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91AD421-0E03-413B-B38B-0C202504F740}" xr6:coauthVersionLast="47" xr6:coauthVersionMax="47" xr10:uidLastSave="{00000000-0000-0000-0000-000000000000}"/>
  <bookViews>
    <workbookView xWindow="-108" yWindow="-108" windowWidth="23256" windowHeight="12720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2" r:id="rId8"/>
    <sheet name="summary sheet (Final)" sheetId="55" r:id="rId9"/>
  </sheets>
  <definedNames>
    <definedName name="_xlnm.Print_Titles" localSheetId="8">'summary sheet (Final)'!$1:$9</definedName>
  </definedNames>
  <calcPr calcId="181029"/>
</workbook>
</file>

<file path=xl/calcChain.xml><?xml version="1.0" encoding="utf-8"?>
<calcChain xmlns="http://schemas.openxmlformats.org/spreadsheetml/2006/main">
  <c r="E29" i="55" l="1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N22" i="82"/>
  <c r="AN23" i="82"/>
  <c r="AN24" i="82"/>
  <c r="AN25" i="82"/>
  <c r="AN26" i="82"/>
  <c r="AN27" i="82"/>
  <c r="AN28" i="82"/>
  <c r="AN29" i="82"/>
  <c r="AN30" i="82"/>
  <c r="AN31" i="82"/>
  <c r="AN32" i="82"/>
  <c r="AN33" i="82"/>
  <c r="AN34" i="82"/>
  <c r="AN35" i="82"/>
  <c r="AN36" i="82"/>
  <c r="AN37" i="82"/>
  <c r="AN21" i="82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21" i="54"/>
  <c r="AQ37" i="82"/>
  <c r="AG37" i="82"/>
  <c r="AF37" i="82"/>
  <c r="AB37" i="82"/>
  <c r="AA37" i="82"/>
  <c r="AC37" i="82"/>
  <c r="AD37" i="82"/>
  <c r="AE37" i="82"/>
  <c r="W37" i="82"/>
  <c r="V37" i="82"/>
  <c r="X37" i="82"/>
  <c r="Y37" i="82"/>
  <c r="Z37" i="82"/>
  <c r="R37" i="82"/>
  <c r="Q37" i="82"/>
  <c r="M37" i="82"/>
  <c r="L37" i="82"/>
  <c r="N37" i="82"/>
  <c r="O37" i="82"/>
  <c r="P37" i="82"/>
  <c r="H37" i="82"/>
  <c r="G37" i="82"/>
  <c r="AQ36" i="82"/>
  <c r="AG36" i="82"/>
  <c r="AF36" i="82"/>
  <c r="AH36" i="82"/>
  <c r="AI36" i="82"/>
  <c r="AJ36" i="82"/>
  <c r="AB36" i="82"/>
  <c r="AA36" i="82"/>
  <c r="AC36" i="82"/>
  <c r="AD36" i="82"/>
  <c r="AE36" i="82"/>
  <c r="W36" i="82"/>
  <c r="V36" i="82"/>
  <c r="R36" i="82"/>
  <c r="Q36" i="82"/>
  <c r="M36" i="82"/>
  <c r="L36" i="82"/>
  <c r="H36" i="82"/>
  <c r="G36" i="82"/>
  <c r="I36" i="82"/>
  <c r="J36" i="82"/>
  <c r="K36" i="82"/>
  <c r="AQ35" i="82"/>
  <c r="AG35" i="82"/>
  <c r="AF35" i="82"/>
  <c r="AB35" i="82"/>
  <c r="AA35" i="82"/>
  <c r="W35" i="82"/>
  <c r="V35" i="82"/>
  <c r="S35" i="82"/>
  <c r="T35" i="82"/>
  <c r="U35" i="82"/>
  <c r="R35" i="82"/>
  <c r="Q35" i="82"/>
  <c r="M35" i="82"/>
  <c r="L35" i="82"/>
  <c r="H35" i="82"/>
  <c r="G35" i="82"/>
  <c r="I35" i="82"/>
  <c r="J35" i="82"/>
  <c r="K35" i="82"/>
  <c r="AQ34" i="82"/>
  <c r="AG34" i="82"/>
  <c r="AF34" i="82"/>
  <c r="AB34" i="82"/>
  <c r="AA34" i="82"/>
  <c r="W34" i="82"/>
  <c r="V34" i="82"/>
  <c r="R34" i="82"/>
  <c r="Q34" i="82"/>
  <c r="M34" i="82"/>
  <c r="L34" i="82"/>
  <c r="H34" i="82"/>
  <c r="G34" i="82"/>
  <c r="AQ33" i="82"/>
  <c r="AG33" i="82"/>
  <c r="AF33" i="82"/>
  <c r="AB33" i="82"/>
  <c r="AA33" i="82"/>
  <c r="W33" i="82"/>
  <c r="X33" i="82"/>
  <c r="Y33" i="82"/>
  <c r="Z33" i="82"/>
  <c r="V33" i="82"/>
  <c r="R33" i="82"/>
  <c r="Q33" i="82"/>
  <c r="M33" i="82"/>
  <c r="L33" i="82"/>
  <c r="H33" i="82"/>
  <c r="G33" i="82"/>
  <c r="I33" i="82"/>
  <c r="J33" i="82"/>
  <c r="K33" i="82"/>
  <c r="AQ32" i="82"/>
  <c r="AG32" i="82"/>
  <c r="AF32" i="82"/>
  <c r="AB32" i="82"/>
  <c r="AA32" i="82"/>
  <c r="W32" i="82"/>
  <c r="V32" i="82"/>
  <c r="R32" i="82"/>
  <c r="Q32" i="82"/>
  <c r="M32" i="82"/>
  <c r="L32" i="82"/>
  <c r="H32" i="82"/>
  <c r="G32" i="82"/>
  <c r="AQ31" i="82"/>
  <c r="AG31" i="82"/>
  <c r="AF31" i="82"/>
  <c r="AH31" i="82"/>
  <c r="AI31" i="82"/>
  <c r="AJ31" i="82"/>
  <c r="AB31" i="82"/>
  <c r="AA31" i="82"/>
  <c r="W31" i="82"/>
  <c r="V31" i="82"/>
  <c r="R31" i="82"/>
  <c r="Q31" i="82"/>
  <c r="M31" i="82"/>
  <c r="L31" i="82"/>
  <c r="H31" i="82"/>
  <c r="G31" i="82"/>
  <c r="AQ30" i="82"/>
  <c r="AG30" i="82"/>
  <c r="AF30" i="82"/>
  <c r="AB30" i="82"/>
  <c r="AA30" i="82"/>
  <c r="W30" i="82"/>
  <c r="V30" i="82"/>
  <c r="R30" i="82"/>
  <c r="Q30" i="82"/>
  <c r="M30" i="82"/>
  <c r="L30" i="82"/>
  <c r="H30" i="82"/>
  <c r="G30" i="82"/>
  <c r="AQ29" i="82"/>
  <c r="AG29" i="82"/>
  <c r="AF29" i="82"/>
  <c r="AB29" i="82"/>
  <c r="AA29" i="82"/>
  <c r="AC29" i="82"/>
  <c r="AD29" i="82"/>
  <c r="AE29" i="82"/>
  <c r="W29" i="82"/>
  <c r="V29" i="82"/>
  <c r="R29" i="82"/>
  <c r="Q29" i="82"/>
  <c r="S29" i="82"/>
  <c r="T29" i="82"/>
  <c r="U29" i="82"/>
  <c r="M29" i="82"/>
  <c r="L29" i="82"/>
  <c r="H29" i="82"/>
  <c r="G29" i="82"/>
  <c r="AQ28" i="82"/>
  <c r="AG28" i="82"/>
  <c r="AF28" i="82"/>
  <c r="AB28" i="82"/>
  <c r="AA28" i="82"/>
  <c r="W28" i="82"/>
  <c r="V28" i="82"/>
  <c r="R28" i="82"/>
  <c r="Q28" i="82"/>
  <c r="M28" i="82"/>
  <c r="L28" i="82"/>
  <c r="H28" i="82"/>
  <c r="G28" i="82"/>
  <c r="AQ27" i="82"/>
  <c r="AG27" i="82"/>
  <c r="AF27" i="82"/>
  <c r="AB27" i="82"/>
  <c r="AA27" i="82"/>
  <c r="W27" i="82"/>
  <c r="V27" i="82"/>
  <c r="R27" i="82"/>
  <c r="Q27" i="82"/>
  <c r="S27" i="82"/>
  <c r="T27" i="82"/>
  <c r="U27" i="82"/>
  <c r="M27" i="82"/>
  <c r="L27" i="82"/>
  <c r="N27" i="82"/>
  <c r="O27" i="82"/>
  <c r="P27" i="82"/>
  <c r="H27" i="82"/>
  <c r="G27" i="82"/>
  <c r="AQ26" i="82"/>
  <c r="AG26" i="82"/>
  <c r="AF26" i="82"/>
  <c r="AB26" i="82"/>
  <c r="AA26" i="82"/>
  <c r="W26" i="82"/>
  <c r="V26" i="82"/>
  <c r="R26" i="82"/>
  <c r="Q26" i="82"/>
  <c r="M26" i="82"/>
  <c r="L26" i="82"/>
  <c r="N26" i="82"/>
  <c r="O26" i="82"/>
  <c r="P26" i="82"/>
  <c r="H26" i="82"/>
  <c r="G26" i="82"/>
  <c r="AQ25" i="82"/>
  <c r="AG25" i="82"/>
  <c r="AF25" i="82"/>
  <c r="AB25" i="82"/>
  <c r="AA25" i="82"/>
  <c r="W25" i="82"/>
  <c r="V25" i="82"/>
  <c r="R25" i="82"/>
  <c r="Q25" i="82"/>
  <c r="S25" i="82"/>
  <c r="T25" i="82"/>
  <c r="U25" i="82"/>
  <c r="M25" i="82"/>
  <c r="L25" i="82"/>
  <c r="H25" i="82"/>
  <c r="G25" i="82"/>
  <c r="AQ24" i="82"/>
  <c r="AG24" i="82"/>
  <c r="AF24" i="82"/>
  <c r="AB24" i="82"/>
  <c r="AA24" i="82"/>
  <c r="W24" i="82"/>
  <c r="V24" i="82"/>
  <c r="R24" i="82"/>
  <c r="Q24" i="82"/>
  <c r="S24" i="82"/>
  <c r="T24" i="82"/>
  <c r="U24" i="82"/>
  <c r="M24" i="82"/>
  <c r="L24" i="82"/>
  <c r="H24" i="82"/>
  <c r="G24" i="82"/>
  <c r="AQ23" i="82"/>
  <c r="AG23" i="82"/>
  <c r="AF23" i="82"/>
  <c r="AH23" i="82"/>
  <c r="AI23" i="82"/>
  <c r="AJ23" i="82"/>
  <c r="AB23" i="82"/>
  <c r="AA23" i="82"/>
  <c r="W23" i="82"/>
  <c r="V23" i="82"/>
  <c r="R23" i="82"/>
  <c r="Q23" i="82"/>
  <c r="M23" i="82"/>
  <c r="L23" i="82"/>
  <c r="N23" i="82"/>
  <c r="O23" i="82"/>
  <c r="P23" i="82"/>
  <c r="H23" i="82"/>
  <c r="G23" i="82"/>
  <c r="AQ22" i="82"/>
  <c r="AG22" i="82"/>
  <c r="AF22" i="82"/>
  <c r="AH22" i="82"/>
  <c r="AI22" i="82"/>
  <c r="AJ22" i="82"/>
  <c r="AB22" i="82"/>
  <c r="AA22" i="82"/>
  <c r="AC22" i="82"/>
  <c r="AD22" i="82"/>
  <c r="AE22" i="82"/>
  <c r="W22" i="82"/>
  <c r="V22" i="82"/>
  <c r="R22" i="82"/>
  <c r="Q22" i="82"/>
  <c r="M22" i="82"/>
  <c r="L22" i="82"/>
  <c r="H22" i="82"/>
  <c r="G22" i="82"/>
  <c r="I22" i="82"/>
  <c r="J22" i="82"/>
  <c r="K22" i="82"/>
  <c r="AQ21" i="82"/>
  <c r="AG21" i="82"/>
  <c r="AF21" i="82"/>
  <c r="AB21" i="82"/>
  <c r="AA21" i="82"/>
  <c r="W21" i="82"/>
  <c r="V21" i="82"/>
  <c r="X21" i="82"/>
  <c r="Y21" i="82"/>
  <c r="Z21" i="82"/>
  <c r="R21" i="82"/>
  <c r="Q21" i="82"/>
  <c r="M21" i="82"/>
  <c r="L21" i="82"/>
  <c r="H21" i="82"/>
  <c r="G21" i="82"/>
  <c r="I21" i="82"/>
  <c r="J21" i="82"/>
  <c r="K21" i="82"/>
  <c r="AI38" i="54"/>
  <c r="AJ38" i="54"/>
  <c r="AI37" i="54"/>
  <c r="AJ37" i="54"/>
  <c r="AI36" i="54"/>
  <c r="AJ36" i="54"/>
  <c r="AI35" i="54"/>
  <c r="AJ35" i="54"/>
  <c r="AI34" i="54"/>
  <c r="AJ34" i="54"/>
  <c r="AI33" i="54"/>
  <c r="AJ33" i="54"/>
  <c r="AI32" i="54"/>
  <c r="AJ32" i="54"/>
  <c r="AI31" i="54"/>
  <c r="AJ31" i="54"/>
  <c r="AI30" i="54"/>
  <c r="AJ30" i="54"/>
  <c r="AI29" i="54"/>
  <c r="AJ29" i="54"/>
  <c r="AI28" i="54"/>
  <c r="AJ28" i="54"/>
  <c r="AI27" i="54"/>
  <c r="AJ27" i="54"/>
  <c r="AI26" i="54"/>
  <c r="AJ26" i="54"/>
  <c r="AI25" i="54"/>
  <c r="AJ25" i="54"/>
  <c r="AI24" i="54"/>
  <c r="AJ24" i="54"/>
  <c r="AI23" i="54"/>
  <c r="AJ23" i="54"/>
  <c r="AI22" i="54"/>
  <c r="AJ22" i="54"/>
  <c r="AI21" i="54"/>
  <c r="AJ21" i="54"/>
  <c r="AD38" i="54"/>
  <c r="AE38" i="54"/>
  <c r="AD37" i="54"/>
  <c r="AE37" i="54"/>
  <c r="AD36" i="54"/>
  <c r="AE36" i="54"/>
  <c r="AD35" i="54"/>
  <c r="AE35" i="54"/>
  <c r="AD34" i="54"/>
  <c r="AE34" i="54"/>
  <c r="AD33" i="54"/>
  <c r="AE33" i="54"/>
  <c r="AD32" i="54"/>
  <c r="AE32" i="54"/>
  <c r="AD31" i="54"/>
  <c r="AE31" i="54"/>
  <c r="AD30" i="54"/>
  <c r="AE30" i="54"/>
  <c r="AD29" i="54"/>
  <c r="AE29" i="54"/>
  <c r="AD28" i="54"/>
  <c r="AE28" i="54"/>
  <c r="AD27" i="54"/>
  <c r="AE27" i="54"/>
  <c r="AD26" i="54"/>
  <c r="AE26" i="54"/>
  <c r="AD25" i="54"/>
  <c r="AE25" i="54"/>
  <c r="AD24" i="54"/>
  <c r="AE24" i="54"/>
  <c r="AD23" i="54"/>
  <c r="AE23" i="54"/>
  <c r="AD22" i="54"/>
  <c r="AE22" i="54"/>
  <c r="AD21" i="54"/>
  <c r="AE21" i="54"/>
  <c r="Y38" i="54"/>
  <c r="Z38" i="54"/>
  <c r="Y37" i="54"/>
  <c r="Z37" i="54"/>
  <c r="Y36" i="54"/>
  <c r="Z36" i="54"/>
  <c r="Y35" i="54"/>
  <c r="Z35" i="54"/>
  <c r="Y34" i="54"/>
  <c r="Z34" i="54"/>
  <c r="Y33" i="54"/>
  <c r="Z33" i="54"/>
  <c r="Y32" i="54"/>
  <c r="Z32" i="54"/>
  <c r="Y31" i="54"/>
  <c r="Z31" i="54"/>
  <c r="Y30" i="54"/>
  <c r="Z30" i="54"/>
  <c r="Y29" i="54"/>
  <c r="Z29" i="54"/>
  <c r="Y28" i="54"/>
  <c r="Z28" i="54"/>
  <c r="Y27" i="54"/>
  <c r="Z27" i="54"/>
  <c r="Y26" i="54"/>
  <c r="Z26" i="54"/>
  <c r="Y25" i="54"/>
  <c r="Z25" i="54"/>
  <c r="Y24" i="54"/>
  <c r="Z24" i="54"/>
  <c r="Y23" i="54"/>
  <c r="Z23" i="54"/>
  <c r="Y22" i="54"/>
  <c r="Z22" i="54"/>
  <c r="Y21" i="54"/>
  <c r="Z21" i="54"/>
  <c r="U38" i="54"/>
  <c r="T38" i="54"/>
  <c r="T37" i="54"/>
  <c r="U37" i="54"/>
  <c r="U36" i="54"/>
  <c r="T36" i="54"/>
  <c r="T35" i="54"/>
  <c r="U35" i="54"/>
  <c r="U34" i="54"/>
  <c r="T34" i="54"/>
  <c r="T33" i="54"/>
  <c r="U33" i="54"/>
  <c r="U32" i="54"/>
  <c r="T32" i="54"/>
  <c r="T31" i="54"/>
  <c r="U31" i="54"/>
  <c r="U30" i="54"/>
  <c r="T30" i="54"/>
  <c r="T29" i="54"/>
  <c r="U29" i="54"/>
  <c r="U28" i="54"/>
  <c r="T28" i="54"/>
  <c r="T27" i="54"/>
  <c r="U27" i="54"/>
  <c r="U26" i="54"/>
  <c r="T26" i="54"/>
  <c r="T25" i="54"/>
  <c r="U25" i="54"/>
  <c r="U24" i="54"/>
  <c r="T24" i="54"/>
  <c r="T23" i="54"/>
  <c r="U23" i="54"/>
  <c r="U22" i="54"/>
  <c r="T22" i="54"/>
  <c r="T21" i="54"/>
  <c r="U21" i="54"/>
  <c r="O38" i="54"/>
  <c r="P38" i="54"/>
  <c r="P37" i="54"/>
  <c r="O37" i="54"/>
  <c r="O36" i="54"/>
  <c r="P36" i="54"/>
  <c r="P35" i="54"/>
  <c r="O35" i="54"/>
  <c r="O34" i="54"/>
  <c r="P34" i="54"/>
  <c r="P33" i="54"/>
  <c r="O33" i="54"/>
  <c r="O32" i="54"/>
  <c r="P32" i="54"/>
  <c r="P31" i="54"/>
  <c r="O31" i="54"/>
  <c r="O30" i="54"/>
  <c r="P30" i="54"/>
  <c r="P29" i="54"/>
  <c r="O29" i="54"/>
  <c r="O28" i="54"/>
  <c r="P28" i="54"/>
  <c r="P27" i="54"/>
  <c r="O27" i="54"/>
  <c r="O26" i="54"/>
  <c r="P26" i="54"/>
  <c r="P25" i="54"/>
  <c r="O25" i="54"/>
  <c r="O24" i="54"/>
  <c r="P24" i="54"/>
  <c r="P23" i="54"/>
  <c r="O23" i="54"/>
  <c r="O22" i="54"/>
  <c r="P22" i="54"/>
  <c r="P21" i="54"/>
  <c r="O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AF22" i="54"/>
  <c r="AH22" i="54"/>
  <c r="AG22" i="54"/>
  <c r="AF23" i="54"/>
  <c r="AH23" i="54"/>
  <c r="AG23" i="54"/>
  <c r="AF24" i="54"/>
  <c r="AG24" i="54"/>
  <c r="AH24" i="54"/>
  <c r="AF25" i="54"/>
  <c r="AH25" i="54"/>
  <c r="AG25" i="54"/>
  <c r="AF26" i="54"/>
  <c r="AH26" i="54"/>
  <c r="AG26" i="54"/>
  <c r="AF27" i="54"/>
  <c r="AG27" i="54"/>
  <c r="AH27" i="54"/>
  <c r="AF28" i="54"/>
  <c r="AH28" i="54"/>
  <c r="AG28" i="54"/>
  <c r="AF29" i="54"/>
  <c r="AG29" i="54"/>
  <c r="AH29" i="54"/>
  <c r="AF30" i="54"/>
  <c r="AH30" i="54"/>
  <c r="AG30" i="54"/>
  <c r="AF31" i="54"/>
  <c r="AH31" i="54"/>
  <c r="AG31" i="54"/>
  <c r="AF32" i="54"/>
  <c r="AH32" i="54"/>
  <c r="AG32" i="54"/>
  <c r="AF33" i="54"/>
  <c r="AH33" i="54"/>
  <c r="AG33" i="54"/>
  <c r="AF34" i="54"/>
  <c r="AG34" i="54"/>
  <c r="AH34" i="54"/>
  <c r="AF35" i="54"/>
  <c r="AG35" i="54"/>
  <c r="AH35" i="54"/>
  <c r="AF36" i="54"/>
  <c r="AH36" i="54"/>
  <c r="AG36" i="54"/>
  <c r="AF37" i="54"/>
  <c r="AG37" i="54"/>
  <c r="AH37" i="54"/>
  <c r="AF38" i="54"/>
  <c r="AH38" i="54"/>
  <c r="AG38" i="54"/>
  <c r="AG21" i="54"/>
  <c r="AF21" i="54"/>
  <c r="AA22" i="54"/>
  <c r="AC22" i="54"/>
  <c r="AB22" i="54"/>
  <c r="AA23" i="54"/>
  <c r="AC23" i="54"/>
  <c r="AB23" i="54"/>
  <c r="AA24" i="54"/>
  <c r="AC24" i="54"/>
  <c r="AB24" i="54"/>
  <c r="AA25" i="54"/>
  <c r="AC25" i="54"/>
  <c r="AB25" i="54"/>
  <c r="AA26" i="54"/>
  <c r="AB26" i="54"/>
  <c r="AC26" i="54"/>
  <c r="AA27" i="54"/>
  <c r="AB27" i="54"/>
  <c r="AC27" i="54"/>
  <c r="AA28" i="54"/>
  <c r="AB28" i="54"/>
  <c r="AC28" i="54"/>
  <c r="AA29" i="54"/>
  <c r="AB29" i="54"/>
  <c r="AC29" i="54"/>
  <c r="AA30" i="54"/>
  <c r="AC30" i="54"/>
  <c r="AB30" i="54"/>
  <c r="AA31" i="54"/>
  <c r="AC31" i="54"/>
  <c r="AB31" i="54"/>
  <c r="AA32" i="54"/>
  <c r="AC32" i="54"/>
  <c r="AB32" i="54"/>
  <c r="AA33" i="54"/>
  <c r="AC33" i="54"/>
  <c r="AB33" i="54"/>
  <c r="AA34" i="54"/>
  <c r="AB34" i="54"/>
  <c r="AC34" i="54"/>
  <c r="AA35" i="54"/>
  <c r="AB35" i="54"/>
  <c r="AC35" i="54"/>
  <c r="AA36" i="54"/>
  <c r="AC36" i="54"/>
  <c r="AB36" i="54"/>
  <c r="AA37" i="54"/>
  <c r="AB37" i="54"/>
  <c r="AC37" i="54"/>
  <c r="AA38" i="54"/>
  <c r="AB38" i="54"/>
  <c r="AC38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AB21" i="54"/>
  <c r="AA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W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H18" i="76"/>
  <c r="R22" i="54"/>
  <c r="H19" i="76"/>
  <c r="H20" i="76"/>
  <c r="H21" i="76"/>
  <c r="H22" i="76"/>
  <c r="H23" i="76"/>
  <c r="H24" i="76"/>
  <c r="R28" i="54"/>
  <c r="H25" i="76"/>
  <c r="R29" i="54"/>
  <c r="H26" i="76"/>
  <c r="R30" i="54"/>
  <c r="H27" i="76"/>
  <c r="H28" i="76"/>
  <c r="H29" i="76"/>
  <c r="R33" i="54"/>
  <c r="H30" i="76"/>
  <c r="H31" i="76"/>
  <c r="H32" i="76"/>
  <c r="R36" i="54"/>
  <c r="H33" i="76"/>
  <c r="R37" i="54"/>
  <c r="H34" i="76"/>
  <c r="R38" i="54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R23" i="54"/>
  <c r="R24" i="54"/>
  <c r="R25" i="54"/>
  <c r="R26" i="54"/>
  <c r="R27" i="54"/>
  <c r="R31" i="54"/>
  <c r="R32" i="54"/>
  <c r="R34" i="54"/>
  <c r="R35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R21" i="54"/>
  <c r="Q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M21" i="54"/>
  <c r="L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  <c r="X25" i="82"/>
  <c r="Y25" i="82"/>
  <c r="Z25" i="82"/>
  <c r="AH26" i="82"/>
  <c r="AI26" i="82"/>
  <c r="AJ26" i="82"/>
  <c r="X30" i="82"/>
  <c r="Y30" i="82"/>
  <c r="Z30" i="82"/>
  <c r="AC34" i="82"/>
  <c r="AD34" i="82"/>
  <c r="AE34" i="82"/>
  <c r="AH27" i="82"/>
  <c r="AI27" i="82"/>
  <c r="AJ27" i="82"/>
  <c r="N22" i="82"/>
  <c r="O22" i="82"/>
  <c r="P22" i="82"/>
  <c r="S23" i="82"/>
  <c r="T23" i="82"/>
  <c r="U23" i="82"/>
  <c r="X24" i="82"/>
  <c r="Y24" i="82"/>
  <c r="Z24" i="82"/>
  <c r="N28" i="82"/>
  <c r="O28" i="82"/>
  <c r="P28" i="82"/>
  <c r="AH28" i="82"/>
  <c r="AI28" i="82"/>
  <c r="AJ28" i="82"/>
  <c r="S32" i="82"/>
  <c r="T32" i="82"/>
  <c r="U32" i="82"/>
  <c r="I26" i="82"/>
  <c r="J26" i="82"/>
  <c r="K26" i="82"/>
  <c r="X34" i="82"/>
  <c r="Y34" i="82"/>
  <c r="Z34" i="82"/>
  <c r="AC30" i="82"/>
  <c r="AD30" i="82"/>
  <c r="AE30" i="82"/>
  <c r="X32" i="82"/>
  <c r="Y32" i="82"/>
  <c r="Z32" i="82"/>
  <c r="S37" i="82"/>
  <c r="T37" i="82"/>
  <c r="U37" i="82"/>
  <c r="X29" i="82"/>
  <c r="Y29" i="82"/>
  <c r="Z29" i="82"/>
  <c r="I30" i="82"/>
  <c r="J30" i="82"/>
  <c r="K30" i="82"/>
  <c r="N31" i="82"/>
  <c r="O31" i="82"/>
  <c r="P31" i="82"/>
  <c r="N35" i="82"/>
  <c r="O35" i="82"/>
  <c r="P35" i="82"/>
  <c r="AC23" i="82"/>
  <c r="AD23" i="82"/>
  <c r="AE23" i="82"/>
  <c r="AH24" i="82"/>
  <c r="AI24" i="82"/>
  <c r="AJ24" i="82"/>
  <c r="AC26" i="82"/>
  <c r="AD26" i="82"/>
  <c r="AE26" i="82"/>
  <c r="S28" i="82"/>
  <c r="T28" i="82"/>
  <c r="U28" i="82"/>
  <c r="I29" i="82"/>
  <c r="J29" i="82"/>
  <c r="K29" i="82"/>
  <c r="N30" i="82"/>
  <c r="O30" i="82"/>
  <c r="P30" i="82"/>
  <c r="AH30" i="82"/>
  <c r="AI30" i="82"/>
  <c r="AJ30" i="82"/>
  <c r="AH35" i="82"/>
  <c r="AI35" i="82"/>
  <c r="AJ35" i="82"/>
  <c r="AC21" i="82"/>
  <c r="AD21" i="82"/>
  <c r="AE21" i="82"/>
  <c r="X28" i="82"/>
  <c r="Y28" i="82"/>
  <c r="Z28" i="82"/>
  <c r="S34" i="82"/>
  <c r="T34" i="82"/>
  <c r="U34" i="82"/>
  <c r="AH34" i="82"/>
  <c r="AI34" i="82"/>
  <c r="AJ34" i="82"/>
  <c r="N21" i="82"/>
  <c r="O21" i="82"/>
  <c r="P21" i="82"/>
  <c r="I25" i="82"/>
  <c r="J25" i="82"/>
  <c r="K25" i="82"/>
  <c r="AC25" i="82"/>
  <c r="AD25" i="82"/>
  <c r="AE25" i="82"/>
  <c r="AC31" i="82"/>
  <c r="AD31" i="82"/>
  <c r="AE31" i="82"/>
  <c r="N32" i="82"/>
  <c r="O32" i="82"/>
  <c r="P32" i="82"/>
  <c r="I23" i="82"/>
  <c r="J23" i="82"/>
  <c r="K23" i="82"/>
  <c r="X26" i="82"/>
  <c r="Y26" i="82"/>
  <c r="Z26" i="82"/>
  <c r="AC32" i="82"/>
  <c r="AD32" i="82"/>
  <c r="AE32" i="82"/>
  <c r="N33" i="82"/>
  <c r="O33" i="82"/>
  <c r="P33" i="82"/>
  <c r="AH33" i="82"/>
  <c r="AI33" i="82"/>
  <c r="AJ33" i="82"/>
  <c r="S36" i="82"/>
  <c r="T36" i="82"/>
  <c r="U36" i="82"/>
  <c r="S21" i="82"/>
  <c r="T21" i="82"/>
  <c r="U21" i="82"/>
  <c r="X23" i="82"/>
  <c r="Y23" i="82"/>
  <c r="Z23" i="82"/>
  <c r="I28" i="82"/>
  <c r="J28" i="82"/>
  <c r="K28" i="82"/>
  <c r="AC28" i="82"/>
  <c r="AD28" i="82"/>
  <c r="AE28" i="82"/>
  <c r="N29" i="82"/>
  <c r="O29" i="82"/>
  <c r="P29" i="82"/>
  <c r="X36" i="82"/>
  <c r="Y36" i="82"/>
  <c r="Z36" i="82"/>
  <c r="I37" i="82"/>
  <c r="J37" i="82"/>
  <c r="K37" i="82"/>
  <c r="AH21" i="82"/>
  <c r="AI21" i="82"/>
  <c r="AJ21" i="82"/>
  <c r="I24" i="82"/>
  <c r="J24" i="82"/>
  <c r="K24" i="82"/>
  <c r="I27" i="82"/>
  <c r="J27" i="82"/>
  <c r="K27" i="82"/>
  <c r="X27" i="82"/>
  <c r="Y27" i="82"/>
  <c r="Z27" i="82"/>
  <c r="S31" i="82"/>
  <c r="T31" i="82"/>
  <c r="U31" i="82"/>
  <c r="AH32" i="82"/>
  <c r="AI32" i="82"/>
  <c r="AJ32" i="82"/>
  <c r="S33" i="82"/>
  <c r="T33" i="82"/>
  <c r="U33" i="82"/>
  <c r="S22" i="82"/>
  <c r="T22" i="82"/>
  <c r="U22" i="82"/>
  <c r="N24" i="82"/>
  <c r="O24" i="82"/>
  <c r="P24" i="82"/>
  <c r="AC27" i="82"/>
  <c r="AD27" i="82"/>
  <c r="AE27" i="82"/>
  <c r="AH29" i="82"/>
  <c r="AI29" i="82"/>
  <c r="AJ29" i="82"/>
  <c r="X31" i="82"/>
  <c r="Y31" i="82"/>
  <c r="Z31" i="82"/>
  <c r="I34" i="82"/>
  <c r="J34" i="82"/>
  <c r="K34" i="82"/>
  <c r="X35" i="82"/>
  <c r="Y35" i="82"/>
  <c r="Z35" i="82"/>
  <c r="AC24" i="82"/>
  <c r="AD24" i="82"/>
  <c r="AE24" i="82"/>
  <c r="N25" i="82"/>
  <c r="O25" i="82"/>
  <c r="P25" i="82"/>
  <c r="S30" i="82"/>
  <c r="T30" i="82"/>
  <c r="U30" i="82"/>
  <c r="I32" i="82"/>
  <c r="J32" i="82"/>
  <c r="K32" i="82"/>
  <c r="N34" i="82"/>
  <c r="O34" i="82"/>
  <c r="P34" i="82"/>
  <c r="N36" i="82"/>
  <c r="O36" i="82"/>
  <c r="P36" i="82"/>
  <c r="X22" i="82"/>
  <c r="Y22" i="82"/>
  <c r="Z22" i="82"/>
  <c r="AH25" i="82"/>
  <c r="AI25" i="82"/>
  <c r="AJ25" i="82"/>
  <c r="S26" i="82"/>
  <c r="T26" i="82"/>
  <c r="U26" i="82"/>
  <c r="I31" i="82"/>
  <c r="J31" i="82"/>
  <c r="K31" i="82"/>
  <c r="AC33" i="82"/>
  <c r="AD33" i="82"/>
  <c r="AE33" i="82"/>
  <c r="AC35" i="82"/>
  <c r="AD35" i="82"/>
  <c r="AE35" i="82"/>
  <c r="AH37" i="82"/>
  <c r="AI37" i="82"/>
  <c r="AJ37" i="82"/>
  <c r="AH21" i="54"/>
  <c r="AC21" i="54"/>
</calcChain>
</file>

<file path=xl/sharedStrings.xml><?xml version="1.0" encoding="utf-8"?>
<sst xmlns="http://schemas.openxmlformats.org/spreadsheetml/2006/main" count="698" uniqueCount="124">
  <si>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</si>
  <si>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</si>
  <si>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</si>
  <si>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</si>
  <si>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</si>
  <si>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</si>
  <si>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</si>
  <si>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</si>
  <si>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</si>
  <si>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</si>
  <si>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</si>
  <si>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</si>
  <si>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</si>
  <si>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</si>
  <si>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</si>
  <si>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</si>
  <si>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</si>
  <si>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</si>
  <si>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</si>
  <si>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</si>
  <si>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</si>
  <si>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</si>
  <si>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</si>
  <si>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</si>
  <si>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</si>
  <si>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</si>
  <si>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</si>
  <si>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</si>
  <si>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</si>
  <si>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</si>
  <si>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</si>
  <si>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</si>
  <si>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</si>
  <si>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</si>
  <si>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</si>
  <si>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</si>
  <si>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</si>
  <si>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</si>
  <si>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</si>
  <si>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</si>
  <si>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</si>
  <si>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</si>
  <si>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</si>
  <si>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</si>
  <si>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</si>
  <si>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</si>
  <si>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</si>
  <si>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</si>
  <si>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</si>
  <si>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</si>
  <si>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</si>
  <si>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</si>
  <si>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</si>
  <si>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</si>
  <si>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</si>
  <si>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</si>
  <si>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</si>
  <si>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</si>
  <si>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</si>
  <si>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</si>
  <si>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</si>
  <si>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</si>
  <si>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</si>
  <si>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</si>
  <si>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</si>
  <si>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</si>
  <si>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</si>
  <si>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</si>
  <si>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</si>
  <si>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</si>
  <si>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</si>
  <si>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</si>
  <si>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</si>
  <si>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</si>
  <si>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</si>
  <si>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</si>
  <si>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</si>
  <si>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</si>
  <si>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</si>
  <si>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</si>
  <si>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</si>
  <si>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</si>
  <si>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</si>
  <si>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</si>
  <si>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</si>
  <si>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</si>
  <si>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</si>
  <si>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</si>
  <si>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</si>
  <si>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</si>
  <si>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</si>
  <si>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</si>
  <si>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</si>
  <si>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</si>
  <si>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</si>
  <si>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</si>
  <si>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</si>
  <si>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</si>
  <si>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</si>
  <si>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</si>
  <si>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</si>
  <si>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</si>
  <si>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</si>
  <si>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</si>
  <si>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</si>
  <si>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</si>
  <si>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</si>
  <si>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</si>
  <si>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</si>
  <si>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</si>
  <si>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</si>
  <si>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</si>
  <si>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</si>
  <si>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</si>
  <si>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</si>
  <si>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Course Code:</t>
  </si>
  <si>
    <t>Course Title:</t>
  </si>
  <si>
    <t>Examination Held in December</t>
  </si>
  <si>
    <t xml:space="preserve">Course Code: </t>
  </si>
  <si>
    <t xml:space="preserve">Course Title: </t>
  </si>
  <si>
    <t xml:space="preserve">University of Barishal </t>
  </si>
  <si>
    <t>08.09.2024</t>
  </si>
  <si>
    <t>Date</t>
  </si>
  <si>
    <t>Karnokathi, Barishal - 8254, Bangaldesh 
Phone: 0431-2177780, Fax: 1260,1261, Email: resister.bu.ac.bd, Web: www.bu.ac.bd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</si>
</sst>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6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5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2" fontId="4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2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D379BA86-8147-4ECC-B62C-E4117ABED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07195" y="336541"/>
          <a:ext cx="1109068" cy="12479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zoomScale="103" zoomScaleNormal="100" workbookViewId="0">
      <selection activeCell="F2" sqref="F2:H12"/>
    </sheetView>
  </sheetViews>
  <sheetFormatPr defaultRowHeight="14.4" x14ac:dyDescent="0.3"/>
  <cols>
    <col min="1" max="1" width="13.664062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 x14ac:dyDescent="0.3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3" t="s">
        <v>21</v>
      </c>
      <c r="B3" s="113"/>
      <c r="C3" s="113"/>
      <c r="D3" s="113"/>
      <c r="E3" s="113"/>
      <c r="F3" s="20" t="s">
        <v>45</v>
      </c>
      <c r="G3" s="20" t="s">
        <v>12</v>
      </c>
      <c r="H3" s="21">
        <v>4</v>
      </c>
    </row>
    <row r="4" spans="1:8" x14ac:dyDescent="0.3">
      <c r="A4" s="113"/>
      <c r="B4" s="113"/>
      <c r="C4" s="113"/>
      <c r="D4" s="113"/>
      <c r="E4" s="113"/>
      <c r="F4" s="20" t="s">
        <v>46</v>
      </c>
      <c r="G4" s="20" t="s">
        <v>7</v>
      </c>
      <c r="H4" s="21">
        <v>3.75</v>
      </c>
    </row>
    <row r="5" spans="1:8" x14ac:dyDescent="0.3">
      <c r="A5" s="114" t="s">
        <v>22</v>
      </c>
      <c r="B5" s="114"/>
      <c r="C5" s="114"/>
      <c r="D5" s="114"/>
      <c r="E5" s="114"/>
      <c r="F5" s="20" t="s">
        <v>47</v>
      </c>
      <c r="G5" s="20" t="s">
        <v>13</v>
      </c>
      <c r="H5" s="21">
        <v>3.5</v>
      </c>
    </row>
    <row r="6" spans="1:8" x14ac:dyDescent="0.3">
      <c r="A6" s="114"/>
      <c r="B6" s="114"/>
      <c r="C6" s="114"/>
      <c r="D6" s="114"/>
      <c r="E6" s="114"/>
      <c r="F6" s="20" t="s">
        <v>48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49</v>
      </c>
      <c r="G7" s="20" t="s">
        <v>8</v>
      </c>
      <c r="H7" s="21">
        <v>3</v>
      </c>
    </row>
    <row r="8" spans="1:8" x14ac:dyDescent="0.3">
      <c r="A8" s="111" t="s">
        <v>23</v>
      </c>
      <c r="B8" s="111"/>
      <c r="C8" s="111"/>
      <c r="D8" s="111"/>
      <c r="E8" s="111"/>
      <c r="F8" s="20" t="s">
        <v>50</v>
      </c>
      <c r="G8" s="20" t="s">
        <v>15</v>
      </c>
      <c r="H8" s="21">
        <v>2.75</v>
      </c>
    </row>
    <row r="9" spans="1:8" x14ac:dyDescent="0.3">
      <c r="A9" s="115"/>
      <c r="B9" s="115"/>
      <c r="C9" s="115"/>
      <c r="D9" s="115"/>
      <c r="E9" s="115"/>
      <c r="F9" s="20" t="s">
        <v>51</v>
      </c>
      <c r="G9" s="20" t="s">
        <v>16</v>
      </c>
      <c r="H9" s="21">
        <v>2.5</v>
      </c>
    </row>
    <row r="10" spans="1:8" x14ac:dyDescent="0.3">
      <c r="A10" s="111"/>
      <c r="B10" s="111"/>
      <c r="C10" s="111"/>
      <c r="D10" s="111"/>
      <c r="E10" s="111"/>
      <c r="F10" s="20" t="s">
        <v>52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53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54</v>
      </c>
      <c r="G12" s="20" t="s">
        <v>11</v>
      </c>
      <c r="H12" s="21">
        <v>0</v>
      </c>
    </row>
    <row r="13" spans="1:8" ht="15" customHeight="1" x14ac:dyDescent="0.3">
      <c r="A13" s="98" t="s">
        <v>115</v>
      </c>
      <c r="B13" s="52"/>
      <c r="C13" s="52"/>
      <c r="D13" s="52"/>
      <c r="E13" s="119" t="s">
        <v>116</v>
      </c>
      <c r="F13" s="119"/>
      <c r="G13" s="119"/>
      <c r="H13" s="119"/>
    </row>
    <row r="14" spans="1:8" x14ac:dyDescent="0.3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3">
      <c r="A15" s="121" t="s">
        <v>44</v>
      </c>
      <c r="B15" s="121" t="s">
        <v>36</v>
      </c>
      <c r="C15" s="122" t="s">
        <v>32</v>
      </c>
      <c r="D15" s="121" t="s">
        <v>33</v>
      </c>
      <c r="E15" s="121"/>
      <c r="F15" s="121"/>
      <c r="G15" s="121"/>
      <c r="H15" s="121"/>
    </row>
    <row r="16" spans="1:8" ht="81" customHeight="1" x14ac:dyDescent="0.3">
      <c r="A16" s="121"/>
      <c r="B16" s="121"/>
      <c r="C16" s="122"/>
      <c r="D16" s="99" t="s">
        <v>91</v>
      </c>
      <c r="E16" s="99" t="s">
        <v>92</v>
      </c>
      <c r="F16" s="99" t="s">
        <v>24</v>
      </c>
      <c r="G16" s="79" t="s">
        <v>93</v>
      </c>
      <c r="H16" s="99" t="s">
        <v>25</v>
      </c>
    </row>
    <row r="17" spans="1:8" ht="18" customHeight="1" x14ac:dyDescent="0.3">
      <c r="A17" s="51"/>
      <c r="B17" s="49" t="s">
        <v>56</v>
      </c>
      <c r="C17" s="100">
        <v>31</v>
      </c>
      <c r="D17" s="100">
        <v>34</v>
      </c>
      <c r="E17" s="24">
        <v>37</v>
      </c>
      <c r="F17" s="24"/>
      <c r="G17" s="24"/>
      <c r="H17" s="24">
        <f>AVERAGE(D17:E17)</f>
        <v>35.5</v>
      </c>
    </row>
    <row r="18" spans="1:8" ht="18" customHeight="1" x14ac:dyDescent="0.3">
      <c r="A18" s="51"/>
      <c r="B18" s="49" t="s">
        <v>57</v>
      </c>
      <c r="C18" s="100">
        <v>34.5</v>
      </c>
      <c r="D18" s="100">
        <v>38</v>
      </c>
      <c r="E18" s="24">
        <v>39</v>
      </c>
      <c r="F18" s="24"/>
      <c r="G18" s="24"/>
      <c r="H18" s="24">
        <f t="shared" ref="H18:H51" si="0">AVERAGE(D18:E18)</f>
        <v>38.5</v>
      </c>
    </row>
    <row r="19" spans="1:8" ht="18" customHeight="1" x14ac:dyDescent="0.3">
      <c r="A19" s="51"/>
      <c r="B19" s="49" t="s">
        <v>58</v>
      </c>
      <c r="C19" s="100">
        <v>34.5</v>
      </c>
      <c r="D19" s="100">
        <v>38</v>
      </c>
      <c r="E19" s="24">
        <v>42</v>
      </c>
      <c r="F19" s="24"/>
      <c r="G19" s="24"/>
      <c r="H19" s="24">
        <f t="shared" si="0"/>
        <v>40</v>
      </c>
    </row>
    <row r="20" spans="1:8" ht="18" customHeight="1" x14ac:dyDescent="0.3">
      <c r="A20" s="51"/>
      <c r="B20" s="49" t="s">
        <v>59</v>
      </c>
      <c r="C20" s="100">
        <v>33</v>
      </c>
      <c r="D20" s="100">
        <v>32</v>
      </c>
      <c r="E20" s="24">
        <v>35</v>
      </c>
      <c r="F20" s="24"/>
      <c r="G20" s="24"/>
      <c r="H20" s="24">
        <f t="shared" si="0"/>
        <v>33.5</v>
      </c>
    </row>
    <row r="21" spans="1:8" ht="18" customHeight="1" x14ac:dyDescent="0.3">
      <c r="A21" s="51"/>
      <c r="B21" s="49" t="s">
        <v>60</v>
      </c>
      <c r="C21" s="100">
        <v>32</v>
      </c>
      <c r="D21" s="100">
        <v>28</v>
      </c>
      <c r="E21" s="24">
        <v>31</v>
      </c>
      <c r="F21" s="24"/>
      <c r="G21" s="24"/>
      <c r="H21" s="24">
        <f t="shared" si="0"/>
        <v>29.5</v>
      </c>
    </row>
    <row r="22" spans="1:8" ht="18" customHeight="1" x14ac:dyDescent="0.3">
      <c r="A22" s="51"/>
      <c r="B22" s="49" t="s">
        <v>61</v>
      </c>
      <c r="C22" s="100">
        <v>36</v>
      </c>
      <c r="D22" s="100">
        <v>47</v>
      </c>
      <c r="E22" s="24">
        <v>49</v>
      </c>
      <c r="F22" s="24"/>
      <c r="G22" s="24"/>
      <c r="H22" s="24">
        <f t="shared" si="0"/>
        <v>48</v>
      </c>
    </row>
    <row r="23" spans="1:8" ht="18" customHeight="1" x14ac:dyDescent="0.3">
      <c r="A23" s="51"/>
      <c r="B23" s="49" t="s">
        <v>62</v>
      </c>
      <c r="C23" s="100">
        <v>32.5</v>
      </c>
      <c r="D23" s="100">
        <v>37</v>
      </c>
      <c r="E23" s="24">
        <v>40</v>
      </c>
      <c r="F23" s="24"/>
      <c r="G23" s="24"/>
      <c r="H23" s="24">
        <f t="shared" si="0"/>
        <v>38.5</v>
      </c>
    </row>
    <row r="24" spans="1:8" ht="18" customHeight="1" x14ac:dyDescent="0.3">
      <c r="A24" s="51"/>
      <c r="B24" s="49" t="s">
        <v>63</v>
      </c>
      <c r="C24" s="100">
        <v>36</v>
      </c>
      <c r="D24" s="100">
        <v>41</v>
      </c>
      <c r="E24" s="24">
        <v>45</v>
      </c>
      <c r="F24" s="24"/>
      <c r="G24" s="24"/>
      <c r="H24" s="24">
        <f t="shared" si="0"/>
        <v>43</v>
      </c>
    </row>
    <row r="25" spans="1:8" ht="18" customHeight="1" x14ac:dyDescent="0.3">
      <c r="A25" s="51"/>
      <c r="B25" s="49" t="s">
        <v>64</v>
      </c>
      <c r="C25" s="100">
        <v>31.5</v>
      </c>
      <c r="D25" s="100">
        <v>40</v>
      </c>
      <c r="E25" s="24">
        <v>43</v>
      </c>
      <c r="F25" s="24"/>
      <c r="G25" s="24"/>
      <c r="H25" s="24">
        <f t="shared" si="0"/>
        <v>41.5</v>
      </c>
    </row>
    <row r="26" spans="1:8" ht="18" customHeight="1" x14ac:dyDescent="0.3">
      <c r="A26" s="51"/>
      <c r="B26" s="49" t="s">
        <v>65</v>
      </c>
      <c r="C26" s="100">
        <v>33.5</v>
      </c>
      <c r="D26" s="100">
        <v>28</v>
      </c>
      <c r="E26" s="24">
        <v>30</v>
      </c>
      <c r="F26" s="24"/>
      <c r="G26" s="24"/>
      <c r="H26" s="24">
        <f t="shared" si="0"/>
        <v>29</v>
      </c>
    </row>
    <row r="27" spans="1:8" ht="18" customHeight="1" x14ac:dyDescent="0.3">
      <c r="A27" s="51"/>
      <c r="B27" s="49" t="s">
        <v>66</v>
      </c>
      <c r="C27" s="100">
        <v>38</v>
      </c>
      <c r="D27" s="100">
        <v>50</v>
      </c>
      <c r="E27" s="24">
        <v>49</v>
      </c>
      <c r="F27" s="24"/>
      <c r="G27" s="24"/>
      <c r="H27" s="24">
        <f t="shared" si="0"/>
        <v>49.5</v>
      </c>
    </row>
    <row r="28" spans="1:8" ht="18" customHeight="1" x14ac:dyDescent="0.3">
      <c r="A28" s="51"/>
      <c r="B28" s="49" t="s">
        <v>67</v>
      </c>
      <c r="C28" s="100">
        <v>35.5</v>
      </c>
      <c r="D28" s="100">
        <v>39</v>
      </c>
      <c r="E28" s="24">
        <v>43</v>
      </c>
      <c r="F28" s="24"/>
      <c r="G28" s="24"/>
      <c r="H28" s="24">
        <f t="shared" si="0"/>
        <v>41</v>
      </c>
    </row>
    <row r="29" spans="1:8" ht="18" customHeight="1" x14ac:dyDescent="0.3">
      <c r="A29" s="51"/>
      <c r="B29" s="49" t="s">
        <v>68</v>
      </c>
      <c r="C29" s="100">
        <v>34</v>
      </c>
      <c r="D29" s="100">
        <v>44</v>
      </c>
      <c r="E29" s="24">
        <v>47</v>
      </c>
      <c r="F29" s="24"/>
      <c r="G29" s="24"/>
      <c r="H29" s="24">
        <f t="shared" si="0"/>
        <v>45.5</v>
      </c>
    </row>
    <row r="30" spans="1:8" ht="18" customHeight="1" x14ac:dyDescent="0.3">
      <c r="A30" s="51"/>
      <c r="B30" s="49" t="s">
        <v>69</v>
      </c>
      <c r="C30" s="100">
        <v>34.5</v>
      </c>
      <c r="D30" s="100">
        <v>43</v>
      </c>
      <c r="E30" s="24">
        <v>48</v>
      </c>
      <c r="F30" s="24"/>
      <c r="G30" s="24"/>
      <c r="H30" s="24">
        <f t="shared" si="0"/>
        <v>45.5</v>
      </c>
    </row>
    <row r="31" spans="1:8" ht="18" customHeight="1" x14ac:dyDescent="0.3">
      <c r="A31" s="51"/>
      <c r="B31" s="49" t="s">
        <v>70</v>
      </c>
      <c r="C31" s="100">
        <v>35.5</v>
      </c>
      <c r="D31" s="100">
        <v>45</v>
      </c>
      <c r="E31" s="24">
        <v>50</v>
      </c>
      <c r="F31" s="24"/>
      <c r="G31" s="24"/>
      <c r="H31" s="24">
        <f t="shared" si="0"/>
        <v>47.5</v>
      </c>
    </row>
    <row r="32" spans="1:8" ht="18" customHeight="1" x14ac:dyDescent="0.3">
      <c r="A32" s="51"/>
      <c r="B32" s="49" t="s">
        <v>71</v>
      </c>
      <c r="C32" s="100">
        <v>36.5</v>
      </c>
      <c r="D32" s="100">
        <v>49</v>
      </c>
      <c r="E32" s="24">
        <v>49</v>
      </c>
      <c r="F32" s="24"/>
      <c r="G32" s="24"/>
      <c r="H32" s="24">
        <f t="shared" si="0"/>
        <v>49</v>
      </c>
    </row>
    <row r="33" spans="1:8" ht="18" customHeight="1" x14ac:dyDescent="0.3">
      <c r="A33" s="51"/>
      <c r="B33" s="49" t="s">
        <v>72</v>
      </c>
      <c r="C33" s="100">
        <v>30</v>
      </c>
      <c r="D33" s="100">
        <v>28</v>
      </c>
      <c r="E33" s="24">
        <v>32</v>
      </c>
      <c r="F33" s="24"/>
      <c r="G33" s="24"/>
      <c r="H33" s="24">
        <f t="shared" si="0"/>
        <v>30</v>
      </c>
    </row>
    <row r="34" spans="1:8" ht="18" customHeight="1" x14ac:dyDescent="0.3">
      <c r="A34" s="51"/>
      <c r="B34" s="49" t="s">
        <v>73</v>
      </c>
      <c r="C34" s="100">
        <v>31.5</v>
      </c>
      <c r="D34" s="100">
        <v>44</v>
      </c>
      <c r="E34" s="24">
        <v>50</v>
      </c>
      <c r="F34" s="24"/>
      <c r="G34" s="24"/>
      <c r="H34" s="24">
        <f t="shared" si="0"/>
        <v>47</v>
      </c>
    </row>
    <row r="35" spans="1:8" ht="18" customHeight="1" x14ac:dyDescent="0.3">
      <c r="A35" s="51"/>
      <c r="B35" s="49" t="s">
        <v>74</v>
      </c>
      <c r="C35" s="100">
        <v>31</v>
      </c>
      <c r="D35" s="100">
        <v>35</v>
      </c>
      <c r="E35" s="24">
        <v>41</v>
      </c>
      <c r="F35" s="24"/>
      <c r="G35" s="24"/>
      <c r="H35" s="24">
        <f t="shared" si="0"/>
        <v>38</v>
      </c>
    </row>
    <row r="36" spans="1:8" ht="18" customHeight="1" x14ac:dyDescent="0.3">
      <c r="A36" s="51"/>
      <c r="B36" s="49" t="s">
        <v>75</v>
      </c>
      <c r="C36" s="100">
        <v>33.5</v>
      </c>
      <c r="D36" s="100">
        <v>40</v>
      </c>
      <c r="E36" s="24">
        <v>45</v>
      </c>
      <c r="F36" s="24"/>
      <c r="G36" s="24"/>
      <c r="H36" s="24">
        <f t="shared" si="0"/>
        <v>42.5</v>
      </c>
    </row>
    <row r="37" spans="1:8" ht="18" customHeight="1" x14ac:dyDescent="0.3">
      <c r="A37" s="51"/>
      <c r="B37" s="49" t="s">
        <v>76</v>
      </c>
      <c r="C37" s="100">
        <v>31</v>
      </c>
      <c r="D37" s="100">
        <v>41</v>
      </c>
      <c r="E37" s="24">
        <v>43</v>
      </c>
      <c r="F37" s="24"/>
      <c r="G37" s="24"/>
      <c r="H37" s="24">
        <f t="shared" si="0"/>
        <v>42</v>
      </c>
    </row>
    <row r="38" spans="1:8" ht="18" customHeight="1" x14ac:dyDescent="0.3">
      <c r="A38" s="51"/>
      <c r="B38" s="49" t="s">
        <v>77</v>
      </c>
      <c r="C38" s="100">
        <v>34.5</v>
      </c>
      <c r="D38" s="100">
        <v>32</v>
      </c>
      <c r="E38" s="24">
        <v>36</v>
      </c>
      <c r="F38" s="24"/>
      <c r="G38" s="24"/>
      <c r="H38" s="24">
        <f t="shared" si="0"/>
        <v>34</v>
      </c>
    </row>
    <row r="39" spans="1:8" ht="18" customHeight="1" x14ac:dyDescent="0.3">
      <c r="A39" s="51"/>
      <c r="B39" s="49" t="s">
        <v>78</v>
      </c>
      <c r="C39" s="100">
        <v>34</v>
      </c>
      <c r="D39" s="100">
        <v>39</v>
      </c>
      <c r="E39" s="24">
        <v>41</v>
      </c>
      <c r="F39" s="24"/>
      <c r="G39" s="24"/>
      <c r="H39" s="24">
        <f t="shared" si="0"/>
        <v>40</v>
      </c>
    </row>
    <row r="40" spans="1:8" ht="18" customHeight="1" x14ac:dyDescent="0.3">
      <c r="A40" s="51"/>
      <c r="B40" s="49" t="s">
        <v>79</v>
      </c>
      <c r="C40" s="100">
        <v>34</v>
      </c>
      <c r="D40" s="100">
        <v>46</v>
      </c>
      <c r="E40" s="24">
        <v>46</v>
      </c>
      <c r="F40" s="24"/>
      <c r="G40" s="24"/>
      <c r="H40" s="24">
        <f t="shared" si="0"/>
        <v>46</v>
      </c>
    </row>
    <row r="41" spans="1:8" ht="18" customHeight="1" x14ac:dyDescent="0.3">
      <c r="A41" s="51"/>
      <c r="B41" s="49" t="s">
        <v>80</v>
      </c>
      <c r="C41" s="100">
        <v>31</v>
      </c>
      <c r="D41" s="100">
        <v>26</v>
      </c>
      <c r="E41" s="24">
        <v>30</v>
      </c>
      <c r="F41" s="24"/>
      <c r="G41" s="24"/>
      <c r="H41" s="24">
        <f t="shared" si="0"/>
        <v>28</v>
      </c>
    </row>
    <row r="42" spans="1:8" ht="18" customHeight="1" x14ac:dyDescent="0.3">
      <c r="A42" s="51"/>
      <c r="B42" s="49" t="s">
        <v>81</v>
      </c>
      <c r="C42" s="100">
        <v>34</v>
      </c>
      <c r="D42" s="100">
        <v>38</v>
      </c>
      <c r="E42" s="24">
        <v>41</v>
      </c>
      <c r="F42" s="24"/>
      <c r="G42" s="24"/>
      <c r="H42" s="24">
        <f t="shared" si="0"/>
        <v>39.5</v>
      </c>
    </row>
    <row r="43" spans="1:8" ht="18" customHeight="1" x14ac:dyDescent="0.3">
      <c r="A43" s="51"/>
      <c r="B43" s="49" t="s">
        <v>82</v>
      </c>
      <c r="C43" s="100">
        <v>34.5</v>
      </c>
      <c r="D43" s="100">
        <v>41</v>
      </c>
      <c r="E43" s="24">
        <v>43</v>
      </c>
      <c r="F43" s="24"/>
      <c r="G43" s="24"/>
      <c r="H43" s="24">
        <f t="shared" si="0"/>
        <v>42</v>
      </c>
    </row>
    <row r="44" spans="1:8" ht="18" customHeight="1" x14ac:dyDescent="0.3">
      <c r="A44" s="51"/>
      <c r="B44" s="49" t="s">
        <v>83</v>
      </c>
      <c r="C44" s="100">
        <v>32</v>
      </c>
      <c r="D44" s="100">
        <v>40</v>
      </c>
      <c r="E44" s="24">
        <v>44</v>
      </c>
      <c r="F44" s="24"/>
      <c r="G44" s="24"/>
      <c r="H44" s="24">
        <f t="shared" si="0"/>
        <v>42</v>
      </c>
    </row>
    <row r="45" spans="1:8" ht="18" customHeight="1" x14ac:dyDescent="0.3">
      <c r="A45" s="51"/>
      <c r="B45" s="49" t="s">
        <v>84</v>
      </c>
      <c r="C45" s="100">
        <v>35.5</v>
      </c>
      <c r="D45" s="100">
        <v>34</v>
      </c>
      <c r="E45" s="24">
        <v>40</v>
      </c>
      <c r="F45" s="24"/>
      <c r="G45" s="24"/>
      <c r="H45" s="24">
        <f t="shared" si="0"/>
        <v>37</v>
      </c>
    </row>
    <row r="46" spans="1:8" ht="18" customHeight="1" x14ac:dyDescent="0.3">
      <c r="A46" s="51"/>
      <c r="B46" s="49" t="s">
        <v>85</v>
      </c>
      <c r="C46" s="100">
        <v>37</v>
      </c>
      <c r="D46" s="100">
        <v>48</v>
      </c>
      <c r="E46" s="24">
        <v>48</v>
      </c>
      <c r="F46" s="24"/>
      <c r="G46" s="24"/>
      <c r="H46" s="24">
        <f t="shared" si="0"/>
        <v>48</v>
      </c>
    </row>
    <row r="47" spans="1:8" ht="18" customHeight="1" x14ac:dyDescent="0.3">
      <c r="A47" s="51"/>
      <c r="B47" s="49" t="s">
        <v>86</v>
      </c>
      <c r="C47" s="100">
        <v>33.5</v>
      </c>
      <c r="D47" s="100">
        <v>33</v>
      </c>
      <c r="E47" s="24">
        <v>38</v>
      </c>
      <c r="F47" s="24"/>
      <c r="G47" s="24"/>
      <c r="H47" s="24">
        <f t="shared" si="0"/>
        <v>35.5</v>
      </c>
    </row>
    <row r="48" spans="1:8" ht="18" customHeight="1" x14ac:dyDescent="0.3">
      <c r="A48" s="51"/>
      <c r="B48" s="49" t="s">
        <v>87</v>
      </c>
      <c r="C48" s="100">
        <v>33.5</v>
      </c>
      <c r="D48" s="100">
        <v>36</v>
      </c>
      <c r="E48" s="24">
        <v>40</v>
      </c>
      <c r="F48" s="24"/>
      <c r="G48" s="24"/>
      <c r="H48" s="24">
        <f t="shared" si="0"/>
        <v>38</v>
      </c>
    </row>
    <row r="49" spans="1:8" ht="18" customHeight="1" x14ac:dyDescent="0.3">
      <c r="A49" s="51"/>
      <c r="B49" s="49" t="s">
        <v>88</v>
      </c>
      <c r="C49" s="100">
        <v>31.5</v>
      </c>
      <c r="D49" s="100">
        <v>25</v>
      </c>
      <c r="E49" s="24">
        <v>29</v>
      </c>
      <c r="F49" s="24"/>
      <c r="G49" s="24"/>
      <c r="H49" s="24">
        <f t="shared" si="0"/>
        <v>27</v>
      </c>
    </row>
    <row r="50" spans="1:8" ht="18" customHeight="1" x14ac:dyDescent="0.3">
      <c r="A50" s="51"/>
      <c r="B50" s="49" t="s">
        <v>89</v>
      </c>
      <c r="C50" s="100">
        <v>35</v>
      </c>
      <c r="D50" s="100">
        <v>39</v>
      </c>
      <c r="E50" s="24">
        <v>44</v>
      </c>
      <c r="F50" s="24"/>
      <c r="G50" s="24"/>
      <c r="H50" s="24">
        <f t="shared" si="0"/>
        <v>41.5</v>
      </c>
    </row>
    <row r="51" spans="1:8" ht="18" customHeight="1" x14ac:dyDescent="0.3">
      <c r="A51" s="51"/>
      <c r="B51" s="49" t="s">
        <v>90</v>
      </c>
      <c r="C51" s="100">
        <v>34.5</v>
      </c>
      <c r="D51" s="100">
        <v>31</v>
      </c>
      <c r="E51" s="24">
        <v>33</v>
      </c>
      <c r="F51" s="24"/>
      <c r="G51" s="24"/>
      <c r="H51" s="24">
        <f t="shared" si="0"/>
        <v>32</v>
      </c>
    </row>
    <row r="52" spans="1:8" ht="15.6" x14ac:dyDescent="0.3">
      <c r="A52" s="104" t="s">
        <v>106</v>
      </c>
      <c r="B52" s="103"/>
      <c r="C52" s="103"/>
      <c r="D52" s="103"/>
      <c r="E52" s="103"/>
      <c r="F52" s="103"/>
      <c r="G52" s="103"/>
      <c r="H52" s="103"/>
    </row>
    <row r="53" spans="1:8" x14ac:dyDescent="0.3">
      <c r="A53" s="102"/>
      <c r="B53" s="102"/>
      <c r="C53" s="102"/>
      <c r="D53" s="102"/>
      <c r="E53" s="102"/>
      <c r="F53" s="102"/>
      <c r="G53" s="102"/>
      <c r="H53" s="102"/>
    </row>
    <row r="54" spans="1:8" x14ac:dyDescent="0.3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3">
      <c r="A55" s="97"/>
      <c r="B55" s="97"/>
      <c r="C55" s="97"/>
      <c r="D55" s="97"/>
      <c r="E55" s="118"/>
      <c r="F55" s="118"/>
      <c r="G55" s="118"/>
      <c r="H55" s="97"/>
    </row>
    <row r="56" spans="1:8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2" workbookViewId="0">
      <selection activeCell="F15" sqref="F15:F16"/>
    </sheetView>
  </sheetViews>
  <sheetFormatPr defaultRowHeight="14.4" x14ac:dyDescent="0.3"/>
  <cols>
    <col min="1" max="1" width="13.664062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 x14ac:dyDescent="0.3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3" t="s">
        <v>21</v>
      </c>
      <c r="B3" s="113"/>
      <c r="C3" s="113"/>
      <c r="D3" s="113"/>
      <c r="E3" s="113"/>
      <c r="F3" s="20" t="s">
        <v>45</v>
      </c>
      <c r="G3" s="20" t="s">
        <v>12</v>
      </c>
      <c r="H3" s="21">
        <v>4</v>
      </c>
    </row>
    <row r="4" spans="1:8" x14ac:dyDescent="0.3">
      <c r="A4" s="113"/>
      <c r="B4" s="113"/>
      <c r="C4" s="113"/>
      <c r="D4" s="113"/>
      <c r="E4" s="113"/>
      <c r="F4" s="20" t="s">
        <v>46</v>
      </c>
      <c r="G4" s="20" t="s">
        <v>7</v>
      </c>
      <c r="H4" s="21">
        <v>3.75</v>
      </c>
    </row>
    <row r="5" spans="1:8" x14ac:dyDescent="0.3">
      <c r="A5" s="114" t="s">
        <v>22</v>
      </c>
      <c r="B5" s="114"/>
      <c r="C5" s="114"/>
      <c r="D5" s="114"/>
      <c r="E5" s="114"/>
      <c r="F5" s="20" t="s">
        <v>47</v>
      </c>
      <c r="G5" s="20" t="s">
        <v>13</v>
      </c>
      <c r="H5" s="21">
        <v>3.5</v>
      </c>
    </row>
    <row r="6" spans="1:8" x14ac:dyDescent="0.3">
      <c r="A6" s="114"/>
      <c r="B6" s="114"/>
      <c r="C6" s="114"/>
      <c r="D6" s="114"/>
      <c r="E6" s="114"/>
      <c r="F6" s="20" t="s">
        <v>48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49</v>
      </c>
      <c r="G7" s="20" t="s">
        <v>8</v>
      </c>
      <c r="H7" s="21">
        <v>3</v>
      </c>
    </row>
    <row r="8" spans="1:8" x14ac:dyDescent="0.3">
      <c r="A8" s="111" t="s">
        <v>23</v>
      </c>
      <c r="B8" s="111"/>
      <c r="C8" s="111"/>
      <c r="D8" s="111"/>
      <c r="E8" s="111"/>
      <c r="F8" s="20" t="s">
        <v>50</v>
      </c>
      <c r="G8" s="20" t="s">
        <v>15</v>
      </c>
      <c r="H8" s="21">
        <v>2.75</v>
      </c>
    </row>
    <row r="9" spans="1:8" x14ac:dyDescent="0.3">
      <c r="A9" s="115"/>
      <c r="B9" s="115"/>
      <c r="C9" s="115"/>
      <c r="D9" s="115"/>
      <c r="E9" s="115"/>
      <c r="F9" s="20" t="s">
        <v>51</v>
      </c>
      <c r="G9" s="20" t="s">
        <v>16</v>
      </c>
      <c r="H9" s="21">
        <v>2.5</v>
      </c>
    </row>
    <row r="10" spans="1:8" x14ac:dyDescent="0.3">
      <c r="A10" s="111"/>
      <c r="B10" s="111"/>
      <c r="C10" s="111"/>
      <c r="D10" s="111"/>
      <c r="E10" s="111"/>
      <c r="F10" s="20" t="s">
        <v>52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53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54</v>
      </c>
      <c r="G12" s="20" t="s">
        <v>11</v>
      </c>
      <c r="H12" s="21">
        <v>0</v>
      </c>
    </row>
    <row r="13" spans="1:8" ht="15" customHeight="1" x14ac:dyDescent="0.3">
      <c r="A13" s="98" t="s">
        <v>118</v>
      </c>
      <c r="B13" s="52"/>
      <c r="C13" s="52"/>
      <c r="D13" s="52"/>
      <c r="E13" s="119" t="s">
        <v>119</v>
      </c>
      <c r="F13" s="119"/>
      <c r="G13" s="119"/>
      <c r="H13" s="119"/>
    </row>
    <row r="14" spans="1:8" x14ac:dyDescent="0.3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3">
      <c r="A15" s="121" t="s">
        <v>44</v>
      </c>
      <c r="B15" s="121" t="s">
        <v>36</v>
      </c>
      <c r="C15" s="122" t="s">
        <v>32</v>
      </c>
      <c r="D15" s="123" t="s">
        <v>33</v>
      </c>
      <c r="E15" s="124"/>
      <c r="F15" s="124"/>
      <c r="G15" s="124"/>
      <c r="H15" s="124"/>
    </row>
    <row r="16" spans="1:8" ht="81" customHeight="1" x14ac:dyDescent="0.3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 x14ac:dyDescent="0.3">
      <c r="A17" s="51"/>
      <c r="B17" s="49" t="s">
        <v>56</v>
      </c>
      <c r="C17" s="100">
        <v>26</v>
      </c>
      <c r="D17" s="100">
        <v>34</v>
      </c>
      <c r="E17" s="24"/>
      <c r="F17" s="24"/>
      <c r="G17" s="24"/>
      <c r="H17" s="101"/>
    </row>
    <row r="18" spans="1:8" ht="18" customHeight="1" x14ac:dyDescent="0.3">
      <c r="A18" s="51"/>
      <c r="B18" s="49" t="s">
        <v>57</v>
      </c>
      <c r="C18" s="100">
        <v>35.5</v>
      </c>
      <c r="D18" s="100">
        <v>42</v>
      </c>
      <c r="E18" s="24"/>
      <c r="F18" s="24"/>
      <c r="G18" s="24"/>
      <c r="H18" s="101"/>
    </row>
    <row r="19" spans="1:8" ht="18" customHeight="1" x14ac:dyDescent="0.3">
      <c r="A19" s="51"/>
      <c r="B19" s="49" t="s">
        <v>58</v>
      </c>
      <c r="C19" s="100">
        <v>38</v>
      </c>
      <c r="D19" s="100">
        <v>37</v>
      </c>
      <c r="E19" s="24"/>
      <c r="F19" s="24"/>
      <c r="G19" s="24"/>
      <c r="H19" s="101"/>
    </row>
    <row r="20" spans="1:8" ht="18" customHeight="1" x14ac:dyDescent="0.3">
      <c r="A20" s="51"/>
      <c r="B20" s="49" t="s">
        <v>59</v>
      </c>
      <c r="C20" s="100">
        <v>34</v>
      </c>
      <c r="D20" s="100">
        <v>31</v>
      </c>
      <c r="E20" s="24"/>
      <c r="F20" s="24"/>
      <c r="G20" s="24"/>
      <c r="H20" s="101"/>
    </row>
    <row r="21" spans="1:8" ht="18" customHeight="1" x14ac:dyDescent="0.3">
      <c r="A21" s="51"/>
      <c r="B21" s="49" t="s">
        <v>60</v>
      </c>
      <c r="C21" s="100">
        <v>31</v>
      </c>
      <c r="D21" s="100">
        <v>29</v>
      </c>
      <c r="E21" s="24"/>
      <c r="F21" s="24"/>
      <c r="G21" s="24"/>
      <c r="H21" s="101"/>
    </row>
    <row r="22" spans="1:8" ht="18" customHeight="1" x14ac:dyDescent="0.3">
      <c r="A22" s="51"/>
      <c r="B22" s="49" t="s">
        <v>61</v>
      </c>
      <c r="C22" s="100">
        <v>33</v>
      </c>
      <c r="D22" s="100">
        <v>44</v>
      </c>
      <c r="E22" s="24"/>
      <c r="F22" s="24"/>
      <c r="G22" s="24"/>
      <c r="H22" s="101"/>
    </row>
    <row r="23" spans="1:8" ht="18" customHeight="1" x14ac:dyDescent="0.3">
      <c r="A23" s="51"/>
      <c r="B23" s="49" t="s">
        <v>62</v>
      </c>
      <c r="C23" s="100">
        <v>33</v>
      </c>
      <c r="D23" s="100">
        <v>42</v>
      </c>
      <c r="E23" s="24"/>
      <c r="F23" s="24"/>
      <c r="G23" s="24"/>
      <c r="H23" s="101"/>
    </row>
    <row r="24" spans="1:8" ht="18" customHeight="1" x14ac:dyDescent="0.3">
      <c r="A24" s="51"/>
      <c r="B24" s="49" t="s">
        <v>63</v>
      </c>
      <c r="C24" s="100">
        <v>36</v>
      </c>
      <c r="D24" s="100">
        <v>52</v>
      </c>
      <c r="E24" s="24"/>
      <c r="F24" s="24"/>
      <c r="G24" s="24"/>
      <c r="H24" s="101"/>
    </row>
    <row r="25" spans="1:8" ht="18" customHeight="1" x14ac:dyDescent="0.3">
      <c r="A25" s="51"/>
      <c r="B25" s="49" t="s">
        <v>64</v>
      </c>
      <c r="C25" s="100">
        <v>34.5</v>
      </c>
      <c r="D25" s="100">
        <v>46.5</v>
      </c>
      <c r="E25" s="24"/>
      <c r="F25" s="24"/>
      <c r="G25" s="24"/>
      <c r="H25" s="101"/>
    </row>
    <row r="26" spans="1:8" ht="18" customHeight="1" x14ac:dyDescent="0.3">
      <c r="A26" s="51"/>
      <c r="B26" s="49" t="s">
        <v>65</v>
      </c>
      <c r="C26" s="100">
        <v>29</v>
      </c>
      <c r="D26" s="100">
        <v>28</v>
      </c>
      <c r="E26" s="24"/>
      <c r="F26" s="24"/>
      <c r="G26" s="24"/>
      <c r="H26" s="101"/>
    </row>
    <row r="27" spans="1:8" ht="18" customHeight="1" x14ac:dyDescent="0.3">
      <c r="A27" s="51"/>
      <c r="B27" s="49" t="s">
        <v>66</v>
      </c>
      <c r="C27" s="100">
        <v>37.5</v>
      </c>
      <c r="D27" s="100">
        <v>48</v>
      </c>
      <c r="E27" s="24"/>
      <c r="F27" s="24"/>
      <c r="G27" s="24"/>
      <c r="H27" s="101"/>
    </row>
    <row r="28" spans="1:8" ht="18" customHeight="1" x14ac:dyDescent="0.3">
      <c r="A28" s="51"/>
      <c r="B28" s="49" t="s">
        <v>67</v>
      </c>
      <c r="C28" s="100">
        <v>36</v>
      </c>
      <c r="D28" s="100">
        <v>47.5</v>
      </c>
      <c r="E28" s="24"/>
      <c r="F28" s="24"/>
      <c r="G28" s="24"/>
      <c r="H28" s="101"/>
    </row>
    <row r="29" spans="1:8" ht="18" customHeight="1" x14ac:dyDescent="0.3">
      <c r="A29" s="51"/>
      <c r="B29" s="49" t="s">
        <v>68</v>
      </c>
      <c r="C29" s="100">
        <v>34</v>
      </c>
      <c r="D29" s="100">
        <v>31</v>
      </c>
      <c r="E29" s="24"/>
      <c r="F29" s="24"/>
      <c r="G29" s="24"/>
      <c r="H29" s="101"/>
    </row>
    <row r="30" spans="1:8" ht="18" customHeight="1" x14ac:dyDescent="0.3">
      <c r="A30" s="51"/>
      <c r="B30" s="49" t="s">
        <v>69</v>
      </c>
      <c r="C30" s="100">
        <v>34</v>
      </c>
      <c r="D30" s="100">
        <v>31</v>
      </c>
      <c r="E30" s="24"/>
      <c r="F30" s="24"/>
      <c r="G30" s="24"/>
      <c r="H30" s="101"/>
    </row>
    <row r="31" spans="1:8" ht="18" customHeight="1" x14ac:dyDescent="0.3">
      <c r="A31" s="51"/>
      <c r="B31" s="49" t="s">
        <v>70</v>
      </c>
      <c r="C31" s="100">
        <v>37.5</v>
      </c>
      <c r="D31" s="100">
        <v>54.5</v>
      </c>
      <c r="E31" s="24"/>
      <c r="F31" s="24"/>
      <c r="G31" s="24"/>
      <c r="H31" s="101"/>
    </row>
    <row r="32" spans="1:8" ht="18" customHeight="1" x14ac:dyDescent="0.3">
      <c r="A32" s="51"/>
      <c r="B32" s="49" t="s">
        <v>71</v>
      </c>
      <c r="C32" s="100">
        <v>36.5</v>
      </c>
      <c r="D32" s="100">
        <v>46</v>
      </c>
      <c r="E32" s="24"/>
      <c r="F32" s="24"/>
      <c r="G32" s="24"/>
      <c r="H32" s="101"/>
    </row>
    <row r="33" spans="1:8" ht="18" customHeight="1" x14ac:dyDescent="0.3">
      <c r="A33" s="51"/>
      <c r="B33" s="49" t="s">
        <v>72</v>
      </c>
      <c r="C33" s="100">
        <v>32</v>
      </c>
      <c r="D33" s="100">
        <v>28</v>
      </c>
      <c r="E33" s="24"/>
      <c r="F33" s="24"/>
      <c r="G33" s="24"/>
      <c r="H33" s="101"/>
    </row>
    <row r="34" spans="1:8" ht="18" customHeight="1" x14ac:dyDescent="0.3">
      <c r="A34" s="51"/>
      <c r="B34" s="49" t="s">
        <v>73</v>
      </c>
      <c r="C34" s="100">
        <v>31</v>
      </c>
      <c r="D34" s="100">
        <v>31</v>
      </c>
      <c r="E34" s="24"/>
      <c r="F34" s="24"/>
      <c r="G34" s="24"/>
      <c r="H34" s="101"/>
    </row>
    <row r="35" spans="1:8" ht="18" customHeight="1" x14ac:dyDescent="0.3">
      <c r="A35" s="51"/>
      <c r="B35" s="49" t="s">
        <v>74</v>
      </c>
      <c r="C35" s="100">
        <v>31</v>
      </c>
      <c r="D35" s="100">
        <v>39</v>
      </c>
      <c r="E35" s="24"/>
      <c r="F35" s="24"/>
      <c r="G35" s="24"/>
      <c r="H35" s="101"/>
    </row>
    <row r="36" spans="1:8" ht="18" customHeight="1" x14ac:dyDescent="0.3">
      <c r="A36" s="51"/>
      <c r="B36" s="49" t="s">
        <v>75</v>
      </c>
      <c r="C36" s="100">
        <v>36</v>
      </c>
      <c r="D36" s="100">
        <v>34</v>
      </c>
      <c r="E36" s="24"/>
      <c r="F36" s="24"/>
      <c r="G36" s="24"/>
      <c r="H36" s="101"/>
    </row>
    <row r="37" spans="1:8" ht="18" customHeight="1" x14ac:dyDescent="0.3">
      <c r="A37" s="51"/>
      <c r="B37" s="49" t="s">
        <v>76</v>
      </c>
      <c r="C37" s="100">
        <v>31</v>
      </c>
      <c r="D37" s="100">
        <v>32</v>
      </c>
      <c r="E37" s="24"/>
      <c r="F37" s="24"/>
      <c r="G37" s="24"/>
      <c r="H37" s="101"/>
    </row>
    <row r="38" spans="1:8" ht="18" customHeight="1" x14ac:dyDescent="0.3">
      <c r="A38" s="51"/>
      <c r="B38" s="49" t="s">
        <v>77</v>
      </c>
      <c r="C38" s="100">
        <v>36</v>
      </c>
      <c r="D38" s="100">
        <v>40</v>
      </c>
      <c r="E38" s="24"/>
      <c r="F38" s="24"/>
      <c r="G38" s="24"/>
      <c r="H38" s="101"/>
    </row>
    <row r="39" spans="1:8" ht="18" customHeight="1" x14ac:dyDescent="0.3">
      <c r="A39" s="51"/>
      <c r="B39" s="49" t="s">
        <v>78</v>
      </c>
      <c r="C39" s="100">
        <v>36</v>
      </c>
      <c r="D39" s="100">
        <v>45.5</v>
      </c>
      <c r="E39" s="24"/>
      <c r="F39" s="24"/>
      <c r="G39" s="24"/>
      <c r="H39" s="101"/>
    </row>
    <row r="40" spans="1:8" ht="18" customHeight="1" x14ac:dyDescent="0.3">
      <c r="A40" s="51"/>
      <c r="B40" s="49" t="s">
        <v>79</v>
      </c>
      <c r="C40" s="100">
        <v>35</v>
      </c>
      <c r="D40" s="100">
        <v>45</v>
      </c>
      <c r="E40" s="24"/>
      <c r="F40" s="24"/>
      <c r="G40" s="24"/>
      <c r="H40" s="101"/>
    </row>
    <row r="41" spans="1:8" ht="18" customHeight="1" x14ac:dyDescent="0.3">
      <c r="A41" s="51"/>
      <c r="B41" s="49" t="s">
        <v>80</v>
      </c>
      <c r="C41" s="100">
        <v>30</v>
      </c>
      <c r="D41" s="100">
        <v>40</v>
      </c>
      <c r="E41" s="24"/>
      <c r="F41" s="24"/>
      <c r="G41" s="24"/>
      <c r="H41" s="101"/>
    </row>
    <row r="42" spans="1:8" ht="18" customHeight="1" x14ac:dyDescent="0.3">
      <c r="A42" s="51"/>
      <c r="B42" s="49" t="s">
        <v>81</v>
      </c>
      <c r="C42" s="100">
        <v>35</v>
      </c>
      <c r="D42" s="100">
        <v>35</v>
      </c>
      <c r="E42" s="24"/>
      <c r="F42" s="24"/>
      <c r="G42" s="24"/>
      <c r="H42" s="101"/>
    </row>
    <row r="43" spans="1:8" ht="18" customHeight="1" x14ac:dyDescent="0.3">
      <c r="A43" s="51"/>
      <c r="B43" s="49" t="s">
        <v>82</v>
      </c>
      <c r="C43" s="100">
        <v>35</v>
      </c>
      <c r="D43" s="100">
        <v>45</v>
      </c>
      <c r="E43" s="24"/>
      <c r="F43" s="24"/>
      <c r="G43" s="24"/>
      <c r="H43" s="101"/>
    </row>
    <row r="44" spans="1:8" ht="18" customHeight="1" x14ac:dyDescent="0.3">
      <c r="A44" s="51"/>
      <c r="B44" s="49" t="s">
        <v>83</v>
      </c>
      <c r="C44" s="100">
        <v>36.5</v>
      </c>
      <c r="D44" s="100">
        <v>38</v>
      </c>
      <c r="E44" s="24"/>
      <c r="F44" s="24"/>
      <c r="G44" s="24"/>
      <c r="H44" s="101"/>
    </row>
    <row r="45" spans="1:8" ht="18" customHeight="1" x14ac:dyDescent="0.3">
      <c r="A45" s="51"/>
      <c r="B45" s="49" t="s">
        <v>84</v>
      </c>
      <c r="C45" s="100">
        <v>34.5</v>
      </c>
      <c r="D45" s="100">
        <v>48</v>
      </c>
      <c r="E45" s="24"/>
      <c r="F45" s="24"/>
      <c r="G45" s="24"/>
      <c r="H45" s="101"/>
    </row>
    <row r="46" spans="1:8" ht="18" customHeight="1" x14ac:dyDescent="0.3">
      <c r="A46" s="51"/>
      <c r="B46" s="49" t="s">
        <v>85</v>
      </c>
      <c r="C46" s="100">
        <v>35.5</v>
      </c>
      <c r="D46" s="100">
        <v>51.5</v>
      </c>
      <c r="E46" s="24"/>
      <c r="F46" s="24"/>
      <c r="G46" s="24"/>
      <c r="H46" s="101"/>
    </row>
    <row r="47" spans="1:8" ht="18" customHeight="1" x14ac:dyDescent="0.3">
      <c r="A47" s="51"/>
      <c r="B47" s="49" t="s">
        <v>86</v>
      </c>
      <c r="C47" s="100">
        <v>36</v>
      </c>
      <c r="D47" s="100">
        <v>39</v>
      </c>
      <c r="E47" s="24"/>
      <c r="F47" s="24"/>
      <c r="G47" s="24"/>
      <c r="H47" s="101"/>
    </row>
    <row r="48" spans="1:8" ht="18" customHeight="1" x14ac:dyDescent="0.3">
      <c r="A48" s="51"/>
      <c r="B48" s="49" t="s">
        <v>87</v>
      </c>
      <c r="C48" s="100">
        <v>35</v>
      </c>
      <c r="D48" s="100">
        <v>35</v>
      </c>
      <c r="E48" s="24"/>
      <c r="F48" s="24"/>
      <c r="G48" s="24"/>
      <c r="H48" s="101"/>
    </row>
    <row r="49" spans="1:8" ht="18" customHeight="1" x14ac:dyDescent="0.3">
      <c r="A49" s="51"/>
      <c r="B49" s="49" t="s">
        <v>88</v>
      </c>
      <c r="C49" s="100">
        <v>33</v>
      </c>
      <c r="D49" s="100">
        <v>22</v>
      </c>
      <c r="E49" s="24"/>
      <c r="F49" s="24"/>
      <c r="G49" s="24"/>
      <c r="H49" s="101"/>
    </row>
    <row r="50" spans="1:8" ht="18" customHeight="1" x14ac:dyDescent="0.3">
      <c r="A50" s="51"/>
      <c r="B50" s="49" t="s">
        <v>89</v>
      </c>
      <c r="C50" s="100">
        <v>34</v>
      </c>
      <c r="D50" s="100">
        <v>43</v>
      </c>
      <c r="E50" s="24"/>
      <c r="F50" s="24"/>
      <c r="G50" s="24"/>
      <c r="H50" s="101"/>
    </row>
    <row r="51" spans="1:8" ht="18" customHeight="1" x14ac:dyDescent="0.3">
      <c r="A51" s="51"/>
      <c r="B51" s="49" t="s">
        <v>90</v>
      </c>
      <c r="C51" s="100">
        <v>31</v>
      </c>
      <c r="D51" s="100">
        <v>29</v>
      </c>
      <c r="E51" s="24"/>
      <c r="F51" s="24"/>
      <c r="G51" s="24"/>
      <c r="H51" s="101"/>
    </row>
    <row r="52" spans="1:8" ht="15.6" x14ac:dyDescent="0.3">
      <c r="A52" s="104" t="s">
        <v>106</v>
      </c>
      <c r="B52" s="103"/>
      <c r="C52" s="103"/>
      <c r="D52" s="103"/>
      <c r="E52" s="103"/>
      <c r="F52" s="103"/>
      <c r="G52" s="103"/>
      <c r="H52" s="103"/>
    </row>
    <row r="53" spans="1:8" x14ac:dyDescent="0.3">
      <c r="A53" s="102"/>
      <c r="B53" s="102"/>
      <c r="C53" s="102"/>
      <c r="D53" s="102"/>
      <c r="E53" s="102"/>
      <c r="F53" s="102"/>
      <c r="G53" s="102"/>
      <c r="H53" s="102"/>
    </row>
    <row r="54" spans="1:8" x14ac:dyDescent="0.3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3">
      <c r="A55" s="97"/>
      <c r="B55" s="97"/>
      <c r="C55" s="97"/>
      <c r="D55" s="97"/>
      <c r="E55" s="118"/>
      <c r="F55" s="118"/>
      <c r="G55" s="118"/>
      <c r="H55" s="97"/>
    </row>
    <row r="56" spans="1:8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32" workbookViewId="0">
      <selection activeCell="H17" sqref="H17:H51"/>
    </sheetView>
  </sheetViews>
  <sheetFormatPr defaultRowHeight="14.4" x14ac:dyDescent="0.3"/>
  <cols>
    <col min="1" max="1" width="13.664062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 x14ac:dyDescent="0.3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3" t="s">
        <v>21</v>
      </c>
      <c r="B3" s="113"/>
      <c r="C3" s="113"/>
      <c r="D3" s="113"/>
      <c r="E3" s="113"/>
      <c r="F3" s="20" t="s">
        <v>45</v>
      </c>
      <c r="G3" s="20" t="s">
        <v>12</v>
      </c>
      <c r="H3" s="21">
        <v>4</v>
      </c>
    </row>
    <row r="4" spans="1:8" x14ac:dyDescent="0.3">
      <c r="A4" s="113"/>
      <c r="B4" s="113"/>
      <c r="C4" s="113"/>
      <c r="D4" s="113"/>
      <c r="E4" s="113"/>
      <c r="F4" s="20" t="s">
        <v>46</v>
      </c>
      <c r="G4" s="20" t="s">
        <v>7</v>
      </c>
      <c r="H4" s="21">
        <v>3.75</v>
      </c>
    </row>
    <row r="5" spans="1:8" x14ac:dyDescent="0.3">
      <c r="A5" s="114" t="s">
        <v>22</v>
      </c>
      <c r="B5" s="114"/>
      <c r="C5" s="114"/>
      <c r="D5" s="114"/>
      <c r="E5" s="114"/>
      <c r="F5" s="20" t="s">
        <v>47</v>
      </c>
      <c r="G5" s="20" t="s">
        <v>13</v>
      </c>
      <c r="H5" s="21">
        <v>3.5</v>
      </c>
    </row>
    <row r="6" spans="1:8" x14ac:dyDescent="0.3">
      <c r="A6" s="114"/>
      <c r="B6" s="114"/>
      <c r="C6" s="114"/>
      <c r="D6" s="114"/>
      <c r="E6" s="114"/>
      <c r="F6" s="20" t="s">
        <v>48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49</v>
      </c>
      <c r="G7" s="20" t="s">
        <v>8</v>
      </c>
      <c r="H7" s="21">
        <v>3</v>
      </c>
    </row>
    <row r="8" spans="1:8" x14ac:dyDescent="0.3">
      <c r="A8" s="111" t="s">
        <v>23</v>
      </c>
      <c r="B8" s="111"/>
      <c r="C8" s="111"/>
      <c r="D8" s="111"/>
      <c r="E8" s="111"/>
      <c r="F8" s="20" t="s">
        <v>50</v>
      </c>
      <c r="G8" s="20" t="s">
        <v>15</v>
      </c>
      <c r="H8" s="21">
        <v>2.75</v>
      </c>
    </row>
    <row r="9" spans="1:8" x14ac:dyDescent="0.3">
      <c r="A9" s="115"/>
      <c r="B9" s="115"/>
      <c r="C9" s="115"/>
      <c r="D9" s="115"/>
      <c r="E9" s="115"/>
      <c r="F9" s="20" t="s">
        <v>51</v>
      </c>
      <c r="G9" s="20" t="s">
        <v>16</v>
      </c>
      <c r="H9" s="21">
        <v>2.5</v>
      </c>
    </row>
    <row r="10" spans="1:8" x14ac:dyDescent="0.3">
      <c r="A10" s="111"/>
      <c r="B10" s="111"/>
      <c r="C10" s="111"/>
      <c r="D10" s="111"/>
      <c r="E10" s="111"/>
      <c r="F10" s="20" t="s">
        <v>52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53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54</v>
      </c>
      <c r="G12" s="20" t="s">
        <v>11</v>
      </c>
      <c r="H12" s="21">
        <v>0</v>
      </c>
    </row>
    <row r="13" spans="1:8" ht="15" customHeight="1" x14ac:dyDescent="0.3">
      <c r="A13" s="98" t="s">
        <v>118</v>
      </c>
      <c r="B13" s="52"/>
      <c r="C13" s="52"/>
      <c r="D13" s="52"/>
      <c r="E13" s="119" t="s">
        <v>116</v>
      </c>
      <c r="F13" s="119"/>
      <c r="G13" s="119"/>
      <c r="H13" s="119"/>
    </row>
    <row r="14" spans="1:8" x14ac:dyDescent="0.3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3">
      <c r="A15" s="121" t="s">
        <v>44</v>
      </c>
      <c r="B15" s="121" t="s">
        <v>36</v>
      </c>
      <c r="C15" s="122" t="s">
        <v>32</v>
      </c>
      <c r="D15" s="121" t="s">
        <v>33</v>
      </c>
      <c r="E15" s="121"/>
      <c r="F15" s="121"/>
      <c r="G15" s="121"/>
      <c r="H15" s="121"/>
    </row>
    <row r="16" spans="1:8" ht="81" customHeight="1" x14ac:dyDescent="0.3">
      <c r="A16" s="121"/>
      <c r="B16" s="121"/>
      <c r="C16" s="122"/>
      <c r="D16" s="99" t="s">
        <v>91</v>
      </c>
      <c r="E16" s="99" t="s">
        <v>92</v>
      </c>
      <c r="F16" s="99" t="s">
        <v>24</v>
      </c>
      <c r="G16" s="79" t="s">
        <v>93</v>
      </c>
      <c r="H16" s="99" t="s">
        <v>25</v>
      </c>
    </row>
    <row r="17" spans="1:9" ht="18" customHeight="1" x14ac:dyDescent="0.3">
      <c r="A17" s="51"/>
      <c r="B17" s="49" t="s">
        <v>56</v>
      </c>
      <c r="C17" s="100">
        <v>26.5</v>
      </c>
      <c r="D17" s="100">
        <v>31</v>
      </c>
      <c r="E17" s="24">
        <v>40</v>
      </c>
      <c r="F17" s="24"/>
      <c r="G17" s="24"/>
      <c r="H17" s="24">
        <f>AVERAGE(D17:E17)</f>
        <v>35.5</v>
      </c>
      <c r="I17" s="105"/>
    </row>
    <row r="18" spans="1:9" ht="18" customHeight="1" x14ac:dyDescent="0.3">
      <c r="A18" s="51"/>
      <c r="B18" s="49" t="s">
        <v>57</v>
      </c>
      <c r="C18" s="100">
        <v>33.75</v>
      </c>
      <c r="D18" s="100">
        <v>40</v>
      </c>
      <c r="E18" s="24">
        <v>44</v>
      </c>
      <c r="F18" s="24"/>
      <c r="G18" s="24"/>
      <c r="H18" s="24">
        <f t="shared" ref="H18:H51" si="0">AVERAGE(D18:E18)</f>
        <v>42</v>
      </c>
      <c r="I18" s="105"/>
    </row>
    <row r="19" spans="1:9" ht="18" customHeight="1" x14ac:dyDescent="0.3">
      <c r="A19" s="51"/>
      <c r="B19" s="49" t="s">
        <v>58</v>
      </c>
      <c r="C19" s="100">
        <v>33.25</v>
      </c>
      <c r="D19" s="100">
        <v>35</v>
      </c>
      <c r="E19" s="24">
        <v>42</v>
      </c>
      <c r="F19" s="24"/>
      <c r="G19" s="24"/>
      <c r="H19" s="24">
        <f t="shared" si="0"/>
        <v>38.5</v>
      </c>
      <c r="I19" s="105"/>
    </row>
    <row r="20" spans="1:9" ht="18" customHeight="1" x14ac:dyDescent="0.3">
      <c r="A20" s="51"/>
      <c r="B20" s="49" t="s">
        <v>59</v>
      </c>
      <c r="C20" s="100">
        <v>32.5</v>
      </c>
      <c r="D20" s="100">
        <v>33</v>
      </c>
      <c r="E20" s="24">
        <v>38</v>
      </c>
      <c r="F20" s="24"/>
      <c r="G20" s="24"/>
      <c r="H20" s="24">
        <f t="shared" si="0"/>
        <v>35.5</v>
      </c>
      <c r="I20" s="105"/>
    </row>
    <row r="21" spans="1:9" ht="18" customHeight="1" x14ac:dyDescent="0.3">
      <c r="A21" s="51"/>
      <c r="B21" s="49" t="s">
        <v>60</v>
      </c>
      <c r="C21" s="100">
        <v>31.25</v>
      </c>
      <c r="D21" s="100">
        <v>31</v>
      </c>
      <c r="E21" s="24">
        <v>37</v>
      </c>
      <c r="F21" s="24"/>
      <c r="G21" s="24"/>
      <c r="H21" s="24">
        <f t="shared" si="0"/>
        <v>34</v>
      </c>
      <c r="I21" s="105"/>
    </row>
    <row r="22" spans="1:9" ht="18" customHeight="1" x14ac:dyDescent="0.3">
      <c r="A22" s="51"/>
      <c r="B22" s="49" t="s">
        <v>61</v>
      </c>
      <c r="C22" s="100">
        <v>35.75</v>
      </c>
      <c r="D22" s="100">
        <v>47</v>
      </c>
      <c r="E22" s="24">
        <v>51</v>
      </c>
      <c r="F22" s="24"/>
      <c r="G22" s="24"/>
      <c r="H22" s="24">
        <f t="shared" si="0"/>
        <v>49</v>
      </c>
      <c r="I22" s="105"/>
    </row>
    <row r="23" spans="1:9" ht="18" customHeight="1" x14ac:dyDescent="0.3">
      <c r="A23" s="51"/>
      <c r="B23" s="49" t="s">
        <v>62</v>
      </c>
      <c r="C23" s="100">
        <v>32.25</v>
      </c>
      <c r="D23" s="100">
        <v>39</v>
      </c>
      <c r="E23" s="24">
        <v>43</v>
      </c>
      <c r="F23" s="24"/>
      <c r="G23" s="24"/>
      <c r="H23" s="24">
        <f t="shared" si="0"/>
        <v>41</v>
      </c>
      <c r="I23" s="105"/>
    </row>
    <row r="24" spans="1:9" ht="18" customHeight="1" x14ac:dyDescent="0.3">
      <c r="A24" s="51"/>
      <c r="B24" s="49" t="s">
        <v>63</v>
      </c>
      <c r="C24" s="100">
        <v>33.5</v>
      </c>
      <c r="D24" s="100">
        <v>45</v>
      </c>
      <c r="E24" s="24">
        <v>48</v>
      </c>
      <c r="F24" s="24"/>
      <c r="G24" s="24"/>
      <c r="H24" s="24">
        <f t="shared" si="0"/>
        <v>46.5</v>
      </c>
      <c r="I24" s="105"/>
    </row>
    <row r="25" spans="1:9" ht="18" customHeight="1" x14ac:dyDescent="0.3">
      <c r="A25" s="51"/>
      <c r="B25" s="49" t="s">
        <v>64</v>
      </c>
      <c r="C25" s="100">
        <v>30.5</v>
      </c>
      <c r="D25" s="100">
        <v>39</v>
      </c>
      <c r="E25" s="24">
        <v>45</v>
      </c>
      <c r="F25" s="24"/>
      <c r="G25" s="24"/>
      <c r="H25" s="24">
        <f t="shared" si="0"/>
        <v>42</v>
      </c>
      <c r="I25" s="105"/>
    </row>
    <row r="26" spans="1:9" ht="18" customHeight="1" x14ac:dyDescent="0.3">
      <c r="A26" s="51"/>
      <c r="B26" s="49" t="s">
        <v>65</v>
      </c>
      <c r="C26" s="100">
        <v>29</v>
      </c>
      <c r="D26" s="100">
        <v>30</v>
      </c>
      <c r="E26" s="24">
        <v>39</v>
      </c>
      <c r="F26" s="24"/>
      <c r="G26" s="24"/>
      <c r="H26" s="24">
        <f t="shared" si="0"/>
        <v>34.5</v>
      </c>
      <c r="I26" s="105"/>
    </row>
    <row r="27" spans="1:9" ht="18" customHeight="1" x14ac:dyDescent="0.3">
      <c r="A27" s="51"/>
      <c r="B27" s="49" t="s">
        <v>66</v>
      </c>
      <c r="C27" s="100">
        <v>35.25</v>
      </c>
      <c r="D27" s="100">
        <v>50</v>
      </c>
      <c r="E27" s="24">
        <v>46</v>
      </c>
      <c r="F27" s="24"/>
      <c r="G27" s="24"/>
      <c r="H27" s="24">
        <f t="shared" si="0"/>
        <v>48</v>
      </c>
      <c r="I27" s="105"/>
    </row>
    <row r="28" spans="1:9" ht="18" customHeight="1" x14ac:dyDescent="0.3">
      <c r="A28" s="51"/>
      <c r="B28" s="49" t="s">
        <v>67</v>
      </c>
      <c r="C28" s="100">
        <v>36</v>
      </c>
      <c r="D28" s="100">
        <v>48</v>
      </c>
      <c r="E28" s="24">
        <v>49</v>
      </c>
      <c r="F28" s="24"/>
      <c r="G28" s="24"/>
      <c r="H28" s="24">
        <f t="shared" si="0"/>
        <v>48.5</v>
      </c>
      <c r="I28" s="105"/>
    </row>
    <row r="29" spans="1:9" ht="18" customHeight="1" x14ac:dyDescent="0.3">
      <c r="A29" s="51"/>
      <c r="B29" s="49" t="s">
        <v>68</v>
      </c>
      <c r="C29" s="100">
        <v>32.5</v>
      </c>
      <c r="D29" s="100">
        <v>39</v>
      </c>
      <c r="E29" s="24">
        <v>41</v>
      </c>
      <c r="F29" s="24"/>
      <c r="G29" s="24"/>
      <c r="H29" s="24">
        <f t="shared" si="0"/>
        <v>40</v>
      </c>
      <c r="I29" s="105"/>
    </row>
    <row r="30" spans="1:9" ht="18" customHeight="1" x14ac:dyDescent="0.3">
      <c r="A30" s="51"/>
      <c r="B30" s="49" t="s">
        <v>69</v>
      </c>
      <c r="C30" s="100">
        <v>31.25</v>
      </c>
      <c r="D30" s="100">
        <v>35</v>
      </c>
      <c r="E30" s="24">
        <v>35</v>
      </c>
      <c r="F30" s="24"/>
      <c r="G30" s="24"/>
      <c r="H30" s="24">
        <f t="shared" si="0"/>
        <v>35</v>
      </c>
      <c r="I30" s="105"/>
    </row>
    <row r="31" spans="1:9" ht="18" customHeight="1" x14ac:dyDescent="0.3">
      <c r="A31" s="51"/>
      <c r="B31" s="49" t="s">
        <v>70</v>
      </c>
      <c r="C31" s="100">
        <v>34.75</v>
      </c>
      <c r="D31" s="100">
        <v>44</v>
      </c>
      <c r="E31" s="24">
        <v>45</v>
      </c>
      <c r="F31" s="24"/>
      <c r="G31" s="24"/>
      <c r="H31" s="24">
        <f t="shared" si="0"/>
        <v>44.5</v>
      </c>
      <c r="I31" s="105"/>
    </row>
    <row r="32" spans="1:9" ht="18" customHeight="1" x14ac:dyDescent="0.3">
      <c r="A32" s="51"/>
      <c r="B32" s="49" t="s">
        <v>71</v>
      </c>
      <c r="C32" s="100">
        <v>35.25</v>
      </c>
      <c r="D32" s="100">
        <v>43</v>
      </c>
      <c r="E32" s="24">
        <v>45</v>
      </c>
      <c r="F32" s="24"/>
      <c r="G32" s="24"/>
      <c r="H32" s="24">
        <f t="shared" si="0"/>
        <v>44</v>
      </c>
      <c r="I32" s="105"/>
    </row>
    <row r="33" spans="1:9" ht="18" customHeight="1" x14ac:dyDescent="0.3">
      <c r="A33" s="51"/>
      <c r="B33" s="49" t="s">
        <v>72</v>
      </c>
      <c r="C33" s="100">
        <v>29</v>
      </c>
      <c r="D33" s="100">
        <v>33</v>
      </c>
      <c r="E33" s="24">
        <v>33</v>
      </c>
      <c r="F33" s="24"/>
      <c r="G33" s="24"/>
      <c r="H33" s="24">
        <f t="shared" si="0"/>
        <v>33</v>
      </c>
      <c r="I33" s="105"/>
    </row>
    <row r="34" spans="1:9" ht="18" customHeight="1" x14ac:dyDescent="0.3">
      <c r="A34" s="51"/>
      <c r="B34" s="49" t="s">
        <v>73</v>
      </c>
      <c r="C34" s="100">
        <v>33.5</v>
      </c>
      <c r="D34" s="100">
        <v>46</v>
      </c>
      <c r="E34" s="24">
        <v>43</v>
      </c>
      <c r="F34" s="24"/>
      <c r="G34" s="24"/>
      <c r="H34" s="24">
        <f t="shared" si="0"/>
        <v>44.5</v>
      </c>
      <c r="I34" s="105"/>
    </row>
    <row r="35" spans="1:9" ht="18" customHeight="1" x14ac:dyDescent="0.3">
      <c r="A35" s="51"/>
      <c r="B35" s="49" t="s">
        <v>74</v>
      </c>
      <c r="C35" s="100">
        <v>30</v>
      </c>
      <c r="D35" s="100">
        <v>36</v>
      </c>
      <c r="E35" s="24">
        <v>41</v>
      </c>
      <c r="F35" s="24"/>
      <c r="G35" s="24"/>
      <c r="H35" s="24">
        <f t="shared" si="0"/>
        <v>38.5</v>
      </c>
      <c r="I35" s="105"/>
    </row>
    <row r="36" spans="1:9" ht="18" customHeight="1" x14ac:dyDescent="0.3">
      <c r="A36" s="51"/>
      <c r="B36" s="49" t="s">
        <v>75</v>
      </c>
      <c r="C36" s="100">
        <v>34.75</v>
      </c>
      <c r="D36" s="100">
        <v>39</v>
      </c>
      <c r="E36" s="24">
        <v>43</v>
      </c>
      <c r="F36" s="24"/>
      <c r="G36" s="24"/>
      <c r="H36" s="24">
        <f t="shared" si="0"/>
        <v>41</v>
      </c>
      <c r="I36" s="105"/>
    </row>
    <row r="37" spans="1:9" ht="18" customHeight="1" x14ac:dyDescent="0.3">
      <c r="A37" s="51"/>
      <c r="B37" s="49" t="s">
        <v>76</v>
      </c>
      <c r="C37" s="100">
        <v>32</v>
      </c>
      <c r="D37" s="100">
        <v>39</v>
      </c>
      <c r="E37" s="24">
        <v>43</v>
      </c>
      <c r="F37" s="24"/>
      <c r="G37" s="24"/>
      <c r="H37" s="24">
        <f t="shared" si="0"/>
        <v>41</v>
      </c>
      <c r="I37" s="105"/>
    </row>
    <row r="38" spans="1:9" ht="18" customHeight="1" x14ac:dyDescent="0.3">
      <c r="A38" s="51"/>
      <c r="B38" s="49" t="s">
        <v>77</v>
      </c>
      <c r="C38" s="100">
        <v>33.75</v>
      </c>
      <c r="D38" s="100">
        <v>39</v>
      </c>
      <c r="E38" s="24">
        <v>44</v>
      </c>
      <c r="F38" s="24"/>
      <c r="G38" s="24"/>
      <c r="H38" s="24">
        <f t="shared" si="0"/>
        <v>41.5</v>
      </c>
      <c r="I38" s="105"/>
    </row>
    <row r="39" spans="1:9" ht="18" customHeight="1" x14ac:dyDescent="0.3">
      <c r="A39" s="51"/>
      <c r="B39" s="49" t="s">
        <v>78</v>
      </c>
      <c r="C39" s="100">
        <v>34.25</v>
      </c>
      <c r="D39" s="100">
        <v>43</v>
      </c>
      <c r="E39" s="24">
        <v>47</v>
      </c>
      <c r="F39" s="24"/>
      <c r="G39" s="24"/>
      <c r="H39" s="24">
        <f t="shared" si="0"/>
        <v>45</v>
      </c>
      <c r="I39" s="105"/>
    </row>
    <row r="40" spans="1:9" ht="18" customHeight="1" x14ac:dyDescent="0.3">
      <c r="A40" s="51"/>
      <c r="B40" s="49" t="s">
        <v>79</v>
      </c>
      <c r="C40" s="100">
        <v>33.25</v>
      </c>
      <c r="D40" s="100">
        <v>42</v>
      </c>
      <c r="E40" s="24">
        <v>47</v>
      </c>
      <c r="F40" s="24"/>
      <c r="G40" s="24"/>
      <c r="H40" s="24">
        <f t="shared" si="0"/>
        <v>44.5</v>
      </c>
      <c r="I40" s="105"/>
    </row>
    <row r="41" spans="1:9" ht="18" customHeight="1" x14ac:dyDescent="0.3">
      <c r="A41" s="51"/>
      <c r="B41" s="49" t="s">
        <v>80</v>
      </c>
      <c r="C41" s="100">
        <v>29.25</v>
      </c>
      <c r="D41" s="100">
        <v>32</v>
      </c>
      <c r="E41" s="24">
        <v>37</v>
      </c>
      <c r="F41" s="24"/>
      <c r="G41" s="24"/>
      <c r="H41" s="24">
        <f t="shared" si="0"/>
        <v>34.5</v>
      </c>
      <c r="I41" s="105"/>
    </row>
    <row r="42" spans="1:9" ht="18" customHeight="1" x14ac:dyDescent="0.3">
      <c r="A42" s="51"/>
      <c r="B42" s="49" t="s">
        <v>81</v>
      </c>
      <c r="C42" s="100">
        <v>32.5</v>
      </c>
      <c r="D42" s="100">
        <v>40</v>
      </c>
      <c r="E42" s="24">
        <v>47</v>
      </c>
      <c r="F42" s="24"/>
      <c r="G42" s="24"/>
      <c r="H42" s="24">
        <f t="shared" si="0"/>
        <v>43.5</v>
      </c>
      <c r="I42" s="105"/>
    </row>
    <row r="43" spans="1:9" ht="18" customHeight="1" x14ac:dyDescent="0.3">
      <c r="A43" s="51"/>
      <c r="B43" s="49" t="s">
        <v>82</v>
      </c>
      <c r="C43" s="100">
        <v>33.75</v>
      </c>
      <c r="D43" s="100">
        <v>34</v>
      </c>
      <c r="E43" s="24">
        <v>43</v>
      </c>
      <c r="F43" s="24"/>
      <c r="G43" s="24"/>
      <c r="H43" s="24">
        <f t="shared" si="0"/>
        <v>38.5</v>
      </c>
      <c r="I43" s="105"/>
    </row>
    <row r="44" spans="1:9" ht="18" customHeight="1" x14ac:dyDescent="0.3">
      <c r="A44" s="51"/>
      <c r="B44" s="49" t="s">
        <v>83</v>
      </c>
      <c r="C44" s="100">
        <v>31.75</v>
      </c>
      <c r="D44" s="100">
        <v>43</v>
      </c>
      <c r="E44" s="24">
        <v>45</v>
      </c>
      <c r="F44" s="24"/>
      <c r="G44" s="24"/>
      <c r="H44" s="24">
        <f t="shared" si="0"/>
        <v>44</v>
      </c>
      <c r="I44" s="105"/>
    </row>
    <row r="45" spans="1:9" ht="18" customHeight="1" x14ac:dyDescent="0.3">
      <c r="A45" s="51"/>
      <c r="B45" s="49" t="s">
        <v>84</v>
      </c>
      <c r="C45" s="100">
        <v>36.5</v>
      </c>
      <c r="D45" s="100">
        <v>47</v>
      </c>
      <c r="E45" s="24">
        <v>50</v>
      </c>
      <c r="F45" s="24"/>
      <c r="G45" s="24"/>
      <c r="H45" s="24">
        <f t="shared" si="0"/>
        <v>48.5</v>
      </c>
      <c r="I45" s="105"/>
    </row>
    <row r="46" spans="1:9" ht="18" customHeight="1" x14ac:dyDescent="0.3">
      <c r="A46" s="51"/>
      <c r="B46" s="49" t="s">
        <v>85</v>
      </c>
      <c r="C46" s="100">
        <v>35</v>
      </c>
      <c r="D46" s="100">
        <v>46</v>
      </c>
      <c r="E46" s="24">
        <v>50</v>
      </c>
      <c r="F46" s="24"/>
      <c r="G46" s="24"/>
      <c r="H46" s="24">
        <f t="shared" si="0"/>
        <v>48</v>
      </c>
      <c r="I46" s="105"/>
    </row>
    <row r="47" spans="1:9" ht="18" customHeight="1" x14ac:dyDescent="0.3">
      <c r="A47" s="51"/>
      <c r="B47" s="49" t="s">
        <v>86</v>
      </c>
      <c r="C47" s="100">
        <v>31.75</v>
      </c>
      <c r="D47" s="100">
        <v>36</v>
      </c>
      <c r="E47" s="24">
        <v>42</v>
      </c>
      <c r="F47" s="24"/>
      <c r="G47" s="24"/>
      <c r="H47" s="24">
        <f t="shared" si="0"/>
        <v>39</v>
      </c>
      <c r="I47" s="105"/>
    </row>
    <row r="48" spans="1:9" ht="18" customHeight="1" x14ac:dyDescent="0.3">
      <c r="A48" s="51"/>
      <c r="B48" s="49" t="s">
        <v>87</v>
      </c>
      <c r="C48" s="100">
        <v>31</v>
      </c>
      <c r="D48" s="100">
        <v>39</v>
      </c>
      <c r="E48" s="24">
        <v>46</v>
      </c>
      <c r="F48" s="24"/>
      <c r="G48" s="24"/>
      <c r="H48" s="24">
        <f t="shared" si="0"/>
        <v>42.5</v>
      </c>
      <c r="I48" s="105"/>
    </row>
    <row r="49" spans="1:9" ht="18" customHeight="1" x14ac:dyDescent="0.3">
      <c r="A49" s="51"/>
      <c r="B49" s="49" t="s">
        <v>88</v>
      </c>
      <c r="C49" s="100">
        <v>28.25</v>
      </c>
      <c r="D49" s="100">
        <v>37</v>
      </c>
      <c r="E49" s="24">
        <v>43</v>
      </c>
      <c r="F49" s="24"/>
      <c r="G49" s="24"/>
      <c r="H49" s="24">
        <f t="shared" si="0"/>
        <v>40</v>
      </c>
      <c r="I49" s="105"/>
    </row>
    <row r="50" spans="1:9" ht="18" customHeight="1" x14ac:dyDescent="0.3">
      <c r="A50" s="51"/>
      <c r="B50" s="49" t="s">
        <v>89</v>
      </c>
      <c r="C50" s="100">
        <v>34</v>
      </c>
      <c r="D50" s="100">
        <v>47</v>
      </c>
      <c r="E50" s="24">
        <v>48</v>
      </c>
      <c r="F50" s="24"/>
      <c r="G50" s="24"/>
      <c r="H50" s="24">
        <f t="shared" si="0"/>
        <v>47.5</v>
      </c>
      <c r="I50" s="105"/>
    </row>
    <row r="51" spans="1:9" ht="18" customHeight="1" x14ac:dyDescent="0.3">
      <c r="A51" s="51"/>
      <c r="B51" s="49" t="s">
        <v>90</v>
      </c>
      <c r="C51" s="100">
        <v>30</v>
      </c>
      <c r="D51" s="100">
        <v>30</v>
      </c>
      <c r="E51" s="24">
        <v>34</v>
      </c>
      <c r="F51" s="24"/>
      <c r="G51" s="24"/>
      <c r="H51" s="24">
        <f t="shared" si="0"/>
        <v>32</v>
      </c>
      <c r="I51" s="105"/>
    </row>
    <row r="52" spans="1:9" ht="15.6" x14ac:dyDescent="0.3">
      <c r="A52" s="104" t="s">
        <v>106</v>
      </c>
      <c r="B52" s="103"/>
      <c r="C52" s="103"/>
      <c r="D52" s="103"/>
      <c r="E52" s="103"/>
      <c r="F52" s="103"/>
      <c r="G52" s="103"/>
      <c r="H52" s="103"/>
    </row>
    <row r="53" spans="1:9" x14ac:dyDescent="0.3">
      <c r="A53" s="102"/>
      <c r="B53" s="102"/>
      <c r="C53" s="102"/>
      <c r="D53" s="102"/>
      <c r="E53" s="102"/>
      <c r="F53" s="102"/>
      <c r="G53" s="102"/>
      <c r="H53" s="102"/>
    </row>
    <row r="54" spans="1:9" x14ac:dyDescent="0.3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 x14ac:dyDescent="0.3">
      <c r="A55" s="97"/>
      <c r="B55" s="97"/>
      <c r="C55" s="97"/>
      <c r="D55" s="97"/>
      <c r="E55" s="118"/>
      <c r="F55" s="118"/>
      <c r="G55" s="118"/>
      <c r="H55" s="97"/>
    </row>
    <row r="56" spans="1:9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32" workbookViewId="0">
      <selection activeCell="E13" sqref="E13:H14"/>
    </sheetView>
  </sheetViews>
  <sheetFormatPr defaultRowHeight="14.4" x14ac:dyDescent="0.3"/>
  <cols>
    <col min="1" max="1" width="13.664062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 x14ac:dyDescent="0.3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3" t="s">
        <v>21</v>
      </c>
      <c r="B3" s="113"/>
      <c r="C3" s="113"/>
      <c r="D3" s="113"/>
      <c r="E3" s="113"/>
      <c r="F3" s="20" t="s">
        <v>45</v>
      </c>
      <c r="G3" s="20" t="s">
        <v>12</v>
      </c>
      <c r="H3" s="21">
        <v>4</v>
      </c>
    </row>
    <row r="4" spans="1:8" x14ac:dyDescent="0.3">
      <c r="A4" s="113"/>
      <c r="B4" s="113"/>
      <c r="C4" s="113"/>
      <c r="D4" s="113"/>
      <c r="E4" s="113"/>
      <c r="F4" s="20" t="s">
        <v>46</v>
      </c>
      <c r="G4" s="20" t="s">
        <v>7</v>
      </c>
      <c r="H4" s="21">
        <v>3.75</v>
      </c>
    </row>
    <row r="5" spans="1:8" x14ac:dyDescent="0.3">
      <c r="A5" s="114" t="s">
        <v>22</v>
      </c>
      <c r="B5" s="114"/>
      <c r="C5" s="114"/>
      <c r="D5" s="114"/>
      <c r="E5" s="114"/>
      <c r="F5" s="20" t="s">
        <v>47</v>
      </c>
      <c r="G5" s="20" t="s">
        <v>13</v>
      </c>
      <c r="H5" s="21">
        <v>3.5</v>
      </c>
    </row>
    <row r="6" spans="1:8" x14ac:dyDescent="0.3">
      <c r="A6" s="114"/>
      <c r="B6" s="114"/>
      <c r="C6" s="114"/>
      <c r="D6" s="114"/>
      <c r="E6" s="114"/>
      <c r="F6" s="20" t="s">
        <v>48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49</v>
      </c>
      <c r="G7" s="20" t="s">
        <v>8</v>
      </c>
      <c r="H7" s="21">
        <v>3</v>
      </c>
    </row>
    <row r="8" spans="1:8" x14ac:dyDescent="0.3">
      <c r="A8" s="111" t="s">
        <v>23</v>
      </c>
      <c r="B8" s="111"/>
      <c r="C8" s="111"/>
      <c r="D8" s="111"/>
      <c r="E8" s="111"/>
      <c r="F8" s="20" t="s">
        <v>50</v>
      </c>
      <c r="G8" s="20" t="s">
        <v>15</v>
      </c>
      <c r="H8" s="21">
        <v>2.75</v>
      </c>
    </row>
    <row r="9" spans="1:8" x14ac:dyDescent="0.3">
      <c r="A9" s="115"/>
      <c r="B9" s="115"/>
      <c r="C9" s="115"/>
      <c r="D9" s="115"/>
      <c r="E9" s="115"/>
      <c r="F9" s="20" t="s">
        <v>51</v>
      </c>
      <c r="G9" s="20" t="s">
        <v>16</v>
      </c>
      <c r="H9" s="21">
        <v>2.5</v>
      </c>
    </row>
    <row r="10" spans="1:8" x14ac:dyDescent="0.3">
      <c r="A10" s="111"/>
      <c r="B10" s="111"/>
      <c r="C10" s="111"/>
      <c r="D10" s="111"/>
      <c r="E10" s="111"/>
      <c r="F10" s="20" t="s">
        <v>52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53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54</v>
      </c>
      <c r="G12" s="20" t="s">
        <v>11</v>
      </c>
      <c r="H12" s="21">
        <v>0</v>
      </c>
    </row>
    <row r="13" spans="1:8" ht="15" customHeight="1" x14ac:dyDescent="0.3">
      <c r="A13" s="98" t="s">
        <v>118</v>
      </c>
      <c r="B13" s="52"/>
      <c r="C13" s="52"/>
      <c r="D13" s="52"/>
      <c r="E13" s="119" t="s">
        <v>119</v>
      </c>
      <c r="F13" s="119"/>
      <c r="G13" s="119"/>
      <c r="H13" s="119"/>
    </row>
    <row r="14" spans="1:8" x14ac:dyDescent="0.3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3">
      <c r="A15" s="121" t="s">
        <v>44</v>
      </c>
      <c r="B15" s="121" t="s">
        <v>36</v>
      </c>
      <c r="C15" s="122" t="s">
        <v>32</v>
      </c>
      <c r="D15" s="123" t="s">
        <v>33</v>
      </c>
      <c r="E15" s="124"/>
      <c r="F15" s="124"/>
      <c r="G15" s="124"/>
      <c r="H15" s="124"/>
    </row>
    <row r="16" spans="1:8" ht="81" customHeight="1" x14ac:dyDescent="0.3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 x14ac:dyDescent="0.3">
      <c r="A17" s="51"/>
      <c r="B17" s="49" t="s">
        <v>56</v>
      </c>
      <c r="C17" s="100">
        <v>31</v>
      </c>
      <c r="D17" s="100">
        <v>38.5</v>
      </c>
      <c r="E17" s="24"/>
      <c r="F17" s="24"/>
      <c r="G17" s="24"/>
      <c r="H17" s="101"/>
    </row>
    <row r="18" spans="1:8" ht="18" customHeight="1" x14ac:dyDescent="0.3">
      <c r="A18" s="51"/>
      <c r="B18" s="49" t="s">
        <v>57</v>
      </c>
      <c r="C18" s="100">
        <v>35</v>
      </c>
      <c r="D18" s="100">
        <v>45</v>
      </c>
      <c r="E18" s="24"/>
      <c r="F18" s="24"/>
      <c r="G18" s="24"/>
      <c r="H18" s="101"/>
    </row>
    <row r="19" spans="1:8" ht="18" customHeight="1" x14ac:dyDescent="0.3">
      <c r="A19" s="51"/>
      <c r="B19" s="49" t="s">
        <v>58</v>
      </c>
      <c r="C19" s="100">
        <v>33.5</v>
      </c>
      <c r="D19" s="100">
        <v>42.5</v>
      </c>
      <c r="E19" s="24"/>
      <c r="F19" s="24"/>
      <c r="G19" s="24"/>
      <c r="H19" s="101"/>
    </row>
    <row r="20" spans="1:8" ht="18" customHeight="1" x14ac:dyDescent="0.3">
      <c r="A20" s="51"/>
      <c r="B20" s="49" t="s">
        <v>59</v>
      </c>
      <c r="C20" s="100">
        <v>33</v>
      </c>
      <c r="D20" s="100">
        <v>37</v>
      </c>
      <c r="E20" s="24"/>
      <c r="F20" s="24"/>
      <c r="G20" s="24"/>
      <c r="H20" s="101"/>
    </row>
    <row r="21" spans="1:8" ht="18" customHeight="1" x14ac:dyDescent="0.3">
      <c r="A21" s="51"/>
      <c r="B21" s="49" t="s">
        <v>60</v>
      </c>
      <c r="C21" s="100">
        <v>32.25</v>
      </c>
      <c r="D21" s="100">
        <v>40</v>
      </c>
      <c r="E21" s="24"/>
      <c r="F21" s="24"/>
      <c r="G21" s="24"/>
      <c r="H21" s="101"/>
    </row>
    <row r="22" spans="1:8" ht="18" customHeight="1" x14ac:dyDescent="0.3">
      <c r="A22" s="51"/>
      <c r="B22" s="49" t="s">
        <v>61</v>
      </c>
      <c r="C22" s="100">
        <v>35.75</v>
      </c>
      <c r="D22" s="100">
        <v>46</v>
      </c>
      <c r="E22" s="24"/>
      <c r="F22" s="24"/>
      <c r="G22" s="24"/>
      <c r="H22" s="101"/>
    </row>
    <row r="23" spans="1:8" ht="18" customHeight="1" x14ac:dyDescent="0.3">
      <c r="A23" s="51"/>
      <c r="B23" s="49" t="s">
        <v>62</v>
      </c>
      <c r="C23" s="100">
        <v>32.5</v>
      </c>
      <c r="D23" s="100">
        <v>43</v>
      </c>
      <c r="E23" s="24"/>
      <c r="F23" s="24"/>
      <c r="G23" s="24"/>
      <c r="H23" s="101"/>
    </row>
    <row r="24" spans="1:8" ht="18" customHeight="1" x14ac:dyDescent="0.3">
      <c r="A24" s="51"/>
      <c r="B24" s="49" t="s">
        <v>63</v>
      </c>
      <c r="C24" s="100">
        <v>34.5</v>
      </c>
      <c r="D24" s="100">
        <v>42.5</v>
      </c>
      <c r="E24" s="24"/>
      <c r="F24" s="24"/>
      <c r="G24" s="24"/>
      <c r="H24" s="101"/>
    </row>
    <row r="25" spans="1:8" ht="18" customHeight="1" x14ac:dyDescent="0.3">
      <c r="A25" s="51"/>
      <c r="B25" s="49" t="s">
        <v>64</v>
      </c>
      <c r="C25" s="100">
        <v>33.5</v>
      </c>
      <c r="D25" s="100">
        <v>41.5</v>
      </c>
      <c r="E25" s="24"/>
      <c r="F25" s="24"/>
      <c r="G25" s="24"/>
      <c r="H25" s="101"/>
    </row>
    <row r="26" spans="1:8" ht="18" customHeight="1" x14ac:dyDescent="0.3">
      <c r="A26" s="51"/>
      <c r="B26" s="49" t="s">
        <v>65</v>
      </c>
      <c r="C26" s="100">
        <v>30.75</v>
      </c>
      <c r="D26" s="100">
        <v>31.5</v>
      </c>
      <c r="E26" s="24"/>
      <c r="F26" s="24"/>
      <c r="G26" s="24"/>
      <c r="H26" s="101"/>
    </row>
    <row r="27" spans="1:8" ht="18" customHeight="1" x14ac:dyDescent="0.3">
      <c r="A27" s="51"/>
      <c r="B27" s="49" t="s">
        <v>66</v>
      </c>
      <c r="C27" s="100">
        <v>37.5</v>
      </c>
      <c r="D27" s="100">
        <v>51</v>
      </c>
      <c r="E27" s="24"/>
      <c r="F27" s="24"/>
      <c r="G27" s="24"/>
      <c r="H27" s="101"/>
    </row>
    <row r="28" spans="1:8" ht="18" customHeight="1" x14ac:dyDescent="0.3">
      <c r="A28" s="51"/>
      <c r="B28" s="49" t="s">
        <v>67</v>
      </c>
      <c r="C28" s="100">
        <v>35.25</v>
      </c>
      <c r="D28" s="100">
        <v>45.5</v>
      </c>
      <c r="E28" s="24"/>
      <c r="F28" s="24"/>
      <c r="G28" s="24"/>
      <c r="H28" s="101"/>
    </row>
    <row r="29" spans="1:8" ht="18" customHeight="1" x14ac:dyDescent="0.3">
      <c r="A29" s="51"/>
      <c r="B29" s="49" t="s">
        <v>68</v>
      </c>
      <c r="C29" s="100">
        <v>33</v>
      </c>
      <c r="D29" s="100">
        <v>42</v>
      </c>
      <c r="E29" s="24"/>
      <c r="F29" s="24"/>
      <c r="G29" s="24"/>
      <c r="H29" s="101"/>
    </row>
    <row r="30" spans="1:8" ht="18" customHeight="1" x14ac:dyDescent="0.3">
      <c r="A30" s="51"/>
      <c r="B30" s="49" t="s">
        <v>69</v>
      </c>
      <c r="C30" s="100">
        <v>33</v>
      </c>
      <c r="D30" s="100">
        <v>42</v>
      </c>
      <c r="E30" s="24"/>
      <c r="F30" s="24"/>
      <c r="G30" s="24"/>
      <c r="H30" s="101"/>
    </row>
    <row r="31" spans="1:8" ht="18" customHeight="1" x14ac:dyDescent="0.3">
      <c r="A31" s="51"/>
      <c r="B31" s="49" t="s">
        <v>70</v>
      </c>
      <c r="C31" s="100">
        <v>35.75</v>
      </c>
      <c r="D31" s="100">
        <v>48</v>
      </c>
      <c r="E31" s="24"/>
      <c r="F31" s="24"/>
      <c r="G31" s="24"/>
      <c r="H31" s="101"/>
    </row>
    <row r="32" spans="1:8" ht="18" customHeight="1" x14ac:dyDescent="0.3">
      <c r="A32" s="51"/>
      <c r="B32" s="49" t="s">
        <v>71</v>
      </c>
      <c r="C32" s="100">
        <v>33.75</v>
      </c>
      <c r="D32" s="100">
        <v>44</v>
      </c>
      <c r="E32" s="24"/>
      <c r="F32" s="24"/>
      <c r="G32" s="24"/>
      <c r="H32" s="101"/>
    </row>
    <row r="33" spans="1:8" ht="18" customHeight="1" x14ac:dyDescent="0.3">
      <c r="A33" s="51"/>
      <c r="B33" s="49" t="s">
        <v>72</v>
      </c>
      <c r="C33" s="100">
        <v>32.5</v>
      </c>
      <c r="D33" s="100">
        <v>40.5</v>
      </c>
      <c r="E33" s="24"/>
      <c r="F33" s="24"/>
      <c r="G33" s="24"/>
      <c r="H33" s="101"/>
    </row>
    <row r="34" spans="1:8" ht="18" customHeight="1" x14ac:dyDescent="0.3">
      <c r="A34" s="51"/>
      <c r="B34" s="49" t="s">
        <v>73</v>
      </c>
      <c r="C34" s="100">
        <v>33</v>
      </c>
      <c r="D34" s="100">
        <v>37</v>
      </c>
      <c r="E34" s="24"/>
      <c r="F34" s="24"/>
      <c r="G34" s="24"/>
      <c r="H34" s="101"/>
    </row>
    <row r="35" spans="1:8" ht="18" customHeight="1" x14ac:dyDescent="0.3">
      <c r="A35" s="51"/>
      <c r="B35" s="49" t="s">
        <v>74</v>
      </c>
      <c r="C35" s="100">
        <v>32</v>
      </c>
      <c r="D35" s="100">
        <v>38</v>
      </c>
      <c r="E35" s="24"/>
      <c r="F35" s="24"/>
      <c r="G35" s="24"/>
      <c r="H35" s="101"/>
    </row>
    <row r="36" spans="1:8" ht="18" customHeight="1" x14ac:dyDescent="0.3">
      <c r="A36" s="51"/>
      <c r="B36" s="49" t="s">
        <v>75</v>
      </c>
      <c r="C36" s="100">
        <v>34.5</v>
      </c>
      <c r="D36" s="100">
        <v>42.5</v>
      </c>
      <c r="E36" s="24"/>
      <c r="F36" s="24"/>
      <c r="G36" s="24"/>
      <c r="H36" s="101"/>
    </row>
    <row r="37" spans="1:8" ht="18" customHeight="1" x14ac:dyDescent="0.3">
      <c r="A37" s="51"/>
      <c r="B37" s="49" t="s">
        <v>76</v>
      </c>
      <c r="C37" s="100">
        <v>34.5</v>
      </c>
      <c r="D37" s="100">
        <v>40.5</v>
      </c>
      <c r="E37" s="24"/>
      <c r="F37" s="24"/>
      <c r="G37" s="24"/>
      <c r="H37" s="101"/>
    </row>
    <row r="38" spans="1:8" ht="18" customHeight="1" x14ac:dyDescent="0.3">
      <c r="A38" s="51"/>
      <c r="B38" s="49" t="s">
        <v>77</v>
      </c>
      <c r="C38" s="100">
        <v>34</v>
      </c>
      <c r="D38" s="100">
        <v>42</v>
      </c>
      <c r="E38" s="24"/>
      <c r="F38" s="24"/>
      <c r="G38" s="24"/>
      <c r="H38" s="101"/>
    </row>
    <row r="39" spans="1:8" ht="18" customHeight="1" x14ac:dyDescent="0.3">
      <c r="A39" s="51"/>
      <c r="B39" s="49" t="s">
        <v>78</v>
      </c>
      <c r="C39" s="100">
        <v>34.5</v>
      </c>
      <c r="D39" s="100">
        <v>46.5</v>
      </c>
      <c r="E39" s="24"/>
      <c r="F39" s="24"/>
      <c r="G39" s="24"/>
      <c r="H39" s="101"/>
    </row>
    <row r="40" spans="1:8" ht="18" customHeight="1" x14ac:dyDescent="0.3">
      <c r="A40" s="51"/>
      <c r="B40" s="49" t="s">
        <v>79</v>
      </c>
      <c r="C40" s="100">
        <v>34.5</v>
      </c>
      <c r="D40" s="100">
        <v>42.5</v>
      </c>
      <c r="E40" s="24"/>
      <c r="F40" s="24"/>
      <c r="G40" s="24"/>
      <c r="H40" s="101"/>
    </row>
    <row r="41" spans="1:8" ht="18" customHeight="1" x14ac:dyDescent="0.3">
      <c r="A41" s="51"/>
      <c r="B41" s="49" t="s">
        <v>80</v>
      </c>
      <c r="C41" s="100">
        <v>32.5</v>
      </c>
      <c r="D41" s="100">
        <v>39.5</v>
      </c>
      <c r="E41" s="24"/>
      <c r="F41" s="24"/>
      <c r="G41" s="24"/>
      <c r="H41" s="101"/>
    </row>
    <row r="42" spans="1:8" ht="18" customHeight="1" x14ac:dyDescent="0.3">
      <c r="A42" s="51"/>
      <c r="B42" s="49" t="s">
        <v>81</v>
      </c>
      <c r="C42" s="100">
        <v>34</v>
      </c>
      <c r="D42" s="100">
        <v>42</v>
      </c>
      <c r="E42" s="24"/>
      <c r="F42" s="24"/>
      <c r="G42" s="24"/>
      <c r="H42" s="101"/>
    </row>
    <row r="43" spans="1:8" ht="18" customHeight="1" x14ac:dyDescent="0.3">
      <c r="A43" s="51"/>
      <c r="B43" s="49" t="s">
        <v>82</v>
      </c>
      <c r="C43" s="100">
        <v>33.5</v>
      </c>
      <c r="D43" s="100">
        <v>42.5</v>
      </c>
      <c r="E43" s="24"/>
      <c r="F43" s="24"/>
      <c r="G43" s="24"/>
      <c r="H43" s="101"/>
    </row>
    <row r="44" spans="1:8" ht="18" customHeight="1" x14ac:dyDescent="0.3">
      <c r="A44" s="51"/>
      <c r="B44" s="49" t="s">
        <v>83</v>
      </c>
      <c r="C44" s="100">
        <v>33</v>
      </c>
      <c r="D44" s="100">
        <v>43</v>
      </c>
      <c r="E44" s="24"/>
      <c r="F44" s="24"/>
      <c r="G44" s="24"/>
      <c r="H44" s="101"/>
    </row>
    <row r="45" spans="1:8" ht="18" customHeight="1" x14ac:dyDescent="0.3">
      <c r="A45" s="51"/>
      <c r="B45" s="49" t="s">
        <v>84</v>
      </c>
      <c r="C45" s="100">
        <v>38</v>
      </c>
      <c r="D45" s="100">
        <v>48</v>
      </c>
      <c r="E45" s="24"/>
      <c r="F45" s="24"/>
      <c r="G45" s="24"/>
      <c r="H45" s="101"/>
    </row>
    <row r="46" spans="1:8" ht="18" customHeight="1" x14ac:dyDescent="0.3">
      <c r="A46" s="51"/>
      <c r="B46" s="49" t="s">
        <v>85</v>
      </c>
      <c r="C46" s="100">
        <v>36</v>
      </c>
      <c r="D46" s="100">
        <v>47</v>
      </c>
      <c r="E46" s="24"/>
      <c r="F46" s="24"/>
      <c r="G46" s="24"/>
      <c r="H46" s="101"/>
    </row>
    <row r="47" spans="1:8" ht="18" customHeight="1" x14ac:dyDescent="0.3">
      <c r="A47" s="51"/>
      <c r="B47" s="49" t="s">
        <v>86</v>
      </c>
      <c r="C47" s="100">
        <v>34</v>
      </c>
      <c r="D47" s="100">
        <v>37</v>
      </c>
      <c r="E47" s="24"/>
      <c r="F47" s="24"/>
      <c r="G47" s="24"/>
      <c r="H47" s="101"/>
    </row>
    <row r="48" spans="1:8" ht="18" customHeight="1" x14ac:dyDescent="0.3">
      <c r="A48" s="51"/>
      <c r="B48" s="49" t="s">
        <v>87</v>
      </c>
      <c r="C48" s="100">
        <v>32.5</v>
      </c>
      <c r="D48" s="100">
        <v>37.5</v>
      </c>
      <c r="E48" s="24"/>
      <c r="F48" s="24"/>
      <c r="G48" s="24"/>
      <c r="H48" s="101"/>
    </row>
    <row r="49" spans="1:8" ht="18" customHeight="1" x14ac:dyDescent="0.3">
      <c r="A49" s="51"/>
      <c r="B49" s="49" t="s">
        <v>88</v>
      </c>
      <c r="C49" s="100">
        <v>28.5</v>
      </c>
      <c r="D49" s="100">
        <v>31.5</v>
      </c>
      <c r="E49" s="24"/>
      <c r="F49" s="24"/>
      <c r="G49" s="24"/>
      <c r="H49" s="101"/>
    </row>
    <row r="50" spans="1:8" ht="18" customHeight="1" x14ac:dyDescent="0.3">
      <c r="A50" s="51"/>
      <c r="B50" s="49" t="s">
        <v>89</v>
      </c>
      <c r="C50" s="100">
        <v>33.5</v>
      </c>
      <c r="D50" s="100">
        <v>42.5</v>
      </c>
      <c r="E50" s="24"/>
      <c r="F50" s="24"/>
      <c r="G50" s="24"/>
      <c r="H50" s="101"/>
    </row>
    <row r="51" spans="1:8" ht="18" customHeight="1" x14ac:dyDescent="0.3">
      <c r="A51" s="51"/>
      <c r="B51" s="49" t="s">
        <v>90</v>
      </c>
      <c r="C51" s="100">
        <v>33</v>
      </c>
      <c r="D51" s="100">
        <v>37</v>
      </c>
      <c r="E51" s="24"/>
      <c r="F51" s="24"/>
      <c r="G51" s="24"/>
      <c r="H51" s="101"/>
    </row>
    <row r="52" spans="1:8" ht="15.6" x14ac:dyDescent="0.3">
      <c r="A52" s="104" t="s">
        <v>106</v>
      </c>
      <c r="B52" s="103"/>
      <c r="C52" s="103"/>
      <c r="D52" s="103"/>
      <c r="E52" s="103"/>
      <c r="F52" s="103"/>
      <c r="G52" s="103"/>
      <c r="H52" s="103"/>
    </row>
    <row r="53" spans="1:8" x14ac:dyDescent="0.3">
      <c r="A53" s="102"/>
      <c r="B53" s="102"/>
      <c r="C53" s="102"/>
      <c r="D53" s="102"/>
      <c r="E53" s="102"/>
      <c r="F53" s="102"/>
      <c r="G53" s="102"/>
      <c r="H53" s="102"/>
    </row>
    <row r="54" spans="1:8" x14ac:dyDescent="0.3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3">
      <c r="A55" s="97"/>
      <c r="B55" s="97"/>
      <c r="C55" s="97"/>
      <c r="D55" s="97"/>
      <c r="E55" s="118"/>
      <c r="F55" s="118"/>
      <c r="G55" s="118"/>
      <c r="H55" s="97"/>
    </row>
    <row r="56" spans="1:8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workbookViewId="0">
      <selection activeCell="H17" sqref="H17"/>
    </sheetView>
  </sheetViews>
  <sheetFormatPr defaultRowHeight="14.4" x14ac:dyDescent="0.3"/>
  <cols>
    <col min="1" max="1" width="13.664062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 x14ac:dyDescent="0.3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3" t="s">
        <v>21</v>
      </c>
      <c r="B3" s="113"/>
      <c r="C3" s="113"/>
      <c r="D3" s="113"/>
      <c r="E3" s="113"/>
      <c r="F3" s="20" t="s">
        <v>45</v>
      </c>
      <c r="G3" s="20" t="s">
        <v>12</v>
      </c>
      <c r="H3" s="21">
        <v>4</v>
      </c>
    </row>
    <row r="4" spans="1:8" x14ac:dyDescent="0.3">
      <c r="A4" s="113"/>
      <c r="B4" s="113"/>
      <c r="C4" s="113"/>
      <c r="D4" s="113"/>
      <c r="E4" s="113"/>
      <c r="F4" s="20" t="s">
        <v>46</v>
      </c>
      <c r="G4" s="20" t="s">
        <v>7</v>
      </c>
      <c r="H4" s="21">
        <v>3.75</v>
      </c>
    </row>
    <row r="5" spans="1:8" x14ac:dyDescent="0.3">
      <c r="A5" s="114" t="s">
        <v>22</v>
      </c>
      <c r="B5" s="114"/>
      <c r="C5" s="114"/>
      <c r="D5" s="114"/>
      <c r="E5" s="114"/>
      <c r="F5" s="20" t="s">
        <v>47</v>
      </c>
      <c r="G5" s="20" t="s">
        <v>13</v>
      </c>
      <c r="H5" s="21">
        <v>3.5</v>
      </c>
    </row>
    <row r="6" spans="1:8" x14ac:dyDescent="0.3">
      <c r="A6" s="114"/>
      <c r="B6" s="114"/>
      <c r="C6" s="114"/>
      <c r="D6" s="114"/>
      <c r="E6" s="114"/>
      <c r="F6" s="20" t="s">
        <v>48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49</v>
      </c>
      <c r="G7" s="20" t="s">
        <v>8</v>
      </c>
      <c r="H7" s="21">
        <v>3</v>
      </c>
    </row>
    <row r="8" spans="1:8" x14ac:dyDescent="0.3">
      <c r="A8" s="111" t="s">
        <v>23</v>
      </c>
      <c r="B8" s="111"/>
      <c r="C8" s="111"/>
      <c r="D8" s="111"/>
      <c r="E8" s="111"/>
      <c r="F8" s="20" t="s">
        <v>50</v>
      </c>
      <c r="G8" s="20" t="s">
        <v>15</v>
      </c>
      <c r="H8" s="21">
        <v>2.75</v>
      </c>
    </row>
    <row r="9" spans="1:8" x14ac:dyDescent="0.3">
      <c r="A9" s="115"/>
      <c r="B9" s="115"/>
      <c r="C9" s="115"/>
      <c r="D9" s="115"/>
      <c r="E9" s="115"/>
      <c r="F9" s="20" t="s">
        <v>51</v>
      </c>
      <c r="G9" s="20" t="s">
        <v>16</v>
      </c>
      <c r="H9" s="21">
        <v>2.5</v>
      </c>
    </row>
    <row r="10" spans="1:8" x14ac:dyDescent="0.3">
      <c r="A10" s="111"/>
      <c r="B10" s="111"/>
      <c r="C10" s="111"/>
      <c r="D10" s="111"/>
      <c r="E10" s="111"/>
      <c r="F10" s="20" t="s">
        <v>52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53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54</v>
      </c>
      <c r="G12" s="20" t="s">
        <v>11</v>
      </c>
      <c r="H12" s="21">
        <v>0</v>
      </c>
    </row>
    <row r="13" spans="1:8" ht="15" customHeight="1" x14ac:dyDescent="0.3">
      <c r="A13" s="98" t="s">
        <v>115</v>
      </c>
      <c r="B13" s="52"/>
      <c r="C13" s="52"/>
      <c r="D13" s="52"/>
      <c r="E13" s="119" t="s">
        <v>119</v>
      </c>
      <c r="F13" s="119"/>
      <c r="G13" s="119"/>
      <c r="H13" s="119"/>
    </row>
    <row r="14" spans="1:8" x14ac:dyDescent="0.3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3">
      <c r="A15" s="121" t="s">
        <v>44</v>
      </c>
      <c r="B15" s="121" t="s">
        <v>36</v>
      </c>
      <c r="C15" s="122" t="s">
        <v>32</v>
      </c>
      <c r="D15" s="121" t="s">
        <v>33</v>
      </c>
      <c r="E15" s="121"/>
      <c r="F15" s="121"/>
      <c r="G15" s="121"/>
      <c r="H15" s="121"/>
    </row>
    <row r="16" spans="1:8" ht="81" customHeight="1" x14ac:dyDescent="0.3">
      <c r="A16" s="121"/>
      <c r="B16" s="121"/>
      <c r="C16" s="122"/>
      <c r="D16" s="99" t="s">
        <v>91</v>
      </c>
      <c r="E16" s="99" t="s">
        <v>92</v>
      </c>
      <c r="F16" s="99" t="s">
        <v>24</v>
      </c>
      <c r="G16" s="79" t="s">
        <v>93</v>
      </c>
      <c r="H16" s="99" t="s">
        <v>25</v>
      </c>
    </row>
    <row r="17" spans="1:8" ht="18" customHeight="1" x14ac:dyDescent="0.3">
      <c r="A17" s="51"/>
      <c r="B17" s="49" t="s">
        <v>56</v>
      </c>
      <c r="C17" s="100">
        <v>27</v>
      </c>
      <c r="D17" s="100">
        <v>35</v>
      </c>
      <c r="E17" s="24">
        <v>42</v>
      </c>
      <c r="F17" s="24"/>
      <c r="G17" s="24"/>
      <c r="H17" s="24">
        <f>AVERAGE(D17:E17)</f>
        <v>38.5</v>
      </c>
    </row>
    <row r="18" spans="1:8" ht="18" customHeight="1" x14ac:dyDescent="0.3">
      <c r="A18" s="51"/>
      <c r="B18" s="49" t="s">
        <v>57</v>
      </c>
      <c r="C18" s="100">
        <v>28.5</v>
      </c>
      <c r="D18" s="100">
        <v>34</v>
      </c>
      <c r="E18" s="24">
        <v>41</v>
      </c>
      <c r="F18" s="24"/>
      <c r="G18" s="24"/>
      <c r="H18" s="24">
        <f t="shared" ref="H18:H51" si="0">AVERAGE(D18:E18)</f>
        <v>37.5</v>
      </c>
    </row>
    <row r="19" spans="1:8" ht="18" customHeight="1" x14ac:dyDescent="0.3">
      <c r="A19" s="51"/>
      <c r="B19" s="49" t="s">
        <v>58</v>
      </c>
      <c r="C19" s="100">
        <v>28</v>
      </c>
      <c r="D19" s="100">
        <v>33</v>
      </c>
      <c r="E19" s="24">
        <v>36</v>
      </c>
      <c r="F19" s="24"/>
      <c r="G19" s="24"/>
      <c r="H19" s="24">
        <f t="shared" si="0"/>
        <v>34.5</v>
      </c>
    </row>
    <row r="20" spans="1:8" ht="18" customHeight="1" x14ac:dyDescent="0.3">
      <c r="A20" s="51"/>
      <c r="B20" s="49" t="s">
        <v>59</v>
      </c>
      <c r="C20" s="100">
        <v>28</v>
      </c>
      <c r="D20" s="100">
        <v>33</v>
      </c>
      <c r="E20" s="24">
        <v>36</v>
      </c>
      <c r="F20" s="24"/>
      <c r="G20" s="24"/>
      <c r="H20" s="24">
        <f t="shared" si="0"/>
        <v>34.5</v>
      </c>
    </row>
    <row r="21" spans="1:8" ht="18" customHeight="1" x14ac:dyDescent="0.3">
      <c r="A21" s="51"/>
      <c r="B21" s="49" t="s">
        <v>60</v>
      </c>
      <c r="C21" s="100">
        <v>29.5</v>
      </c>
      <c r="D21" s="100">
        <v>44</v>
      </c>
      <c r="E21" s="24">
        <v>45</v>
      </c>
      <c r="F21" s="24"/>
      <c r="G21" s="24"/>
      <c r="H21" s="24">
        <f t="shared" si="0"/>
        <v>44.5</v>
      </c>
    </row>
    <row r="22" spans="1:8" ht="18" customHeight="1" x14ac:dyDescent="0.3">
      <c r="A22" s="51"/>
      <c r="B22" s="49" t="s">
        <v>61</v>
      </c>
      <c r="C22" s="100">
        <v>34.5</v>
      </c>
      <c r="D22" s="100">
        <v>44</v>
      </c>
      <c r="E22" s="24">
        <v>47</v>
      </c>
      <c r="F22" s="24"/>
      <c r="G22" s="24"/>
      <c r="H22" s="24">
        <f t="shared" si="0"/>
        <v>45.5</v>
      </c>
    </row>
    <row r="23" spans="1:8" ht="18" customHeight="1" x14ac:dyDescent="0.3">
      <c r="A23" s="51"/>
      <c r="B23" s="49" t="s">
        <v>62</v>
      </c>
      <c r="C23" s="100">
        <v>32.5</v>
      </c>
      <c r="D23" s="100">
        <v>38</v>
      </c>
      <c r="E23" s="24">
        <v>43</v>
      </c>
      <c r="F23" s="24"/>
      <c r="G23" s="24"/>
      <c r="H23" s="24">
        <f t="shared" si="0"/>
        <v>40.5</v>
      </c>
    </row>
    <row r="24" spans="1:8" ht="18" customHeight="1" x14ac:dyDescent="0.3">
      <c r="A24" s="51"/>
      <c r="B24" s="49" t="s">
        <v>63</v>
      </c>
      <c r="C24" s="100">
        <v>31</v>
      </c>
      <c r="D24" s="100">
        <v>40</v>
      </c>
      <c r="E24" s="24">
        <v>42</v>
      </c>
      <c r="F24" s="24"/>
      <c r="G24" s="24"/>
      <c r="H24" s="24">
        <f t="shared" si="0"/>
        <v>41</v>
      </c>
    </row>
    <row r="25" spans="1:8" ht="18" customHeight="1" x14ac:dyDescent="0.3">
      <c r="A25" s="51"/>
      <c r="B25" s="49" t="s">
        <v>64</v>
      </c>
      <c r="C25" s="100">
        <v>29.5</v>
      </c>
      <c r="D25" s="100">
        <v>35</v>
      </c>
      <c r="E25" s="24">
        <v>40</v>
      </c>
      <c r="F25" s="24"/>
      <c r="G25" s="24"/>
      <c r="H25" s="24">
        <f t="shared" si="0"/>
        <v>37.5</v>
      </c>
    </row>
    <row r="26" spans="1:8" ht="18" customHeight="1" x14ac:dyDescent="0.3">
      <c r="A26" s="51"/>
      <c r="B26" s="49" t="s">
        <v>65</v>
      </c>
      <c r="C26" s="100">
        <v>27</v>
      </c>
      <c r="D26" s="100">
        <v>31</v>
      </c>
      <c r="E26" s="24">
        <v>39</v>
      </c>
      <c r="F26" s="24"/>
      <c r="G26" s="24"/>
      <c r="H26" s="24">
        <f t="shared" si="0"/>
        <v>35</v>
      </c>
    </row>
    <row r="27" spans="1:8" ht="18" customHeight="1" x14ac:dyDescent="0.3">
      <c r="A27" s="51"/>
      <c r="B27" s="49" t="s">
        <v>66</v>
      </c>
      <c r="C27" s="100">
        <v>36</v>
      </c>
      <c r="D27" s="100">
        <v>48</v>
      </c>
      <c r="E27" s="24">
        <v>48</v>
      </c>
      <c r="F27" s="24"/>
      <c r="G27" s="24"/>
      <c r="H27" s="24">
        <f t="shared" si="0"/>
        <v>48</v>
      </c>
    </row>
    <row r="28" spans="1:8" ht="18" customHeight="1" x14ac:dyDescent="0.3">
      <c r="A28" s="51"/>
      <c r="B28" s="49" t="s">
        <v>67</v>
      </c>
      <c r="C28" s="100">
        <v>32.5</v>
      </c>
      <c r="D28" s="100">
        <v>43</v>
      </c>
      <c r="E28" s="24">
        <v>45</v>
      </c>
      <c r="F28" s="24"/>
      <c r="G28" s="24"/>
      <c r="H28" s="24">
        <f t="shared" si="0"/>
        <v>44</v>
      </c>
    </row>
    <row r="29" spans="1:8" ht="18" customHeight="1" x14ac:dyDescent="0.3">
      <c r="A29" s="51"/>
      <c r="B29" s="49" t="s">
        <v>68</v>
      </c>
      <c r="C29" s="100">
        <v>31</v>
      </c>
      <c r="D29" s="100">
        <v>44</v>
      </c>
      <c r="E29" s="24">
        <v>45</v>
      </c>
      <c r="F29" s="24"/>
      <c r="G29" s="24"/>
      <c r="H29" s="24">
        <f t="shared" si="0"/>
        <v>44.5</v>
      </c>
    </row>
    <row r="30" spans="1:8" ht="18" customHeight="1" x14ac:dyDescent="0.3">
      <c r="A30" s="51"/>
      <c r="B30" s="49" t="s">
        <v>69</v>
      </c>
      <c r="C30" s="100">
        <v>29</v>
      </c>
      <c r="D30" s="100">
        <v>40</v>
      </c>
      <c r="E30" s="24">
        <v>44</v>
      </c>
      <c r="F30" s="24"/>
      <c r="G30" s="24"/>
      <c r="H30" s="24">
        <f t="shared" si="0"/>
        <v>42</v>
      </c>
    </row>
    <row r="31" spans="1:8" ht="18" customHeight="1" x14ac:dyDescent="0.3">
      <c r="A31" s="51"/>
      <c r="B31" s="49" t="s">
        <v>70</v>
      </c>
      <c r="C31" s="100">
        <v>32</v>
      </c>
      <c r="D31" s="100">
        <v>47</v>
      </c>
      <c r="E31" s="24">
        <v>49</v>
      </c>
      <c r="F31" s="24"/>
      <c r="G31" s="24"/>
      <c r="H31" s="24">
        <f t="shared" si="0"/>
        <v>48</v>
      </c>
    </row>
    <row r="32" spans="1:8" ht="18" customHeight="1" x14ac:dyDescent="0.3">
      <c r="A32" s="51"/>
      <c r="B32" s="49" t="s">
        <v>71</v>
      </c>
      <c r="C32" s="100">
        <v>34</v>
      </c>
      <c r="D32" s="100">
        <v>39</v>
      </c>
      <c r="E32" s="24">
        <v>45</v>
      </c>
      <c r="F32" s="24"/>
      <c r="G32" s="24"/>
      <c r="H32" s="24">
        <f t="shared" si="0"/>
        <v>42</v>
      </c>
    </row>
    <row r="33" spans="1:8" ht="18" customHeight="1" x14ac:dyDescent="0.3">
      <c r="A33" s="51"/>
      <c r="B33" s="49" t="s">
        <v>72</v>
      </c>
      <c r="C33" s="100">
        <v>30</v>
      </c>
      <c r="D33" s="100">
        <v>33</v>
      </c>
      <c r="E33" s="24">
        <v>35</v>
      </c>
      <c r="F33" s="24"/>
      <c r="G33" s="24"/>
      <c r="H33" s="24">
        <f t="shared" si="0"/>
        <v>34</v>
      </c>
    </row>
    <row r="34" spans="1:8" ht="18" customHeight="1" x14ac:dyDescent="0.3">
      <c r="A34" s="51"/>
      <c r="B34" s="49" t="s">
        <v>73</v>
      </c>
      <c r="C34" s="100">
        <v>30</v>
      </c>
      <c r="D34" s="100">
        <v>42</v>
      </c>
      <c r="E34" s="24">
        <v>45</v>
      </c>
      <c r="F34" s="24"/>
      <c r="G34" s="24"/>
      <c r="H34" s="24">
        <f t="shared" si="0"/>
        <v>43.5</v>
      </c>
    </row>
    <row r="35" spans="1:8" ht="18" customHeight="1" x14ac:dyDescent="0.3">
      <c r="A35" s="51"/>
      <c r="B35" s="49" t="s">
        <v>74</v>
      </c>
      <c r="C35" s="100">
        <v>27.5</v>
      </c>
      <c r="D35" s="100">
        <v>35</v>
      </c>
      <c r="E35" s="24">
        <v>39</v>
      </c>
      <c r="F35" s="24"/>
      <c r="G35" s="24"/>
      <c r="H35" s="24">
        <f t="shared" si="0"/>
        <v>37</v>
      </c>
    </row>
    <row r="36" spans="1:8" ht="18" customHeight="1" x14ac:dyDescent="0.3">
      <c r="A36" s="51"/>
      <c r="B36" s="49" t="s">
        <v>75</v>
      </c>
      <c r="C36" s="100">
        <v>32.5</v>
      </c>
      <c r="D36" s="100">
        <v>43</v>
      </c>
      <c r="E36" s="24">
        <v>44</v>
      </c>
      <c r="F36" s="24"/>
      <c r="G36" s="24"/>
      <c r="H36" s="24">
        <f t="shared" si="0"/>
        <v>43.5</v>
      </c>
    </row>
    <row r="37" spans="1:8" ht="18" customHeight="1" x14ac:dyDescent="0.3">
      <c r="A37" s="51"/>
      <c r="B37" s="49" t="s">
        <v>76</v>
      </c>
      <c r="C37" s="100">
        <v>29.5</v>
      </c>
      <c r="D37" s="100">
        <v>40</v>
      </c>
      <c r="E37" s="24">
        <v>43</v>
      </c>
      <c r="F37" s="24"/>
      <c r="G37" s="24"/>
      <c r="H37" s="24">
        <f t="shared" si="0"/>
        <v>41.5</v>
      </c>
    </row>
    <row r="38" spans="1:8" ht="18" customHeight="1" x14ac:dyDescent="0.3">
      <c r="A38" s="51"/>
      <c r="B38" s="49" t="s">
        <v>77</v>
      </c>
      <c r="C38" s="100">
        <v>31</v>
      </c>
      <c r="D38" s="100">
        <v>38</v>
      </c>
      <c r="E38" s="24">
        <v>41</v>
      </c>
      <c r="F38" s="24"/>
      <c r="G38" s="24"/>
      <c r="H38" s="24">
        <f t="shared" si="0"/>
        <v>39.5</v>
      </c>
    </row>
    <row r="39" spans="1:8" ht="18" customHeight="1" x14ac:dyDescent="0.3">
      <c r="A39" s="51"/>
      <c r="B39" s="49" t="s">
        <v>78</v>
      </c>
      <c r="C39" s="100">
        <v>32.5</v>
      </c>
      <c r="D39" s="100">
        <v>43</v>
      </c>
      <c r="E39" s="24">
        <v>44</v>
      </c>
      <c r="F39" s="24"/>
      <c r="G39" s="24"/>
      <c r="H39" s="24">
        <f t="shared" si="0"/>
        <v>43.5</v>
      </c>
    </row>
    <row r="40" spans="1:8" ht="18" customHeight="1" x14ac:dyDescent="0.3">
      <c r="A40" s="51"/>
      <c r="B40" s="49" t="s">
        <v>79</v>
      </c>
      <c r="C40" s="100">
        <v>31.5</v>
      </c>
      <c r="D40" s="100">
        <v>43</v>
      </c>
      <c r="E40" s="24">
        <v>45</v>
      </c>
      <c r="F40" s="24"/>
      <c r="G40" s="24"/>
      <c r="H40" s="24">
        <f t="shared" si="0"/>
        <v>44</v>
      </c>
    </row>
    <row r="41" spans="1:8" ht="18" customHeight="1" x14ac:dyDescent="0.3">
      <c r="A41" s="51"/>
      <c r="B41" s="49" t="s">
        <v>80</v>
      </c>
      <c r="C41" s="100">
        <v>28</v>
      </c>
      <c r="D41" s="100">
        <v>37</v>
      </c>
      <c r="E41" s="24">
        <v>42</v>
      </c>
      <c r="F41" s="24"/>
      <c r="G41" s="24"/>
      <c r="H41" s="24">
        <f t="shared" si="0"/>
        <v>39.5</v>
      </c>
    </row>
    <row r="42" spans="1:8" ht="18" customHeight="1" x14ac:dyDescent="0.3">
      <c r="A42" s="51"/>
      <c r="B42" s="49" t="s">
        <v>81</v>
      </c>
      <c r="C42" s="100">
        <v>32</v>
      </c>
      <c r="D42" s="100">
        <v>39</v>
      </c>
      <c r="E42" s="24">
        <v>41</v>
      </c>
      <c r="F42" s="24"/>
      <c r="G42" s="24"/>
      <c r="H42" s="24">
        <f t="shared" si="0"/>
        <v>40</v>
      </c>
    </row>
    <row r="43" spans="1:8" ht="18" customHeight="1" x14ac:dyDescent="0.3">
      <c r="A43" s="51"/>
      <c r="B43" s="49" t="s">
        <v>82</v>
      </c>
      <c r="C43" s="100">
        <v>36</v>
      </c>
      <c r="D43" s="100">
        <v>42</v>
      </c>
      <c r="E43" s="24">
        <v>44</v>
      </c>
      <c r="F43" s="24"/>
      <c r="G43" s="24"/>
      <c r="H43" s="24">
        <f t="shared" si="0"/>
        <v>43</v>
      </c>
    </row>
    <row r="44" spans="1:8" ht="18" customHeight="1" x14ac:dyDescent="0.3">
      <c r="A44" s="51"/>
      <c r="B44" s="49" t="s">
        <v>83</v>
      </c>
      <c r="C44" s="100">
        <v>31.5</v>
      </c>
      <c r="D44" s="100">
        <v>41</v>
      </c>
      <c r="E44" s="24">
        <v>46</v>
      </c>
      <c r="F44" s="24"/>
      <c r="G44" s="24"/>
      <c r="H44" s="24">
        <f t="shared" si="0"/>
        <v>43.5</v>
      </c>
    </row>
    <row r="45" spans="1:8" ht="18" customHeight="1" x14ac:dyDescent="0.3">
      <c r="A45" s="51"/>
      <c r="B45" s="49" t="s">
        <v>84</v>
      </c>
      <c r="C45" s="100">
        <v>31</v>
      </c>
      <c r="D45" s="100">
        <v>37</v>
      </c>
      <c r="E45" s="24">
        <v>43</v>
      </c>
      <c r="F45" s="24"/>
      <c r="G45" s="24"/>
      <c r="H45" s="24">
        <f t="shared" si="0"/>
        <v>40</v>
      </c>
    </row>
    <row r="46" spans="1:8" ht="18" customHeight="1" x14ac:dyDescent="0.3">
      <c r="A46" s="51"/>
      <c r="B46" s="49" t="s">
        <v>85</v>
      </c>
      <c r="C46" s="100">
        <v>32.5</v>
      </c>
      <c r="D46" s="100">
        <v>43</v>
      </c>
      <c r="E46" s="24">
        <v>46</v>
      </c>
      <c r="F46" s="24"/>
      <c r="G46" s="24"/>
      <c r="H46" s="24">
        <f t="shared" si="0"/>
        <v>44.5</v>
      </c>
    </row>
    <row r="47" spans="1:8" ht="18" customHeight="1" x14ac:dyDescent="0.3">
      <c r="A47" s="51"/>
      <c r="B47" s="49" t="s">
        <v>86</v>
      </c>
      <c r="C47" s="100">
        <v>30.5</v>
      </c>
      <c r="D47" s="100">
        <v>34</v>
      </c>
      <c r="E47" s="24">
        <v>39</v>
      </c>
      <c r="F47" s="24"/>
      <c r="G47" s="24"/>
      <c r="H47" s="24">
        <f t="shared" si="0"/>
        <v>36.5</v>
      </c>
    </row>
    <row r="48" spans="1:8" ht="18" customHeight="1" x14ac:dyDescent="0.3">
      <c r="A48" s="51"/>
      <c r="B48" s="49" t="s">
        <v>87</v>
      </c>
      <c r="C48" s="100">
        <v>28</v>
      </c>
      <c r="D48" s="100">
        <v>37</v>
      </c>
      <c r="E48" s="24">
        <v>40</v>
      </c>
      <c r="F48" s="24"/>
      <c r="G48" s="24"/>
      <c r="H48" s="24">
        <f t="shared" si="0"/>
        <v>38.5</v>
      </c>
    </row>
    <row r="49" spans="1:8" ht="18" customHeight="1" x14ac:dyDescent="0.3">
      <c r="A49" s="51"/>
      <c r="B49" s="49" t="s">
        <v>88</v>
      </c>
      <c r="C49" s="100">
        <v>27</v>
      </c>
      <c r="D49" s="100">
        <v>33</v>
      </c>
      <c r="E49" s="24">
        <v>39</v>
      </c>
      <c r="F49" s="24"/>
      <c r="G49" s="24"/>
      <c r="H49" s="24">
        <f t="shared" si="0"/>
        <v>36</v>
      </c>
    </row>
    <row r="50" spans="1:8" ht="18" customHeight="1" x14ac:dyDescent="0.3">
      <c r="A50" s="51"/>
      <c r="B50" s="49" t="s">
        <v>89</v>
      </c>
      <c r="C50" s="100">
        <v>29.5</v>
      </c>
      <c r="D50" s="100">
        <v>34</v>
      </c>
      <c r="E50" s="24">
        <v>38</v>
      </c>
      <c r="F50" s="24"/>
      <c r="G50" s="24"/>
      <c r="H50" s="24">
        <f t="shared" si="0"/>
        <v>36</v>
      </c>
    </row>
    <row r="51" spans="1:8" ht="18" customHeight="1" x14ac:dyDescent="0.3">
      <c r="A51" s="51"/>
      <c r="B51" s="49" t="s">
        <v>90</v>
      </c>
      <c r="C51" s="100">
        <v>25</v>
      </c>
      <c r="D51" s="100">
        <v>31</v>
      </c>
      <c r="E51" s="24">
        <v>35</v>
      </c>
      <c r="F51" s="24"/>
      <c r="G51" s="24"/>
      <c r="H51" s="24">
        <f t="shared" si="0"/>
        <v>33</v>
      </c>
    </row>
    <row r="52" spans="1:8" ht="15.6" x14ac:dyDescent="0.3">
      <c r="A52" s="104" t="s">
        <v>106</v>
      </c>
      <c r="B52" s="103"/>
      <c r="C52" s="103"/>
      <c r="D52" s="103"/>
      <c r="E52" s="103"/>
      <c r="F52" s="103"/>
      <c r="G52" s="103"/>
      <c r="H52" s="103"/>
    </row>
    <row r="53" spans="1:8" x14ac:dyDescent="0.3">
      <c r="A53" s="102"/>
      <c r="B53" s="102"/>
      <c r="C53" s="102"/>
      <c r="D53" s="102"/>
      <c r="E53" s="102"/>
      <c r="F53" s="102"/>
      <c r="G53" s="102"/>
      <c r="H53" s="102"/>
    </row>
    <row r="54" spans="1:8" x14ac:dyDescent="0.3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3">
      <c r="A55" s="97"/>
      <c r="B55" s="97"/>
      <c r="C55" s="97"/>
      <c r="D55" s="97"/>
      <c r="E55" s="118"/>
      <c r="F55" s="118"/>
      <c r="G55" s="118"/>
      <c r="H55" s="97"/>
    </row>
    <row r="56" spans="1:8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32" workbookViewId="0">
      <selection activeCell="A13" sqref="A13"/>
    </sheetView>
  </sheetViews>
  <sheetFormatPr defaultRowHeight="14.4" x14ac:dyDescent="0.3"/>
  <cols>
    <col min="1" max="1" width="13.664062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 x14ac:dyDescent="0.3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 x14ac:dyDescent="0.3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3" t="s">
        <v>21</v>
      </c>
      <c r="B3" s="113"/>
      <c r="C3" s="113"/>
      <c r="D3" s="113"/>
      <c r="E3" s="113"/>
      <c r="F3" s="20" t="s">
        <v>45</v>
      </c>
      <c r="G3" s="20" t="s">
        <v>12</v>
      </c>
      <c r="H3" s="21">
        <v>4</v>
      </c>
    </row>
    <row r="4" spans="1:8" x14ac:dyDescent="0.3">
      <c r="A4" s="113"/>
      <c r="B4" s="113"/>
      <c r="C4" s="113"/>
      <c r="D4" s="113"/>
      <c r="E4" s="113"/>
      <c r="F4" s="20" t="s">
        <v>46</v>
      </c>
      <c r="G4" s="20" t="s">
        <v>7</v>
      </c>
      <c r="H4" s="21">
        <v>3.75</v>
      </c>
    </row>
    <row r="5" spans="1:8" x14ac:dyDescent="0.3">
      <c r="A5" s="114" t="s">
        <v>22</v>
      </c>
      <c r="B5" s="114"/>
      <c r="C5" s="114"/>
      <c r="D5" s="114"/>
      <c r="E5" s="114"/>
      <c r="F5" s="20" t="s">
        <v>47</v>
      </c>
      <c r="G5" s="20" t="s">
        <v>13</v>
      </c>
      <c r="H5" s="21">
        <v>3.5</v>
      </c>
    </row>
    <row r="6" spans="1:8" x14ac:dyDescent="0.3">
      <c r="A6" s="114"/>
      <c r="B6" s="114"/>
      <c r="C6" s="114"/>
      <c r="D6" s="114"/>
      <c r="E6" s="114"/>
      <c r="F6" s="20" t="s">
        <v>48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49</v>
      </c>
      <c r="G7" s="20" t="s">
        <v>8</v>
      </c>
      <c r="H7" s="21">
        <v>3</v>
      </c>
    </row>
    <row r="8" spans="1:8" x14ac:dyDescent="0.3">
      <c r="A8" s="111" t="s">
        <v>23</v>
      </c>
      <c r="B8" s="111"/>
      <c r="C8" s="111"/>
      <c r="D8" s="111"/>
      <c r="E8" s="111"/>
      <c r="F8" s="20" t="s">
        <v>50</v>
      </c>
      <c r="G8" s="20" t="s">
        <v>15</v>
      </c>
      <c r="H8" s="21">
        <v>2.75</v>
      </c>
    </row>
    <row r="9" spans="1:8" x14ac:dyDescent="0.3">
      <c r="A9" s="115"/>
      <c r="B9" s="115"/>
      <c r="C9" s="115"/>
      <c r="D9" s="115"/>
      <c r="E9" s="115"/>
      <c r="F9" s="20" t="s">
        <v>51</v>
      </c>
      <c r="G9" s="20" t="s">
        <v>16</v>
      </c>
      <c r="H9" s="21">
        <v>2.5</v>
      </c>
    </row>
    <row r="10" spans="1:8" x14ac:dyDescent="0.3">
      <c r="A10" s="111"/>
      <c r="B10" s="111"/>
      <c r="C10" s="111"/>
      <c r="D10" s="111"/>
      <c r="E10" s="111"/>
      <c r="F10" s="20" t="s">
        <v>52</v>
      </c>
      <c r="G10" s="20" t="s">
        <v>9</v>
      </c>
      <c r="H10" s="21">
        <v>2.25</v>
      </c>
    </row>
    <row r="11" spans="1:8" ht="15.6" x14ac:dyDescent="0.3">
      <c r="A11" s="52"/>
      <c r="B11" s="52"/>
      <c r="C11" s="22"/>
      <c r="D11" s="22"/>
      <c r="E11" s="22"/>
      <c r="F11" s="20" t="s">
        <v>53</v>
      </c>
      <c r="G11" s="20" t="s">
        <v>10</v>
      </c>
      <c r="H11" s="21">
        <v>2</v>
      </c>
    </row>
    <row r="12" spans="1:8" x14ac:dyDescent="0.3">
      <c r="A12" s="97"/>
      <c r="B12" s="98"/>
      <c r="C12" s="98"/>
      <c r="D12" s="98"/>
      <c r="E12" s="98"/>
      <c r="F12" s="20" t="s">
        <v>54</v>
      </c>
      <c r="G12" s="20" t="s">
        <v>11</v>
      </c>
      <c r="H12" s="21">
        <v>0</v>
      </c>
    </row>
    <row r="13" spans="1:8" ht="15" customHeight="1" x14ac:dyDescent="0.3">
      <c r="A13" s="98" t="s">
        <v>118</v>
      </c>
      <c r="B13" s="52"/>
      <c r="C13" s="52"/>
      <c r="D13" s="52"/>
      <c r="E13" s="119" t="s">
        <v>119</v>
      </c>
      <c r="F13" s="119"/>
      <c r="G13" s="119"/>
      <c r="H13" s="119"/>
    </row>
    <row r="14" spans="1:8" x14ac:dyDescent="0.3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3">
      <c r="A15" s="121" t="s">
        <v>44</v>
      </c>
      <c r="B15" s="121" t="s">
        <v>36</v>
      </c>
      <c r="C15" s="122" t="s">
        <v>32</v>
      </c>
      <c r="D15" s="123" t="s">
        <v>33</v>
      </c>
      <c r="E15" s="124"/>
      <c r="F15" s="124"/>
      <c r="G15" s="124"/>
      <c r="H15" s="124"/>
    </row>
    <row r="16" spans="1:8" ht="81" customHeight="1" x14ac:dyDescent="0.3">
      <c r="A16" s="121"/>
      <c r="B16" s="121"/>
      <c r="C16" s="122"/>
      <c r="D16" s="123"/>
      <c r="E16" s="125"/>
      <c r="F16" s="125"/>
      <c r="G16" s="125"/>
      <c r="H16" s="125"/>
    </row>
    <row r="17" spans="1:9" ht="18" customHeight="1" x14ac:dyDescent="0.3">
      <c r="A17" s="51"/>
      <c r="B17" s="49" t="s">
        <v>56</v>
      </c>
      <c r="C17" s="100">
        <v>32</v>
      </c>
      <c r="D17" s="100">
        <v>35</v>
      </c>
      <c r="E17" s="24"/>
      <c r="F17" s="24"/>
      <c r="G17" s="24"/>
      <c r="H17" s="101"/>
      <c r="I17" s="105"/>
    </row>
    <row r="18" spans="1:9" ht="18" customHeight="1" x14ac:dyDescent="0.3">
      <c r="A18" s="51"/>
      <c r="B18" s="49" t="s">
        <v>57</v>
      </c>
      <c r="C18" s="100">
        <v>32</v>
      </c>
      <c r="D18" s="100">
        <v>36</v>
      </c>
      <c r="E18" s="24"/>
      <c r="F18" s="24"/>
      <c r="G18" s="24"/>
      <c r="H18" s="101"/>
      <c r="I18" s="105"/>
    </row>
    <row r="19" spans="1:9" ht="18" customHeight="1" x14ac:dyDescent="0.3">
      <c r="A19" s="51"/>
      <c r="B19" s="49" t="s">
        <v>58</v>
      </c>
      <c r="C19" s="100">
        <v>32.5</v>
      </c>
      <c r="D19" s="100">
        <v>40</v>
      </c>
      <c r="E19" s="24"/>
      <c r="F19" s="24"/>
      <c r="G19" s="24"/>
      <c r="H19" s="101"/>
      <c r="I19" s="105"/>
    </row>
    <row r="20" spans="1:9" ht="18" customHeight="1" x14ac:dyDescent="0.3">
      <c r="A20" s="51"/>
      <c r="B20" s="49" t="s">
        <v>59</v>
      </c>
      <c r="C20" s="100">
        <v>32.5</v>
      </c>
      <c r="D20" s="100">
        <v>36</v>
      </c>
      <c r="E20" s="24"/>
      <c r="F20" s="24"/>
      <c r="G20" s="24"/>
      <c r="H20" s="101"/>
      <c r="I20" s="105"/>
    </row>
    <row r="21" spans="1:9" ht="18" customHeight="1" x14ac:dyDescent="0.3">
      <c r="A21" s="51"/>
      <c r="B21" s="49" t="s">
        <v>60</v>
      </c>
      <c r="C21" s="100">
        <v>35</v>
      </c>
      <c r="D21" s="100">
        <v>37.5</v>
      </c>
      <c r="E21" s="24"/>
      <c r="F21" s="24"/>
      <c r="G21" s="24"/>
      <c r="H21" s="101"/>
      <c r="I21" s="105"/>
    </row>
    <row r="22" spans="1:9" ht="18" customHeight="1" x14ac:dyDescent="0.3">
      <c r="A22" s="51"/>
      <c r="B22" s="49" t="s">
        <v>61</v>
      </c>
      <c r="C22" s="100">
        <v>35</v>
      </c>
      <c r="D22" s="100">
        <v>40.5</v>
      </c>
      <c r="E22" s="24"/>
      <c r="F22" s="24"/>
      <c r="G22" s="24"/>
      <c r="H22" s="101"/>
      <c r="I22" s="105"/>
    </row>
    <row r="23" spans="1:9" ht="18" customHeight="1" x14ac:dyDescent="0.3">
      <c r="A23" s="51"/>
      <c r="B23" s="49" t="s">
        <v>62</v>
      </c>
      <c r="C23" s="100">
        <v>34.5</v>
      </c>
      <c r="D23" s="100">
        <v>39</v>
      </c>
      <c r="E23" s="24"/>
      <c r="F23" s="24"/>
      <c r="G23" s="24"/>
      <c r="H23" s="101"/>
      <c r="I23" s="105"/>
    </row>
    <row r="24" spans="1:9" ht="18" customHeight="1" x14ac:dyDescent="0.3">
      <c r="A24" s="51"/>
      <c r="B24" s="49" t="s">
        <v>63</v>
      </c>
      <c r="C24" s="100">
        <v>34</v>
      </c>
      <c r="D24" s="100">
        <v>44</v>
      </c>
      <c r="E24" s="24"/>
      <c r="F24" s="24"/>
      <c r="G24" s="24"/>
      <c r="H24" s="101"/>
      <c r="I24" s="105"/>
    </row>
    <row r="25" spans="1:9" ht="18" customHeight="1" x14ac:dyDescent="0.3">
      <c r="A25" s="51"/>
      <c r="B25" s="49" t="s">
        <v>64</v>
      </c>
      <c r="C25" s="100">
        <v>31</v>
      </c>
      <c r="D25" s="100">
        <v>42.5</v>
      </c>
      <c r="E25" s="24"/>
      <c r="F25" s="24"/>
      <c r="G25" s="24"/>
      <c r="H25" s="101"/>
      <c r="I25" s="105"/>
    </row>
    <row r="26" spans="1:9" ht="18" customHeight="1" x14ac:dyDescent="0.3">
      <c r="A26" s="51"/>
      <c r="B26" s="49" t="s">
        <v>65</v>
      </c>
      <c r="C26" s="100">
        <v>31</v>
      </c>
      <c r="D26" s="100">
        <v>37</v>
      </c>
      <c r="E26" s="24"/>
      <c r="F26" s="24"/>
      <c r="G26" s="24"/>
      <c r="H26" s="101"/>
      <c r="I26" s="105"/>
    </row>
    <row r="27" spans="1:9" ht="18" customHeight="1" x14ac:dyDescent="0.3">
      <c r="A27" s="51"/>
      <c r="B27" s="49" t="s">
        <v>66</v>
      </c>
      <c r="C27" s="100">
        <v>34</v>
      </c>
      <c r="D27" s="100">
        <v>50.5</v>
      </c>
      <c r="E27" s="24"/>
      <c r="F27" s="24"/>
      <c r="G27" s="24"/>
      <c r="H27" s="101"/>
      <c r="I27" s="105"/>
    </row>
    <row r="28" spans="1:9" ht="18" customHeight="1" x14ac:dyDescent="0.3">
      <c r="A28" s="51"/>
      <c r="B28" s="49" t="s">
        <v>67</v>
      </c>
      <c r="C28" s="100">
        <v>35</v>
      </c>
      <c r="D28" s="100">
        <v>47</v>
      </c>
      <c r="E28" s="24"/>
      <c r="F28" s="24"/>
      <c r="G28" s="24"/>
      <c r="H28" s="101"/>
      <c r="I28" s="105"/>
    </row>
    <row r="29" spans="1:9" ht="18" customHeight="1" x14ac:dyDescent="0.3">
      <c r="A29" s="51"/>
      <c r="B29" s="49" t="s">
        <v>68</v>
      </c>
      <c r="C29" s="100">
        <v>31.5</v>
      </c>
      <c r="D29" s="100">
        <v>39.5</v>
      </c>
      <c r="E29" s="24"/>
      <c r="F29" s="24"/>
      <c r="G29" s="24"/>
      <c r="H29" s="101"/>
      <c r="I29" s="105"/>
    </row>
    <row r="30" spans="1:9" ht="18" customHeight="1" x14ac:dyDescent="0.3">
      <c r="A30" s="51"/>
      <c r="B30" s="49" t="s">
        <v>69</v>
      </c>
      <c r="C30" s="100">
        <v>32</v>
      </c>
      <c r="D30" s="100">
        <v>48</v>
      </c>
      <c r="E30" s="24"/>
      <c r="F30" s="24"/>
      <c r="G30" s="24"/>
      <c r="H30" s="101"/>
      <c r="I30" s="105"/>
    </row>
    <row r="31" spans="1:9" ht="18" customHeight="1" x14ac:dyDescent="0.3">
      <c r="A31" s="51"/>
      <c r="B31" s="49" t="s">
        <v>70</v>
      </c>
      <c r="C31" s="100">
        <v>35</v>
      </c>
      <c r="D31" s="100">
        <v>42.5</v>
      </c>
      <c r="E31" s="24"/>
      <c r="F31" s="24"/>
      <c r="G31" s="24"/>
      <c r="H31" s="101"/>
      <c r="I31" s="105"/>
    </row>
    <row r="32" spans="1:9" ht="18" customHeight="1" x14ac:dyDescent="0.3">
      <c r="A32" s="51"/>
      <c r="B32" s="49" t="s">
        <v>71</v>
      </c>
      <c r="C32" s="100">
        <v>34</v>
      </c>
      <c r="D32" s="100">
        <v>41.5</v>
      </c>
      <c r="E32" s="24"/>
      <c r="F32" s="24"/>
      <c r="G32" s="24"/>
      <c r="H32" s="101"/>
      <c r="I32" s="105"/>
    </row>
    <row r="33" spans="1:9" ht="18" customHeight="1" x14ac:dyDescent="0.3">
      <c r="A33" s="51"/>
      <c r="B33" s="49" t="s">
        <v>72</v>
      </c>
      <c r="C33" s="100">
        <v>33.5</v>
      </c>
      <c r="D33" s="100">
        <v>39</v>
      </c>
      <c r="E33" s="24"/>
      <c r="F33" s="24"/>
      <c r="G33" s="24"/>
      <c r="H33" s="101"/>
      <c r="I33" s="105"/>
    </row>
    <row r="34" spans="1:9" ht="18" customHeight="1" x14ac:dyDescent="0.3">
      <c r="A34" s="51"/>
      <c r="B34" s="49" t="s">
        <v>73</v>
      </c>
      <c r="C34" s="100">
        <v>32</v>
      </c>
      <c r="D34" s="100">
        <v>39</v>
      </c>
      <c r="E34" s="24"/>
      <c r="F34" s="24"/>
      <c r="G34" s="24"/>
      <c r="H34" s="101"/>
      <c r="I34" s="105"/>
    </row>
    <row r="35" spans="1:9" ht="18" customHeight="1" x14ac:dyDescent="0.3">
      <c r="A35" s="51"/>
      <c r="B35" s="49" t="s">
        <v>74</v>
      </c>
      <c r="C35" s="100">
        <v>34</v>
      </c>
      <c r="D35" s="100">
        <v>38.5</v>
      </c>
      <c r="E35" s="24"/>
      <c r="F35" s="24"/>
      <c r="G35" s="24"/>
      <c r="H35" s="101"/>
      <c r="I35" s="105"/>
    </row>
    <row r="36" spans="1:9" ht="18" customHeight="1" x14ac:dyDescent="0.3">
      <c r="A36" s="51"/>
      <c r="B36" s="49" t="s">
        <v>75</v>
      </c>
      <c r="C36" s="100">
        <v>34</v>
      </c>
      <c r="D36" s="100">
        <v>43.5</v>
      </c>
      <c r="E36" s="24"/>
      <c r="F36" s="24"/>
      <c r="G36" s="24"/>
      <c r="H36" s="101"/>
      <c r="I36" s="105"/>
    </row>
    <row r="37" spans="1:9" ht="18" customHeight="1" x14ac:dyDescent="0.3">
      <c r="A37" s="51"/>
      <c r="B37" s="49" t="s">
        <v>76</v>
      </c>
      <c r="C37" s="100">
        <v>31</v>
      </c>
      <c r="D37" s="100">
        <v>40</v>
      </c>
      <c r="E37" s="24"/>
      <c r="F37" s="24"/>
      <c r="G37" s="24"/>
      <c r="H37" s="101"/>
      <c r="I37" s="105"/>
    </row>
    <row r="38" spans="1:9" ht="18" customHeight="1" x14ac:dyDescent="0.3">
      <c r="A38" s="51"/>
      <c r="B38" s="49" t="s">
        <v>77</v>
      </c>
      <c r="C38" s="100">
        <v>34</v>
      </c>
      <c r="D38" s="100">
        <v>43.5</v>
      </c>
      <c r="E38" s="24"/>
      <c r="F38" s="24"/>
      <c r="G38" s="24"/>
      <c r="H38" s="101"/>
      <c r="I38" s="105"/>
    </row>
    <row r="39" spans="1:9" ht="18" customHeight="1" x14ac:dyDescent="0.3">
      <c r="A39" s="51"/>
      <c r="B39" s="49" t="s">
        <v>78</v>
      </c>
      <c r="C39" s="100">
        <v>35</v>
      </c>
      <c r="D39" s="100">
        <v>48</v>
      </c>
      <c r="E39" s="24"/>
      <c r="F39" s="24"/>
      <c r="G39" s="24"/>
      <c r="H39" s="101"/>
      <c r="I39" s="105"/>
    </row>
    <row r="40" spans="1:9" ht="18" customHeight="1" x14ac:dyDescent="0.3">
      <c r="A40" s="51"/>
      <c r="B40" s="49" t="s">
        <v>79</v>
      </c>
      <c r="C40" s="100">
        <v>33</v>
      </c>
      <c r="D40" s="100">
        <v>44</v>
      </c>
      <c r="E40" s="24"/>
      <c r="F40" s="24"/>
      <c r="G40" s="24"/>
      <c r="H40" s="101"/>
      <c r="I40" s="105"/>
    </row>
    <row r="41" spans="1:9" ht="18" customHeight="1" x14ac:dyDescent="0.3">
      <c r="A41" s="51"/>
      <c r="B41" s="49" t="s">
        <v>80</v>
      </c>
      <c r="C41" s="100">
        <v>33</v>
      </c>
      <c r="D41" s="100">
        <v>39</v>
      </c>
      <c r="E41" s="24"/>
      <c r="F41" s="24"/>
      <c r="G41" s="24"/>
      <c r="H41" s="101"/>
      <c r="I41" s="105"/>
    </row>
    <row r="42" spans="1:9" ht="18" customHeight="1" x14ac:dyDescent="0.3">
      <c r="A42" s="51"/>
      <c r="B42" s="49" t="s">
        <v>81</v>
      </c>
      <c r="C42" s="100">
        <v>33</v>
      </c>
      <c r="D42" s="100">
        <v>40.5</v>
      </c>
      <c r="E42" s="24"/>
      <c r="F42" s="24"/>
      <c r="G42" s="24"/>
      <c r="H42" s="101"/>
      <c r="I42" s="105"/>
    </row>
    <row r="43" spans="1:9" ht="18" customHeight="1" x14ac:dyDescent="0.3">
      <c r="A43" s="51"/>
      <c r="B43" s="49" t="s">
        <v>82</v>
      </c>
      <c r="C43" s="100">
        <v>35</v>
      </c>
      <c r="D43" s="100">
        <v>48</v>
      </c>
      <c r="E43" s="24"/>
      <c r="F43" s="24"/>
      <c r="G43" s="24"/>
      <c r="H43" s="101"/>
      <c r="I43" s="105"/>
    </row>
    <row r="44" spans="1:9" ht="18" customHeight="1" x14ac:dyDescent="0.3">
      <c r="A44" s="51"/>
      <c r="B44" s="49" t="s">
        <v>83</v>
      </c>
      <c r="C44" s="100">
        <v>31</v>
      </c>
      <c r="D44" s="100">
        <v>46.5</v>
      </c>
      <c r="E44" s="24"/>
      <c r="F44" s="24"/>
      <c r="G44" s="24"/>
      <c r="H44" s="101"/>
      <c r="I44" s="105"/>
    </row>
    <row r="45" spans="1:9" ht="18" customHeight="1" x14ac:dyDescent="0.3">
      <c r="A45" s="51"/>
      <c r="B45" s="49" t="s">
        <v>84</v>
      </c>
      <c r="C45" s="100">
        <v>33</v>
      </c>
      <c r="D45" s="100">
        <v>43</v>
      </c>
      <c r="E45" s="24"/>
      <c r="F45" s="24"/>
      <c r="G45" s="24"/>
      <c r="H45" s="101"/>
      <c r="I45" s="105"/>
    </row>
    <row r="46" spans="1:9" ht="18" customHeight="1" x14ac:dyDescent="0.3">
      <c r="A46" s="51"/>
      <c r="B46" s="49" t="s">
        <v>85</v>
      </c>
      <c r="C46" s="100">
        <v>33</v>
      </c>
      <c r="D46" s="100">
        <v>50.5</v>
      </c>
      <c r="E46" s="24"/>
      <c r="F46" s="24"/>
      <c r="G46" s="24"/>
      <c r="H46" s="101"/>
      <c r="I46" s="105"/>
    </row>
    <row r="47" spans="1:9" ht="18" customHeight="1" x14ac:dyDescent="0.3">
      <c r="A47" s="51"/>
      <c r="B47" s="49" t="s">
        <v>86</v>
      </c>
      <c r="C47" s="100">
        <v>33</v>
      </c>
      <c r="D47" s="100">
        <v>45</v>
      </c>
      <c r="E47" s="24"/>
      <c r="F47" s="24"/>
      <c r="G47" s="24"/>
      <c r="H47" s="101"/>
      <c r="I47" s="105"/>
    </row>
    <row r="48" spans="1:9" ht="18" customHeight="1" x14ac:dyDescent="0.3">
      <c r="A48" s="51"/>
      <c r="B48" s="49" t="s">
        <v>87</v>
      </c>
      <c r="C48" s="100">
        <v>28</v>
      </c>
      <c r="D48" s="100">
        <v>38</v>
      </c>
      <c r="E48" s="24"/>
      <c r="F48" s="24"/>
      <c r="G48" s="24"/>
      <c r="H48" s="101"/>
      <c r="I48" s="105"/>
    </row>
    <row r="49" spans="1:9" ht="18" customHeight="1" x14ac:dyDescent="0.3">
      <c r="A49" s="51"/>
      <c r="B49" s="49" t="s">
        <v>88</v>
      </c>
      <c r="C49" s="100">
        <v>30</v>
      </c>
      <c r="D49" s="100">
        <v>37</v>
      </c>
      <c r="E49" s="24"/>
      <c r="F49" s="24"/>
      <c r="G49" s="24"/>
      <c r="H49" s="101"/>
      <c r="I49" s="105"/>
    </row>
    <row r="50" spans="1:9" ht="18" customHeight="1" x14ac:dyDescent="0.3">
      <c r="A50" s="51"/>
      <c r="B50" s="49" t="s">
        <v>89</v>
      </c>
      <c r="C50" s="100">
        <v>33</v>
      </c>
      <c r="D50" s="100">
        <v>40.5</v>
      </c>
      <c r="E50" s="24"/>
      <c r="F50" s="24"/>
      <c r="G50" s="24"/>
      <c r="H50" s="101"/>
      <c r="I50" s="105"/>
    </row>
    <row r="51" spans="1:9" ht="18" customHeight="1" x14ac:dyDescent="0.3">
      <c r="A51" s="51"/>
      <c r="B51" s="49" t="s">
        <v>90</v>
      </c>
      <c r="C51" s="100">
        <v>28</v>
      </c>
      <c r="D51" s="100">
        <v>38</v>
      </c>
      <c r="E51" s="24"/>
      <c r="F51" s="24"/>
      <c r="G51" s="24"/>
      <c r="H51" s="101"/>
      <c r="I51" s="105"/>
    </row>
    <row r="52" spans="1:9" ht="15.6" x14ac:dyDescent="0.3">
      <c r="A52" s="104" t="s">
        <v>106</v>
      </c>
      <c r="B52" s="103"/>
      <c r="C52" s="103"/>
      <c r="D52" s="103"/>
      <c r="E52" s="103"/>
      <c r="F52" s="103"/>
      <c r="G52" s="103"/>
      <c r="H52" s="103"/>
    </row>
    <row r="53" spans="1:9" x14ac:dyDescent="0.3">
      <c r="A53" s="102"/>
      <c r="B53" s="102"/>
      <c r="C53" s="102"/>
      <c r="D53" s="102"/>
      <c r="E53" s="102"/>
      <c r="F53" s="102"/>
      <c r="G53" s="102"/>
      <c r="H53" s="102"/>
    </row>
    <row r="54" spans="1:9" x14ac:dyDescent="0.3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 x14ac:dyDescent="0.3">
      <c r="A55" s="97"/>
      <c r="B55" s="97"/>
      <c r="C55" s="97"/>
      <c r="D55" s="97"/>
      <c r="E55" s="118"/>
      <c r="F55" s="118"/>
      <c r="G55" s="118"/>
      <c r="H55" s="97"/>
    </row>
    <row r="56" spans="1:9" x14ac:dyDescent="0.3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B1" zoomScale="70" zoomScaleNormal="70" workbookViewId="0">
      <selection activeCell="Q21" sqref="Q21"/>
    </sheetView>
  </sheetViews>
  <sheetFormatPr defaultColWidth="9.33203125" defaultRowHeight="15" customHeight="1" x14ac:dyDescent="0.3"/>
  <cols>
    <col min="1" max="1" width="5.77734375" style="1" customWidth="1"/>
    <col min="2" max="2" width="11.88671875" style="1" customWidth="1"/>
    <col min="3" max="3" width="11.44140625" style="1" customWidth="1"/>
    <col min="4" max="4" width="10.21875" style="1" customWidth="1"/>
    <col min="5" max="5" width="14.21875" style="1" customWidth="1"/>
    <col min="6" max="6" width="26.21875" style="1" customWidth="1"/>
    <col min="7" max="36" width="6.5546875" style="1" customWidth="1"/>
    <col min="37" max="41" width="9.777343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33203125" style="1"/>
  </cols>
  <sheetData>
    <row r="1" spans="1:51" ht="12" customHeight="1" x14ac:dyDescent="0.3">
      <c r="B1" s="19" t="s">
        <v>19</v>
      </c>
      <c r="C1" s="19" t="s">
        <v>6</v>
      </c>
      <c r="D1" s="19" t="s">
        <v>20</v>
      </c>
    </row>
    <row r="2" spans="1:51" ht="12" customHeight="1" x14ac:dyDescent="0.3">
      <c r="A2" s="5"/>
      <c r="B2" s="20" t="s">
        <v>45</v>
      </c>
      <c r="C2" s="20" t="s">
        <v>12</v>
      </c>
      <c r="D2" s="21">
        <v>4</v>
      </c>
      <c r="E2" s="5"/>
      <c r="Q2" s="127" t="s">
        <v>104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 x14ac:dyDescent="0.25">
      <c r="A3" s="6"/>
      <c r="B3" s="20" t="s">
        <v>46</v>
      </c>
      <c r="C3" s="20" t="s">
        <v>7</v>
      </c>
      <c r="D3" s="21">
        <v>3.75</v>
      </c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 x14ac:dyDescent="0.3">
      <c r="A4" s="6"/>
      <c r="B4" s="20" t="s">
        <v>47</v>
      </c>
      <c r="C4" s="20" t="s">
        <v>13</v>
      </c>
      <c r="D4" s="21">
        <v>3.5</v>
      </c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 x14ac:dyDescent="0.3">
      <c r="A5" s="6"/>
      <c r="B5" s="20" t="s">
        <v>48</v>
      </c>
      <c r="C5" s="20" t="s">
        <v>14</v>
      </c>
      <c r="D5" s="21">
        <v>3.25</v>
      </c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39</v>
      </c>
      <c r="AP5" s="86" t="s">
        <v>40</v>
      </c>
      <c r="AQ5" s="87" t="s">
        <v>41</v>
      </c>
    </row>
    <row r="6" spans="1:51" ht="14.25" customHeight="1" x14ac:dyDescent="0.3">
      <c r="A6" s="6"/>
      <c r="B6" s="20" t="s">
        <v>49</v>
      </c>
      <c r="C6" s="20" t="s">
        <v>8</v>
      </c>
      <c r="D6" s="21">
        <v>3</v>
      </c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 x14ac:dyDescent="0.25">
      <c r="A7" s="5"/>
      <c r="B7" s="20" t="s">
        <v>50</v>
      </c>
      <c r="C7" s="20" t="s">
        <v>15</v>
      </c>
      <c r="D7" s="21">
        <v>2.75</v>
      </c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 x14ac:dyDescent="0.3">
      <c r="A8" s="2"/>
      <c r="B8" s="20" t="s">
        <v>51</v>
      </c>
      <c r="C8" s="20" t="s">
        <v>16</v>
      </c>
      <c r="D8" s="21">
        <v>2.5</v>
      </c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 x14ac:dyDescent="0.4">
      <c r="A9" s="2"/>
      <c r="B9" s="20" t="s">
        <v>52</v>
      </c>
      <c r="C9" s="20" t="s">
        <v>9</v>
      </c>
      <c r="D9" s="21">
        <v>2.25</v>
      </c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117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 x14ac:dyDescent="0.3">
      <c r="A10" s="2"/>
      <c r="B10" s="20" t="s">
        <v>53</v>
      </c>
      <c r="C10" s="20" t="s">
        <v>10</v>
      </c>
      <c r="D10" s="21">
        <v>2</v>
      </c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 x14ac:dyDescent="0.25">
      <c r="A11" s="2"/>
      <c r="B11" s="20" t="s">
        <v>54</v>
      </c>
      <c r="C11" s="20" t="s">
        <v>11</v>
      </c>
      <c r="D11" s="21">
        <v>0</v>
      </c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 x14ac:dyDescent="0.3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 x14ac:dyDescent="0.3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 x14ac:dyDescent="0.3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 x14ac:dyDescent="0.3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 x14ac:dyDescent="0.3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 x14ac:dyDescent="0.3">
      <c r="A17" s="126" t="s">
        <v>35</v>
      </c>
      <c r="B17" s="126" t="s">
        <v>44</v>
      </c>
      <c r="C17" s="126" t="s">
        <v>4</v>
      </c>
      <c r="D17" s="126" t="s">
        <v>0</v>
      </c>
      <c r="E17" s="126" t="s">
        <v>36</v>
      </c>
      <c r="F17" s="130" t="s">
        <v>5</v>
      </c>
      <c r="G17" s="130" t="s">
        <v>94</v>
      </c>
      <c r="H17" s="130"/>
      <c r="I17" s="130"/>
      <c r="J17" s="130"/>
      <c r="K17" s="130"/>
      <c r="L17" s="130" t="s">
        <v>96</v>
      </c>
      <c r="M17" s="130"/>
      <c r="N17" s="130"/>
      <c r="O17" s="130"/>
      <c r="P17" s="130"/>
      <c r="Q17" s="130" t="s">
        <v>98</v>
      </c>
      <c r="R17" s="130"/>
      <c r="S17" s="130"/>
      <c r="T17" s="130"/>
      <c r="U17" s="130"/>
      <c r="V17" s="130" t="s">
        <v>107</v>
      </c>
      <c r="W17" s="130"/>
      <c r="X17" s="130"/>
      <c r="Y17" s="130"/>
      <c r="Z17" s="130"/>
      <c r="AA17" s="130" t="s">
        <v>101</v>
      </c>
      <c r="AB17" s="130"/>
      <c r="AC17" s="130"/>
      <c r="AD17" s="130"/>
      <c r="AE17" s="130"/>
      <c r="AF17" s="130" t="s">
        <v>108</v>
      </c>
      <c r="AG17" s="130"/>
      <c r="AH17" s="130"/>
      <c r="AI17" s="130"/>
      <c r="AJ17" s="130"/>
      <c r="AK17" s="126" t="s">
        <v>109</v>
      </c>
      <c r="AL17" s="126" t="s">
        <v>113</v>
      </c>
      <c r="AM17" s="126" t="s">
        <v>110</v>
      </c>
      <c r="AN17" s="126" t="s">
        <v>112</v>
      </c>
      <c r="AO17" s="126" t="s">
        <v>55</v>
      </c>
      <c r="AP17" s="126" t="s">
        <v>3</v>
      </c>
      <c r="AQ17" s="126" t="s">
        <v>44</v>
      </c>
    </row>
    <row r="18" spans="1:45" s="8" customFormat="1" ht="51" customHeight="1" x14ac:dyDescent="0.3">
      <c r="A18" s="126"/>
      <c r="B18" s="126"/>
      <c r="C18" s="126"/>
      <c r="D18" s="126"/>
      <c r="E18" s="126"/>
      <c r="F18" s="130"/>
      <c r="G18" s="130" t="s">
        <v>95</v>
      </c>
      <c r="H18" s="130"/>
      <c r="I18" s="130"/>
      <c r="J18" s="130"/>
      <c r="K18" s="130"/>
      <c r="L18" s="130" t="s">
        <v>97</v>
      </c>
      <c r="M18" s="130"/>
      <c r="N18" s="130"/>
      <c r="O18" s="130"/>
      <c r="P18" s="130"/>
      <c r="Q18" s="130" t="s">
        <v>99</v>
      </c>
      <c r="R18" s="130"/>
      <c r="S18" s="130"/>
      <c r="T18" s="130"/>
      <c r="U18" s="130"/>
      <c r="V18" s="130" t="s">
        <v>100</v>
      </c>
      <c r="W18" s="130"/>
      <c r="X18" s="130"/>
      <c r="Y18" s="130"/>
      <c r="Z18" s="130"/>
      <c r="AA18" s="129" t="s">
        <v>102</v>
      </c>
      <c r="AB18" s="129"/>
      <c r="AC18" s="129"/>
      <c r="AD18" s="129"/>
      <c r="AE18" s="129"/>
      <c r="AF18" s="129" t="s">
        <v>103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 x14ac:dyDescent="0.3">
      <c r="A19" s="126"/>
      <c r="B19" s="126"/>
      <c r="C19" s="126"/>
      <c r="D19" s="126"/>
      <c r="E19" s="126"/>
      <c r="F19" s="130"/>
      <c r="G19" s="130" t="s">
        <v>42</v>
      </c>
      <c r="H19" s="130"/>
      <c r="I19" s="130"/>
      <c r="J19" s="130"/>
      <c r="K19" s="130"/>
      <c r="L19" s="130" t="s">
        <v>111</v>
      </c>
      <c r="M19" s="130"/>
      <c r="N19" s="130"/>
      <c r="O19" s="130"/>
      <c r="P19" s="130"/>
      <c r="Q19" s="130" t="s">
        <v>42</v>
      </c>
      <c r="R19" s="130"/>
      <c r="S19" s="130"/>
      <c r="T19" s="130"/>
      <c r="U19" s="130"/>
      <c r="V19" s="130" t="s">
        <v>43</v>
      </c>
      <c r="W19" s="130"/>
      <c r="X19" s="130"/>
      <c r="Y19" s="130"/>
      <c r="Z19" s="130"/>
      <c r="AA19" s="129" t="s">
        <v>42</v>
      </c>
      <c r="AB19" s="129"/>
      <c r="AC19" s="129"/>
      <c r="AD19" s="129"/>
      <c r="AE19" s="129"/>
      <c r="AF19" s="130" t="s">
        <v>43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 x14ac:dyDescent="0.3">
      <c r="A20" s="126"/>
      <c r="B20" s="126"/>
      <c r="C20" s="126"/>
      <c r="D20" s="126"/>
      <c r="E20" s="126"/>
      <c r="F20" s="130"/>
      <c r="G20" s="91" t="s">
        <v>37</v>
      </c>
      <c r="H20" s="91" t="s">
        <v>31</v>
      </c>
      <c r="I20" s="91" t="s">
        <v>17</v>
      </c>
      <c r="J20" s="90" t="s">
        <v>1</v>
      </c>
      <c r="K20" s="90" t="s">
        <v>2</v>
      </c>
      <c r="L20" s="91" t="s">
        <v>37</v>
      </c>
      <c r="M20" s="91" t="s">
        <v>31</v>
      </c>
      <c r="N20" s="91" t="s">
        <v>17</v>
      </c>
      <c r="O20" s="90" t="s">
        <v>1</v>
      </c>
      <c r="P20" s="90" t="s">
        <v>2</v>
      </c>
      <c r="Q20" s="91" t="s">
        <v>37</v>
      </c>
      <c r="R20" s="91" t="s">
        <v>31</v>
      </c>
      <c r="S20" s="91" t="s">
        <v>17</v>
      </c>
      <c r="T20" s="90" t="s">
        <v>1</v>
      </c>
      <c r="U20" s="90" t="s">
        <v>2</v>
      </c>
      <c r="V20" s="91" t="s">
        <v>37</v>
      </c>
      <c r="W20" s="91" t="s">
        <v>31</v>
      </c>
      <c r="X20" s="91" t="s">
        <v>17</v>
      </c>
      <c r="Y20" s="90" t="s">
        <v>1</v>
      </c>
      <c r="Z20" s="90" t="s">
        <v>2</v>
      </c>
      <c r="AA20" s="91" t="s">
        <v>37</v>
      </c>
      <c r="AB20" s="91" t="s">
        <v>31</v>
      </c>
      <c r="AC20" s="91" t="s">
        <v>17</v>
      </c>
      <c r="AD20" s="90" t="s">
        <v>1</v>
      </c>
      <c r="AE20" s="90" t="s">
        <v>2</v>
      </c>
      <c r="AF20" s="91" t="s">
        <v>37</v>
      </c>
      <c r="AG20" s="91" t="s">
        <v>31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 x14ac:dyDescent="0.3">
      <c r="A21" s="46">
        <v>1</v>
      </c>
      <c r="B21" s="82"/>
      <c r="C21" s="82"/>
      <c r="D21" s="90"/>
      <c r="E21" s="90" t="s">
        <v>56</v>
      </c>
      <c r="F21" s="83"/>
      <c r="G21" s="63">
        <f>VLOOKUP(E21,'CSE-4201'!B17:C51,2,FALSE)</f>
        <v>31</v>
      </c>
      <c r="H21" s="63">
        <f>VLOOKUP(E21,'CSE-4201'!B17:H51,7,FALSE)</f>
        <v>35.5</v>
      </c>
      <c r="I21" s="92">
        <f>G21+H21</f>
        <v>66.5</v>
      </c>
      <c r="J21" s="63" t="str">
        <f>IF(I21&gt;=80,"A+",IF(I21&gt;=75,"A",IF(I21&gt;=70,"A-",IF(I21&gt;=65,"B+",IF(I21&gt;=60,"B",IF(I21&gt;=55,"B-",IF(I21&gt;=50,"C+",IF(I21&gt;=45,"C",IF(I21&gt;=40,"D",IF(I21&lt;40,"F",))))))))))</f>
        <v>B+</v>
      </c>
      <c r="K21" s="63">
        <f>VLOOKUP(J21,$C$2:$D$11,2,FALSE)</f>
        <v>3.25</v>
      </c>
      <c r="L21" s="63">
        <f>VLOOKUP(E21,'CSE-4202'!B17:C51,2,FALSE)</f>
        <v>26</v>
      </c>
      <c r="M21" s="63">
        <f>VLOOKUP(E21,'CSE-4202'!B17:D51,3,FALSE)</f>
        <v>34</v>
      </c>
      <c r="N21" s="92">
        <f>L21+M21</f>
        <v>60</v>
      </c>
      <c r="O21" s="63" t="str">
        <f>IF(N21&gt;=80,"A+",IF(N21&gt;=75,"A",IF(N21&gt;=70,"A-",IF(N21&gt;=65,"B+",IF(N21&gt;=60,"B",IF(N21&gt;=55,"B-",IF(N21&gt;=50,"C+",IF(N21&gt;=45,"C",IF(N21&gt;=40,"D",IF(N21&lt;40,"F",))))))))))</f>
        <v>B</v>
      </c>
      <c r="P21" s="63">
        <f>VLOOKUP(O21,$C$2:$D$11,2,FALSE)</f>
        <v>3</v>
      </c>
      <c r="Q21" s="63">
        <f>VLOOKUP(E21,'CSE-4213'!B17:C51,2,FALSE)</f>
        <v>26.5</v>
      </c>
      <c r="R21" s="63">
        <f>VLOOKUP(E21,'CSE-4213'!B17:H51,7,FALSE)</f>
        <v>35.5</v>
      </c>
      <c r="S21" s="92">
        <f>Q21+R21</f>
        <v>62</v>
      </c>
      <c r="T21" s="63" t="str">
        <f>IF(S21&gt;=80,"A+",IF(S21&gt;=75,"A",IF(S21&gt;=70,"A-",IF(S21&gt;=65,"B+",IF(S21&gt;=60,"B",IF(S21&gt;=55,"B-",IF(S21&gt;=50,"C+",IF(S21&gt;=45,"C",IF(S21&gt;=40,"D",IF(S21&lt;40,"F",))))))))))</f>
        <v>B</v>
      </c>
      <c r="U21" s="63">
        <f>VLOOKUP(T21,$C$2:$D$11,2,FALSE)</f>
        <v>3</v>
      </c>
      <c r="V21" s="63">
        <f>VLOOKUP($E21,'CSE-4214'!B17:C51,2,FALSE)</f>
        <v>31</v>
      </c>
      <c r="W21" s="63">
        <f>VLOOKUP(E21,'CSE-4214'!B17:D51,3,FALSE)</f>
        <v>38.5</v>
      </c>
      <c r="X21" s="92">
        <f>V21+W21</f>
        <v>69.5</v>
      </c>
      <c r="Y21" s="63" t="str">
        <f>IF(X21&gt;=80,"A+",IF(X21&gt;=75,"A",IF(X21&gt;=70,"A-",IF(X21&gt;=65,"B+",IF(X21&gt;=60,"B",IF(X21&gt;=55,"B-",IF(X21&gt;=50,"C+",IF(X21&gt;=45,"C",IF(X21&gt;=40,"D",IF(X21&lt;40,"F",))))))))))</f>
        <v>B+</v>
      </c>
      <c r="Z21" s="63">
        <f>VLOOKUP(Y21,$C$2:$D$11,2,FALSE)</f>
        <v>3.25</v>
      </c>
      <c r="AA21" s="63">
        <f>VLOOKUP(E21,'CSE-4225'!B17:C51,2,FALSE)</f>
        <v>27</v>
      </c>
      <c r="AB21" s="63">
        <f>VLOOKUP(E21,'CSE-4225'!B17:H51,7,FALSE)</f>
        <v>38.5</v>
      </c>
      <c r="AC21" s="92">
        <f>AA21+AB21</f>
        <v>65.5</v>
      </c>
      <c r="AD21" s="63" t="str">
        <f>IF(AC21&gt;=80,"A+",IF(AC21&gt;=75,"A",IF(AC21&gt;=70,"A-",IF(AC21&gt;=65,"B+",IF(AC21&gt;=60,"B",IF(AC21&gt;=55,"B-",IF(AC21&gt;=50,"C+",IF(AC21&gt;=45,"C",IF(AC21&gt;=40,"D",IF(AC21&lt;40,"F",))))))))))</f>
        <v>B+</v>
      </c>
      <c r="AE21" s="63">
        <f>VLOOKUP(AD21,$C$2:$D$11,2,FALSE)</f>
        <v>3.25</v>
      </c>
      <c r="AF21" s="63">
        <f>VLOOKUP($E21,'CSE-4226'!B17:C51,2,FALSE)</f>
        <v>32</v>
      </c>
      <c r="AG21" s="63">
        <f>VLOOKUP(E21,'CSE-4226'!B17:D51,3,FALSE)</f>
        <v>35</v>
      </c>
      <c r="AH21" s="92">
        <f>AF21+AG21</f>
        <v>67</v>
      </c>
      <c r="AI21" s="63" t="str">
        <f>IF(AH21&gt;=80,"A+",IF(AH21&gt;=75,"A",IF(AH21&gt;=70,"A-",IF(AH21&gt;=65,"B+",IF(AH21&gt;=60,"B",IF(AH21&gt;=55,"B-",IF(AH21&gt;=50,"C+",IF(AH21&gt;=45,"C",IF(AH21&gt;=40,"D",IF(AH21&lt;40,"F",))))))))))</f>
        <v>B+</v>
      </c>
      <c r="AJ21" s="63">
        <f>VLOOKUP(AI21,$C$2:$D$11,2,FALSE)</f>
        <v>3.25</v>
      </c>
      <c r="AK21" s="64"/>
      <c r="AL21" s="64"/>
      <c r="AM21" s="92"/>
      <c r="AN21" s="92">
        <f>(K21+P21+U21+Z21+AE21+AJ21)/6</f>
        <v>3.1666666666666665</v>
      </c>
      <c r="AO21" s="92"/>
      <c r="AP21" s="65"/>
      <c r="AQ21" s="90">
        <f>B21</f>
        <v>0</v>
      </c>
      <c r="AR21" s="106"/>
      <c r="AS21" s="8"/>
    </row>
    <row r="22" spans="1:45" ht="51" customHeight="1" x14ac:dyDescent="0.3">
      <c r="A22" s="90">
        <v>2</v>
      </c>
      <c r="B22" s="82"/>
      <c r="C22" s="82"/>
      <c r="D22" s="90"/>
      <c r="E22" s="90" t="s">
        <v>57</v>
      </c>
      <c r="F22" s="83"/>
      <c r="G22" s="63">
        <f>VLOOKUP(E22,'CSE-4201'!B18:C52,2,FALSE)</f>
        <v>34.5</v>
      </c>
      <c r="H22" s="63">
        <f>VLOOKUP(E22,'CSE-4201'!B18:H52,7,FALSE)</f>
        <v>38.5</v>
      </c>
      <c r="I22" s="92">
        <f t="shared" ref="I22:I38" si="0">G22+H22</f>
        <v>73</v>
      </c>
      <c r="J22" s="63" t="str">
        <f t="shared" ref="J22:J38" si="1">IF(I22&gt;=80,"A+",IF(I22&gt;=75,"A",IF(I22&gt;=70,"A-",IF(I22&gt;=65,"B+",IF(I22&gt;=60,"B",IF(I22&gt;=55,"B-",IF(I22&gt;=50,"C+",IF(I22&gt;=45,"C",IF(I22&gt;=40,"D",IF(I22&lt;40,"F",))))))))))</f>
        <v>A-</v>
      </c>
      <c r="K22" s="63">
        <f t="shared" ref="K22:K38" si="2">VLOOKUP(J22,$C$2:$D$11,2,FALSE)</f>
        <v>3.5</v>
      </c>
      <c r="L22" s="63">
        <f>VLOOKUP(E22,'CSE-4202'!B18:C52,2,FALSE)</f>
        <v>35.5</v>
      </c>
      <c r="M22" s="63">
        <f>VLOOKUP(E22,'CSE-4202'!B18:D52,3,FALSE)</f>
        <v>42</v>
      </c>
      <c r="N22" s="92">
        <f t="shared" ref="N22:N38" si="3">L22+M22</f>
        <v>77.5</v>
      </c>
      <c r="O22" s="63" t="str">
        <f t="shared" ref="O22:O38" si="4">IF(N22&gt;=80,"A+",IF(N22&gt;=75,"A",IF(N22&gt;=70,"A-",IF(N22&gt;=65,"B+",IF(N22&gt;=60,"B",IF(N22&gt;=55,"B-",IF(N22&gt;=50,"C+",IF(N22&gt;=45,"C",IF(N22&gt;=40,"D",IF(N22&lt;40,"F",))))))))))</f>
        <v>A</v>
      </c>
      <c r="P22" s="63">
        <f t="shared" ref="P22:P38" si="5">VLOOKUP(O22,$C$2:$D$11,2,FALSE)</f>
        <v>3.75</v>
      </c>
      <c r="Q22" s="63">
        <f>VLOOKUP(E22,'CSE-4213'!B18:C52,2,FALSE)</f>
        <v>33.75</v>
      </c>
      <c r="R22" s="63">
        <f>VLOOKUP(E22,'CSE-4213'!B18:H52,7,FALSE)</f>
        <v>42</v>
      </c>
      <c r="S22" s="92">
        <f t="shared" ref="S22:S38" si="6">Q22+R22</f>
        <v>75.75</v>
      </c>
      <c r="T22" s="63" t="str">
        <f t="shared" ref="T22:T38" si="7">IF(S22&gt;=80,"A+",IF(S22&gt;=75,"A",IF(S22&gt;=70,"A-",IF(S22&gt;=65,"B+",IF(S22&gt;=60,"B",IF(S22&gt;=55,"B-",IF(S22&gt;=50,"C+",IF(S22&gt;=45,"C",IF(S22&gt;=40,"D",IF(S22&lt;40,"F",))))))))))</f>
        <v>A</v>
      </c>
      <c r="U22" s="63">
        <f t="shared" ref="U22:U38" si="8">VLOOKUP(T22,$C$2:$D$11,2,FALSE)</f>
        <v>3.75</v>
      </c>
      <c r="V22" s="63">
        <f>VLOOKUP($E22,'CSE-4214'!B18:C52,2,FALSE)</f>
        <v>35</v>
      </c>
      <c r="W22" s="63">
        <f>VLOOKUP(E22,'CSE-4214'!B18:D52,3,FALSE)</f>
        <v>45</v>
      </c>
      <c r="X22" s="92">
        <f t="shared" ref="X22:X38" si="9">V22+W22</f>
        <v>80</v>
      </c>
      <c r="Y22" s="63" t="str">
        <f t="shared" ref="Y22:Y38" si="10">IF(X22&gt;=80,"A+",IF(X22&gt;=75,"A",IF(X22&gt;=70,"A-",IF(X22&gt;=65,"B+",IF(X22&gt;=60,"B",IF(X22&gt;=55,"B-",IF(X22&gt;=50,"C+",IF(X22&gt;=45,"C",IF(X22&gt;=40,"D",IF(X22&lt;40,"F",))))))))))</f>
        <v>A+</v>
      </c>
      <c r="Z22" s="63">
        <f t="shared" ref="Z22:Z38" si="11">VLOOKUP(Y22,$C$2:$D$11,2,FALSE)</f>
        <v>4</v>
      </c>
      <c r="AA22" s="63">
        <f>VLOOKUP(E22,'CSE-4225'!B18:C52,2,FALSE)</f>
        <v>28.5</v>
      </c>
      <c r="AB22" s="63">
        <f>VLOOKUP(E22,'CSE-4225'!B18:H52,7,FALSE)</f>
        <v>37.5</v>
      </c>
      <c r="AC22" s="92">
        <f t="shared" ref="AC22:AC38" si="12">AA22+AB22</f>
        <v>66</v>
      </c>
      <c r="AD22" s="63" t="str">
        <f t="shared" ref="AD22:AD38" si="13">IF(AC22&gt;=80,"A+",IF(AC22&gt;=75,"A",IF(AC22&gt;=70,"A-",IF(AC22&gt;=65,"B+",IF(AC22&gt;=60,"B",IF(AC22&gt;=55,"B-",IF(AC22&gt;=50,"C+",IF(AC22&gt;=45,"C",IF(AC22&gt;=40,"D",IF(AC22&lt;40,"F",))))))))))</f>
        <v>B+</v>
      </c>
      <c r="AE22" s="63">
        <f t="shared" ref="AE22:AE38" si="14">VLOOKUP(AD22,$C$2:$D$11,2,FALSE)</f>
        <v>3.25</v>
      </c>
      <c r="AF22" s="63">
        <f>VLOOKUP($E22,'CSE-4226'!B18:C52,2,FALSE)</f>
        <v>32</v>
      </c>
      <c r="AG22" s="63">
        <f>VLOOKUP(E22,'CSE-4226'!B18:D52,3,FALSE)</f>
        <v>36</v>
      </c>
      <c r="AH22" s="92">
        <f t="shared" ref="AH22:AH38" si="15">AF22+AG22</f>
        <v>68</v>
      </c>
      <c r="AI22" s="63" t="str">
        <f t="shared" ref="AI22:AI38" si="16">IF(AH22&gt;=80,"A+",IF(AH22&gt;=75,"A",IF(AH22&gt;=70,"A-",IF(AH22&gt;=65,"B+",IF(AH22&gt;=60,"B",IF(AH22&gt;=55,"B-",IF(AH22&gt;=50,"C+",IF(AH22&gt;=45,"C",IF(AH22&gt;=40,"D",IF(AH22&lt;40,"F",))))))))))</f>
        <v>B+</v>
      </c>
      <c r="AJ22" s="63">
        <f t="shared" ref="AJ22:AJ38" si="17">VLOOKUP(AI22,$C$2:$D$11,2,FALSE)</f>
        <v>3.25</v>
      </c>
      <c r="AK22" s="64"/>
      <c r="AL22" s="64"/>
      <c r="AM22" s="92"/>
      <c r="AN22" s="92">
        <f t="shared" ref="AN22:AN38" si="18">(K22+P22+U22+Z22+AE22+AJ22)/6</f>
        <v>3.5833333333333335</v>
      </c>
      <c r="AO22" s="92"/>
      <c r="AP22" s="65"/>
      <c r="AQ22" s="90">
        <f t="shared" ref="AQ22:AQ38" si="19">B22</f>
        <v>0</v>
      </c>
      <c r="AR22" s="106"/>
      <c r="AS22" s="8"/>
    </row>
    <row r="23" spans="1:45" ht="51" customHeight="1" x14ac:dyDescent="0.3">
      <c r="A23" s="46">
        <v>3</v>
      </c>
      <c r="B23" s="82"/>
      <c r="C23" s="82"/>
      <c r="D23" s="90"/>
      <c r="E23" s="90" t="s">
        <v>58</v>
      </c>
      <c r="F23" s="83"/>
      <c r="G23" s="63">
        <f>VLOOKUP(E23,'CSE-4201'!B19:C53,2,FALSE)</f>
        <v>34.5</v>
      </c>
      <c r="H23" s="63">
        <f>VLOOKUP(E23,'CSE-4201'!B19:H53,7,FALSE)</f>
        <v>40</v>
      </c>
      <c r="I23" s="92">
        <f t="shared" si="0"/>
        <v>74.5</v>
      </c>
      <c r="J23" s="63" t="str">
        <f t="shared" si="1"/>
        <v>A-</v>
      </c>
      <c r="K23" s="63">
        <f t="shared" si="2"/>
        <v>3.5</v>
      </c>
      <c r="L23" s="63">
        <f>VLOOKUP(E23,'CSE-4202'!B19:C53,2,FALSE)</f>
        <v>38</v>
      </c>
      <c r="M23" s="63">
        <f>VLOOKUP(E23,'CSE-4202'!B19:D53,3,FALSE)</f>
        <v>37</v>
      </c>
      <c r="N23" s="92">
        <f t="shared" si="3"/>
        <v>75</v>
      </c>
      <c r="O23" s="63" t="str">
        <f t="shared" si="4"/>
        <v>A</v>
      </c>
      <c r="P23" s="63">
        <f t="shared" si="5"/>
        <v>3.75</v>
      </c>
      <c r="Q23" s="63">
        <f>VLOOKUP(E23,'CSE-4213'!B19:C53,2,FALSE)</f>
        <v>33.25</v>
      </c>
      <c r="R23" s="63">
        <f>VLOOKUP(E23,'CSE-4213'!B19:H53,7,FALSE)</f>
        <v>38.5</v>
      </c>
      <c r="S23" s="92">
        <f t="shared" si="6"/>
        <v>71.75</v>
      </c>
      <c r="T23" s="63" t="str">
        <f t="shared" si="7"/>
        <v>A-</v>
      </c>
      <c r="U23" s="63">
        <f t="shared" si="8"/>
        <v>3.5</v>
      </c>
      <c r="V23" s="63">
        <f>VLOOKUP($E23,'CSE-4214'!B19:C53,2,FALSE)</f>
        <v>33.5</v>
      </c>
      <c r="W23" s="63">
        <f>VLOOKUP(E23,'CSE-4214'!B19:D53,3,FALSE)</f>
        <v>42.5</v>
      </c>
      <c r="X23" s="92">
        <f t="shared" si="9"/>
        <v>76</v>
      </c>
      <c r="Y23" s="63" t="str">
        <f t="shared" si="10"/>
        <v>A</v>
      </c>
      <c r="Z23" s="63">
        <f t="shared" si="11"/>
        <v>3.75</v>
      </c>
      <c r="AA23" s="63">
        <f>VLOOKUP(E23,'CSE-4225'!B19:C53,2,FALSE)</f>
        <v>28</v>
      </c>
      <c r="AB23" s="63">
        <f>VLOOKUP(E23,'CSE-4225'!B19:H53,7,FALSE)</f>
        <v>34.5</v>
      </c>
      <c r="AC23" s="92">
        <f t="shared" si="12"/>
        <v>62.5</v>
      </c>
      <c r="AD23" s="63" t="str">
        <f t="shared" si="13"/>
        <v>B</v>
      </c>
      <c r="AE23" s="63">
        <f t="shared" si="14"/>
        <v>3</v>
      </c>
      <c r="AF23" s="63">
        <f>VLOOKUP($E23,'CSE-4226'!B19:C53,2,FALSE)</f>
        <v>32.5</v>
      </c>
      <c r="AG23" s="63">
        <f>VLOOKUP(E23,'CSE-4226'!B19:D53,3,FALSE)</f>
        <v>40</v>
      </c>
      <c r="AH23" s="92">
        <f t="shared" si="15"/>
        <v>72.5</v>
      </c>
      <c r="AI23" s="63" t="str">
        <f t="shared" si="16"/>
        <v>A-</v>
      </c>
      <c r="AJ23" s="63">
        <f t="shared" si="17"/>
        <v>3.5</v>
      </c>
      <c r="AK23" s="64"/>
      <c r="AL23" s="64"/>
      <c r="AM23" s="92"/>
      <c r="AN23" s="92">
        <f t="shared" si="18"/>
        <v>3.5</v>
      </c>
      <c r="AO23" s="92"/>
      <c r="AP23" s="65"/>
      <c r="AQ23" s="90">
        <f t="shared" si="19"/>
        <v>0</v>
      </c>
      <c r="AR23" s="106"/>
      <c r="AS23" s="8"/>
    </row>
    <row r="24" spans="1:45" ht="51" customHeight="1" x14ac:dyDescent="0.3">
      <c r="A24" s="90">
        <v>4</v>
      </c>
      <c r="B24" s="82"/>
      <c r="C24" s="82"/>
      <c r="D24" s="90"/>
      <c r="E24" s="90" t="s">
        <v>59</v>
      </c>
      <c r="F24" s="83"/>
      <c r="G24" s="63">
        <f>VLOOKUP(E24,'CSE-4201'!B20:C54,2,FALSE)</f>
        <v>33</v>
      </c>
      <c r="H24" s="63">
        <f>VLOOKUP(E24,'CSE-4201'!B20:H54,7,FALSE)</f>
        <v>33.5</v>
      </c>
      <c r="I24" s="92">
        <f t="shared" si="0"/>
        <v>66.5</v>
      </c>
      <c r="J24" s="63" t="str">
        <f t="shared" si="1"/>
        <v>B+</v>
      </c>
      <c r="K24" s="63">
        <f t="shared" si="2"/>
        <v>3.25</v>
      </c>
      <c r="L24" s="63">
        <f>VLOOKUP(E24,'CSE-4202'!B20:C54,2,FALSE)</f>
        <v>34</v>
      </c>
      <c r="M24" s="63">
        <f>VLOOKUP(E24,'CSE-4202'!B20:D54,3,FALSE)</f>
        <v>31</v>
      </c>
      <c r="N24" s="92">
        <f t="shared" si="3"/>
        <v>65</v>
      </c>
      <c r="O24" s="63" t="str">
        <f t="shared" si="4"/>
        <v>B+</v>
      </c>
      <c r="P24" s="63">
        <f t="shared" si="5"/>
        <v>3.25</v>
      </c>
      <c r="Q24" s="63">
        <f>VLOOKUP(E24,'CSE-4213'!B20:C54,2,FALSE)</f>
        <v>32.5</v>
      </c>
      <c r="R24" s="63">
        <f>VLOOKUP(E24,'CSE-4213'!B20:H54,7,FALSE)</f>
        <v>35.5</v>
      </c>
      <c r="S24" s="92">
        <f t="shared" si="6"/>
        <v>68</v>
      </c>
      <c r="T24" s="63" t="str">
        <f t="shared" si="7"/>
        <v>B+</v>
      </c>
      <c r="U24" s="63">
        <f t="shared" si="8"/>
        <v>3.25</v>
      </c>
      <c r="V24" s="63">
        <f>VLOOKUP($E24,'CSE-4214'!B20:C54,2,FALSE)</f>
        <v>33</v>
      </c>
      <c r="W24" s="63">
        <f>VLOOKUP(E24,'CSE-4214'!B20:D54,3,FALSE)</f>
        <v>37</v>
      </c>
      <c r="X24" s="92">
        <f t="shared" si="9"/>
        <v>70</v>
      </c>
      <c r="Y24" s="63" t="str">
        <f t="shared" si="10"/>
        <v>A-</v>
      </c>
      <c r="Z24" s="63">
        <f t="shared" si="11"/>
        <v>3.5</v>
      </c>
      <c r="AA24" s="63">
        <f>VLOOKUP(E24,'CSE-4225'!B20:C54,2,FALSE)</f>
        <v>28</v>
      </c>
      <c r="AB24" s="63">
        <f>VLOOKUP(E24,'CSE-4225'!B20:H54,7,FALSE)</f>
        <v>34.5</v>
      </c>
      <c r="AC24" s="92">
        <f t="shared" si="12"/>
        <v>62.5</v>
      </c>
      <c r="AD24" s="63" t="str">
        <f t="shared" si="13"/>
        <v>B</v>
      </c>
      <c r="AE24" s="63">
        <f t="shared" si="14"/>
        <v>3</v>
      </c>
      <c r="AF24" s="63">
        <f>VLOOKUP($E24,'CSE-4226'!B20:C54,2,FALSE)</f>
        <v>32.5</v>
      </c>
      <c r="AG24" s="63">
        <f>VLOOKUP(E24,'CSE-4226'!B20:D54,3,FALSE)</f>
        <v>36</v>
      </c>
      <c r="AH24" s="92">
        <f t="shared" si="15"/>
        <v>68.5</v>
      </c>
      <c r="AI24" s="63" t="str">
        <f t="shared" si="16"/>
        <v>B+</v>
      </c>
      <c r="AJ24" s="63">
        <f t="shared" si="17"/>
        <v>3.25</v>
      </c>
      <c r="AK24" s="64"/>
      <c r="AL24" s="64"/>
      <c r="AM24" s="92"/>
      <c r="AN24" s="92">
        <f t="shared" si="18"/>
        <v>3.25</v>
      </c>
      <c r="AO24" s="92"/>
      <c r="AP24" s="110"/>
      <c r="AQ24" s="90">
        <f t="shared" si="19"/>
        <v>0</v>
      </c>
      <c r="AR24" s="106"/>
      <c r="AS24" s="8"/>
    </row>
    <row r="25" spans="1:45" ht="51" customHeight="1" x14ac:dyDescent="0.3">
      <c r="A25" s="46">
        <v>5</v>
      </c>
      <c r="B25" s="82"/>
      <c r="C25" s="82"/>
      <c r="D25" s="90"/>
      <c r="E25" s="90" t="s">
        <v>60</v>
      </c>
      <c r="F25" s="83"/>
      <c r="G25" s="63">
        <f>VLOOKUP(E25,'CSE-4201'!B21:C55,2,FALSE)</f>
        <v>32</v>
      </c>
      <c r="H25" s="63">
        <f>VLOOKUP(E25,'CSE-4201'!B21:H55,7,FALSE)</f>
        <v>29.5</v>
      </c>
      <c r="I25" s="92">
        <f t="shared" si="0"/>
        <v>61.5</v>
      </c>
      <c r="J25" s="63" t="str">
        <f t="shared" si="1"/>
        <v>B</v>
      </c>
      <c r="K25" s="63">
        <f t="shared" si="2"/>
        <v>3</v>
      </c>
      <c r="L25" s="63">
        <f>VLOOKUP(E25,'CSE-4202'!B21:C55,2,FALSE)</f>
        <v>31</v>
      </c>
      <c r="M25" s="63">
        <f>VLOOKUP(E25,'CSE-4202'!B21:D55,3,FALSE)</f>
        <v>29</v>
      </c>
      <c r="N25" s="92">
        <f t="shared" si="3"/>
        <v>60</v>
      </c>
      <c r="O25" s="63" t="str">
        <f t="shared" si="4"/>
        <v>B</v>
      </c>
      <c r="P25" s="63">
        <f t="shared" si="5"/>
        <v>3</v>
      </c>
      <c r="Q25" s="63">
        <f>VLOOKUP(E25,'CSE-4213'!B21:C55,2,FALSE)</f>
        <v>31.25</v>
      </c>
      <c r="R25" s="63">
        <f>VLOOKUP(E25,'CSE-4213'!B21:H55,7,FALSE)</f>
        <v>34</v>
      </c>
      <c r="S25" s="92">
        <f t="shared" si="6"/>
        <v>65.25</v>
      </c>
      <c r="T25" s="63" t="str">
        <f t="shared" si="7"/>
        <v>B+</v>
      </c>
      <c r="U25" s="63">
        <f t="shared" si="8"/>
        <v>3.25</v>
      </c>
      <c r="V25" s="63">
        <f>VLOOKUP($E25,'CSE-4214'!B21:C55,2,FALSE)</f>
        <v>32.25</v>
      </c>
      <c r="W25" s="63">
        <f>VLOOKUP(E25,'CSE-4214'!B21:D55,3,FALSE)</f>
        <v>40</v>
      </c>
      <c r="X25" s="92">
        <f t="shared" si="9"/>
        <v>72.25</v>
      </c>
      <c r="Y25" s="63" t="str">
        <f t="shared" si="10"/>
        <v>A-</v>
      </c>
      <c r="Z25" s="63">
        <f t="shared" si="11"/>
        <v>3.5</v>
      </c>
      <c r="AA25" s="63">
        <f>VLOOKUP(E25,'CSE-4225'!B21:C55,2,FALSE)</f>
        <v>29.5</v>
      </c>
      <c r="AB25" s="63">
        <f>VLOOKUP(E25,'CSE-4225'!B21:H55,7,FALSE)</f>
        <v>44.5</v>
      </c>
      <c r="AC25" s="92">
        <f t="shared" si="12"/>
        <v>74</v>
      </c>
      <c r="AD25" s="63" t="str">
        <f t="shared" si="13"/>
        <v>A-</v>
      </c>
      <c r="AE25" s="63">
        <f t="shared" si="14"/>
        <v>3.5</v>
      </c>
      <c r="AF25" s="63">
        <f>VLOOKUP($E25,'CSE-4226'!B21:C55,2,FALSE)</f>
        <v>35</v>
      </c>
      <c r="AG25" s="63">
        <f>VLOOKUP(E25,'CSE-4226'!B21:D55,3,FALSE)</f>
        <v>37.5</v>
      </c>
      <c r="AH25" s="92">
        <f t="shared" si="15"/>
        <v>72.5</v>
      </c>
      <c r="AI25" s="63" t="str">
        <f t="shared" si="16"/>
        <v>A-</v>
      </c>
      <c r="AJ25" s="63">
        <f t="shared" si="17"/>
        <v>3.5</v>
      </c>
      <c r="AK25" s="64"/>
      <c r="AL25" s="64"/>
      <c r="AM25" s="92"/>
      <c r="AN25" s="92">
        <f t="shared" si="18"/>
        <v>3.2916666666666665</v>
      </c>
      <c r="AO25" s="92"/>
      <c r="AP25" s="65"/>
      <c r="AQ25" s="90">
        <f t="shared" si="19"/>
        <v>0</v>
      </c>
      <c r="AR25" s="106"/>
      <c r="AS25" s="8"/>
    </row>
    <row r="26" spans="1:45" ht="51" customHeight="1" x14ac:dyDescent="0.3">
      <c r="A26" s="90">
        <v>6</v>
      </c>
      <c r="B26" s="82"/>
      <c r="C26" s="82"/>
      <c r="D26" s="90"/>
      <c r="E26" s="90" t="s">
        <v>61</v>
      </c>
      <c r="F26" s="83"/>
      <c r="G26" s="63">
        <f>VLOOKUP(E26,'CSE-4201'!B22:C56,2,FALSE)</f>
        <v>36</v>
      </c>
      <c r="H26" s="63">
        <f>VLOOKUP(E26,'CSE-4201'!B22:H56,7,FALSE)</f>
        <v>48</v>
      </c>
      <c r="I26" s="92">
        <f t="shared" si="0"/>
        <v>84</v>
      </c>
      <c r="J26" s="63" t="str">
        <f t="shared" si="1"/>
        <v>A+</v>
      </c>
      <c r="K26" s="63">
        <f t="shared" si="2"/>
        <v>4</v>
      </c>
      <c r="L26" s="63">
        <f>VLOOKUP(E26,'CSE-4202'!B22:C56,2,FALSE)</f>
        <v>33</v>
      </c>
      <c r="M26" s="63">
        <f>VLOOKUP(E26,'CSE-4202'!B22:D56,3,FALSE)</f>
        <v>44</v>
      </c>
      <c r="N26" s="92">
        <f t="shared" si="3"/>
        <v>77</v>
      </c>
      <c r="O26" s="63" t="str">
        <f t="shared" si="4"/>
        <v>A</v>
      </c>
      <c r="P26" s="63">
        <f t="shared" si="5"/>
        <v>3.75</v>
      </c>
      <c r="Q26" s="63">
        <f>VLOOKUP(E26,'CSE-4213'!B22:C56,2,FALSE)</f>
        <v>35.75</v>
      </c>
      <c r="R26" s="63">
        <f>VLOOKUP(E26,'CSE-4213'!B22:H56,7,FALSE)</f>
        <v>49</v>
      </c>
      <c r="S26" s="92">
        <f t="shared" si="6"/>
        <v>84.75</v>
      </c>
      <c r="T26" s="63" t="str">
        <f t="shared" si="7"/>
        <v>A+</v>
      </c>
      <c r="U26" s="63">
        <f t="shared" si="8"/>
        <v>4</v>
      </c>
      <c r="V26" s="63">
        <f>VLOOKUP($E26,'CSE-4214'!B22:C56,2,FALSE)</f>
        <v>35.75</v>
      </c>
      <c r="W26" s="63">
        <f>VLOOKUP(E26,'CSE-4214'!B22:D56,3,FALSE)</f>
        <v>46</v>
      </c>
      <c r="X26" s="92">
        <f t="shared" si="9"/>
        <v>81.75</v>
      </c>
      <c r="Y26" s="63" t="str">
        <f t="shared" si="10"/>
        <v>A+</v>
      </c>
      <c r="Z26" s="63">
        <f t="shared" si="11"/>
        <v>4</v>
      </c>
      <c r="AA26" s="63">
        <f>VLOOKUP(E26,'CSE-4225'!B22:C56,2,FALSE)</f>
        <v>34.5</v>
      </c>
      <c r="AB26" s="63">
        <f>VLOOKUP(E26,'CSE-4225'!B22:H56,7,FALSE)</f>
        <v>45.5</v>
      </c>
      <c r="AC26" s="92">
        <f t="shared" si="12"/>
        <v>80</v>
      </c>
      <c r="AD26" s="63" t="str">
        <f t="shared" si="13"/>
        <v>A+</v>
      </c>
      <c r="AE26" s="63">
        <f t="shared" si="14"/>
        <v>4</v>
      </c>
      <c r="AF26" s="63">
        <f>VLOOKUP($E26,'CSE-4226'!B22:C56,2,FALSE)</f>
        <v>35</v>
      </c>
      <c r="AG26" s="63">
        <f>VLOOKUP(E26,'CSE-4226'!B22:D56,3,FALSE)</f>
        <v>40.5</v>
      </c>
      <c r="AH26" s="92">
        <f t="shared" si="15"/>
        <v>75.5</v>
      </c>
      <c r="AI26" s="63" t="str">
        <f t="shared" si="16"/>
        <v>A</v>
      </c>
      <c r="AJ26" s="63">
        <f t="shared" si="17"/>
        <v>3.75</v>
      </c>
      <c r="AK26" s="64"/>
      <c r="AL26" s="64"/>
      <c r="AM26" s="92"/>
      <c r="AN26" s="92">
        <f t="shared" si="18"/>
        <v>3.9166666666666665</v>
      </c>
      <c r="AO26" s="92"/>
      <c r="AP26" s="65"/>
      <c r="AQ26" s="90">
        <f t="shared" si="19"/>
        <v>0</v>
      </c>
      <c r="AR26" s="106"/>
      <c r="AS26" s="8"/>
    </row>
    <row r="27" spans="1:45" ht="51" customHeight="1" x14ac:dyDescent="0.3">
      <c r="A27" s="46">
        <v>7</v>
      </c>
      <c r="B27" s="82"/>
      <c r="C27" s="82"/>
      <c r="D27" s="90"/>
      <c r="E27" s="90" t="s">
        <v>62</v>
      </c>
      <c r="F27" s="83"/>
      <c r="G27" s="63">
        <f>VLOOKUP(E27,'CSE-4201'!B23:C57,2,FALSE)</f>
        <v>32.5</v>
      </c>
      <c r="H27" s="63">
        <f>VLOOKUP(E27,'CSE-4201'!B23:H57,7,FALSE)</f>
        <v>38.5</v>
      </c>
      <c r="I27" s="92">
        <f t="shared" si="0"/>
        <v>71</v>
      </c>
      <c r="J27" s="63" t="str">
        <f t="shared" si="1"/>
        <v>A-</v>
      </c>
      <c r="K27" s="63">
        <f t="shared" si="2"/>
        <v>3.5</v>
      </c>
      <c r="L27" s="63">
        <f>VLOOKUP(E27,'CSE-4202'!B23:C57,2,FALSE)</f>
        <v>33</v>
      </c>
      <c r="M27" s="63">
        <f>VLOOKUP(E27,'CSE-4202'!B23:D57,3,FALSE)</f>
        <v>42</v>
      </c>
      <c r="N27" s="92">
        <f t="shared" si="3"/>
        <v>75</v>
      </c>
      <c r="O27" s="63" t="str">
        <f t="shared" si="4"/>
        <v>A</v>
      </c>
      <c r="P27" s="63">
        <f t="shared" si="5"/>
        <v>3.75</v>
      </c>
      <c r="Q27" s="63">
        <f>VLOOKUP(E27,'CSE-4213'!B23:C57,2,FALSE)</f>
        <v>32.25</v>
      </c>
      <c r="R27" s="63">
        <f>VLOOKUP(E27,'CSE-4213'!B23:H57,7,FALSE)</f>
        <v>41</v>
      </c>
      <c r="S27" s="92">
        <f t="shared" si="6"/>
        <v>73.25</v>
      </c>
      <c r="T27" s="63" t="str">
        <f t="shared" si="7"/>
        <v>A-</v>
      </c>
      <c r="U27" s="63">
        <f t="shared" si="8"/>
        <v>3.5</v>
      </c>
      <c r="V27" s="63">
        <f>VLOOKUP($E27,'CSE-4214'!B23:C57,2,FALSE)</f>
        <v>32.5</v>
      </c>
      <c r="W27" s="63">
        <f>VLOOKUP(E27,'CSE-4214'!B23:D57,3,FALSE)</f>
        <v>43</v>
      </c>
      <c r="X27" s="92">
        <f t="shared" si="9"/>
        <v>75.5</v>
      </c>
      <c r="Y27" s="63" t="str">
        <f t="shared" si="10"/>
        <v>A</v>
      </c>
      <c r="Z27" s="63">
        <f t="shared" si="11"/>
        <v>3.75</v>
      </c>
      <c r="AA27" s="63">
        <f>VLOOKUP(E27,'CSE-4225'!B23:C57,2,FALSE)</f>
        <v>32.5</v>
      </c>
      <c r="AB27" s="63">
        <f>VLOOKUP(E27,'CSE-4225'!B23:H57,7,FALSE)</f>
        <v>40.5</v>
      </c>
      <c r="AC27" s="92">
        <f t="shared" si="12"/>
        <v>73</v>
      </c>
      <c r="AD27" s="63" t="str">
        <f t="shared" si="13"/>
        <v>A-</v>
      </c>
      <c r="AE27" s="63">
        <f t="shared" si="14"/>
        <v>3.5</v>
      </c>
      <c r="AF27" s="63">
        <f>VLOOKUP($E27,'CSE-4226'!B23:C57,2,FALSE)</f>
        <v>34.5</v>
      </c>
      <c r="AG27" s="63">
        <f>VLOOKUP(E27,'CSE-4226'!B23:D57,3,FALSE)</f>
        <v>39</v>
      </c>
      <c r="AH27" s="92">
        <f t="shared" si="15"/>
        <v>73.5</v>
      </c>
      <c r="AI27" s="63" t="str">
        <f t="shared" si="16"/>
        <v>A-</v>
      </c>
      <c r="AJ27" s="63">
        <f t="shared" si="17"/>
        <v>3.5</v>
      </c>
      <c r="AK27" s="64"/>
      <c r="AL27" s="64"/>
      <c r="AM27" s="92"/>
      <c r="AN27" s="92">
        <f t="shared" si="18"/>
        <v>3.5833333333333335</v>
      </c>
      <c r="AO27" s="92"/>
      <c r="AP27" s="65"/>
      <c r="AQ27" s="90">
        <f t="shared" si="19"/>
        <v>0</v>
      </c>
      <c r="AR27" s="106"/>
      <c r="AS27" s="8"/>
    </row>
    <row r="28" spans="1:45" ht="51" customHeight="1" x14ac:dyDescent="0.3">
      <c r="A28" s="90">
        <v>8</v>
      </c>
      <c r="B28" s="82"/>
      <c r="C28" s="82"/>
      <c r="D28" s="90"/>
      <c r="E28" s="90" t="s">
        <v>63</v>
      </c>
      <c r="F28" s="83"/>
      <c r="G28" s="63">
        <f>VLOOKUP(E28,'CSE-4201'!B24:C58,2,FALSE)</f>
        <v>36</v>
      </c>
      <c r="H28" s="63">
        <f>VLOOKUP(E28,'CSE-4201'!B24:H58,7,FALSE)</f>
        <v>43</v>
      </c>
      <c r="I28" s="92">
        <f t="shared" si="0"/>
        <v>79</v>
      </c>
      <c r="J28" s="63" t="str">
        <f t="shared" si="1"/>
        <v>A</v>
      </c>
      <c r="K28" s="63">
        <f t="shared" si="2"/>
        <v>3.75</v>
      </c>
      <c r="L28" s="63">
        <f>VLOOKUP(E28,'CSE-4202'!B24:C58,2,FALSE)</f>
        <v>36</v>
      </c>
      <c r="M28" s="63">
        <f>VLOOKUP(E28,'CSE-4202'!B24:D58,3,FALSE)</f>
        <v>52</v>
      </c>
      <c r="N28" s="92">
        <f t="shared" si="3"/>
        <v>88</v>
      </c>
      <c r="O28" s="63" t="str">
        <f t="shared" si="4"/>
        <v>A+</v>
      </c>
      <c r="P28" s="63">
        <f t="shared" si="5"/>
        <v>4</v>
      </c>
      <c r="Q28" s="63">
        <f>VLOOKUP(E28,'CSE-4213'!B24:C58,2,FALSE)</f>
        <v>33.5</v>
      </c>
      <c r="R28" s="63">
        <f>VLOOKUP(E28,'CSE-4213'!B24:H58,7,FALSE)</f>
        <v>46.5</v>
      </c>
      <c r="S28" s="92">
        <f t="shared" si="6"/>
        <v>80</v>
      </c>
      <c r="T28" s="63" t="str">
        <f t="shared" si="7"/>
        <v>A+</v>
      </c>
      <c r="U28" s="63">
        <f t="shared" si="8"/>
        <v>4</v>
      </c>
      <c r="V28" s="63">
        <f>VLOOKUP($E28,'CSE-4214'!B24:C58,2,FALSE)</f>
        <v>34.5</v>
      </c>
      <c r="W28" s="63">
        <f>VLOOKUP(E28,'CSE-4214'!B24:D58,3,FALSE)</f>
        <v>42.5</v>
      </c>
      <c r="X28" s="92">
        <f t="shared" si="9"/>
        <v>77</v>
      </c>
      <c r="Y28" s="63" t="str">
        <f t="shared" si="10"/>
        <v>A</v>
      </c>
      <c r="Z28" s="63">
        <f t="shared" si="11"/>
        <v>3.75</v>
      </c>
      <c r="AA28" s="63">
        <f>VLOOKUP(E28,'CSE-4225'!B24:C58,2,FALSE)</f>
        <v>31</v>
      </c>
      <c r="AB28" s="63">
        <f>VLOOKUP(E28,'CSE-4225'!B24:H58,7,FALSE)</f>
        <v>41</v>
      </c>
      <c r="AC28" s="92">
        <f t="shared" si="12"/>
        <v>72</v>
      </c>
      <c r="AD28" s="63" t="str">
        <f t="shared" si="13"/>
        <v>A-</v>
      </c>
      <c r="AE28" s="63">
        <f t="shared" si="14"/>
        <v>3.5</v>
      </c>
      <c r="AF28" s="63">
        <f>VLOOKUP($E28,'CSE-4226'!B24:C58,2,FALSE)</f>
        <v>34</v>
      </c>
      <c r="AG28" s="63">
        <f>VLOOKUP(E28,'CSE-4226'!B24:D58,3,FALSE)</f>
        <v>44</v>
      </c>
      <c r="AH28" s="92">
        <f t="shared" si="15"/>
        <v>78</v>
      </c>
      <c r="AI28" s="63" t="str">
        <f t="shared" si="16"/>
        <v>A</v>
      </c>
      <c r="AJ28" s="63">
        <f t="shared" si="17"/>
        <v>3.75</v>
      </c>
      <c r="AK28" s="64"/>
      <c r="AL28" s="64"/>
      <c r="AM28" s="92"/>
      <c r="AN28" s="92">
        <f t="shared" si="18"/>
        <v>3.7916666666666665</v>
      </c>
      <c r="AO28" s="92"/>
      <c r="AP28" s="65"/>
      <c r="AQ28" s="90">
        <f t="shared" si="19"/>
        <v>0</v>
      </c>
      <c r="AR28" s="106"/>
      <c r="AS28" s="8"/>
    </row>
    <row r="29" spans="1:45" ht="51" customHeight="1" x14ac:dyDescent="0.3">
      <c r="A29" s="46">
        <v>9</v>
      </c>
      <c r="B29" s="82"/>
      <c r="C29" s="82"/>
      <c r="D29" s="90"/>
      <c r="E29" s="90" t="s">
        <v>64</v>
      </c>
      <c r="F29" s="83"/>
      <c r="G29" s="63">
        <f>VLOOKUP(E29,'CSE-4201'!B25:C59,2,FALSE)</f>
        <v>31.5</v>
      </c>
      <c r="H29" s="63">
        <f>VLOOKUP(E29,'CSE-4201'!B25:H59,7,FALSE)</f>
        <v>41.5</v>
      </c>
      <c r="I29" s="92">
        <f t="shared" si="0"/>
        <v>73</v>
      </c>
      <c r="J29" s="63" t="str">
        <f t="shared" si="1"/>
        <v>A-</v>
      </c>
      <c r="K29" s="63">
        <f t="shared" si="2"/>
        <v>3.5</v>
      </c>
      <c r="L29" s="63">
        <f>VLOOKUP(E29,'CSE-4202'!B25:C59,2,FALSE)</f>
        <v>34.5</v>
      </c>
      <c r="M29" s="63">
        <f>VLOOKUP(E29,'CSE-4202'!B25:D59,3,FALSE)</f>
        <v>46.5</v>
      </c>
      <c r="N29" s="92">
        <f t="shared" si="3"/>
        <v>81</v>
      </c>
      <c r="O29" s="63" t="str">
        <f t="shared" si="4"/>
        <v>A+</v>
      </c>
      <c r="P29" s="63">
        <f t="shared" si="5"/>
        <v>4</v>
      </c>
      <c r="Q29" s="63">
        <f>VLOOKUP(E29,'CSE-4213'!B25:C59,2,FALSE)</f>
        <v>30.5</v>
      </c>
      <c r="R29" s="63">
        <f>VLOOKUP(E29,'CSE-4213'!B25:H59,7,FALSE)</f>
        <v>42</v>
      </c>
      <c r="S29" s="92">
        <f t="shared" si="6"/>
        <v>72.5</v>
      </c>
      <c r="T29" s="63" t="str">
        <f t="shared" si="7"/>
        <v>A-</v>
      </c>
      <c r="U29" s="63">
        <f t="shared" si="8"/>
        <v>3.5</v>
      </c>
      <c r="V29" s="63">
        <f>VLOOKUP($E29,'CSE-4214'!B25:C59,2,FALSE)</f>
        <v>33.5</v>
      </c>
      <c r="W29" s="63">
        <f>VLOOKUP(E29,'CSE-4214'!B25:D59,3,FALSE)</f>
        <v>41.5</v>
      </c>
      <c r="X29" s="92">
        <f t="shared" si="9"/>
        <v>75</v>
      </c>
      <c r="Y29" s="63" t="str">
        <f t="shared" si="10"/>
        <v>A</v>
      </c>
      <c r="Z29" s="63">
        <f t="shared" si="11"/>
        <v>3.75</v>
      </c>
      <c r="AA29" s="63">
        <f>VLOOKUP(E29,'CSE-4225'!B25:C59,2,FALSE)</f>
        <v>29.5</v>
      </c>
      <c r="AB29" s="63">
        <f>VLOOKUP(E29,'CSE-4225'!B25:H59,7,FALSE)</f>
        <v>37.5</v>
      </c>
      <c r="AC29" s="92">
        <f t="shared" si="12"/>
        <v>67</v>
      </c>
      <c r="AD29" s="63" t="str">
        <f t="shared" si="13"/>
        <v>B+</v>
      </c>
      <c r="AE29" s="63">
        <f t="shared" si="14"/>
        <v>3.25</v>
      </c>
      <c r="AF29" s="63">
        <f>VLOOKUP($E29,'CSE-4226'!B25:C59,2,FALSE)</f>
        <v>31</v>
      </c>
      <c r="AG29" s="63">
        <f>VLOOKUP(E29,'CSE-4226'!B25:D59,3,FALSE)</f>
        <v>42.5</v>
      </c>
      <c r="AH29" s="92">
        <f t="shared" si="15"/>
        <v>73.5</v>
      </c>
      <c r="AI29" s="63" t="str">
        <f t="shared" si="16"/>
        <v>A-</v>
      </c>
      <c r="AJ29" s="63">
        <f t="shared" si="17"/>
        <v>3.5</v>
      </c>
      <c r="AK29" s="64"/>
      <c r="AL29" s="64"/>
      <c r="AM29" s="92"/>
      <c r="AN29" s="92">
        <f t="shared" si="18"/>
        <v>3.5833333333333335</v>
      </c>
      <c r="AO29" s="92"/>
      <c r="AP29" s="65"/>
      <c r="AQ29" s="90">
        <f t="shared" si="19"/>
        <v>0</v>
      </c>
      <c r="AR29" s="106"/>
      <c r="AS29" s="8"/>
    </row>
    <row r="30" spans="1:45" ht="51" customHeight="1" x14ac:dyDescent="0.3">
      <c r="A30" s="90">
        <v>10</v>
      </c>
      <c r="B30" s="82"/>
      <c r="C30" s="82"/>
      <c r="D30" s="90"/>
      <c r="E30" s="90" t="s">
        <v>65</v>
      </c>
      <c r="F30" s="83"/>
      <c r="G30" s="63">
        <f>VLOOKUP(E30,'CSE-4201'!B26:C60,2,FALSE)</f>
        <v>33.5</v>
      </c>
      <c r="H30" s="63">
        <f>VLOOKUP(E30,'CSE-4201'!B26:H60,7,FALSE)</f>
        <v>29</v>
      </c>
      <c r="I30" s="92">
        <f t="shared" si="0"/>
        <v>62.5</v>
      </c>
      <c r="J30" s="63" t="str">
        <f t="shared" si="1"/>
        <v>B</v>
      </c>
      <c r="K30" s="63">
        <f t="shared" si="2"/>
        <v>3</v>
      </c>
      <c r="L30" s="63">
        <f>VLOOKUP(E30,'CSE-4202'!B26:C60,2,FALSE)</f>
        <v>29</v>
      </c>
      <c r="M30" s="63">
        <f>VLOOKUP(E30,'CSE-4202'!B26:D60,3,FALSE)</f>
        <v>28</v>
      </c>
      <c r="N30" s="92">
        <f t="shared" si="3"/>
        <v>57</v>
      </c>
      <c r="O30" s="63" t="str">
        <f t="shared" si="4"/>
        <v>B-</v>
      </c>
      <c r="P30" s="63">
        <f t="shared" si="5"/>
        <v>2.75</v>
      </c>
      <c r="Q30" s="63">
        <f>VLOOKUP(E30,'CSE-4213'!B26:C60,2,FALSE)</f>
        <v>29</v>
      </c>
      <c r="R30" s="63">
        <f>VLOOKUP(E30,'CSE-4213'!B26:H60,7,FALSE)</f>
        <v>34.5</v>
      </c>
      <c r="S30" s="92">
        <f t="shared" si="6"/>
        <v>63.5</v>
      </c>
      <c r="T30" s="63" t="str">
        <f t="shared" si="7"/>
        <v>B</v>
      </c>
      <c r="U30" s="63">
        <f t="shared" si="8"/>
        <v>3</v>
      </c>
      <c r="V30" s="63">
        <f>VLOOKUP($E30,'CSE-4214'!B26:C60,2,FALSE)</f>
        <v>30.75</v>
      </c>
      <c r="W30" s="63">
        <f>VLOOKUP(E30,'CSE-4214'!B26:D60,3,FALSE)</f>
        <v>31.5</v>
      </c>
      <c r="X30" s="92">
        <f t="shared" si="9"/>
        <v>62.25</v>
      </c>
      <c r="Y30" s="63" t="str">
        <f t="shared" si="10"/>
        <v>B</v>
      </c>
      <c r="Z30" s="63">
        <f t="shared" si="11"/>
        <v>3</v>
      </c>
      <c r="AA30" s="63">
        <f>VLOOKUP(E30,'CSE-4225'!B26:C60,2,FALSE)</f>
        <v>27</v>
      </c>
      <c r="AB30" s="63">
        <f>VLOOKUP(E30,'CSE-4225'!B26:H60,7,FALSE)</f>
        <v>35</v>
      </c>
      <c r="AC30" s="92">
        <f t="shared" si="12"/>
        <v>62</v>
      </c>
      <c r="AD30" s="63" t="str">
        <f t="shared" si="13"/>
        <v>B</v>
      </c>
      <c r="AE30" s="63">
        <f t="shared" si="14"/>
        <v>3</v>
      </c>
      <c r="AF30" s="63">
        <f>VLOOKUP($E30,'CSE-4226'!B26:C60,2,FALSE)</f>
        <v>31</v>
      </c>
      <c r="AG30" s="63">
        <f>VLOOKUP(E30,'CSE-4226'!B26:D60,3,FALSE)</f>
        <v>37</v>
      </c>
      <c r="AH30" s="92">
        <f t="shared" si="15"/>
        <v>68</v>
      </c>
      <c r="AI30" s="63" t="str">
        <f t="shared" si="16"/>
        <v>B+</v>
      </c>
      <c r="AJ30" s="63">
        <f t="shared" si="17"/>
        <v>3.25</v>
      </c>
      <c r="AK30" s="64"/>
      <c r="AL30" s="64"/>
      <c r="AM30" s="92"/>
      <c r="AN30" s="92">
        <f t="shared" si="18"/>
        <v>3</v>
      </c>
      <c r="AO30" s="92"/>
      <c r="AP30" s="65"/>
      <c r="AQ30" s="90">
        <f t="shared" si="19"/>
        <v>0</v>
      </c>
      <c r="AR30" s="106"/>
      <c r="AS30" s="8"/>
    </row>
    <row r="31" spans="1:45" ht="51" customHeight="1" x14ac:dyDescent="0.3">
      <c r="A31" s="46">
        <v>11</v>
      </c>
      <c r="B31" s="82"/>
      <c r="C31" s="82"/>
      <c r="D31" s="90"/>
      <c r="E31" s="90" t="s">
        <v>66</v>
      </c>
      <c r="F31" s="83"/>
      <c r="G31" s="63">
        <f>VLOOKUP(E31,'CSE-4201'!B27:C61,2,FALSE)</f>
        <v>38</v>
      </c>
      <c r="H31" s="63">
        <f>VLOOKUP(E31,'CSE-4201'!B27:H61,7,FALSE)</f>
        <v>49.5</v>
      </c>
      <c r="I31" s="92">
        <f t="shared" si="0"/>
        <v>87.5</v>
      </c>
      <c r="J31" s="63" t="str">
        <f t="shared" si="1"/>
        <v>A+</v>
      </c>
      <c r="K31" s="63">
        <f t="shared" si="2"/>
        <v>4</v>
      </c>
      <c r="L31" s="63">
        <f>VLOOKUP(E31,'CSE-4202'!B27:C61,2,FALSE)</f>
        <v>37.5</v>
      </c>
      <c r="M31" s="63">
        <f>VLOOKUP(E31,'CSE-4202'!B27:D61,3,FALSE)</f>
        <v>48</v>
      </c>
      <c r="N31" s="92">
        <f t="shared" si="3"/>
        <v>85.5</v>
      </c>
      <c r="O31" s="63" t="str">
        <f t="shared" si="4"/>
        <v>A+</v>
      </c>
      <c r="P31" s="63">
        <f t="shared" si="5"/>
        <v>4</v>
      </c>
      <c r="Q31" s="63">
        <f>VLOOKUP(E31,'CSE-4213'!B27:C61,2,FALSE)</f>
        <v>35.25</v>
      </c>
      <c r="R31" s="63">
        <f>VLOOKUP(E31,'CSE-4213'!B27:H61,7,FALSE)</f>
        <v>48</v>
      </c>
      <c r="S31" s="92">
        <f t="shared" si="6"/>
        <v>83.25</v>
      </c>
      <c r="T31" s="63" t="str">
        <f t="shared" si="7"/>
        <v>A+</v>
      </c>
      <c r="U31" s="63">
        <f t="shared" si="8"/>
        <v>4</v>
      </c>
      <c r="V31" s="63">
        <f>VLOOKUP($E31,'CSE-4214'!B27:C61,2,FALSE)</f>
        <v>37.5</v>
      </c>
      <c r="W31" s="63">
        <f>VLOOKUP(E31,'CSE-4214'!B27:D61,3,FALSE)</f>
        <v>51</v>
      </c>
      <c r="X31" s="92">
        <f t="shared" si="9"/>
        <v>88.5</v>
      </c>
      <c r="Y31" s="63" t="str">
        <f t="shared" si="10"/>
        <v>A+</v>
      </c>
      <c r="Z31" s="63">
        <f t="shared" si="11"/>
        <v>4</v>
      </c>
      <c r="AA31" s="63">
        <f>VLOOKUP(E31,'CSE-4225'!B27:C61,2,FALSE)</f>
        <v>36</v>
      </c>
      <c r="AB31" s="63">
        <f>VLOOKUP(E31,'CSE-4225'!B27:H61,7,FALSE)</f>
        <v>48</v>
      </c>
      <c r="AC31" s="92">
        <f t="shared" si="12"/>
        <v>84</v>
      </c>
      <c r="AD31" s="63" t="str">
        <f t="shared" si="13"/>
        <v>A+</v>
      </c>
      <c r="AE31" s="63">
        <f t="shared" si="14"/>
        <v>4</v>
      </c>
      <c r="AF31" s="63">
        <f>VLOOKUP($E31,'CSE-4226'!B27:C61,2,FALSE)</f>
        <v>34</v>
      </c>
      <c r="AG31" s="63">
        <f>VLOOKUP(E31,'CSE-4226'!B27:D61,3,FALSE)</f>
        <v>50.5</v>
      </c>
      <c r="AH31" s="92">
        <f t="shared" si="15"/>
        <v>84.5</v>
      </c>
      <c r="AI31" s="63" t="str">
        <f t="shared" si="16"/>
        <v>A+</v>
      </c>
      <c r="AJ31" s="63">
        <f t="shared" si="17"/>
        <v>4</v>
      </c>
      <c r="AK31" s="64"/>
      <c r="AL31" s="64"/>
      <c r="AM31" s="92"/>
      <c r="AN31" s="92">
        <f t="shared" si="18"/>
        <v>4</v>
      </c>
      <c r="AO31" s="92"/>
      <c r="AP31" s="65"/>
      <c r="AQ31" s="90">
        <f t="shared" si="19"/>
        <v>0</v>
      </c>
      <c r="AR31" s="106"/>
      <c r="AS31" s="8"/>
    </row>
    <row r="32" spans="1:45" ht="51" customHeight="1" x14ac:dyDescent="0.3">
      <c r="A32" s="90">
        <v>12</v>
      </c>
      <c r="B32" s="82"/>
      <c r="C32" s="82"/>
      <c r="D32" s="90"/>
      <c r="E32" s="90" t="s">
        <v>67</v>
      </c>
      <c r="F32" s="83"/>
      <c r="G32" s="63">
        <f>VLOOKUP(E32,'CSE-4201'!B28:C62,2,FALSE)</f>
        <v>35.5</v>
      </c>
      <c r="H32" s="63">
        <f>VLOOKUP(E32,'CSE-4201'!B28:H62,7,FALSE)</f>
        <v>41</v>
      </c>
      <c r="I32" s="92">
        <f t="shared" si="0"/>
        <v>76.5</v>
      </c>
      <c r="J32" s="63" t="str">
        <f t="shared" si="1"/>
        <v>A</v>
      </c>
      <c r="K32" s="63">
        <f t="shared" si="2"/>
        <v>3.75</v>
      </c>
      <c r="L32" s="63">
        <f>VLOOKUP(E32,'CSE-4202'!B28:C62,2,FALSE)</f>
        <v>36</v>
      </c>
      <c r="M32" s="63">
        <f>VLOOKUP(E32,'CSE-4202'!B28:D62,3,FALSE)</f>
        <v>47.5</v>
      </c>
      <c r="N32" s="92">
        <f t="shared" si="3"/>
        <v>83.5</v>
      </c>
      <c r="O32" s="63" t="str">
        <f t="shared" si="4"/>
        <v>A+</v>
      </c>
      <c r="P32" s="63">
        <f t="shared" si="5"/>
        <v>4</v>
      </c>
      <c r="Q32" s="63">
        <f>VLOOKUP(E32,'CSE-4213'!B28:C62,2,FALSE)</f>
        <v>36</v>
      </c>
      <c r="R32" s="63">
        <f>VLOOKUP(E32,'CSE-4213'!B28:H62,7,FALSE)</f>
        <v>48.5</v>
      </c>
      <c r="S32" s="92">
        <f t="shared" si="6"/>
        <v>84.5</v>
      </c>
      <c r="T32" s="63" t="str">
        <f t="shared" si="7"/>
        <v>A+</v>
      </c>
      <c r="U32" s="63">
        <f t="shared" si="8"/>
        <v>4</v>
      </c>
      <c r="V32" s="63">
        <f>VLOOKUP($E32,'CSE-4214'!B28:C62,2,FALSE)</f>
        <v>35.25</v>
      </c>
      <c r="W32" s="63">
        <f>VLOOKUP(E32,'CSE-4214'!B28:D62,3,FALSE)</f>
        <v>45.5</v>
      </c>
      <c r="X32" s="92">
        <f t="shared" si="9"/>
        <v>80.75</v>
      </c>
      <c r="Y32" s="63" t="str">
        <f t="shared" si="10"/>
        <v>A+</v>
      </c>
      <c r="Z32" s="63">
        <f t="shared" si="11"/>
        <v>4</v>
      </c>
      <c r="AA32" s="63">
        <f>VLOOKUP(E32,'CSE-4225'!B28:C62,2,FALSE)</f>
        <v>32.5</v>
      </c>
      <c r="AB32" s="63">
        <f>VLOOKUP(E32,'CSE-4225'!B28:H62,7,FALSE)</f>
        <v>44</v>
      </c>
      <c r="AC32" s="92">
        <f t="shared" si="12"/>
        <v>76.5</v>
      </c>
      <c r="AD32" s="63" t="str">
        <f t="shared" si="13"/>
        <v>A</v>
      </c>
      <c r="AE32" s="63">
        <f t="shared" si="14"/>
        <v>3.75</v>
      </c>
      <c r="AF32" s="63">
        <f>VLOOKUP($E32,'CSE-4226'!B28:C62,2,FALSE)</f>
        <v>35</v>
      </c>
      <c r="AG32" s="63">
        <f>VLOOKUP(E32,'CSE-4226'!B28:D62,3,FALSE)</f>
        <v>47</v>
      </c>
      <c r="AH32" s="92">
        <f t="shared" si="15"/>
        <v>82</v>
      </c>
      <c r="AI32" s="63" t="str">
        <f t="shared" si="16"/>
        <v>A+</v>
      </c>
      <c r="AJ32" s="63">
        <f t="shared" si="17"/>
        <v>4</v>
      </c>
      <c r="AK32" s="64"/>
      <c r="AL32" s="64"/>
      <c r="AM32" s="92"/>
      <c r="AN32" s="92">
        <f t="shared" si="18"/>
        <v>3.9166666666666665</v>
      </c>
      <c r="AO32" s="92"/>
      <c r="AP32" s="65"/>
      <c r="AQ32" s="90">
        <f t="shared" si="19"/>
        <v>0</v>
      </c>
      <c r="AR32" s="106"/>
      <c r="AS32" s="8"/>
    </row>
    <row r="33" spans="1:67" ht="51" customHeight="1" x14ac:dyDescent="0.3">
      <c r="A33" s="46">
        <v>13</v>
      </c>
      <c r="B33" s="82"/>
      <c r="C33" s="82"/>
      <c r="D33" s="90"/>
      <c r="E33" s="90" t="s">
        <v>68</v>
      </c>
      <c r="F33" s="83"/>
      <c r="G33" s="63">
        <f>VLOOKUP(E33,'CSE-4201'!B29:C63,2,FALSE)</f>
        <v>34</v>
      </c>
      <c r="H33" s="63">
        <f>VLOOKUP(E33,'CSE-4201'!B29:H63,7,FALSE)</f>
        <v>45.5</v>
      </c>
      <c r="I33" s="92">
        <f t="shared" si="0"/>
        <v>79.5</v>
      </c>
      <c r="J33" s="63" t="str">
        <f t="shared" si="1"/>
        <v>A</v>
      </c>
      <c r="K33" s="63">
        <f t="shared" si="2"/>
        <v>3.75</v>
      </c>
      <c r="L33" s="63">
        <f>VLOOKUP(E33,'CSE-4202'!B29:C63,2,FALSE)</f>
        <v>34</v>
      </c>
      <c r="M33" s="63">
        <f>VLOOKUP(E33,'CSE-4202'!B29:D63,3,FALSE)</f>
        <v>31</v>
      </c>
      <c r="N33" s="92">
        <f t="shared" si="3"/>
        <v>65</v>
      </c>
      <c r="O33" s="63" t="str">
        <f t="shared" si="4"/>
        <v>B+</v>
      </c>
      <c r="P33" s="63">
        <f t="shared" si="5"/>
        <v>3.25</v>
      </c>
      <c r="Q33" s="63">
        <f>VLOOKUP(E33,'CSE-4213'!B29:C63,2,FALSE)</f>
        <v>32.5</v>
      </c>
      <c r="R33" s="63">
        <f>VLOOKUP(E33,'CSE-4213'!B29:H63,7,FALSE)</f>
        <v>40</v>
      </c>
      <c r="S33" s="92">
        <f t="shared" si="6"/>
        <v>72.5</v>
      </c>
      <c r="T33" s="63" t="str">
        <f t="shared" si="7"/>
        <v>A-</v>
      </c>
      <c r="U33" s="63">
        <f t="shared" si="8"/>
        <v>3.5</v>
      </c>
      <c r="V33" s="63">
        <f>VLOOKUP($E33,'CSE-4214'!B29:C63,2,FALSE)</f>
        <v>33</v>
      </c>
      <c r="W33" s="63">
        <f>VLOOKUP(E33,'CSE-4214'!B29:D63,3,FALSE)</f>
        <v>42</v>
      </c>
      <c r="X33" s="92">
        <f t="shared" si="9"/>
        <v>75</v>
      </c>
      <c r="Y33" s="63" t="str">
        <f t="shared" si="10"/>
        <v>A</v>
      </c>
      <c r="Z33" s="63">
        <f t="shared" si="11"/>
        <v>3.75</v>
      </c>
      <c r="AA33" s="63">
        <f>VLOOKUP(E33,'CSE-4225'!B29:C63,2,FALSE)</f>
        <v>31</v>
      </c>
      <c r="AB33" s="63">
        <f>VLOOKUP(E33,'CSE-4225'!B29:H63,7,FALSE)</f>
        <v>44.5</v>
      </c>
      <c r="AC33" s="92">
        <f t="shared" si="12"/>
        <v>75.5</v>
      </c>
      <c r="AD33" s="63" t="str">
        <f t="shared" si="13"/>
        <v>A</v>
      </c>
      <c r="AE33" s="63">
        <f t="shared" si="14"/>
        <v>3.75</v>
      </c>
      <c r="AF33" s="63">
        <f>VLOOKUP($E33,'CSE-4226'!B29:C63,2,FALSE)</f>
        <v>31.5</v>
      </c>
      <c r="AG33" s="63">
        <f>VLOOKUP(E33,'CSE-4226'!B29:D63,3,FALSE)</f>
        <v>39.5</v>
      </c>
      <c r="AH33" s="92">
        <f t="shared" si="15"/>
        <v>71</v>
      </c>
      <c r="AI33" s="63" t="str">
        <f t="shared" si="16"/>
        <v>A-</v>
      </c>
      <c r="AJ33" s="63">
        <f t="shared" si="17"/>
        <v>3.5</v>
      </c>
      <c r="AK33" s="64"/>
      <c r="AL33" s="64"/>
      <c r="AM33" s="92"/>
      <c r="AN33" s="92">
        <f t="shared" si="18"/>
        <v>3.5833333333333335</v>
      </c>
      <c r="AO33" s="92"/>
      <c r="AP33" s="65"/>
      <c r="AQ33" s="90">
        <f t="shared" si="19"/>
        <v>0</v>
      </c>
      <c r="AR33" s="106"/>
      <c r="AS33" s="8"/>
    </row>
    <row r="34" spans="1:67" ht="51" customHeight="1" x14ac:dyDescent="0.3">
      <c r="A34" s="90">
        <v>14</v>
      </c>
      <c r="B34" s="82"/>
      <c r="C34" s="82"/>
      <c r="D34" s="90"/>
      <c r="E34" s="90" t="s">
        <v>69</v>
      </c>
      <c r="F34" s="83"/>
      <c r="G34" s="63">
        <f>VLOOKUP(E34,'CSE-4201'!B30:C64,2,FALSE)</f>
        <v>34.5</v>
      </c>
      <c r="H34" s="63">
        <f>VLOOKUP(E34,'CSE-4201'!B30:H64,7,FALSE)</f>
        <v>45.5</v>
      </c>
      <c r="I34" s="92">
        <f t="shared" si="0"/>
        <v>80</v>
      </c>
      <c r="J34" s="63" t="str">
        <f t="shared" si="1"/>
        <v>A+</v>
      </c>
      <c r="K34" s="63">
        <f t="shared" si="2"/>
        <v>4</v>
      </c>
      <c r="L34" s="63">
        <f>VLOOKUP(E34,'CSE-4202'!B30:C64,2,FALSE)</f>
        <v>34</v>
      </c>
      <c r="M34" s="63">
        <f>VLOOKUP(E34,'CSE-4202'!B30:D64,3,FALSE)</f>
        <v>31</v>
      </c>
      <c r="N34" s="92">
        <f t="shared" si="3"/>
        <v>65</v>
      </c>
      <c r="O34" s="63" t="str">
        <f t="shared" si="4"/>
        <v>B+</v>
      </c>
      <c r="P34" s="63">
        <f t="shared" si="5"/>
        <v>3.25</v>
      </c>
      <c r="Q34" s="63">
        <f>VLOOKUP(E34,'CSE-4213'!B30:C64,2,FALSE)</f>
        <v>31.25</v>
      </c>
      <c r="R34" s="63">
        <f>VLOOKUP(E34,'CSE-4213'!B30:H64,7,FALSE)</f>
        <v>35</v>
      </c>
      <c r="S34" s="92">
        <f t="shared" si="6"/>
        <v>66.25</v>
      </c>
      <c r="T34" s="63" t="str">
        <f t="shared" si="7"/>
        <v>B+</v>
      </c>
      <c r="U34" s="63">
        <f t="shared" si="8"/>
        <v>3.25</v>
      </c>
      <c r="V34" s="63">
        <f>VLOOKUP($E34,'CSE-4214'!B30:C64,2,FALSE)</f>
        <v>33</v>
      </c>
      <c r="W34" s="63">
        <f>VLOOKUP(E34,'CSE-4214'!B30:D64,3,FALSE)</f>
        <v>42</v>
      </c>
      <c r="X34" s="92">
        <f t="shared" si="9"/>
        <v>75</v>
      </c>
      <c r="Y34" s="63" t="str">
        <f t="shared" si="10"/>
        <v>A</v>
      </c>
      <c r="Z34" s="63">
        <f t="shared" si="11"/>
        <v>3.75</v>
      </c>
      <c r="AA34" s="63">
        <f>VLOOKUP(E34,'CSE-4225'!B30:C64,2,FALSE)</f>
        <v>29</v>
      </c>
      <c r="AB34" s="63">
        <f>VLOOKUP(E34,'CSE-4225'!B30:H64,7,FALSE)</f>
        <v>42</v>
      </c>
      <c r="AC34" s="92">
        <f t="shared" si="12"/>
        <v>71</v>
      </c>
      <c r="AD34" s="63" t="str">
        <f t="shared" si="13"/>
        <v>A-</v>
      </c>
      <c r="AE34" s="63">
        <f t="shared" si="14"/>
        <v>3.5</v>
      </c>
      <c r="AF34" s="63">
        <f>VLOOKUP($E34,'CSE-4226'!B30:C64,2,FALSE)</f>
        <v>32</v>
      </c>
      <c r="AG34" s="63">
        <f>VLOOKUP(E34,'CSE-4226'!B30:D64,3,FALSE)</f>
        <v>48</v>
      </c>
      <c r="AH34" s="92">
        <f t="shared" si="15"/>
        <v>80</v>
      </c>
      <c r="AI34" s="63" t="str">
        <f t="shared" si="16"/>
        <v>A+</v>
      </c>
      <c r="AJ34" s="63">
        <f t="shared" si="17"/>
        <v>4</v>
      </c>
      <c r="AK34" s="64"/>
      <c r="AL34" s="64"/>
      <c r="AM34" s="92"/>
      <c r="AN34" s="92">
        <f t="shared" si="18"/>
        <v>3.625</v>
      </c>
      <c r="AO34" s="92"/>
      <c r="AP34" s="65"/>
      <c r="AQ34" s="90">
        <f t="shared" si="19"/>
        <v>0</v>
      </c>
      <c r="AR34" s="106"/>
      <c r="AS34" s="8"/>
    </row>
    <row r="35" spans="1:67" ht="51" customHeight="1" x14ac:dyDescent="0.3">
      <c r="A35" s="46">
        <v>15</v>
      </c>
      <c r="B35" s="82"/>
      <c r="C35" s="82"/>
      <c r="D35" s="90"/>
      <c r="E35" s="90" t="s">
        <v>70</v>
      </c>
      <c r="F35" s="83"/>
      <c r="G35" s="63">
        <f>VLOOKUP(E35,'CSE-4201'!B31:C65,2,FALSE)</f>
        <v>35.5</v>
      </c>
      <c r="H35" s="63">
        <f>VLOOKUP(E35,'CSE-4201'!B31:H65,7,FALSE)</f>
        <v>47.5</v>
      </c>
      <c r="I35" s="92">
        <f t="shared" si="0"/>
        <v>83</v>
      </c>
      <c r="J35" s="63" t="str">
        <f t="shared" si="1"/>
        <v>A+</v>
      </c>
      <c r="K35" s="63">
        <f t="shared" si="2"/>
        <v>4</v>
      </c>
      <c r="L35" s="63">
        <f>VLOOKUP(E35,'CSE-4202'!B31:C65,2,FALSE)</f>
        <v>37.5</v>
      </c>
      <c r="M35" s="63">
        <f>VLOOKUP(E35,'CSE-4202'!B31:D65,3,FALSE)</f>
        <v>54.5</v>
      </c>
      <c r="N35" s="92">
        <f t="shared" si="3"/>
        <v>92</v>
      </c>
      <c r="O35" s="63" t="str">
        <f t="shared" si="4"/>
        <v>A+</v>
      </c>
      <c r="P35" s="63">
        <f t="shared" si="5"/>
        <v>4</v>
      </c>
      <c r="Q35" s="63">
        <f>VLOOKUP(E35,'CSE-4213'!B31:C65,2,FALSE)</f>
        <v>34.75</v>
      </c>
      <c r="R35" s="63">
        <f>VLOOKUP(E35,'CSE-4213'!B31:H65,7,FALSE)</f>
        <v>44.5</v>
      </c>
      <c r="S35" s="92">
        <f t="shared" si="6"/>
        <v>79.25</v>
      </c>
      <c r="T35" s="63" t="str">
        <f t="shared" si="7"/>
        <v>A</v>
      </c>
      <c r="U35" s="63">
        <f t="shared" si="8"/>
        <v>3.75</v>
      </c>
      <c r="V35" s="63">
        <f>VLOOKUP($E35,'CSE-4214'!B31:C65,2,FALSE)</f>
        <v>35.75</v>
      </c>
      <c r="W35" s="63">
        <f>VLOOKUP(E35,'CSE-4214'!B31:D65,3,FALSE)</f>
        <v>48</v>
      </c>
      <c r="X35" s="92">
        <f t="shared" si="9"/>
        <v>83.75</v>
      </c>
      <c r="Y35" s="63" t="str">
        <f t="shared" si="10"/>
        <v>A+</v>
      </c>
      <c r="Z35" s="63">
        <f t="shared" si="11"/>
        <v>4</v>
      </c>
      <c r="AA35" s="63">
        <f>VLOOKUP(E35,'CSE-4225'!B31:C65,2,FALSE)</f>
        <v>32</v>
      </c>
      <c r="AB35" s="63">
        <f>VLOOKUP(E35,'CSE-4225'!B31:H65,7,FALSE)</f>
        <v>48</v>
      </c>
      <c r="AC35" s="92">
        <f t="shared" si="12"/>
        <v>80</v>
      </c>
      <c r="AD35" s="63" t="str">
        <f t="shared" si="13"/>
        <v>A+</v>
      </c>
      <c r="AE35" s="63">
        <f t="shared" si="14"/>
        <v>4</v>
      </c>
      <c r="AF35" s="63">
        <f>VLOOKUP($E35,'CSE-4226'!B31:C65,2,FALSE)</f>
        <v>35</v>
      </c>
      <c r="AG35" s="63">
        <f>VLOOKUP(E35,'CSE-4226'!B31:D65,3,FALSE)</f>
        <v>42.5</v>
      </c>
      <c r="AH35" s="92">
        <f t="shared" si="15"/>
        <v>77.5</v>
      </c>
      <c r="AI35" s="63" t="str">
        <f t="shared" si="16"/>
        <v>A</v>
      </c>
      <c r="AJ35" s="63">
        <f t="shared" si="17"/>
        <v>3.75</v>
      </c>
      <c r="AK35" s="64"/>
      <c r="AL35" s="64"/>
      <c r="AM35" s="92"/>
      <c r="AN35" s="92">
        <f t="shared" si="18"/>
        <v>3.9166666666666665</v>
      </c>
      <c r="AO35" s="92"/>
      <c r="AP35" s="65"/>
      <c r="AQ35" s="90">
        <f t="shared" si="19"/>
        <v>0</v>
      </c>
      <c r="AR35" s="106"/>
      <c r="AS35" s="8"/>
    </row>
    <row r="36" spans="1:67" ht="51" customHeight="1" x14ac:dyDescent="0.3">
      <c r="A36" s="90">
        <v>16</v>
      </c>
      <c r="B36" s="82"/>
      <c r="C36" s="82"/>
      <c r="D36" s="90"/>
      <c r="E36" s="90" t="s">
        <v>71</v>
      </c>
      <c r="F36" s="83"/>
      <c r="G36" s="63">
        <f>VLOOKUP(E36,'CSE-4201'!B32:C66,2,FALSE)</f>
        <v>36.5</v>
      </c>
      <c r="H36" s="63">
        <f>VLOOKUP(E36,'CSE-4201'!B32:H66,7,FALSE)</f>
        <v>49</v>
      </c>
      <c r="I36" s="92">
        <f t="shared" si="0"/>
        <v>85.5</v>
      </c>
      <c r="J36" s="63" t="str">
        <f t="shared" si="1"/>
        <v>A+</v>
      </c>
      <c r="K36" s="63">
        <f t="shared" si="2"/>
        <v>4</v>
      </c>
      <c r="L36" s="63">
        <f>VLOOKUP(E36,'CSE-4202'!B32:C66,2,FALSE)</f>
        <v>36.5</v>
      </c>
      <c r="M36" s="63">
        <f>VLOOKUP(E36,'CSE-4202'!B32:D66,3,FALSE)</f>
        <v>46</v>
      </c>
      <c r="N36" s="92">
        <f t="shared" si="3"/>
        <v>82.5</v>
      </c>
      <c r="O36" s="63" t="str">
        <f t="shared" si="4"/>
        <v>A+</v>
      </c>
      <c r="P36" s="63">
        <f t="shared" si="5"/>
        <v>4</v>
      </c>
      <c r="Q36" s="63">
        <f>VLOOKUP(E36,'CSE-4213'!B32:C66,2,FALSE)</f>
        <v>35.25</v>
      </c>
      <c r="R36" s="63">
        <f>VLOOKUP(E36,'CSE-4213'!B32:H66,7,FALSE)</f>
        <v>44</v>
      </c>
      <c r="S36" s="92">
        <f t="shared" si="6"/>
        <v>79.25</v>
      </c>
      <c r="T36" s="63" t="str">
        <f t="shared" si="7"/>
        <v>A</v>
      </c>
      <c r="U36" s="63">
        <f t="shared" si="8"/>
        <v>3.75</v>
      </c>
      <c r="V36" s="63">
        <f>VLOOKUP($E36,'CSE-4214'!B32:C66,2,FALSE)</f>
        <v>33.75</v>
      </c>
      <c r="W36" s="63">
        <f>VLOOKUP(E36,'CSE-4214'!B32:D66,3,FALSE)</f>
        <v>44</v>
      </c>
      <c r="X36" s="92">
        <f t="shared" si="9"/>
        <v>77.75</v>
      </c>
      <c r="Y36" s="63" t="str">
        <f t="shared" si="10"/>
        <v>A</v>
      </c>
      <c r="Z36" s="63">
        <f t="shared" si="11"/>
        <v>3.75</v>
      </c>
      <c r="AA36" s="63">
        <f>VLOOKUP(E36,'CSE-4225'!B32:C66,2,FALSE)</f>
        <v>34</v>
      </c>
      <c r="AB36" s="63">
        <f>VLOOKUP(E36,'CSE-4225'!B32:H66,7,FALSE)</f>
        <v>42</v>
      </c>
      <c r="AC36" s="92">
        <f t="shared" si="12"/>
        <v>76</v>
      </c>
      <c r="AD36" s="63" t="str">
        <f t="shared" si="13"/>
        <v>A</v>
      </c>
      <c r="AE36" s="63">
        <f t="shared" si="14"/>
        <v>3.75</v>
      </c>
      <c r="AF36" s="63">
        <f>VLOOKUP($E36,'CSE-4226'!B32:C66,2,FALSE)</f>
        <v>34</v>
      </c>
      <c r="AG36" s="63">
        <f>VLOOKUP(E36,'CSE-4226'!B32:D66,3,FALSE)</f>
        <v>41.5</v>
      </c>
      <c r="AH36" s="92">
        <f t="shared" si="15"/>
        <v>75.5</v>
      </c>
      <c r="AI36" s="63" t="str">
        <f t="shared" si="16"/>
        <v>A</v>
      </c>
      <c r="AJ36" s="63">
        <f t="shared" si="17"/>
        <v>3.75</v>
      </c>
      <c r="AK36" s="64"/>
      <c r="AL36" s="64"/>
      <c r="AM36" s="92"/>
      <c r="AN36" s="92">
        <f t="shared" si="18"/>
        <v>3.8333333333333335</v>
      </c>
      <c r="AO36" s="92"/>
      <c r="AP36" s="65"/>
      <c r="AQ36" s="90">
        <f t="shared" si="19"/>
        <v>0</v>
      </c>
      <c r="AR36" s="106"/>
      <c r="AS36" s="8"/>
    </row>
    <row r="37" spans="1:67" ht="51" customHeight="1" x14ac:dyDescent="0.3">
      <c r="A37" s="46">
        <v>17</v>
      </c>
      <c r="B37" s="82"/>
      <c r="C37" s="82"/>
      <c r="D37" s="90"/>
      <c r="E37" s="90" t="s">
        <v>72</v>
      </c>
      <c r="F37" s="83"/>
      <c r="G37" s="63">
        <f>VLOOKUP(E37,'CSE-4201'!B33:C67,2,FALSE)</f>
        <v>30</v>
      </c>
      <c r="H37" s="63">
        <f>VLOOKUP(E37,'CSE-4201'!B33:H67,7,FALSE)</f>
        <v>30</v>
      </c>
      <c r="I37" s="92">
        <f t="shared" si="0"/>
        <v>60</v>
      </c>
      <c r="J37" s="63" t="str">
        <f t="shared" si="1"/>
        <v>B</v>
      </c>
      <c r="K37" s="63">
        <f t="shared" si="2"/>
        <v>3</v>
      </c>
      <c r="L37" s="63">
        <f>VLOOKUP(E37,'CSE-4202'!B33:C67,2,FALSE)</f>
        <v>32</v>
      </c>
      <c r="M37" s="63">
        <f>VLOOKUP(E37,'CSE-4202'!B33:D67,3,FALSE)</f>
        <v>28</v>
      </c>
      <c r="N37" s="92">
        <f t="shared" si="3"/>
        <v>60</v>
      </c>
      <c r="O37" s="63" t="str">
        <f t="shared" si="4"/>
        <v>B</v>
      </c>
      <c r="P37" s="63">
        <f t="shared" si="5"/>
        <v>3</v>
      </c>
      <c r="Q37" s="63">
        <f>VLOOKUP(E37,'CSE-4213'!B33:C67,2,FALSE)</f>
        <v>29</v>
      </c>
      <c r="R37" s="63">
        <f>VLOOKUP(E37,'CSE-4213'!B33:H67,7,FALSE)</f>
        <v>33</v>
      </c>
      <c r="S37" s="92">
        <f t="shared" si="6"/>
        <v>62</v>
      </c>
      <c r="T37" s="63" t="str">
        <f t="shared" si="7"/>
        <v>B</v>
      </c>
      <c r="U37" s="63">
        <f t="shared" si="8"/>
        <v>3</v>
      </c>
      <c r="V37" s="63">
        <f>VLOOKUP($E37,'CSE-4214'!B33:C67,2,FALSE)</f>
        <v>32.5</v>
      </c>
      <c r="W37" s="63">
        <f>VLOOKUP(E37,'CSE-4214'!B33:D67,3,FALSE)</f>
        <v>40.5</v>
      </c>
      <c r="X37" s="92">
        <f t="shared" si="9"/>
        <v>73</v>
      </c>
      <c r="Y37" s="63" t="str">
        <f t="shared" si="10"/>
        <v>A-</v>
      </c>
      <c r="Z37" s="63">
        <f t="shared" si="11"/>
        <v>3.5</v>
      </c>
      <c r="AA37" s="63">
        <f>VLOOKUP(E37,'CSE-4225'!B33:C67,2,FALSE)</f>
        <v>30</v>
      </c>
      <c r="AB37" s="63">
        <f>VLOOKUP(E37,'CSE-4225'!B33:H67,7,FALSE)</f>
        <v>34</v>
      </c>
      <c r="AC37" s="92">
        <f t="shared" si="12"/>
        <v>64</v>
      </c>
      <c r="AD37" s="63" t="str">
        <f t="shared" si="13"/>
        <v>B</v>
      </c>
      <c r="AE37" s="63">
        <f t="shared" si="14"/>
        <v>3</v>
      </c>
      <c r="AF37" s="63">
        <f>VLOOKUP($E37,'CSE-4226'!B33:C67,2,FALSE)</f>
        <v>33.5</v>
      </c>
      <c r="AG37" s="63">
        <f>VLOOKUP(E37,'CSE-4226'!B33:D67,3,FALSE)</f>
        <v>39</v>
      </c>
      <c r="AH37" s="92">
        <f t="shared" si="15"/>
        <v>72.5</v>
      </c>
      <c r="AI37" s="63" t="str">
        <f t="shared" si="16"/>
        <v>A-</v>
      </c>
      <c r="AJ37" s="63">
        <f t="shared" si="17"/>
        <v>3.5</v>
      </c>
      <c r="AK37" s="64"/>
      <c r="AL37" s="64"/>
      <c r="AM37" s="92"/>
      <c r="AN37" s="92">
        <f t="shared" si="18"/>
        <v>3.1666666666666665</v>
      </c>
      <c r="AO37" s="92"/>
      <c r="AP37" s="65"/>
      <c r="AQ37" s="90">
        <f t="shared" si="19"/>
        <v>0</v>
      </c>
      <c r="AR37" s="106"/>
      <c r="AS37" s="8"/>
    </row>
    <row r="38" spans="1:67" ht="51" customHeight="1" x14ac:dyDescent="0.3">
      <c r="A38" s="90">
        <v>18</v>
      </c>
      <c r="B38" s="82"/>
      <c r="C38" s="82"/>
      <c r="D38" s="90"/>
      <c r="E38" s="90" t="s">
        <v>73</v>
      </c>
      <c r="F38" s="83"/>
      <c r="G38" s="63">
        <f>VLOOKUP(E38,'CSE-4201'!B34:C68,2,FALSE)</f>
        <v>31.5</v>
      </c>
      <c r="H38" s="63">
        <f>VLOOKUP(E38,'CSE-4201'!B34:H68,7,FALSE)</f>
        <v>47</v>
      </c>
      <c r="I38" s="92">
        <f t="shared" si="0"/>
        <v>78.5</v>
      </c>
      <c r="J38" s="63" t="str">
        <f t="shared" si="1"/>
        <v>A</v>
      </c>
      <c r="K38" s="63">
        <f t="shared" si="2"/>
        <v>3.75</v>
      </c>
      <c r="L38" s="63">
        <f>VLOOKUP(E38,'CSE-4202'!B34:C68,2,FALSE)</f>
        <v>31</v>
      </c>
      <c r="M38" s="63">
        <f>VLOOKUP(E38,'CSE-4202'!B34:D68,3,FALSE)</f>
        <v>31</v>
      </c>
      <c r="N38" s="92">
        <f t="shared" si="3"/>
        <v>62</v>
      </c>
      <c r="O38" s="63" t="str">
        <f t="shared" si="4"/>
        <v>B</v>
      </c>
      <c r="P38" s="63">
        <f t="shared" si="5"/>
        <v>3</v>
      </c>
      <c r="Q38" s="63">
        <f>VLOOKUP(E38,'CSE-4213'!B34:C68,2,FALSE)</f>
        <v>33.5</v>
      </c>
      <c r="R38" s="63">
        <f>VLOOKUP(E38,'CSE-4213'!B34:H68,7,FALSE)</f>
        <v>44.5</v>
      </c>
      <c r="S38" s="92">
        <f t="shared" si="6"/>
        <v>78</v>
      </c>
      <c r="T38" s="63" t="str">
        <f t="shared" si="7"/>
        <v>A</v>
      </c>
      <c r="U38" s="63">
        <f t="shared" si="8"/>
        <v>3.75</v>
      </c>
      <c r="V38" s="63">
        <f>VLOOKUP($E38,'CSE-4214'!B34:C68,2,FALSE)</f>
        <v>33</v>
      </c>
      <c r="W38" s="63">
        <f>VLOOKUP(E38,'CSE-4214'!B34:D68,3,FALSE)</f>
        <v>37</v>
      </c>
      <c r="X38" s="92">
        <f t="shared" si="9"/>
        <v>70</v>
      </c>
      <c r="Y38" s="63" t="str">
        <f t="shared" si="10"/>
        <v>A-</v>
      </c>
      <c r="Z38" s="63">
        <f t="shared" si="11"/>
        <v>3.5</v>
      </c>
      <c r="AA38" s="63">
        <f>VLOOKUP(E38,'CSE-4225'!B34:C68,2,FALSE)</f>
        <v>30</v>
      </c>
      <c r="AB38" s="63">
        <f>VLOOKUP(E38,'CSE-4225'!B34:H68,7,FALSE)</f>
        <v>43.5</v>
      </c>
      <c r="AC38" s="92">
        <f t="shared" si="12"/>
        <v>73.5</v>
      </c>
      <c r="AD38" s="63" t="str">
        <f t="shared" si="13"/>
        <v>A-</v>
      </c>
      <c r="AE38" s="63">
        <f t="shared" si="14"/>
        <v>3.5</v>
      </c>
      <c r="AF38" s="63">
        <f>VLOOKUP($E38,'CSE-4226'!B34:C68,2,FALSE)</f>
        <v>32</v>
      </c>
      <c r="AG38" s="63">
        <f>VLOOKUP(E38,'CSE-4226'!B34:D68,3,FALSE)</f>
        <v>39</v>
      </c>
      <c r="AH38" s="92">
        <f t="shared" si="15"/>
        <v>71</v>
      </c>
      <c r="AI38" s="63" t="str">
        <f t="shared" si="16"/>
        <v>A-</v>
      </c>
      <c r="AJ38" s="63">
        <f t="shared" si="17"/>
        <v>3.5</v>
      </c>
      <c r="AK38" s="64"/>
      <c r="AL38" s="64"/>
      <c r="AM38" s="92"/>
      <c r="AN38" s="92">
        <f t="shared" si="18"/>
        <v>3.5</v>
      </c>
      <c r="AO38" s="92"/>
      <c r="AP38" s="65"/>
      <c r="AQ38" s="90">
        <f t="shared" si="19"/>
        <v>0</v>
      </c>
      <c r="AR38" s="106"/>
      <c r="AS38" s="8"/>
    </row>
    <row r="39" spans="1:67" ht="24" customHeight="1" x14ac:dyDescent="0.3">
      <c r="B39" s="39"/>
      <c r="C39" s="11" t="s">
        <v>105</v>
      </c>
      <c r="D39" s="11"/>
      <c r="E39" s="11"/>
      <c r="F39" s="11"/>
      <c r="G39" s="11"/>
      <c r="H39" s="11"/>
      <c r="I39" s="11"/>
      <c r="J39" s="11"/>
      <c r="K39" s="1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ht="24" customHeight="1" x14ac:dyDescent="0.3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</row>
    <row r="41" spans="1:67" s="8" customFormat="1" ht="24" customHeight="1" x14ac:dyDescent="0.3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AR41" s="40"/>
    </row>
    <row r="42" spans="1:67" s="8" customFormat="1" ht="24" customHeight="1" x14ac:dyDescent="0.25">
      <c r="A42" s="44"/>
      <c r="B42" s="44"/>
      <c r="C42" s="44"/>
      <c r="D42" s="44"/>
      <c r="E42" s="44"/>
      <c r="AG42" s="138"/>
      <c r="AH42" s="138"/>
      <c r="AI42" s="138"/>
      <c r="AJ42" s="138"/>
      <c r="AK42" s="138"/>
      <c r="AL42" s="138"/>
      <c r="AO42" s="94"/>
      <c r="BL42" s="71"/>
      <c r="BM42" s="44"/>
      <c r="BN42" s="44"/>
    </row>
    <row r="43" spans="1:67" s="8" customFormat="1" ht="28.2" customHeight="1" x14ac:dyDescent="0.3">
      <c r="A43" s="44"/>
      <c r="B43" s="135"/>
      <c r="C43" s="135"/>
      <c r="D43" s="44"/>
      <c r="E43" s="44"/>
      <c r="F43" s="44"/>
      <c r="H43" s="135"/>
      <c r="I43" s="135"/>
      <c r="J43" s="135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6"/>
      <c r="AH43" s="136"/>
      <c r="AI43" s="136"/>
      <c r="AJ43" s="136"/>
      <c r="AK43" s="136"/>
      <c r="AL43" s="136"/>
      <c r="AO43" s="93"/>
      <c r="BL43" s="80"/>
      <c r="BM43" s="80"/>
      <c r="BN43" s="80"/>
    </row>
    <row r="44" spans="1:67" s="8" customFormat="1" ht="28.2" customHeight="1" x14ac:dyDescent="0.3">
      <c r="A44" s="44"/>
      <c r="B44" s="135"/>
      <c r="C44" s="135"/>
      <c r="D44" s="44"/>
      <c r="E44" s="44"/>
      <c r="F44" s="44"/>
      <c r="H44" s="135"/>
      <c r="I44" s="135"/>
      <c r="J44" s="135"/>
      <c r="K44" s="44"/>
      <c r="M44" s="44"/>
      <c r="N44" s="44"/>
      <c r="O44" s="44"/>
      <c r="P44" s="44"/>
      <c r="Q44" s="44"/>
      <c r="R44" s="44"/>
      <c r="S44" s="44"/>
      <c r="AG44" s="136"/>
      <c r="AH44" s="136"/>
      <c r="AI44" s="136"/>
      <c r="AJ44" s="136"/>
      <c r="AK44" s="136"/>
      <c r="AL44" s="136"/>
      <c r="AO44" s="93"/>
      <c r="BL44" s="80"/>
      <c r="BM44" s="80"/>
      <c r="BN44" s="80"/>
    </row>
    <row r="45" spans="1:67" s="8" customFormat="1" ht="28.2" customHeight="1" x14ac:dyDescent="0.25">
      <c r="A45" s="44"/>
      <c r="B45" s="44"/>
      <c r="C45" s="44"/>
      <c r="D45" s="71"/>
      <c r="E45" s="71"/>
      <c r="F45" s="44"/>
      <c r="H45" s="135"/>
      <c r="I45" s="135"/>
      <c r="J45" s="135"/>
      <c r="K45" s="44"/>
      <c r="M45" s="44"/>
      <c r="N45" s="44"/>
      <c r="O45" s="44"/>
      <c r="P45" s="44"/>
      <c r="Q45" s="44"/>
      <c r="R45" s="44"/>
      <c r="S45" s="44"/>
      <c r="AG45" s="137"/>
      <c r="AH45" s="137"/>
      <c r="AI45" s="137"/>
      <c r="AJ45" s="137"/>
      <c r="AK45" s="137"/>
      <c r="AL45" s="137"/>
      <c r="AO45" s="95"/>
      <c r="BL45" s="44"/>
      <c r="BM45" s="44"/>
      <c r="BN45" s="44"/>
    </row>
    <row r="46" spans="1:67" s="8" customFormat="1" ht="28.2" customHeight="1" x14ac:dyDescent="0.25">
      <c r="A46" s="44"/>
      <c r="B46" s="44"/>
      <c r="D46" s="12"/>
      <c r="E46" s="12"/>
      <c r="H46" s="135"/>
      <c r="I46" s="135"/>
      <c r="J46" s="135"/>
      <c r="K46" s="44"/>
      <c r="M46" s="44"/>
      <c r="N46" s="44"/>
      <c r="O46" s="44"/>
      <c r="P46" s="44"/>
      <c r="Q46" s="44"/>
      <c r="R46" s="44"/>
      <c r="S46" s="44"/>
      <c r="AT46" s="40"/>
      <c r="BJ46" s="40"/>
      <c r="BK46" s="40"/>
      <c r="BL46" s="40"/>
      <c r="BM46" s="40"/>
      <c r="BN46" s="40"/>
      <c r="BO46" s="40"/>
    </row>
    <row r="47" spans="1:67" ht="15" customHeight="1" x14ac:dyDescent="0.3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 x14ac:dyDescent="0.3">
      <c r="AK48" s="1"/>
    </row>
    <row r="49" spans="37:37" s="8" customFormat="1" ht="18" customHeight="1" x14ac:dyDescent="0.3">
      <c r="AK49" s="11"/>
    </row>
    <row r="50" spans="37:37" s="8" customFormat="1" ht="18" customHeight="1" x14ac:dyDescent="0.3"/>
    <row r="51" spans="37:37" s="8" customFormat="1" ht="18" customHeight="1" x14ac:dyDescent="0.3"/>
    <row r="52" spans="37:37" s="8" customFormat="1" ht="18" customHeight="1" x14ac:dyDescent="0.3"/>
    <row r="53" spans="37:37" s="8" customFormat="1" ht="18" customHeight="1" x14ac:dyDescent="0.3"/>
    <row r="54" spans="37:37" s="8" customFormat="1" ht="18" customHeight="1" x14ac:dyDescent="0.3"/>
    <row r="55" spans="37:37" s="8" customFormat="1" ht="18" customHeight="1" x14ac:dyDescent="0.3"/>
    <row r="56" spans="37:37" s="8" customFormat="1" ht="18" customHeight="1" x14ac:dyDescent="0.3"/>
    <row r="57" spans="37:37" s="8" customFormat="1" ht="18" customHeight="1" x14ac:dyDescent="0.3"/>
    <row r="58" spans="37:37" s="8" customFormat="1" ht="18" customHeight="1" x14ac:dyDescent="0.3"/>
    <row r="59" spans="37:37" s="8" customFormat="1" ht="18" customHeight="1" x14ac:dyDescent="0.3"/>
    <row r="60" spans="37:37" s="8" customFormat="1" ht="18" customHeight="1" x14ac:dyDescent="0.3"/>
    <row r="61" spans="37:37" s="8" customFormat="1" ht="18" customHeight="1" x14ac:dyDescent="0.3"/>
    <row r="62" spans="37:37" s="8" customFormat="1" ht="18" customHeight="1" x14ac:dyDescent="0.3"/>
    <row r="63" spans="37:37" s="8" customFormat="1" ht="18" customHeight="1" x14ac:dyDescent="0.3"/>
    <row r="64" spans="37:37" s="8" customFormat="1" ht="18" customHeight="1" x14ac:dyDescent="0.3"/>
    <row r="65" s="8" customFormat="1" ht="18" customHeight="1" x14ac:dyDescent="0.3"/>
    <row r="66" s="8" customFormat="1" ht="18" customHeight="1" x14ac:dyDescent="0.3"/>
    <row r="67" s="8" customFormat="1" ht="18" customHeight="1" x14ac:dyDescent="0.3"/>
    <row r="68" s="8" customFormat="1" ht="18" customHeight="1" x14ac:dyDescent="0.3"/>
    <row r="69" s="8" customFormat="1" ht="18" customHeight="1" x14ac:dyDescent="0.3"/>
    <row r="70" s="8" customFormat="1" ht="18" customHeight="1" x14ac:dyDescent="0.3"/>
    <row r="71" s="8" customFormat="1" ht="18" customHeight="1" x14ac:dyDescent="0.3"/>
    <row r="72" s="8" customFormat="1" ht="15" customHeight="1" x14ac:dyDescent="0.3"/>
    <row r="73" s="8" customFormat="1" ht="15" customHeight="1" x14ac:dyDescent="0.3"/>
    <row r="74" s="8" customFormat="1" ht="15" customHeight="1" x14ac:dyDescent="0.3"/>
    <row r="75" s="8" customFormat="1" ht="15" customHeight="1" x14ac:dyDescent="0.3"/>
    <row r="76" s="8" customFormat="1" ht="15" customHeight="1" x14ac:dyDescent="0.3"/>
    <row r="77" s="8" customFormat="1" ht="15" customHeight="1" x14ac:dyDescent="0.3"/>
    <row r="78" s="8" customFormat="1" ht="15" customHeight="1" x14ac:dyDescent="0.3"/>
    <row r="79" s="8" customFormat="1" ht="15" customHeight="1" x14ac:dyDescent="0.3"/>
    <row r="80" s="8" customFormat="1" ht="15" customHeight="1" x14ac:dyDescent="0.3"/>
    <row r="81" s="8" customFormat="1" ht="15" customHeight="1" x14ac:dyDescent="0.3"/>
    <row r="97" spans="1:43" ht="15" customHeight="1" x14ac:dyDescent="0.3">
      <c r="A97" s="8"/>
      <c r="B97" s="8"/>
      <c r="C97" s="8"/>
      <c r="D97" s="8"/>
      <c r="E97" s="8"/>
      <c r="AQ97" s="8"/>
    </row>
    <row r="98" spans="1:43" ht="15" customHeight="1" x14ac:dyDescent="0.3">
      <c r="A98" s="8"/>
      <c r="B98" s="8"/>
      <c r="C98" s="8"/>
      <c r="D98" s="8"/>
      <c r="E98" s="8"/>
      <c r="AQ98" s="8"/>
    </row>
    <row r="99" spans="1:43" ht="15" customHeight="1" x14ac:dyDescent="0.3">
      <c r="A99" s="8"/>
      <c r="B99" s="8"/>
      <c r="C99" s="8"/>
      <c r="D99" s="8"/>
      <c r="E99" s="8"/>
      <c r="AQ99" s="8"/>
    </row>
    <row r="100" spans="1:43" ht="15" customHeight="1" x14ac:dyDescent="0.3">
      <c r="A100" s="8"/>
      <c r="B100" s="8"/>
      <c r="C100" s="8"/>
      <c r="D100" s="8"/>
      <c r="E100" s="8"/>
      <c r="AQ100" s="8"/>
    </row>
    <row r="101" spans="1:43" ht="15" customHeight="1" x14ac:dyDescent="0.3">
      <c r="A101" s="8"/>
      <c r="B101" s="8"/>
      <c r="C101" s="8"/>
      <c r="D101" s="8"/>
      <c r="E101" s="8"/>
      <c r="AQ101" s="8"/>
    </row>
    <row r="102" spans="1:43" ht="15" customHeight="1" x14ac:dyDescent="0.3">
      <c r="A102" s="8"/>
      <c r="B102" s="8"/>
      <c r="C102" s="8"/>
      <c r="D102" s="8"/>
      <c r="E102" s="8"/>
      <c r="AQ102" s="8"/>
    </row>
    <row r="103" spans="1:43" ht="15" customHeight="1" x14ac:dyDescent="0.3">
      <c r="A103" s="8"/>
      <c r="B103" s="8"/>
      <c r="C103" s="8"/>
      <c r="D103" s="8"/>
      <c r="E103" s="8"/>
      <c r="AQ103" s="8"/>
    </row>
    <row r="104" spans="1:43" ht="15" customHeight="1" x14ac:dyDescent="0.3">
      <c r="A104" s="8"/>
      <c r="B104" s="8"/>
      <c r="C104" s="8"/>
      <c r="D104" s="8"/>
      <c r="E104" s="8"/>
      <c r="AQ104" s="8"/>
    </row>
    <row r="105" spans="1:43" ht="15" customHeight="1" x14ac:dyDescent="0.3">
      <c r="A105" s="8"/>
      <c r="B105" s="8"/>
      <c r="C105" s="8"/>
      <c r="D105" s="8"/>
      <c r="E105" s="8"/>
      <c r="AQ105" s="8"/>
    </row>
    <row r="106" spans="1:43" ht="15" customHeight="1" x14ac:dyDescent="0.3">
      <c r="A106" s="8"/>
      <c r="B106" s="8"/>
      <c r="C106" s="8"/>
      <c r="D106" s="8"/>
      <c r="E106" s="8"/>
      <c r="AQ106" s="8"/>
    </row>
    <row r="107" spans="1:43" ht="15" customHeight="1" x14ac:dyDescent="0.3">
      <c r="A107" s="8"/>
      <c r="B107" s="8"/>
      <c r="C107" s="8"/>
      <c r="D107" s="8"/>
      <c r="E107" s="8"/>
      <c r="AQ107" s="8"/>
    </row>
    <row r="108" spans="1:43" ht="15" customHeight="1" x14ac:dyDescent="0.3">
      <c r="A108" s="8"/>
      <c r="B108" s="8"/>
      <c r="C108" s="8"/>
      <c r="D108" s="8"/>
      <c r="E108" s="8"/>
      <c r="AQ108" s="8"/>
    </row>
    <row r="109" spans="1:43" ht="15" customHeight="1" x14ac:dyDescent="0.3">
      <c r="A109" s="8"/>
      <c r="B109" s="8"/>
      <c r="C109" s="8"/>
      <c r="D109" s="8"/>
      <c r="E109" s="8"/>
      <c r="AQ109" s="8"/>
    </row>
    <row r="110" spans="1:43" ht="15" customHeight="1" x14ac:dyDescent="0.3">
      <c r="A110" s="8"/>
      <c r="B110" s="8"/>
      <c r="C110" s="8"/>
      <c r="D110" s="8"/>
      <c r="E110" s="8"/>
      <c r="AQ110" s="8"/>
    </row>
    <row r="111" spans="1:43" ht="15" customHeight="1" x14ac:dyDescent="0.3">
      <c r="A111" s="8"/>
      <c r="B111" s="8"/>
      <c r="C111" s="8"/>
      <c r="D111" s="8"/>
      <c r="E111" s="8"/>
      <c r="AQ111" s="8"/>
    </row>
    <row r="112" spans="1:43" ht="15" customHeight="1" x14ac:dyDescent="0.3">
      <c r="A112" s="8"/>
      <c r="B112" s="8"/>
      <c r="C112" s="8"/>
      <c r="D112" s="8"/>
      <c r="E112" s="8"/>
      <c r="AQ112" s="8"/>
    </row>
    <row r="113" spans="1:43" ht="15" customHeight="1" x14ac:dyDescent="0.3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8BE9-85E0-41FA-84ED-9235B1CEAA76}">
  <dimension ref="A1:BO112"/>
  <sheetViews>
    <sheetView topLeftCell="A19" zoomScale="55" zoomScaleNormal="55" workbookViewId="0">
      <selection activeCell="AS35" sqref="AS35"/>
    </sheetView>
  </sheetViews>
  <sheetFormatPr defaultColWidth="9.33203125" defaultRowHeight="15" customHeight="1" x14ac:dyDescent="0.3"/>
  <cols>
    <col min="1" max="1" width="5.77734375" style="1" customWidth="1"/>
    <col min="2" max="2" width="11.88671875" style="1" customWidth="1"/>
    <col min="3" max="3" width="11.44140625" style="1" customWidth="1"/>
    <col min="4" max="4" width="10.21875" style="1" customWidth="1"/>
    <col min="5" max="5" width="14.21875" style="1" customWidth="1"/>
    <col min="6" max="6" width="26.21875" style="1" customWidth="1"/>
    <col min="7" max="36" width="6.5546875" style="1" customWidth="1"/>
    <col min="37" max="41" width="9.777343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33203125" style="1"/>
  </cols>
  <sheetData>
    <row r="1" spans="1:51" ht="12" customHeight="1" x14ac:dyDescent="0.3">
      <c r="B1" s="19" t="s">
        <v>19</v>
      </c>
      <c r="C1" s="19" t="s">
        <v>6</v>
      </c>
      <c r="D1" s="19" t="s">
        <v>20</v>
      </c>
    </row>
    <row r="2" spans="1:51" ht="12" customHeight="1" x14ac:dyDescent="0.3">
      <c r="A2" s="5"/>
      <c r="B2" s="20" t="s">
        <v>45</v>
      </c>
      <c r="C2" s="20" t="s">
        <v>12</v>
      </c>
      <c r="D2" s="21">
        <v>4</v>
      </c>
      <c r="E2" s="5"/>
      <c r="Q2" s="127" t="s">
        <v>104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 x14ac:dyDescent="0.25">
      <c r="A3" s="6"/>
      <c r="B3" s="20" t="s">
        <v>46</v>
      </c>
      <c r="C3" s="20" t="s">
        <v>7</v>
      </c>
      <c r="D3" s="21">
        <v>3.75</v>
      </c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 x14ac:dyDescent="0.3">
      <c r="A4" s="6"/>
      <c r="B4" s="20" t="s">
        <v>47</v>
      </c>
      <c r="C4" s="20" t="s">
        <v>13</v>
      </c>
      <c r="D4" s="21">
        <v>3.5</v>
      </c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 x14ac:dyDescent="0.3">
      <c r="A5" s="6"/>
      <c r="B5" s="20" t="s">
        <v>48</v>
      </c>
      <c r="C5" s="20" t="s">
        <v>14</v>
      </c>
      <c r="D5" s="21">
        <v>3.25</v>
      </c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39</v>
      </c>
      <c r="AP5" s="86" t="s">
        <v>40</v>
      </c>
      <c r="AQ5" s="87" t="s">
        <v>41</v>
      </c>
    </row>
    <row r="6" spans="1:51" ht="14.25" customHeight="1" x14ac:dyDescent="0.3">
      <c r="A6" s="6"/>
      <c r="B6" s="20" t="s">
        <v>49</v>
      </c>
      <c r="C6" s="20" t="s">
        <v>8</v>
      </c>
      <c r="D6" s="21">
        <v>3</v>
      </c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 x14ac:dyDescent="0.25">
      <c r="A7" s="5"/>
      <c r="B7" s="20" t="s">
        <v>50</v>
      </c>
      <c r="C7" s="20" t="s">
        <v>15</v>
      </c>
      <c r="D7" s="21">
        <v>2.75</v>
      </c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 x14ac:dyDescent="0.3">
      <c r="A8" s="2"/>
      <c r="B8" s="20" t="s">
        <v>51</v>
      </c>
      <c r="C8" s="20" t="s">
        <v>16</v>
      </c>
      <c r="D8" s="21">
        <v>2.5</v>
      </c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 x14ac:dyDescent="0.4">
      <c r="A9" s="2"/>
      <c r="B9" s="20" t="s">
        <v>52</v>
      </c>
      <c r="C9" s="20" t="s">
        <v>9</v>
      </c>
      <c r="D9" s="21">
        <v>2.25</v>
      </c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117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 x14ac:dyDescent="0.3">
      <c r="A10" s="2"/>
      <c r="B10" s="20" t="s">
        <v>53</v>
      </c>
      <c r="C10" s="20" t="s">
        <v>10</v>
      </c>
      <c r="D10" s="21">
        <v>2</v>
      </c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 x14ac:dyDescent="0.25">
      <c r="A11" s="2"/>
      <c r="B11" s="20" t="s">
        <v>54</v>
      </c>
      <c r="C11" s="20" t="s">
        <v>11</v>
      </c>
      <c r="D11" s="21">
        <v>0</v>
      </c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 x14ac:dyDescent="0.3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 x14ac:dyDescent="0.3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 x14ac:dyDescent="0.3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 x14ac:dyDescent="0.3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 x14ac:dyDescent="0.3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 x14ac:dyDescent="0.3">
      <c r="A17" s="126" t="s">
        <v>35</v>
      </c>
      <c r="B17" s="126" t="s">
        <v>44</v>
      </c>
      <c r="C17" s="126" t="s">
        <v>4</v>
      </c>
      <c r="D17" s="126" t="s">
        <v>0</v>
      </c>
      <c r="E17" s="126" t="s">
        <v>36</v>
      </c>
      <c r="F17" s="130" t="s">
        <v>5</v>
      </c>
      <c r="G17" s="130" t="s">
        <v>94</v>
      </c>
      <c r="H17" s="130"/>
      <c r="I17" s="130"/>
      <c r="J17" s="130"/>
      <c r="K17" s="130"/>
      <c r="L17" s="130" t="s">
        <v>96</v>
      </c>
      <c r="M17" s="130"/>
      <c r="N17" s="130"/>
      <c r="O17" s="130"/>
      <c r="P17" s="130"/>
      <c r="Q17" s="130" t="s">
        <v>98</v>
      </c>
      <c r="R17" s="130"/>
      <c r="S17" s="130"/>
      <c r="T17" s="130"/>
      <c r="U17" s="130"/>
      <c r="V17" s="130" t="s">
        <v>107</v>
      </c>
      <c r="W17" s="130"/>
      <c r="X17" s="130"/>
      <c r="Y17" s="130"/>
      <c r="Z17" s="130"/>
      <c r="AA17" s="130" t="s">
        <v>101</v>
      </c>
      <c r="AB17" s="130"/>
      <c r="AC17" s="130"/>
      <c r="AD17" s="130"/>
      <c r="AE17" s="130"/>
      <c r="AF17" s="130" t="s">
        <v>108</v>
      </c>
      <c r="AG17" s="130"/>
      <c r="AH17" s="130"/>
      <c r="AI17" s="130"/>
      <c r="AJ17" s="130"/>
      <c r="AK17" s="126" t="s">
        <v>109</v>
      </c>
      <c r="AL17" s="126" t="s">
        <v>113</v>
      </c>
      <c r="AM17" s="126" t="s">
        <v>110</v>
      </c>
      <c r="AN17" s="126" t="s">
        <v>112</v>
      </c>
      <c r="AO17" s="126" t="s">
        <v>55</v>
      </c>
      <c r="AP17" s="126" t="s">
        <v>3</v>
      </c>
      <c r="AQ17" s="126" t="s">
        <v>44</v>
      </c>
    </row>
    <row r="18" spans="1:45" s="8" customFormat="1" ht="51" customHeight="1" x14ac:dyDescent="0.3">
      <c r="A18" s="126"/>
      <c r="B18" s="126"/>
      <c r="C18" s="126"/>
      <c r="D18" s="126"/>
      <c r="E18" s="126"/>
      <c r="F18" s="130"/>
      <c r="G18" s="130" t="s">
        <v>95</v>
      </c>
      <c r="H18" s="130"/>
      <c r="I18" s="130"/>
      <c r="J18" s="130"/>
      <c r="K18" s="130"/>
      <c r="L18" s="130" t="s">
        <v>97</v>
      </c>
      <c r="M18" s="130"/>
      <c r="N18" s="130"/>
      <c r="O18" s="130"/>
      <c r="P18" s="130"/>
      <c r="Q18" s="130" t="s">
        <v>99</v>
      </c>
      <c r="R18" s="130"/>
      <c r="S18" s="130"/>
      <c r="T18" s="130"/>
      <c r="U18" s="130"/>
      <c r="V18" s="130" t="s">
        <v>100</v>
      </c>
      <c r="W18" s="130"/>
      <c r="X18" s="130"/>
      <c r="Y18" s="130"/>
      <c r="Z18" s="130"/>
      <c r="AA18" s="129" t="s">
        <v>102</v>
      </c>
      <c r="AB18" s="129"/>
      <c r="AC18" s="129"/>
      <c r="AD18" s="129"/>
      <c r="AE18" s="129"/>
      <c r="AF18" s="129" t="s">
        <v>103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 x14ac:dyDescent="0.3">
      <c r="A19" s="126"/>
      <c r="B19" s="126"/>
      <c r="C19" s="126"/>
      <c r="D19" s="126"/>
      <c r="E19" s="126"/>
      <c r="F19" s="130"/>
      <c r="G19" s="130" t="s">
        <v>42</v>
      </c>
      <c r="H19" s="130"/>
      <c r="I19" s="130"/>
      <c r="J19" s="130"/>
      <c r="K19" s="130"/>
      <c r="L19" s="130" t="s">
        <v>111</v>
      </c>
      <c r="M19" s="130"/>
      <c r="N19" s="130"/>
      <c r="O19" s="130"/>
      <c r="P19" s="130"/>
      <c r="Q19" s="130" t="s">
        <v>42</v>
      </c>
      <c r="R19" s="130"/>
      <c r="S19" s="130"/>
      <c r="T19" s="130"/>
      <c r="U19" s="130"/>
      <c r="V19" s="130" t="s">
        <v>43</v>
      </c>
      <c r="W19" s="130"/>
      <c r="X19" s="130"/>
      <c r="Y19" s="130"/>
      <c r="Z19" s="130"/>
      <c r="AA19" s="129" t="s">
        <v>42</v>
      </c>
      <c r="AB19" s="129"/>
      <c r="AC19" s="129"/>
      <c r="AD19" s="129"/>
      <c r="AE19" s="129"/>
      <c r="AF19" s="130" t="s">
        <v>43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 x14ac:dyDescent="0.3">
      <c r="A20" s="126"/>
      <c r="B20" s="126"/>
      <c r="C20" s="126"/>
      <c r="D20" s="126"/>
      <c r="E20" s="126"/>
      <c r="F20" s="130"/>
      <c r="G20" s="91" t="s">
        <v>37</v>
      </c>
      <c r="H20" s="91" t="s">
        <v>31</v>
      </c>
      <c r="I20" s="91" t="s">
        <v>17</v>
      </c>
      <c r="J20" s="90" t="s">
        <v>1</v>
      </c>
      <c r="K20" s="90" t="s">
        <v>2</v>
      </c>
      <c r="L20" s="91" t="s">
        <v>37</v>
      </c>
      <c r="M20" s="91" t="s">
        <v>31</v>
      </c>
      <c r="N20" s="91" t="s">
        <v>17</v>
      </c>
      <c r="O20" s="90" t="s">
        <v>1</v>
      </c>
      <c r="P20" s="90" t="s">
        <v>2</v>
      </c>
      <c r="Q20" s="91" t="s">
        <v>37</v>
      </c>
      <c r="R20" s="91" t="s">
        <v>31</v>
      </c>
      <c r="S20" s="91" t="s">
        <v>17</v>
      </c>
      <c r="T20" s="90" t="s">
        <v>1</v>
      </c>
      <c r="U20" s="90" t="s">
        <v>2</v>
      </c>
      <c r="V20" s="91" t="s">
        <v>37</v>
      </c>
      <c r="W20" s="91" t="s">
        <v>31</v>
      </c>
      <c r="X20" s="91" t="s">
        <v>17</v>
      </c>
      <c r="Y20" s="90" t="s">
        <v>1</v>
      </c>
      <c r="Z20" s="90" t="s">
        <v>2</v>
      </c>
      <c r="AA20" s="91" t="s">
        <v>37</v>
      </c>
      <c r="AB20" s="91" t="s">
        <v>31</v>
      </c>
      <c r="AC20" s="91" t="s">
        <v>17</v>
      </c>
      <c r="AD20" s="90" t="s">
        <v>1</v>
      </c>
      <c r="AE20" s="90" t="s">
        <v>2</v>
      </c>
      <c r="AF20" s="91" t="s">
        <v>37</v>
      </c>
      <c r="AG20" s="91" t="s">
        <v>31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 x14ac:dyDescent="0.3">
      <c r="A21" s="46">
        <v>1</v>
      </c>
      <c r="B21" s="82"/>
      <c r="C21" s="82"/>
      <c r="D21" s="90"/>
      <c r="E21" s="90" t="s">
        <v>74</v>
      </c>
      <c r="F21" s="83"/>
      <c r="G21" s="63">
        <f>VLOOKUP(E21,'CSE-4201'!B17:C51,2,FALSE)</f>
        <v>31</v>
      </c>
      <c r="H21" s="63">
        <f>VLOOKUP(E21,'CSE-4201'!B17:H51,7,FALSE)</f>
        <v>38</v>
      </c>
      <c r="I21" s="92">
        <f>G21+H21</f>
        <v>69</v>
      </c>
      <c r="J21" s="63" t="str">
        <f>IF(I21&gt;=80,"A+",IF(I21&gt;=75,"A",IF(I21&gt;=70,"A-",IF(I21&gt;=65,"B+",IF(I21&gt;=60,"B",IF(I21&gt;=55,"B-",IF(I21&gt;=50,"C+",IF(I21&gt;=45,"C",IF(I21&gt;=40,"D",IF(I21&lt;40,"F",))))))))))</f>
        <v>B+</v>
      </c>
      <c r="K21" s="63">
        <f>VLOOKUP(J21,$C$2:$D$11,2,FALSE)</f>
        <v>3.25</v>
      </c>
      <c r="L21" s="63">
        <f>VLOOKUP(E21,'CSE-4202'!B17:C51,2,FALSE)</f>
        <v>31</v>
      </c>
      <c r="M21" s="63">
        <f>VLOOKUP(E21,'CSE-4202'!B17:D51,3,FALSE)</f>
        <v>39</v>
      </c>
      <c r="N21" s="92">
        <f>L21+M21</f>
        <v>70</v>
      </c>
      <c r="O21" s="63" t="str">
        <f>IF(N21&gt;=80,"A+",IF(N21&gt;=75,"A",IF(N21&gt;=70,"A-",IF(N21&gt;=65,"B+",IF(N21&gt;=60,"B",IF(N21&gt;=55,"B-",IF(N21&gt;=50,"C+",IF(N21&gt;=45,"C",IF(N21&gt;=40,"D",IF(N21&lt;40,"F",))))))))))</f>
        <v>A-</v>
      </c>
      <c r="P21" s="63">
        <f>VLOOKUP(O21,$C$2:$D$11,2,FALSE)</f>
        <v>3.5</v>
      </c>
      <c r="Q21" s="63">
        <f>VLOOKUP(E21,'CSE-4213'!B17:C51,2,FALSE)</f>
        <v>30</v>
      </c>
      <c r="R21" s="63">
        <f>VLOOKUP(E21,'CSE-4213'!B17:H51,7,FALSE)</f>
        <v>38.5</v>
      </c>
      <c r="S21" s="92">
        <f>Q21+R21</f>
        <v>68.5</v>
      </c>
      <c r="T21" s="63" t="str">
        <f>IF(S21&gt;=80,"A+",IF(S21&gt;=75,"A",IF(S21&gt;=70,"A-",IF(S21&gt;=65,"B+",IF(S21&gt;=60,"B",IF(S21&gt;=55,"B-",IF(S21&gt;=50,"C+",IF(S21&gt;=45,"C",IF(S21&gt;=40,"D",IF(S21&lt;40,"F",))))))))))</f>
        <v>B+</v>
      </c>
      <c r="U21" s="63">
        <f>VLOOKUP(T21,$C$2:$D$11,2,FALSE)</f>
        <v>3.25</v>
      </c>
      <c r="V21" s="63">
        <f>VLOOKUP($E21,'CSE-4214'!B17:C51,2,FALSE)</f>
        <v>32</v>
      </c>
      <c r="W21" s="63">
        <f>VLOOKUP(E21,'CSE-4214'!B17:D51,3,FALSE)</f>
        <v>38</v>
      </c>
      <c r="X21" s="92">
        <f>V21+W21</f>
        <v>70</v>
      </c>
      <c r="Y21" s="63" t="str">
        <f>IF(X21&gt;=80,"A+",IF(X21&gt;=75,"A",IF(X21&gt;=70,"A-",IF(X21&gt;=65,"B+",IF(X21&gt;=60,"B",IF(X21&gt;=55,"B-",IF(X21&gt;=50,"C+",IF(X21&gt;=45,"C",IF(X21&gt;=40,"D",IF(X21&lt;40,"F",))))))))))</f>
        <v>A-</v>
      </c>
      <c r="Z21" s="63">
        <f>VLOOKUP(Y21,$C$2:$D$11,2,FALSE)</f>
        <v>3.5</v>
      </c>
      <c r="AA21" s="63">
        <f>VLOOKUP(E21,'CSE-4225'!B17:C51,2,FALSE)</f>
        <v>27.5</v>
      </c>
      <c r="AB21" s="63">
        <f>VLOOKUP(E21,'CSE-4225'!B17:H51,7,FALSE)</f>
        <v>37</v>
      </c>
      <c r="AC21" s="92">
        <f>AA21+AB21</f>
        <v>64.5</v>
      </c>
      <c r="AD21" s="63" t="str">
        <f>IF(AC21&gt;=80,"A+",IF(AC21&gt;=75,"A",IF(AC21&gt;=70,"A-",IF(AC21&gt;=65,"B+",IF(AC21&gt;=60,"B",IF(AC21&gt;=55,"B-",IF(AC21&gt;=50,"C+",IF(AC21&gt;=45,"C",IF(AC21&gt;=40,"D",IF(AC21&lt;40,"F",))))))))))</f>
        <v>B</v>
      </c>
      <c r="AE21" s="63">
        <f>VLOOKUP(AD21,$C$2:$D$11,2,FALSE)</f>
        <v>3</v>
      </c>
      <c r="AF21" s="63">
        <f>VLOOKUP($E21,'CSE-4226'!B17:C51,2,FALSE)</f>
        <v>34</v>
      </c>
      <c r="AG21" s="63">
        <f>VLOOKUP(E21,'CSE-4226'!B17:D51,3,FALSE)</f>
        <v>38.5</v>
      </c>
      <c r="AH21" s="92">
        <f>AF21+AG21</f>
        <v>72.5</v>
      </c>
      <c r="AI21" s="63" t="str">
        <f>IF(AH21&gt;=80,"A+",IF(AH21&gt;=75,"A",IF(AH21&gt;=70,"A-",IF(AH21&gt;=65,"B+",IF(AH21&gt;=60,"B",IF(AH21&gt;=55,"B-",IF(AH21&gt;=50,"C+",IF(AH21&gt;=45,"C",IF(AH21&gt;=40,"D",IF(AH21&lt;40,"F",))))))))))</f>
        <v>A-</v>
      </c>
      <c r="AJ21" s="63">
        <f>VLOOKUP(AI21,$C$2:$D$11,2,FALSE)</f>
        <v>3.5</v>
      </c>
      <c r="AK21" s="64"/>
      <c r="AL21" s="64"/>
      <c r="AM21" s="92"/>
      <c r="AN21" s="92">
        <f>(K21+P21+U21+Z21+AE21+AJ21)/6</f>
        <v>3.3333333333333335</v>
      </c>
      <c r="AO21" s="92"/>
      <c r="AP21" s="65"/>
      <c r="AQ21" s="90">
        <f>B21</f>
        <v>0</v>
      </c>
      <c r="AR21" s="106"/>
      <c r="AS21" s="8"/>
    </row>
    <row r="22" spans="1:45" ht="51" customHeight="1" x14ac:dyDescent="0.3">
      <c r="A22" s="90">
        <v>2</v>
      </c>
      <c r="B22" s="82"/>
      <c r="C22" s="82"/>
      <c r="D22" s="90"/>
      <c r="E22" s="90" t="s">
        <v>75</v>
      </c>
      <c r="F22" s="83"/>
      <c r="G22" s="63">
        <f>VLOOKUP(E22,'CSE-4201'!B18:C52,2,FALSE)</f>
        <v>33.5</v>
      </c>
      <c r="H22" s="63">
        <f>VLOOKUP(E22,'CSE-4201'!B18:H52,7,FALSE)</f>
        <v>42.5</v>
      </c>
      <c r="I22" s="92">
        <f t="shared" ref="I22:I37" si="0">G22+H22</f>
        <v>76</v>
      </c>
      <c r="J22" s="63" t="str">
        <f t="shared" ref="J22:J37" si="1">IF(I22&gt;=80,"A+",IF(I22&gt;=75,"A",IF(I22&gt;=70,"A-",IF(I22&gt;=65,"B+",IF(I22&gt;=60,"B",IF(I22&gt;=55,"B-",IF(I22&gt;=50,"C+",IF(I22&gt;=45,"C",IF(I22&gt;=40,"D",IF(I22&lt;40,"F",))))))))))</f>
        <v>A</v>
      </c>
      <c r="K22" s="63">
        <f t="shared" ref="K22:K37" si="2">VLOOKUP(J22,$C$2:$D$11,2,FALSE)</f>
        <v>3.75</v>
      </c>
      <c r="L22" s="63">
        <f>VLOOKUP(E22,'CSE-4202'!B18:C52,2,FALSE)</f>
        <v>36</v>
      </c>
      <c r="M22" s="63">
        <f>VLOOKUP(E22,'CSE-4202'!B18:D52,3,FALSE)</f>
        <v>34</v>
      </c>
      <c r="N22" s="92">
        <f t="shared" ref="N22:N37" si="3">L22+M22</f>
        <v>70</v>
      </c>
      <c r="O22" s="63" t="str">
        <f t="shared" ref="O22:O37" si="4">IF(N22&gt;=80,"A+",IF(N22&gt;=75,"A",IF(N22&gt;=70,"A-",IF(N22&gt;=65,"B+",IF(N22&gt;=60,"B",IF(N22&gt;=55,"B-",IF(N22&gt;=50,"C+",IF(N22&gt;=45,"C",IF(N22&gt;=40,"D",IF(N22&lt;40,"F",))))))))))</f>
        <v>A-</v>
      </c>
      <c r="P22" s="63">
        <f t="shared" ref="P22:P37" si="5">VLOOKUP(O22,$C$2:$D$11,2,FALSE)</f>
        <v>3.5</v>
      </c>
      <c r="Q22" s="63">
        <f>VLOOKUP(E22,'CSE-4213'!B18:C52,2,FALSE)</f>
        <v>34.75</v>
      </c>
      <c r="R22" s="63">
        <f>VLOOKUP(E22,'CSE-4213'!B18:H52,7,FALSE)</f>
        <v>41</v>
      </c>
      <c r="S22" s="92">
        <f t="shared" ref="S22:S37" si="6">Q22+R22</f>
        <v>75.75</v>
      </c>
      <c r="T22" s="63" t="str">
        <f t="shared" ref="T22:T37" si="7">IF(S22&gt;=80,"A+",IF(S22&gt;=75,"A",IF(S22&gt;=70,"A-",IF(S22&gt;=65,"B+",IF(S22&gt;=60,"B",IF(S22&gt;=55,"B-",IF(S22&gt;=50,"C+",IF(S22&gt;=45,"C",IF(S22&gt;=40,"D",IF(S22&lt;40,"F",))))))))))</f>
        <v>A</v>
      </c>
      <c r="U22" s="63">
        <f t="shared" ref="U22:U37" si="8">VLOOKUP(T22,$C$2:$D$11,2,FALSE)</f>
        <v>3.75</v>
      </c>
      <c r="V22" s="63">
        <f>VLOOKUP($E22,'CSE-4214'!B18:C52,2,FALSE)</f>
        <v>34.5</v>
      </c>
      <c r="W22" s="63">
        <f>VLOOKUP(E22,'CSE-4214'!B18:D52,3,FALSE)</f>
        <v>42.5</v>
      </c>
      <c r="X22" s="92">
        <f t="shared" ref="X22:X37" si="9">V22+W22</f>
        <v>77</v>
      </c>
      <c r="Y22" s="63" t="str">
        <f t="shared" ref="Y22:Y37" si="10">IF(X22&gt;=80,"A+",IF(X22&gt;=75,"A",IF(X22&gt;=70,"A-",IF(X22&gt;=65,"B+",IF(X22&gt;=60,"B",IF(X22&gt;=55,"B-",IF(X22&gt;=50,"C+",IF(X22&gt;=45,"C",IF(X22&gt;=40,"D",IF(X22&lt;40,"F",))))))))))</f>
        <v>A</v>
      </c>
      <c r="Z22" s="63">
        <f t="shared" ref="Z22:Z37" si="11">VLOOKUP(Y22,$C$2:$D$11,2,FALSE)</f>
        <v>3.75</v>
      </c>
      <c r="AA22" s="63">
        <f>VLOOKUP(E22,'CSE-4225'!B18:C52,2,FALSE)</f>
        <v>32.5</v>
      </c>
      <c r="AB22" s="63">
        <f>VLOOKUP(E22,'CSE-4225'!B18:H52,7,FALSE)</f>
        <v>43.5</v>
      </c>
      <c r="AC22" s="92">
        <f t="shared" ref="AC22:AC37" si="12">AA22+AB22</f>
        <v>76</v>
      </c>
      <c r="AD22" s="63" t="str">
        <f t="shared" ref="AD22:AD37" si="13">IF(AC22&gt;=80,"A+",IF(AC22&gt;=75,"A",IF(AC22&gt;=70,"A-",IF(AC22&gt;=65,"B+",IF(AC22&gt;=60,"B",IF(AC22&gt;=55,"B-",IF(AC22&gt;=50,"C+",IF(AC22&gt;=45,"C",IF(AC22&gt;=40,"D",IF(AC22&lt;40,"F",))))))))))</f>
        <v>A</v>
      </c>
      <c r="AE22" s="63">
        <f t="shared" ref="AE22:AE37" si="14">VLOOKUP(AD22,$C$2:$D$11,2,FALSE)</f>
        <v>3.75</v>
      </c>
      <c r="AF22" s="63">
        <f>VLOOKUP($E22,'CSE-4226'!B18:C52,2,FALSE)</f>
        <v>34</v>
      </c>
      <c r="AG22" s="63">
        <f>VLOOKUP(E22,'CSE-4226'!B18:D52,3,FALSE)</f>
        <v>43.5</v>
      </c>
      <c r="AH22" s="92">
        <f t="shared" ref="AH22:AH37" si="15">AF22+AG22</f>
        <v>77.5</v>
      </c>
      <c r="AI22" s="63" t="str">
        <f t="shared" ref="AI22:AI37" si="16">IF(AH22&gt;=80,"A+",IF(AH22&gt;=75,"A",IF(AH22&gt;=70,"A-",IF(AH22&gt;=65,"B+",IF(AH22&gt;=60,"B",IF(AH22&gt;=55,"B-",IF(AH22&gt;=50,"C+",IF(AH22&gt;=45,"C",IF(AH22&gt;=40,"D",IF(AH22&lt;40,"F",))))))))))</f>
        <v>A</v>
      </c>
      <c r="AJ22" s="63">
        <f t="shared" ref="AJ22:AJ37" si="17">VLOOKUP(AI22,$C$2:$D$11,2,FALSE)</f>
        <v>3.75</v>
      </c>
      <c r="AK22" s="64"/>
      <c r="AL22" s="64"/>
      <c r="AM22" s="92"/>
      <c r="AN22" s="92">
        <f t="shared" ref="AN22:AN37" si="18">(K22+P22+U22+Z22+AE22+AJ22)/6</f>
        <v>3.7083333333333335</v>
      </c>
      <c r="AO22" s="92"/>
      <c r="AP22" s="65"/>
      <c r="AQ22" s="90">
        <f t="shared" ref="AQ22:AQ37" si="19">B22</f>
        <v>0</v>
      </c>
      <c r="AR22" s="106"/>
      <c r="AS22" s="8"/>
    </row>
    <row r="23" spans="1:45" ht="51" customHeight="1" x14ac:dyDescent="0.3">
      <c r="A23" s="46">
        <v>3</v>
      </c>
      <c r="B23" s="82"/>
      <c r="C23" s="82"/>
      <c r="D23" s="90"/>
      <c r="E23" s="90" t="s">
        <v>76</v>
      </c>
      <c r="F23" s="83"/>
      <c r="G23" s="63">
        <f>VLOOKUP(E23,'CSE-4201'!B19:C53,2,FALSE)</f>
        <v>31</v>
      </c>
      <c r="H23" s="63">
        <f>VLOOKUP(E23,'CSE-4201'!B19:H53,7,FALSE)</f>
        <v>42</v>
      </c>
      <c r="I23" s="92">
        <f t="shared" si="0"/>
        <v>73</v>
      </c>
      <c r="J23" s="63" t="str">
        <f t="shared" si="1"/>
        <v>A-</v>
      </c>
      <c r="K23" s="63">
        <f t="shared" si="2"/>
        <v>3.5</v>
      </c>
      <c r="L23" s="63">
        <f>VLOOKUP(E23,'CSE-4202'!B19:C53,2,FALSE)</f>
        <v>31</v>
      </c>
      <c r="M23" s="63">
        <f>VLOOKUP(E23,'CSE-4202'!B19:D53,3,FALSE)</f>
        <v>32</v>
      </c>
      <c r="N23" s="92">
        <f t="shared" si="3"/>
        <v>63</v>
      </c>
      <c r="O23" s="63" t="str">
        <f t="shared" si="4"/>
        <v>B</v>
      </c>
      <c r="P23" s="63">
        <f t="shared" si="5"/>
        <v>3</v>
      </c>
      <c r="Q23" s="63">
        <f>VLOOKUP(E23,'CSE-4213'!B19:C53,2,FALSE)</f>
        <v>32</v>
      </c>
      <c r="R23" s="63">
        <f>VLOOKUP(E23,'CSE-4213'!B19:H53,7,FALSE)</f>
        <v>41</v>
      </c>
      <c r="S23" s="92">
        <f t="shared" si="6"/>
        <v>73</v>
      </c>
      <c r="T23" s="63" t="str">
        <f t="shared" si="7"/>
        <v>A-</v>
      </c>
      <c r="U23" s="63">
        <f t="shared" si="8"/>
        <v>3.5</v>
      </c>
      <c r="V23" s="63">
        <f>VLOOKUP($E23,'CSE-4214'!B19:C53,2,FALSE)</f>
        <v>34.5</v>
      </c>
      <c r="W23" s="63">
        <f>VLOOKUP(E23,'CSE-4214'!B19:D53,3,FALSE)</f>
        <v>40.5</v>
      </c>
      <c r="X23" s="92">
        <f t="shared" si="9"/>
        <v>75</v>
      </c>
      <c r="Y23" s="63" t="str">
        <f t="shared" si="10"/>
        <v>A</v>
      </c>
      <c r="Z23" s="63">
        <f t="shared" si="11"/>
        <v>3.75</v>
      </c>
      <c r="AA23" s="63">
        <f>VLOOKUP(E23,'CSE-4225'!B19:C53,2,FALSE)</f>
        <v>29.5</v>
      </c>
      <c r="AB23" s="63">
        <f>VLOOKUP(E23,'CSE-4225'!B19:H53,7,FALSE)</f>
        <v>41.5</v>
      </c>
      <c r="AC23" s="92">
        <f t="shared" si="12"/>
        <v>71</v>
      </c>
      <c r="AD23" s="63" t="str">
        <f t="shared" si="13"/>
        <v>A-</v>
      </c>
      <c r="AE23" s="63">
        <f t="shared" si="14"/>
        <v>3.5</v>
      </c>
      <c r="AF23" s="63">
        <f>VLOOKUP($E23,'CSE-4226'!B19:C53,2,FALSE)</f>
        <v>31</v>
      </c>
      <c r="AG23" s="63">
        <f>VLOOKUP(E23,'CSE-4226'!B19:D53,3,FALSE)</f>
        <v>40</v>
      </c>
      <c r="AH23" s="92">
        <f t="shared" si="15"/>
        <v>71</v>
      </c>
      <c r="AI23" s="63" t="str">
        <f t="shared" si="16"/>
        <v>A-</v>
      </c>
      <c r="AJ23" s="63">
        <f t="shared" si="17"/>
        <v>3.5</v>
      </c>
      <c r="AK23" s="64"/>
      <c r="AL23" s="64"/>
      <c r="AM23" s="92"/>
      <c r="AN23" s="92">
        <f t="shared" si="18"/>
        <v>3.4583333333333335</v>
      </c>
      <c r="AO23" s="92"/>
      <c r="AP23" s="65"/>
      <c r="AQ23" s="90">
        <f t="shared" si="19"/>
        <v>0</v>
      </c>
      <c r="AR23" s="106"/>
      <c r="AS23" s="8"/>
    </row>
    <row r="24" spans="1:45" ht="51" customHeight="1" x14ac:dyDescent="0.3">
      <c r="A24" s="90">
        <v>4</v>
      </c>
      <c r="B24" s="82"/>
      <c r="C24" s="82"/>
      <c r="D24" s="90"/>
      <c r="E24" s="90" t="s">
        <v>77</v>
      </c>
      <c r="F24" s="83"/>
      <c r="G24" s="63">
        <f>VLOOKUP(E24,'CSE-4201'!B20:C54,2,FALSE)</f>
        <v>34.5</v>
      </c>
      <c r="H24" s="63">
        <f>VLOOKUP(E24,'CSE-4201'!B20:H54,7,FALSE)</f>
        <v>34</v>
      </c>
      <c r="I24" s="92">
        <f t="shared" si="0"/>
        <v>68.5</v>
      </c>
      <c r="J24" s="63" t="str">
        <f t="shared" si="1"/>
        <v>B+</v>
      </c>
      <c r="K24" s="63">
        <f t="shared" si="2"/>
        <v>3.25</v>
      </c>
      <c r="L24" s="63">
        <f>VLOOKUP(E24,'CSE-4202'!B20:C54,2,FALSE)</f>
        <v>36</v>
      </c>
      <c r="M24" s="63">
        <f>VLOOKUP(E24,'CSE-4202'!B20:D54,3,FALSE)</f>
        <v>40</v>
      </c>
      <c r="N24" s="92">
        <f t="shared" si="3"/>
        <v>76</v>
      </c>
      <c r="O24" s="63" t="str">
        <f t="shared" si="4"/>
        <v>A</v>
      </c>
      <c r="P24" s="63">
        <f t="shared" si="5"/>
        <v>3.75</v>
      </c>
      <c r="Q24" s="63">
        <f>VLOOKUP(E24,'CSE-4213'!B20:C54,2,FALSE)</f>
        <v>33.75</v>
      </c>
      <c r="R24" s="63">
        <f>VLOOKUP(E24,'CSE-4213'!B20:H54,7,FALSE)</f>
        <v>41.5</v>
      </c>
      <c r="S24" s="92">
        <f t="shared" si="6"/>
        <v>75.25</v>
      </c>
      <c r="T24" s="63" t="str">
        <f t="shared" si="7"/>
        <v>A</v>
      </c>
      <c r="U24" s="63">
        <f t="shared" si="8"/>
        <v>3.75</v>
      </c>
      <c r="V24" s="63">
        <f>VLOOKUP($E24,'CSE-4214'!B20:C54,2,FALSE)</f>
        <v>34</v>
      </c>
      <c r="W24" s="63">
        <f>VLOOKUP(E24,'CSE-4214'!B20:D54,3,FALSE)</f>
        <v>42</v>
      </c>
      <c r="X24" s="92">
        <f t="shared" si="9"/>
        <v>76</v>
      </c>
      <c r="Y24" s="63" t="str">
        <f t="shared" si="10"/>
        <v>A</v>
      </c>
      <c r="Z24" s="63">
        <f t="shared" si="11"/>
        <v>3.75</v>
      </c>
      <c r="AA24" s="63">
        <f>VLOOKUP(E24,'CSE-4225'!B20:C54,2,FALSE)</f>
        <v>31</v>
      </c>
      <c r="AB24" s="63">
        <f>VLOOKUP(E24,'CSE-4225'!B20:H54,7,FALSE)</f>
        <v>39.5</v>
      </c>
      <c r="AC24" s="92">
        <f t="shared" si="12"/>
        <v>70.5</v>
      </c>
      <c r="AD24" s="63" t="str">
        <f t="shared" si="13"/>
        <v>A-</v>
      </c>
      <c r="AE24" s="63">
        <f t="shared" si="14"/>
        <v>3.5</v>
      </c>
      <c r="AF24" s="63">
        <f>VLOOKUP($E24,'CSE-4226'!B20:C54,2,FALSE)</f>
        <v>34</v>
      </c>
      <c r="AG24" s="63">
        <f>VLOOKUP(E24,'CSE-4226'!B20:D54,3,FALSE)</f>
        <v>43.5</v>
      </c>
      <c r="AH24" s="92">
        <f t="shared" si="15"/>
        <v>77.5</v>
      </c>
      <c r="AI24" s="63" t="str">
        <f t="shared" si="16"/>
        <v>A</v>
      </c>
      <c r="AJ24" s="63">
        <f t="shared" si="17"/>
        <v>3.75</v>
      </c>
      <c r="AK24" s="64"/>
      <c r="AL24" s="64"/>
      <c r="AM24" s="92"/>
      <c r="AN24" s="92">
        <f t="shared" si="18"/>
        <v>3.625</v>
      </c>
      <c r="AO24" s="92"/>
      <c r="AP24" s="110"/>
      <c r="AQ24" s="90">
        <f t="shared" si="19"/>
        <v>0</v>
      </c>
      <c r="AR24" s="106"/>
      <c r="AS24" s="8"/>
    </row>
    <row r="25" spans="1:45" ht="51" customHeight="1" x14ac:dyDescent="0.3">
      <c r="A25" s="46">
        <v>5</v>
      </c>
      <c r="B25" s="82"/>
      <c r="C25" s="82"/>
      <c r="D25" s="90"/>
      <c r="E25" s="90" t="s">
        <v>78</v>
      </c>
      <c r="F25" s="83"/>
      <c r="G25" s="63">
        <f>VLOOKUP(E25,'CSE-4201'!B21:C55,2,FALSE)</f>
        <v>34</v>
      </c>
      <c r="H25" s="63">
        <f>VLOOKUP(E25,'CSE-4201'!B21:H55,7,FALSE)</f>
        <v>40</v>
      </c>
      <c r="I25" s="92">
        <f t="shared" si="0"/>
        <v>74</v>
      </c>
      <c r="J25" s="63" t="str">
        <f t="shared" si="1"/>
        <v>A-</v>
      </c>
      <c r="K25" s="63">
        <f t="shared" si="2"/>
        <v>3.5</v>
      </c>
      <c r="L25" s="63">
        <f>VLOOKUP(E25,'CSE-4202'!B21:C55,2,FALSE)</f>
        <v>36</v>
      </c>
      <c r="M25" s="63">
        <f>VLOOKUP(E25,'CSE-4202'!B21:D55,3,FALSE)</f>
        <v>45.5</v>
      </c>
      <c r="N25" s="92">
        <f t="shared" si="3"/>
        <v>81.5</v>
      </c>
      <c r="O25" s="63" t="str">
        <f t="shared" si="4"/>
        <v>A+</v>
      </c>
      <c r="P25" s="63">
        <f t="shared" si="5"/>
        <v>4</v>
      </c>
      <c r="Q25" s="63">
        <f>VLOOKUP(E25,'CSE-4213'!B21:C55,2,FALSE)</f>
        <v>34.25</v>
      </c>
      <c r="R25" s="63">
        <f>VLOOKUP(E25,'CSE-4213'!B21:H55,7,FALSE)</f>
        <v>45</v>
      </c>
      <c r="S25" s="92">
        <f t="shared" si="6"/>
        <v>79.25</v>
      </c>
      <c r="T25" s="63" t="str">
        <f t="shared" si="7"/>
        <v>A</v>
      </c>
      <c r="U25" s="63">
        <f t="shared" si="8"/>
        <v>3.75</v>
      </c>
      <c r="V25" s="63">
        <f>VLOOKUP($E25,'CSE-4214'!B21:C55,2,FALSE)</f>
        <v>34.5</v>
      </c>
      <c r="W25" s="63">
        <f>VLOOKUP(E25,'CSE-4214'!B21:D55,3,FALSE)</f>
        <v>46.5</v>
      </c>
      <c r="X25" s="92">
        <f t="shared" si="9"/>
        <v>81</v>
      </c>
      <c r="Y25" s="63" t="str">
        <f t="shared" si="10"/>
        <v>A+</v>
      </c>
      <c r="Z25" s="63">
        <f t="shared" si="11"/>
        <v>4</v>
      </c>
      <c r="AA25" s="63">
        <f>VLOOKUP(E25,'CSE-4225'!B21:C55,2,FALSE)</f>
        <v>32.5</v>
      </c>
      <c r="AB25" s="63">
        <f>VLOOKUP(E25,'CSE-4225'!B21:H55,7,FALSE)</f>
        <v>43.5</v>
      </c>
      <c r="AC25" s="92">
        <f t="shared" si="12"/>
        <v>76</v>
      </c>
      <c r="AD25" s="63" t="str">
        <f t="shared" si="13"/>
        <v>A</v>
      </c>
      <c r="AE25" s="63">
        <f t="shared" si="14"/>
        <v>3.75</v>
      </c>
      <c r="AF25" s="63">
        <f>VLOOKUP($E25,'CSE-4226'!B21:C55,2,FALSE)</f>
        <v>35</v>
      </c>
      <c r="AG25" s="63">
        <f>VLOOKUP(E25,'CSE-4226'!B21:D55,3,FALSE)</f>
        <v>48</v>
      </c>
      <c r="AH25" s="92">
        <f t="shared" si="15"/>
        <v>83</v>
      </c>
      <c r="AI25" s="63" t="str">
        <f t="shared" si="16"/>
        <v>A+</v>
      </c>
      <c r="AJ25" s="63">
        <f t="shared" si="17"/>
        <v>4</v>
      </c>
      <c r="AK25" s="64"/>
      <c r="AL25" s="64"/>
      <c r="AM25" s="92"/>
      <c r="AN25" s="92">
        <f t="shared" si="18"/>
        <v>3.8333333333333335</v>
      </c>
      <c r="AO25" s="92"/>
      <c r="AP25" s="65"/>
      <c r="AQ25" s="90">
        <f t="shared" si="19"/>
        <v>0</v>
      </c>
      <c r="AR25" s="106"/>
      <c r="AS25" s="8"/>
    </row>
    <row r="26" spans="1:45" ht="51" customHeight="1" x14ac:dyDescent="0.3">
      <c r="A26" s="90">
        <v>6</v>
      </c>
      <c r="B26" s="82"/>
      <c r="C26" s="82"/>
      <c r="D26" s="90"/>
      <c r="E26" s="90" t="s">
        <v>79</v>
      </c>
      <c r="F26" s="83"/>
      <c r="G26" s="63">
        <f>VLOOKUP(E26,'CSE-4201'!B22:C56,2,FALSE)</f>
        <v>34</v>
      </c>
      <c r="H26" s="63">
        <f>VLOOKUP(E26,'CSE-4201'!B22:H56,7,FALSE)</f>
        <v>46</v>
      </c>
      <c r="I26" s="92">
        <f t="shared" si="0"/>
        <v>80</v>
      </c>
      <c r="J26" s="63" t="str">
        <f t="shared" si="1"/>
        <v>A+</v>
      </c>
      <c r="K26" s="63">
        <f t="shared" si="2"/>
        <v>4</v>
      </c>
      <c r="L26" s="63">
        <f>VLOOKUP(E26,'CSE-4202'!B22:C56,2,FALSE)</f>
        <v>35</v>
      </c>
      <c r="M26" s="63">
        <f>VLOOKUP(E26,'CSE-4202'!B22:D56,3,FALSE)</f>
        <v>45</v>
      </c>
      <c r="N26" s="92">
        <f t="shared" si="3"/>
        <v>80</v>
      </c>
      <c r="O26" s="63" t="str">
        <f t="shared" si="4"/>
        <v>A+</v>
      </c>
      <c r="P26" s="63">
        <f t="shared" si="5"/>
        <v>4</v>
      </c>
      <c r="Q26" s="63">
        <f>VLOOKUP(E26,'CSE-4213'!B22:C56,2,FALSE)</f>
        <v>33.25</v>
      </c>
      <c r="R26" s="63">
        <f>VLOOKUP(E26,'CSE-4213'!B22:H56,7,FALSE)</f>
        <v>44.5</v>
      </c>
      <c r="S26" s="92">
        <f t="shared" si="6"/>
        <v>77.75</v>
      </c>
      <c r="T26" s="63" t="str">
        <f t="shared" si="7"/>
        <v>A</v>
      </c>
      <c r="U26" s="63">
        <f t="shared" si="8"/>
        <v>3.75</v>
      </c>
      <c r="V26" s="63">
        <f>VLOOKUP($E26,'CSE-4214'!B22:C56,2,FALSE)</f>
        <v>34.5</v>
      </c>
      <c r="W26" s="63">
        <f>VLOOKUP(E26,'CSE-4214'!B22:D56,3,FALSE)</f>
        <v>42.5</v>
      </c>
      <c r="X26" s="92">
        <f t="shared" si="9"/>
        <v>77</v>
      </c>
      <c r="Y26" s="63" t="str">
        <f t="shared" si="10"/>
        <v>A</v>
      </c>
      <c r="Z26" s="63">
        <f t="shared" si="11"/>
        <v>3.75</v>
      </c>
      <c r="AA26" s="63">
        <f>VLOOKUP(E26,'CSE-4225'!B22:C56,2,FALSE)</f>
        <v>31.5</v>
      </c>
      <c r="AB26" s="63">
        <f>VLOOKUP(E26,'CSE-4225'!B22:H56,7,FALSE)</f>
        <v>44</v>
      </c>
      <c r="AC26" s="92">
        <f t="shared" si="12"/>
        <v>75.5</v>
      </c>
      <c r="AD26" s="63" t="str">
        <f t="shared" si="13"/>
        <v>A</v>
      </c>
      <c r="AE26" s="63">
        <f t="shared" si="14"/>
        <v>3.75</v>
      </c>
      <c r="AF26" s="63">
        <f>VLOOKUP($E26,'CSE-4226'!B22:C56,2,FALSE)</f>
        <v>33</v>
      </c>
      <c r="AG26" s="63">
        <f>VLOOKUP(E26,'CSE-4226'!B22:D56,3,FALSE)</f>
        <v>44</v>
      </c>
      <c r="AH26" s="92">
        <f t="shared" si="15"/>
        <v>77</v>
      </c>
      <c r="AI26" s="63" t="str">
        <f t="shared" si="16"/>
        <v>A</v>
      </c>
      <c r="AJ26" s="63">
        <f t="shared" si="17"/>
        <v>3.75</v>
      </c>
      <c r="AK26" s="64"/>
      <c r="AL26" s="64"/>
      <c r="AM26" s="92"/>
      <c r="AN26" s="92">
        <f t="shared" si="18"/>
        <v>3.8333333333333335</v>
      </c>
      <c r="AO26" s="92"/>
      <c r="AP26" s="65"/>
      <c r="AQ26" s="90">
        <f t="shared" si="19"/>
        <v>0</v>
      </c>
      <c r="AR26" s="106"/>
      <c r="AS26" s="8"/>
    </row>
    <row r="27" spans="1:45" ht="51" customHeight="1" x14ac:dyDescent="0.3">
      <c r="A27" s="46">
        <v>7</v>
      </c>
      <c r="B27" s="82"/>
      <c r="C27" s="82"/>
      <c r="D27" s="90"/>
      <c r="E27" s="90" t="s">
        <v>80</v>
      </c>
      <c r="F27" s="83"/>
      <c r="G27" s="63">
        <f>VLOOKUP(E27,'CSE-4201'!B23:C57,2,FALSE)</f>
        <v>31</v>
      </c>
      <c r="H27" s="63">
        <f>VLOOKUP(E27,'CSE-4201'!B23:H57,7,FALSE)</f>
        <v>28</v>
      </c>
      <c r="I27" s="92">
        <f t="shared" si="0"/>
        <v>59</v>
      </c>
      <c r="J27" s="63" t="str">
        <f t="shared" si="1"/>
        <v>B-</v>
      </c>
      <c r="K27" s="63">
        <f t="shared" si="2"/>
        <v>2.75</v>
      </c>
      <c r="L27" s="63">
        <f>VLOOKUP(E27,'CSE-4202'!B23:C57,2,FALSE)</f>
        <v>30</v>
      </c>
      <c r="M27" s="63">
        <f>VLOOKUP(E27,'CSE-4202'!B23:D57,3,FALSE)</f>
        <v>40</v>
      </c>
      <c r="N27" s="92">
        <f t="shared" si="3"/>
        <v>70</v>
      </c>
      <c r="O27" s="63" t="str">
        <f t="shared" si="4"/>
        <v>A-</v>
      </c>
      <c r="P27" s="63">
        <f t="shared" si="5"/>
        <v>3.5</v>
      </c>
      <c r="Q27" s="63">
        <f>VLOOKUP(E27,'CSE-4213'!B23:C57,2,FALSE)</f>
        <v>29.25</v>
      </c>
      <c r="R27" s="63">
        <f>VLOOKUP(E27,'CSE-4213'!B23:H57,7,FALSE)</f>
        <v>34.5</v>
      </c>
      <c r="S27" s="92">
        <f t="shared" si="6"/>
        <v>63.75</v>
      </c>
      <c r="T27" s="63" t="str">
        <f t="shared" si="7"/>
        <v>B</v>
      </c>
      <c r="U27" s="63">
        <f t="shared" si="8"/>
        <v>3</v>
      </c>
      <c r="V27" s="63">
        <f>VLOOKUP($E27,'CSE-4214'!B23:C57,2,FALSE)</f>
        <v>32.5</v>
      </c>
      <c r="W27" s="63">
        <f>VLOOKUP(E27,'CSE-4214'!B23:D57,3,FALSE)</f>
        <v>39.5</v>
      </c>
      <c r="X27" s="92">
        <f t="shared" si="9"/>
        <v>72</v>
      </c>
      <c r="Y27" s="63" t="str">
        <f t="shared" si="10"/>
        <v>A-</v>
      </c>
      <c r="Z27" s="63">
        <f t="shared" si="11"/>
        <v>3.5</v>
      </c>
      <c r="AA27" s="63">
        <f>VLOOKUP(E27,'CSE-4225'!B23:C57,2,FALSE)</f>
        <v>28</v>
      </c>
      <c r="AB27" s="63">
        <f>VLOOKUP(E27,'CSE-4225'!B23:H57,7,FALSE)</f>
        <v>39.5</v>
      </c>
      <c r="AC27" s="92">
        <f t="shared" si="12"/>
        <v>67.5</v>
      </c>
      <c r="AD27" s="63" t="str">
        <f t="shared" si="13"/>
        <v>B+</v>
      </c>
      <c r="AE27" s="63">
        <f t="shared" si="14"/>
        <v>3.25</v>
      </c>
      <c r="AF27" s="63">
        <f>VLOOKUP($E27,'CSE-4226'!B23:C57,2,FALSE)</f>
        <v>33</v>
      </c>
      <c r="AG27" s="63">
        <f>VLOOKUP(E27,'CSE-4226'!B23:D57,3,FALSE)</f>
        <v>39</v>
      </c>
      <c r="AH27" s="92">
        <f t="shared" si="15"/>
        <v>72</v>
      </c>
      <c r="AI27" s="63" t="str">
        <f t="shared" si="16"/>
        <v>A-</v>
      </c>
      <c r="AJ27" s="63">
        <f t="shared" si="17"/>
        <v>3.5</v>
      </c>
      <c r="AK27" s="64"/>
      <c r="AL27" s="64"/>
      <c r="AM27" s="92"/>
      <c r="AN27" s="92">
        <f t="shared" si="18"/>
        <v>3.25</v>
      </c>
      <c r="AO27" s="92"/>
      <c r="AP27" s="65"/>
      <c r="AQ27" s="90">
        <f t="shared" si="19"/>
        <v>0</v>
      </c>
      <c r="AR27" s="106"/>
      <c r="AS27" s="8"/>
    </row>
    <row r="28" spans="1:45" ht="51" customHeight="1" x14ac:dyDescent="0.3">
      <c r="A28" s="90">
        <v>8</v>
      </c>
      <c r="B28" s="82"/>
      <c r="C28" s="82"/>
      <c r="D28" s="90"/>
      <c r="E28" s="90" t="s">
        <v>81</v>
      </c>
      <c r="F28" s="83"/>
      <c r="G28" s="63">
        <f>VLOOKUP(E28,'CSE-4201'!B24:C58,2,FALSE)</f>
        <v>34</v>
      </c>
      <c r="H28" s="63">
        <f>VLOOKUP(E28,'CSE-4201'!B24:H58,7,FALSE)</f>
        <v>39.5</v>
      </c>
      <c r="I28" s="92">
        <f t="shared" si="0"/>
        <v>73.5</v>
      </c>
      <c r="J28" s="63" t="str">
        <f t="shared" si="1"/>
        <v>A-</v>
      </c>
      <c r="K28" s="63">
        <f t="shared" si="2"/>
        <v>3.5</v>
      </c>
      <c r="L28" s="63">
        <f>VLOOKUP(E28,'CSE-4202'!B24:C58,2,FALSE)</f>
        <v>35</v>
      </c>
      <c r="M28" s="63">
        <f>VLOOKUP(E28,'CSE-4202'!B24:D58,3,FALSE)</f>
        <v>35</v>
      </c>
      <c r="N28" s="92">
        <f t="shared" si="3"/>
        <v>70</v>
      </c>
      <c r="O28" s="63" t="str">
        <f t="shared" si="4"/>
        <v>A-</v>
      </c>
      <c r="P28" s="63">
        <f t="shared" si="5"/>
        <v>3.5</v>
      </c>
      <c r="Q28" s="63">
        <f>VLOOKUP(E28,'CSE-4213'!B24:C58,2,FALSE)</f>
        <v>32.5</v>
      </c>
      <c r="R28" s="63">
        <f>VLOOKUP(E28,'CSE-4213'!B24:H58,7,FALSE)</f>
        <v>43.5</v>
      </c>
      <c r="S28" s="92">
        <f t="shared" si="6"/>
        <v>76</v>
      </c>
      <c r="T28" s="63" t="str">
        <f t="shared" si="7"/>
        <v>A</v>
      </c>
      <c r="U28" s="63">
        <f t="shared" si="8"/>
        <v>3.75</v>
      </c>
      <c r="V28" s="63">
        <f>VLOOKUP($E28,'CSE-4214'!B24:C58,2,FALSE)</f>
        <v>34</v>
      </c>
      <c r="W28" s="63">
        <f>VLOOKUP(E28,'CSE-4214'!B24:D58,3,FALSE)</f>
        <v>42</v>
      </c>
      <c r="X28" s="92">
        <f t="shared" si="9"/>
        <v>76</v>
      </c>
      <c r="Y28" s="63" t="str">
        <f t="shared" si="10"/>
        <v>A</v>
      </c>
      <c r="Z28" s="63">
        <f t="shared" si="11"/>
        <v>3.75</v>
      </c>
      <c r="AA28" s="63">
        <f>VLOOKUP(E28,'CSE-4225'!B24:C58,2,FALSE)</f>
        <v>32</v>
      </c>
      <c r="AB28" s="63">
        <f>VLOOKUP(E28,'CSE-4225'!B24:H58,7,FALSE)</f>
        <v>40</v>
      </c>
      <c r="AC28" s="92">
        <f t="shared" si="12"/>
        <v>72</v>
      </c>
      <c r="AD28" s="63" t="str">
        <f t="shared" si="13"/>
        <v>A-</v>
      </c>
      <c r="AE28" s="63">
        <f t="shared" si="14"/>
        <v>3.5</v>
      </c>
      <c r="AF28" s="63">
        <f>VLOOKUP($E28,'CSE-4226'!B24:C58,2,FALSE)</f>
        <v>33</v>
      </c>
      <c r="AG28" s="63">
        <f>VLOOKUP(E28,'CSE-4226'!B24:D58,3,FALSE)</f>
        <v>40.5</v>
      </c>
      <c r="AH28" s="92">
        <f t="shared" si="15"/>
        <v>73.5</v>
      </c>
      <c r="AI28" s="63" t="str">
        <f t="shared" si="16"/>
        <v>A-</v>
      </c>
      <c r="AJ28" s="63">
        <f t="shared" si="17"/>
        <v>3.5</v>
      </c>
      <c r="AK28" s="64"/>
      <c r="AL28" s="64"/>
      <c r="AM28" s="92"/>
      <c r="AN28" s="92">
        <f t="shared" si="18"/>
        <v>3.5833333333333335</v>
      </c>
      <c r="AO28" s="92"/>
      <c r="AP28" s="65"/>
      <c r="AQ28" s="90">
        <f t="shared" si="19"/>
        <v>0</v>
      </c>
      <c r="AR28" s="106"/>
      <c r="AS28" s="8"/>
    </row>
    <row r="29" spans="1:45" ht="51" customHeight="1" x14ac:dyDescent="0.3">
      <c r="A29" s="46">
        <v>9</v>
      </c>
      <c r="B29" s="82"/>
      <c r="C29" s="82"/>
      <c r="D29" s="90"/>
      <c r="E29" s="90" t="s">
        <v>82</v>
      </c>
      <c r="F29" s="83"/>
      <c r="G29" s="63">
        <f>VLOOKUP(E29,'CSE-4201'!B25:C59,2,FALSE)</f>
        <v>34.5</v>
      </c>
      <c r="H29" s="63">
        <f>VLOOKUP(E29,'CSE-4201'!B25:H59,7,FALSE)</f>
        <v>42</v>
      </c>
      <c r="I29" s="92">
        <f t="shared" si="0"/>
        <v>76.5</v>
      </c>
      <c r="J29" s="63" t="str">
        <f t="shared" si="1"/>
        <v>A</v>
      </c>
      <c r="K29" s="63">
        <f t="shared" si="2"/>
        <v>3.75</v>
      </c>
      <c r="L29" s="63">
        <f>VLOOKUP(E29,'CSE-4202'!B25:C59,2,FALSE)</f>
        <v>35</v>
      </c>
      <c r="M29" s="63">
        <f>VLOOKUP(E29,'CSE-4202'!B25:D59,3,FALSE)</f>
        <v>45</v>
      </c>
      <c r="N29" s="92">
        <f t="shared" si="3"/>
        <v>80</v>
      </c>
      <c r="O29" s="63" t="str">
        <f t="shared" si="4"/>
        <v>A+</v>
      </c>
      <c r="P29" s="63">
        <f t="shared" si="5"/>
        <v>4</v>
      </c>
      <c r="Q29" s="63">
        <f>VLOOKUP(E29,'CSE-4213'!B25:C59,2,FALSE)</f>
        <v>33.75</v>
      </c>
      <c r="R29" s="63">
        <f>VLOOKUP(E29,'CSE-4213'!B25:H59,7,FALSE)</f>
        <v>38.5</v>
      </c>
      <c r="S29" s="92">
        <f t="shared" si="6"/>
        <v>72.25</v>
      </c>
      <c r="T29" s="63" t="str">
        <f t="shared" si="7"/>
        <v>A-</v>
      </c>
      <c r="U29" s="63">
        <f t="shared" si="8"/>
        <v>3.5</v>
      </c>
      <c r="V29" s="63">
        <f>VLOOKUP($E29,'CSE-4214'!B25:C59,2,FALSE)</f>
        <v>33.5</v>
      </c>
      <c r="W29" s="63">
        <f>VLOOKUP(E29,'CSE-4214'!B25:D59,3,FALSE)</f>
        <v>42.5</v>
      </c>
      <c r="X29" s="92">
        <f t="shared" si="9"/>
        <v>76</v>
      </c>
      <c r="Y29" s="63" t="str">
        <f t="shared" si="10"/>
        <v>A</v>
      </c>
      <c r="Z29" s="63">
        <f t="shared" si="11"/>
        <v>3.75</v>
      </c>
      <c r="AA29" s="63">
        <f>VLOOKUP(E29,'CSE-4225'!B25:C59,2,FALSE)</f>
        <v>36</v>
      </c>
      <c r="AB29" s="63">
        <f>VLOOKUP(E29,'CSE-4225'!B25:H59,7,FALSE)</f>
        <v>43</v>
      </c>
      <c r="AC29" s="92">
        <f t="shared" si="12"/>
        <v>79</v>
      </c>
      <c r="AD29" s="63" t="str">
        <f t="shared" si="13"/>
        <v>A</v>
      </c>
      <c r="AE29" s="63">
        <f t="shared" si="14"/>
        <v>3.75</v>
      </c>
      <c r="AF29" s="63">
        <f>VLOOKUP($E29,'CSE-4226'!B25:C59,2,FALSE)</f>
        <v>35</v>
      </c>
      <c r="AG29" s="63">
        <f>VLOOKUP(E29,'CSE-4226'!B25:D59,3,FALSE)</f>
        <v>48</v>
      </c>
      <c r="AH29" s="92">
        <f t="shared" si="15"/>
        <v>83</v>
      </c>
      <c r="AI29" s="63" t="str">
        <f t="shared" si="16"/>
        <v>A+</v>
      </c>
      <c r="AJ29" s="63">
        <f t="shared" si="17"/>
        <v>4</v>
      </c>
      <c r="AK29" s="64"/>
      <c r="AL29" s="64"/>
      <c r="AM29" s="92"/>
      <c r="AN29" s="92">
        <f t="shared" si="18"/>
        <v>3.7916666666666665</v>
      </c>
      <c r="AO29" s="92"/>
      <c r="AP29" s="65"/>
      <c r="AQ29" s="90">
        <f t="shared" si="19"/>
        <v>0</v>
      </c>
      <c r="AR29" s="106"/>
      <c r="AS29" s="8"/>
    </row>
    <row r="30" spans="1:45" ht="51" customHeight="1" x14ac:dyDescent="0.3">
      <c r="A30" s="90">
        <v>10</v>
      </c>
      <c r="B30" s="82"/>
      <c r="C30" s="82"/>
      <c r="D30" s="90"/>
      <c r="E30" s="90" t="s">
        <v>83</v>
      </c>
      <c r="F30" s="83"/>
      <c r="G30" s="63">
        <f>VLOOKUP(E30,'CSE-4201'!B26:C60,2,FALSE)</f>
        <v>32</v>
      </c>
      <c r="H30" s="63">
        <f>VLOOKUP(E30,'CSE-4201'!B26:H60,7,FALSE)</f>
        <v>42</v>
      </c>
      <c r="I30" s="92">
        <f t="shared" si="0"/>
        <v>74</v>
      </c>
      <c r="J30" s="63" t="str">
        <f t="shared" si="1"/>
        <v>A-</v>
      </c>
      <c r="K30" s="63">
        <f t="shared" si="2"/>
        <v>3.5</v>
      </c>
      <c r="L30" s="63">
        <f>VLOOKUP(E30,'CSE-4202'!B26:C60,2,FALSE)</f>
        <v>36.5</v>
      </c>
      <c r="M30" s="63">
        <f>VLOOKUP(E30,'CSE-4202'!B26:D60,3,FALSE)</f>
        <v>38</v>
      </c>
      <c r="N30" s="92">
        <f t="shared" si="3"/>
        <v>74.5</v>
      </c>
      <c r="O30" s="63" t="str">
        <f t="shared" si="4"/>
        <v>A-</v>
      </c>
      <c r="P30" s="63">
        <f t="shared" si="5"/>
        <v>3.5</v>
      </c>
      <c r="Q30" s="63">
        <f>VLOOKUP(E30,'CSE-4213'!B26:C60,2,FALSE)</f>
        <v>31.75</v>
      </c>
      <c r="R30" s="63">
        <f>VLOOKUP(E30,'CSE-4213'!B26:H60,7,FALSE)</f>
        <v>44</v>
      </c>
      <c r="S30" s="92">
        <f t="shared" si="6"/>
        <v>75.75</v>
      </c>
      <c r="T30" s="63" t="str">
        <f t="shared" si="7"/>
        <v>A</v>
      </c>
      <c r="U30" s="63">
        <f t="shared" si="8"/>
        <v>3.75</v>
      </c>
      <c r="V30" s="63">
        <f>VLOOKUP($E30,'CSE-4214'!B26:C60,2,FALSE)</f>
        <v>33</v>
      </c>
      <c r="W30" s="63">
        <f>VLOOKUP(E30,'CSE-4214'!B26:D60,3,FALSE)</f>
        <v>43</v>
      </c>
      <c r="X30" s="92">
        <f t="shared" si="9"/>
        <v>76</v>
      </c>
      <c r="Y30" s="63" t="str">
        <f t="shared" si="10"/>
        <v>A</v>
      </c>
      <c r="Z30" s="63">
        <f t="shared" si="11"/>
        <v>3.75</v>
      </c>
      <c r="AA30" s="63">
        <f>VLOOKUP(E30,'CSE-4225'!B26:C60,2,FALSE)</f>
        <v>31.5</v>
      </c>
      <c r="AB30" s="63">
        <f>VLOOKUP(E30,'CSE-4225'!B26:H60,7,FALSE)</f>
        <v>43.5</v>
      </c>
      <c r="AC30" s="92">
        <f t="shared" si="12"/>
        <v>75</v>
      </c>
      <c r="AD30" s="63" t="str">
        <f t="shared" si="13"/>
        <v>A</v>
      </c>
      <c r="AE30" s="63">
        <f t="shared" si="14"/>
        <v>3.75</v>
      </c>
      <c r="AF30" s="63">
        <f>VLOOKUP($E30,'CSE-4226'!B26:C60,2,FALSE)</f>
        <v>31</v>
      </c>
      <c r="AG30" s="63">
        <f>VLOOKUP(E30,'CSE-4226'!B26:D60,3,FALSE)</f>
        <v>46.5</v>
      </c>
      <c r="AH30" s="92">
        <f t="shared" si="15"/>
        <v>77.5</v>
      </c>
      <c r="AI30" s="63" t="str">
        <f t="shared" si="16"/>
        <v>A</v>
      </c>
      <c r="AJ30" s="63">
        <f t="shared" si="17"/>
        <v>3.75</v>
      </c>
      <c r="AK30" s="64"/>
      <c r="AL30" s="64"/>
      <c r="AM30" s="92"/>
      <c r="AN30" s="92">
        <f t="shared" si="18"/>
        <v>3.6666666666666665</v>
      </c>
      <c r="AO30" s="92"/>
      <c r="AP30" s="65"/>
      <c r="AQ30" s="90">
        <f t="shared" si="19"/>
        <v>0</v>
      </c>
      <c r="AR30" s="106"/>
      <c r="AS30" s="8"/>
    </row>
    <row r="31" spans="1:45" ht="51" customHeight="1" x14ac:dyDescent="0.3">
      <c r="A31" s="46">
        <v>11</v>
      </c>
      <c r="B31" s="82"/>
      <c r="C31" s="82"/>
      <c r="D31" s="90"/>
      <c r="E31" s="90" t="s">
        <v>84</v>
      </c>
      <c r="F31" s="83"/>
      <c r="G31" s="63">
        <f>VLOOKUP(E31,'CSE-4201'!B27:C61,2,FALSE)</f>
        <v>35.5</v>
      </c>
      <c r="H31" s="63">
        <f>VLOOKUP(E31,'CSE-4201'!B27:H61,7,FALSE)</f>
        <v>37</v>
      </c>
      <c r="I31" s="92">
        <f t="shared" si="0"/>
        <v>72.5</v>
      </c>
      <c r="J31" s="63" t="str">
        <f t="shared" si="1"/>
        <v>A-</v>
      </c>
      <c r="K31" s="63">
        <f t="shared" si="2"/>
        <v>3.5</v>
      </c>
      <c r="L31" s="63">
        <f>VLOOKUP(E31,'CSE-4202'!B27:C61,2,FALSE)</f>
        <v>34.5</v>
      </c>
      <c r="M31" s="63">
        <f>VLOOKUP(E31,'CSE-4202'!B27:D61,3,FALSE)</f>
        <v>48</v>
      </c>
      <c r="N31" s="92">
        <f t="shared" si="3"/>
        <v>82.5</v>
      </c>
      <c r="O31" s="63" t="str">
        <f t="shared" si="4"/>
        <v>A+</v>
      </c>
      <c r="P31" s="63">
        <f t="shared" si="5"/>
        <v>4</v>
      </c>
      <c r="Q31" s="63">
        <f>VLOOKUP(E31,'CSE-4213'!B27:C61,2,FALSE)</f>
        <v>36.5</v>
      </c>
      <c r="R31" s="63">
        <f>VLOOKUP(E31,'CSE-4213'!B27:H61,7,FALSE)</f>
        <v>48.5</v>
      </c>
      <c r="S31" s="92">
        <f t="shared" si="6"/>
        <v>85</v>
      </c>
      <c r="T31" s="63" t="str">
        <f t="shared" si="7"/>
        <v>A+</v>
      </c>
      <c r="U31" s="63">
        <f t="shared" si="8"/>
        <v>4</v>
      </c>
      <c r="V31" s="63">
        <f>VLOOKUP($E31,'CSE-4214'!B27:C61,2,FALSE)</f>
        <v>38</v>
      </c>
      <c r="W31" s="63">
        <f>VLOOKUP(E31,'CSE-4214'!B27:D61,3,FALSE)</f>
        <v>48</v>
      </c>
      <c r="X31" s="92">
        <f t="shared" si="9"/>
        <v>86</v>
      </c>
      <c r="Y31" s="63" t="str">
        <f t="shared" si="10"/>
        <v>A+</v>
      </c>
      <c r="Z31" s="63">
        <f t="shared" si="11"/>
        <v>4</v>
      </c>
      <c r="AA31" s="63">
        <f>VLOOKUP(E31,'CSE-4225'!B27:C61,2,FALSE)</f>
        <v>31</v>
      </c>
      <c r="AB31" s="63">
        <f>VLOOKUP(E31,'CSE-4225'!B27:H61,7,FALSE)</f>
        <v>40</v>
      </c>
      <c r="AC31" s="92">
        <f t="shared" si="12"/>
        <v>71</v>
      </c>
      <c r="AD31" s="63" t="str">
        <f t="shared" si="13"/>
        <v>A-</v>
      </c>
      <c r="AE31" s="63">
        <f t="shared" si="14"/>
        <v>3.5</v>
      </c>
      <c r="AF31" s="63">
        <f>VLOOKUP($E31,'CSE-4226'!B27:C61,2,FALSE)</f>
        <v>33</v>
      </c>
      <c r="AG31" s="63">
        <f>VLOOKUP(E31,'CSE-4226'!B27:D61,3,FALSE)</f>
        <v>43</v>
      </c>
      <c r="AH31" s="92">
        <f t="shared" si="15"/>
        <v>76</v>
      </c>
      <c r="AI31" s="63" t="str">
        <f t="shared" si="16"/>
        <v>A</v>
      </c>
      <c r="AJ31" s="63">
        <f t="shared" si="17"/>
        <v>3.75</v>
      </c>
      <c r="AK31" s="64"/>
      <c r="AL31" s="64"/>
      <c r="AM31" s="92"/>
      <c r="AN31" s="92">
        <f t="shared" si="18"/>
        <v>3.7916666666666665</v>
      </c>
      <c r="AO31" s="92"/>
      <c r="AP31" s="65"/>
      <c r="AQ31" s="90">
        <f t="shared" si="19"/>
        <v>0</v>
      </c>
      <c r="AR31" s="106"/>
      <c r="AS31" s="8"/>
    </row>
    <row r="32" spans="1:45" ht="51" customHeight="1" x14ac:dyDescent="0.3">
      <c r="A32" s="90">
        <v>12</v>
      </c>
      <c r="B32" s="82"/>
      <c r="C32" s="82"/>
      <c r="D32" s="90"/>
      <c r="E32" s="90" t="s">
        <v>85</v>
      </c>
      <c r="F32" s="83"/>
      <c r="G32" s="63">
        <f>VLOOKUP(E32,'CSE-4201'!B28:C62,2,FALSE)</f>
        <v>37</v>
      </c>
      <c r="H32" s="63">
        <f>VLOOKUP(E32,'CSE-4201'!B28:H62,7,FALSE)</f>
        <v>48</v>
      </c>
      <c r="I32" s="92">
        <f t="shared" si="0"/>
        <v>85</v>
      </c>
      <c r="J32" s="63" t="str">
        <f t="shared" si="1"/>
        <v>A+</v>
      </c>
      <c r="K32" s="63">
        <f t="shared" si="2"/>
        <v>4</v>
      </c>
      <c r="L32" s="63">
        <f>VLOOKUP(E32,'CSE-4202'!B28:C62,2,FALSE)</f>
        <v>35.5</v>
      </c>
      <c r="M32" s="63">
        <f>VLOOKUP(E32,'CSE-4202'!B28:D62,3,FALSE)</f>
        <v>51.5</v>
      </c>
      <c r="N32" s="92">
        <f t="shared" si="3"/>
        <v>87</v>
      </c>
      <c r="O32" s="63" t="str">
        <f t="shared" si="4"/>
        <v>A+</v>
      </c>
      <c r="P32" s="63">
        <f t="shared" si="5"/>
        <v>4</v>
      </c>
      <c r="Q32" s="63">
        <f>VLOOKUP(E32,'CSE-4213'!B28:C62,2,FALSE)</f>
        <v>35</v>
      </c>
      <c r="R32" s="63">
        <f>VLOOKUP(E32,'CSE-4213'!B28:H62,7,FALSE)</f>
        <v>48</v>
      </c>
      <c r="S32" s="92">
        <f t="shared" si="6"/>
        <v>83</v>
      </c>
      <c r="T32" s="63" t="str">
        <f t="shared" si="7"/>
        <v>A+</v>
      </c>
      <c r="U32" s="63">
        <f t="shared" si="8"/>
        <v>4</v>
      </c>
      <c r="V32" s="63">
        <f>VLOOKUP($E32,'CSE-4214'!B28:C62,2,FALSE)</f>
        <v>36</v>
      </c>
      <c r="W32" s="63">
        <f>VLOOKUP(E32,'CSE-4214'!B28:D62,3,FALSE)</f>
        <v>47</v>
      </c>
      <c r="X32" s="92">
        <f t="shared" si="9"/>
        <v>83</v>
      </c>
      <c r="Y32" s="63" t="str">
        <f t="shared" si="10"/>
        <v>A+</v>
      </c>
      <c r="Z32" s="63">
        <f t="shared" si="11"/>
        <v>4</v>
      </c>
      <c r="AA32" s="63">
        <f>VLOOKUP(E32,'CSE-4225'!B28:C62,2,FALSE)</f>
        <v>32.5</v>
      </c>
      <c r="AB32" s="63">
        <f>VLOOKUP(E32,'CSE-4225'!B28:H62,7,FALSE)</f>
        <v>44.5</v>
      </c>
      <c r="AC32" s="92">
        <f t="shared" si="12"/>
        <v>77</v>
      </c>
      <c r="AD32" s="63" t="str">
        <f t="shared" si="13"/>
        <v>A</v>
      </c>
      <c r="AE32" s="63">
        <f t="shared" si="14"/>
        <v>3.75</v>
      </c>
      <c r="AF32" s="63">
        <f>VLOOKUP($E32,'CSE-4226'!B28:C62,2,FALSE)</f>
        <v>33</v>
      </c>
      <c r="AG32" s="63">
        <f>VLOOKUP(E32,'CSE-4226'!B28:D62,3,FALSE)</f>
        <v>50.5</v>
      </c>
      <c r="AH32" s="92">
        <f t="shared" si="15"/>
        <v>83.5</v>
      </c>
      <c r="AI32" s="63" t="str">
        <f t="shared" si="16"/>
        <v>A+</v>
      </c>
      <c r="AJ32" s="63">
        <f t="shared" si="17"/>
        <v>4</v>
      </c>
      <c r="AK32" s="64"/>
      <c r="AL32" s="64"/>
      <c r="AM32" s="92"/>
      <c r="AN32" s="92">
        <f t="shared" si="18"/>
        <v>3.9583333333333335</v>
      </c>
      <c r="AO32" s="92"/>
      <c r="AP32" s="65"/>
      <c r="AQ32" s="90">
        <f t="shared" si="19"/>
        <v>0</v>
      </c>
      <c r="AR32" s="106"/>
      <c r="AS32" s="8"/>
    </row>
    <row r="33" spans="1:67" ht="51" customHeight="1" x14ac:dyDescent="0.3">
      <c r="A33" s="46">
        <v>13</v>
      </c>
      <c r="B33" s="82"/>
      <c r="C33" s="82"/>
      <c r="D33" s="90"/>
      <c r="E33" s="90" t="s">
        <v>86</v>
      </c>
      <c r="F33" s="83"/>
      <c r="G33" s="63">
        <f>VLOOKUP(E33,'CSE-4201'!B29:C63,2,FALSE)</f>
        <v>33.5</v>
      </c>
      <c r="H33" s="63">
        <f>VLOOKUP(E33,'CSE-4201'!B29:H63,7,FALSE)</f>
        <v>35.5</v>
      </c>
      <c r="I33" s="92">
        <f t="shared" si="0"/>
        <v>69</v>
      </c>
      <c r="J33" s="63" t="str">
        <f t="shared" si="1"/>
        <v>B+</v>
      </c>
      <c r="K33" s="63">
        <f t="shared" si="2"/>
        <v>3.25</v>
      </c>
      <c r="L33" s="63">
        <f>VLOOKUP(E33,'CSE-4202'!B29:C63,2,FALSE)</f>
        <v>36</v>
      </c>
      <c r="M33" s="63">
        <f>VLOOKUP(E33,'CSE-4202'!B29:D63,3,FALSE)</f>
        <v>39</v>
      </c>
      <c r="N33" s="92">
        <f t="shared" si="3"/>
        <v>75</v>
      </c>
      <c r="O33" s="63" t="str">
        <f t="shared" si="4"/>
        <v>A</v>
      </c>
      <c r="P33" s="63">
        <f t="shared" si="5"/>
        <v>3.75</v>
      </c>
      <c r="Q33" s="63">
        <f>VLOOKUP(E33,'CSE-4213'!B29:C63,2,FALSE)</f>
        <v>31.75</v>
      </c>
      <c r="R33" s="63">
        <f>VLOOKUP(E33,'CSE-4213'!B29:H63,7,FALSE)</f>
        <v>39</v>
      </c>
      <c r="S33" s="92">
        <f t="shared" si="6"/>
        <v>70.75</v>
      </c>
      <c r="T33" s="63" t="str">
        <f t="shared" si="7"/>
        <v>A-</v>
      </c>
      <c r="U33" s="63">
        <f t="shared" si="8"/>
        <v>3.5</v>
      </c>
      <c r="V33" s="63">
        <f>VLOOKUP($E33,'CSE-4214'!B29:C63,2,FALSE)</f>
        <v>34</v>
      </c>
      <c r="W33" s="63">
        <f>VLOOKUP(E33,'CSE-4214'!B29:D63,3,FALSE)</f>
        <v>37</v>
      </c>
      <c r="X33" s="92">
        <f t="shared" si="9"/>
        <v>71</v>
      </c>
      <c r="Y33" s="63" t="str">
        <f t="shared" si="10"/>
        <v>A-</v>
      </c>
      <c r="Z33" s="63">
        <f t="shared" si="11"/>
        <v>3.5</v>
      </c>
      <c r="AA33" s="63">
        <f>VLOOKUP(E33,'CSE-4225'!B29:C63,2,FALSE)</f>
        <v>30.5</v>
      </c>
      <c r="AB33" s="63">
        <f>VLOOKUP(E33,'CSE-4225'!B29:H63,7,FALSE)</f>
        <v>36.5</v>
      </c>
      <c r="AC33" s="92">
        <f t="shared" si="12"/>
        <v>67</v>
      </c>
      <c r="AD33" s="63" t="str">
        <f t="shared" si="13"/>
        <v>B+</v>
      </c>
      <c r="AE33" s="63">
        <f t="shared" si="14"/>
        <v>3.25</v>
      </c>
      <c r="AF33" s="63">
        <f>VLOOKUP($E33,'CSE-4226'!B29:C63,2,FALSE)</f>
        <v>33</v>
      </c>
      <c r="AG33" s="63">
        <f>VLOOKUP(E33,'CSE-4226'!B29:D63,3,FALSE)</f>
        <v>45</v>
      </c>
      <c r="AH33" s="92">
        <f t="shared" si="15"/>
        <v>78</v>
      </c>
      <c r="AI33" s="63" t="str">
        <f t="shared" si="16"/>
        <v>A</v>
      </c>
      <c r="AJ33" s="63">
        <f t="shared" si="17"/>
        <v>3.75</v>
      </c>
      <c r="AK33" s="64"/>
      <c r="AL33" s="64"/>
      <c r="AM33" s="92"/>
      <c r="AN33" s="92">
        <f t="shared" si="18"/>
        <v>3.5</v>
      </c>
      <c r="AO33" s="92"/>
      <c r="AP33" s="65"/>
      <c r="AQ33" s="90">
        <f t="shared" si="19"/>
        <v>0</v>
      </c>
      <c r="AR33" s="106"/>
      <c r="AS33" s="8"/>
    </row>
    <row r="34" spans="1:67" ht="51" customHeight="1" x14ac:dyDescent="0.3">
      <c r="A34" s="90">
        <v>14</v>
      </c>
      <c r="B34" s="82"/>
      <c r="C34" s="82"/>
      <c r="D34" s="90"/>
      <c r="E34" s="90" t="s">
        <v>87</v>
      </c>
      <c r="F34" s="83"/>
      <c r="G34" s="63">
        <f>VLOOKUP(E34,'CSE-4201'!B30:C64,2,FALSE)</f>
        <v>33.5</v>
      </c>
      <c r="H34" s="63">
        <f>VLOOKUP(E34,'CSE-4201'!B30:H64,7,FALSE)</f>
        <v>38</v>
      </c>
      <c r="I34" s="92">
        <f t="shared" si="0"/>
        <v>71.5</v>
      </c>
      <c r="J34" s="63" t="str">
        <f t="shared" si="1"/>
        <v>A-</v>
      </c>
      <c r="K34" s="63">
        <f t="shared" si="2"/>
        <v>3.5</v>
      </c>
      <c r="L34" s="63">
        <f>VLOOKUP(E34,'CSE-4202'!B30:C64,2,FALSE)</f>
        <v>35</v>
      </c>
      <c r="M34" s="63">
        <f>VLOOKUP(E34,'CSE-4202'!B30:D64,3,FALSE)</f>
        <v>35</v>
      </c>
      <c r="N34" s="92">
        <f t="shared" si="3"/>
        <v>70</v>
      </c>
      <c r="O34" s="63" t="str">
        <f t="shared" si="4"/>
        <v>A-</v>
      </c>
      <c r="P34" s="63">
        <f t="shared" si="5"/>
        <v>3.5</v>
      </c>
      <c r="Q34" s="63">
        <f>VLOOKUP(E34,'CSE-4213'!B30:C64,2,FALSE)</f>
        <v>31</v>
      </c>
      <c r="R34" s="63">
        <f>VLOOKUP(E34,'CSE-4213'!B30:H64,7,FALSE)</f>
        <v>42.5</v>
      </c>
      <c r="S34" s="92">
        <f t="shared" si="6"/>
        <v>73.5</v>
      </c>
      <c r="T34" s="63" t="str">
        <f t="shared" si="7"/>
        <v>A-</v>
      </c>
      <c r="U34" s="63">
        <f t="shared" si="8"/>
        <v>3.5</v>
      </c>
      <c r="V34" s="63">
        <f>VLOOKUP($E34,'CSE-4214'!B30:C64,2,FALSE)</f>
        <v>32.5</v>
      </c>
      <c r="W34" s="63">
        <f>VLOOKUP(E34,'CSE-4214'!B30:D64,3,FALSE)</f>
        <v>37.5</v>
      </c>
      <c r="X34" s="92">
        <f t="shared" si="9"/>
        <v>70</v>
      </c>
      <c r="Y34" s="63" t="str">
        <f t="shared" si="10"/>
        <v>A-</v>
      </c>
      <c r="Z34" s="63">
        <f t="shared" si="11"/>
        <v>3.5</v>
      </c>
      <c r="AA34" s="63">
        <f>VLOOKUP(E34,'CSE-4225'!B30:C64,2,FALSE)</f>
        <v>28</v>
      </c>
      <c r="AB34" s="63">
        <f>VLOOKUP(E34,'CSE-4225'!B30:H64,7,FALSE)</f>
        <v>38.5</v>
      </c>
      <c r="AC34" s="92">
        <f t="shared" si="12"/>
        <v>66.5</v>
      </c>
      <c r="AD34" s="63" t="str">
        <f t="shared" si="13"/>
        <v>B+</v>
      </c>
      <c r="AE34" s="63">
        <f t="shared" si="14"/>
        <v>3.25</v>
      </c>
      <c r="AF34" s="63">
        <f>VLOOKUP($E34,'CSE-4226'!B30:C64,2,FALSE)</f>
        <v>28</v>
      </c>
      <c r="AG34" s="63">
        <f>VLOOKUP(E34,'CSE-4226'!B30:D64,3,FALSE)</f>
        <v>38</v>
      </c>
      <c r="AH34" s="92">
        <f t="shared" si="15"/>
        <v>66</v>
      </c>
      <c r="AI34" s="63" t="str">
        <f t="shared" si="16"/>
        <v>B+</v>
      </c>
      <c r="AJ34" s="63">
        <f t="shared" si="17"/>
        <v>3.25</v>
      </c>
      <c r="AK34" s="64"/>
      <c r="AL34" s="64"/>
      <c r="AM34" s="92"/>
      <c r="AN34" s="92">
        <f t="shared" si="18"/>
        <v>3.4166666666666665</v>
      </c>
      <c r="AO34" s="92"/>
      <c r="AP34" s="65"/>
      <c r="AQ34" s="90">
        <f t="shared" si="19"/>
        <v>0</v>
      </c>
      <c r="AR34" s="106"/>
      <c r="AS34" s="8"/>
    </row>
    <row r="35" spans="1:67" ht="51" customHeight="1" x14ac:dyDescent="0.3">
      <c r="A35" s="46">
        <v>15</v>
      </c>
      <c r="B35" s="82"/>
      <c r="C35" s="82"/>
      <c r="D35" s="90"/>
      <c r="E35" s="90" t="s">
        <v>88</v>
      </c>
      <c r="F35" s="83"/>
      <c r="G35" s="63">
        <f>VLOOKUP(E35,'CSE-4201'!B31:C65,2,FALSE)</f>
        <v>31.5</v>
      </c>
      <c r="H35" s="63">
        <f>VLOOKUP(E35,'CSE-4201'!B31:H65,7,FALSE)</f>
        <v>27</v>
      </c>
      <c r="I35" s="92">
        <f t="shared" si="0"/>
        <v>58.5</v>
      </c>
      <c r="J35" s="63" t="str">
        <f t="shared" si="1"/>
        <v>B-</v>
      </c>
      <c r="K35" s="63">
        <f t="shared" si="2"/>
        <v>2.75</v>
      </c>
      <c r="L35" s="63">
        <f>VLOOKUP(E35,'CSE-4202'!B31:C65,2,FALSE)</f>
        <v>33</v>
      </c>
      <c r="M35" s="63">
        <f>VLOOKUP(E35,'CSE-4202'!B31:D65,3,FALSE)</f>
        <v>22</v>
      </c>
      <c r="N35" s="92">
        <f t="shared" si="3"/>
        <v>55</v>
      </c>
      <c r="O35" s="63" t="str">
        <f t="shared" si="4"/>
        <v>B-</v>
      </c>
      <c r="P35" s="63">
        <f t="shared" si="5"/>
        <v>2.75</v>
      </c>
      <c r="Q35" s="63">
        <f>VLOOKUP(E35,'CSE-4213'!B31:C65,2,FALSE)</f>
        <v>28.25</v>
      </c>
      <c r="R35" s="63">
        <f>VLOOKUP(E35,'CSE-4213'!B31:H65,7,FALSE)</f>
        <v>40</v>
      </c>
      <c r="S35" s="92">
        <f t="shared" si="6"/>
        <v>68.25</v>
      </c>
      <c r="T35" s="63" t="str">
        <f t="shared" si="7"/>
        <v>B+</v>
      </c>
      <c r="U35" s="63">
        <f t="shared" si="8"/>
        <v>3.25</v>
      </c>
      <c r="V35" s="63">
        <f>VLOOKUP($E35,'CSE-4214'!B31:C65,2,FALSE)</f>
        <v>28.5</v>
      </c>
      <c r="W35" s="63">
        <f>VLOOKUP(E35,'CSE-4214'!B31:D65,3,FALSE)</f>
        <v>31.5</v>
      </c>
      <c r="X35" s="92">
        <f t="shared" si="9"/>
        <v>60</v>
      </c>
      <c r="Y35" s="63" t="str">
        <f t="shared" si="10"/>
        <v>B</v>
      </c>
      <c r="Z35" s="63">
        <f t="shared" si="11"/>
        <v>3</v>
      </c>
      <c r="AA35" s="63">
        <f>VLOOKUP(E35,'CSE-4225'!B31:C65,2,FALSE)</f>
        <v>27</v>
      </c>
      <c r="AB35" s="63">
        <f>VLOOKUP(E35,'CSE-4225'!B31:H65,7,FALSE)</f>
        <v>36</v>
      </c>
      <c r="AC35" s="92">
        <f t="shared" si="12"/>
        <v>63</v>
      </c>
      <c r="AD35" s="63" t="str">
        <f t="shared" si="13"/>
        <v>B</v>
      </c>
      <c r="AE35" s="63">
        <f t="shared" si="14"/>
        <v>3</v>
      </c>
      <c r="AF35" s="63">
        <f>VLOOKUP($E35,'CSE-4226'!B31:C65,2,FALSE)</f>
        <v>30</v>
      </c>
      <c r="AG35" s="63">
        <f>VLOOKUP(E35,'CSE-4226'!B31:D65,3,FALSE)</f>
        <v>37</v>
      </c>
      <c r="AH35" s="92">
        <f t="shared" si="15"/>
        <v>67</v>
      </c>
      <c r="AI35" s="63" t="str">
        <f t="shared" si="16"/>
        <v>B+</v>
      </c>
      <c r="AJ35" s="63">
        <f t="shared" si="17"/>
        <v>3.25</v>
      </c>
      <c r="AK35" s="64"/>
      <c r="AL35" s="64"/>
      <c r="AM35" s="92"/>
      <c r="AN35" s="92">
        <f t="shared" si="18"/>
        <v>3</v>
      </c>
      <c r="AO35" s="92"/>
      <c r="AP35" s="65"/>
      <c r="AQ35" s="90">
        <f t="shared" si="19"/>
        <v>0</v>
      </c>
      <c r="AR35" s="106"/>
      <c r="AS35" s="8"/>
    </row>
    <row r="36" spans="1:67" ht="51" customHeight="1" x14ac:dyDescent="0.3">
      <c r="A36" s="90">
        <v>16</v>
      </c>
      <c r="B36" s="82"/>
      <c r="C36" s="82"/>
      <c r="D36" s="90"/>
      <c r="E36" s="90" t="s">
        <v>89</v>
      </c>
      <c r="F36" s="83"/>
      <c r="G36" s="63">
        <f>VLOOKUP(E36,'CSE-4201'!B32:C66,2,FALSE)</f>
        <v>35</v>
      </c>
      <c r="H36" s="63">
        <f>VLOOKUP(E36,'CSE-4201'!B32:H66,7,FALSE)</f>
        <v>41.5</v>
      </c>
      <c r="I36" s="92">
        <f t="shared" si="0"/>
        <v>76.5</v>
      </c>
      <c r="J36" s="63" t="str">
        <f t="shared" si="1"/>
        <v>A</v>
      </c>
      <c r="K36" s="63">
        <f t="shared" si="2"/>
        <v>3.75</v>
      </c>
      <c r="L36" s="63">
        <f>VLOOKUP(E36,'CSE-4202'!B32:C66,2,FALSE)</f>
        <v>34</v>
      </c>
      <c r="M36" s="63">
        <f>VLOOKUP(E36,'CSE-4202'!B32:D66,3,FALSE)</f>
        <v>43</v>
      </c>
      <c r="N36" s="92">
        <f t="shared" si="3"/>
        <v>77</v>
      </c>
      <c r="O36" s="63" t="str">
        <f t="shared" si="4"/>
        <v>A</v>
      </c>
      <c r="P36" s="63">
        <f t="shared" si="5"/>
        <v>3.75</v>
      </c>
      <c r="Q36" s="63">
        <f>VLOOKUP(E36,'CSE-4213'!B32:C66,2,FALSE)</f>
        <v>34</v>
      </c>
      <c r="R36" s="63">
        <f>VLOOKUP(E36,'CSE-4213'!B32:H66,7,FALSE)</f>
        <v>47.5</v>
      </c>
      <c r="S36" s="92">
        <f t="shared" si="6"/>
        <v>81.5</v>
      </c>
      <c r="T36" s="63" t="str">
        <f t="shared" si="7"/>
        <v>A+</v>
      </c>
      <c r="U36" s="63">
        <f t="shared" si="8"/>
        <v>4</v>
      </c>
      <c r="V36" s="63">
        <f>VLOOKUP($E36,'CSE-4214'!B32:C66,2,FALSE)</f>
        <v>33.5</v>
      </c>
      <c r="W36" s="63">
        <f>VLOOKUP(E36,'CSE-4214'!B32:D66,3,FALSE)</f>
        <v>42.5</v>
      </c>
      <c r="X36" s="92">
        <f t="shared" si="9"/>
        <v>76</v>
      </c>
      <c r="Y36" s="63" t="str">
        <f t="shared" si="10"/>
        <v>A</v>
      </c>
      <c r="Z36" s="63">
        <f t="shared" si="11"/>
        <v>3.75</v>
      </c>
      <c r="AA36" s="63">
        <f>VLOOKUP(E36,'CSE-4225'!B32:C66,2,FALSE)</f>
        <v>29.5</v>
      </c>
      <c r="AB36" s="63">
        <f>VLOOKUP(E36,'CSE-4225'!B32:H66,7,FALSE)</f>
        <v>36</v>
      </c>
      <c r="AC36" s="92">
        <f t="shared" si="12"/>
        <v>65.5</v>
      </c>
      <c r="AD36" s="63" t="str">
        <f t="shared" si="13"/>
        <v>B+</v>
      </c>
      <c r="AE36" s="63">
        <f t="shared" si="14"/>
        <v>3.25</v>
      </c>
      <c r="AF36" s="63">
        <f>VLOOKUP($E36,'CSE-4226'!B32:C66,2,FALSE)</f>
        <v>33</v>
      </c>
      <c r="AG36" s="63">
        <f>VLOOKUP(E36,'CSE-4226'!B32:D66,3,FALSE)</f>
        <v>40.5</v>
      </c>
      <c r="AH36" s="92">
        <f t="shared" si="15"/>
        <v>73.5</v>
      </c>
      <c r="AI36" s="63" t="str">
        <f t="shared" si="16"/>
        <v>A-</v>
      </c>
      <c r="AJ36" s="63">
        <f t="shared" si="17"/>
        <v>3.5</v>
      </c>
      <c r="AK36" s="64"/>
      <c r="AL36" s="64"/>
      <c r="AM36" s="92"/>
      <c r="AN36" s="92">
        <f t="shared" si="18"/>
        <v>3.6666666666666665</v>
      </c>
      <c r="AO36" s="92"/>
      <c r="AP36" s="65"/>
      <c r="AQ36" s="90">
        <f t="shared" si="19"/>
        <v>0</v>
      </c>
      <c r="AR36" s="106"/>
      <c r="AS36" s="8"/>
    </row>
    <row r="37" spans="1:67" ht="51" customHeight="1" x14ac:dyDescent="0.3">
      <c r="A37" s="46">
        <v>17</v>
      </c>
      <c r="B37" s="82"/>
      <c r="C37" s="82"/>
      <c r="D37" s="90"/>
      <c r="E37" s="90" t="s">
        <v>90</v>
      </c>
      <c r="F37" s="83"/>
      <c r="G37" s="63">
        <f>VLOOKUP(E37,'CSE-4201'!B33:C67,2,FALSE)</f>
        <v>34.5</v>
      </c>
      <c r="H37" s="63">
        <f>VLOOKUP(E37,'CSE-4201'!B33:H67,7,FALSE)</f>
        <v>32</v>
      </c>
      <c r="I37" s="92">
        <f t="shared" si="0"/>
        <v>66.5</v>
      </c>
      <c r="J37" s="63" t="str">
        <f t="shared" si="1"/>
        <v>B+</v>
      </c>
      <c r="K37" s="63">
        <f t="shared" si="2"/>
        <v>3.25</v>
      </c>
      <c r="L37" s="63">
        <f>VLOOKUP(E37,'CSE-4202'!B33:C67,2,FALSE)</f>
        <v>31</v>
      </c>
      <c r="M37" s="63">
        <f>VLOOKUP(E37,'CSE-4202'!B33:D67,3,FALSE)</f>
        <v>29</v>
      </c>
      <c r="N37" s="92">
        <f t="shared" si="3"/>
        <v>60</v>
      </c>
      <c r="O37" s="63" t="str">
        <f t="shared" si="4"/>
        <v>B</v>
      </c>
      <c r="P37" s="63">
        <f t="shared" si="5"/>
        <v>3</v>
      </c>
      <c r="Q37" s="63">
        <f>VLOOKUP(E37,'CSE-4213'!B33:C67,2,FALSE)</f>
        <v>30</v>
      </c>
      <c r="R37" s="63">
        <f>VLOOKUP(E37,'CSE-4213'!B33:H67,7,FALSE)</f>
        <v>32</v>
      </c>
      <c r="S37" s="92">
        <f t="shared" si="6"/>
        <v>62</v>
      </c>
      <c r="T37" s="63" t="str">
        <f t="shared" si="7"/>
        <v>B</v>
      </c>
      <c r="U37" s="63">
        <f t="shared" si="8"/>
        <v>3</v>
      </c>
      <c r="V37" s="63">
        <f>VLOOKUP($E37,'CSE-4214'!B33:C67,2,FALSE)</f>
        <v>33</v>
      </c>
      <c r="W37" s="63">
        <f>VLOOKUP(E37,'CSE-4214'!B33:D67,3,FALSE)</f>
        <v>37</v>
      </c>
      <c r="X37" s="92">
        <f t="shared" si="9"/>
        <v>70</v>
      </c>
      <c r="Y37" s="63" t="str">
        <f t="shared" si="10"/>
        <v>A-</v>
      </c>
      <c r="Z37" s="63">
        <f t="shared" si="11"/>
        <v>3.5</v>
      </c>
      <c r="AA37" s="63">
        <f>VLOOKUP(E37,'CSE-4225'!B33:C67,2,FALSE)</f>
        <v>25</v>
      </c>
      <c r="AB37" s="63">
        <f>VLOOKUP(E37,'CSE-4225'!B33:H67,7,FALSE)</f>
        <v>33</v>
      </c>
      <c r="AC37" s="92">
        <f t="shared" si="12"/>
        <v>58</v>
      </c>
      <c r="AD37" s="63" t="str">
        <f t="shared" si="13"/>
        <v>B-</v>
      </c>
      <c r="AE37" s="63">
        <f t="shared" si="14"/>
        <v>2.75</v>
      </c>
      <c r="AF37" s="63">
        <f>VLOOKUP($E37,'CSE-4226'!B33:C67,2,FALSE)</f>
        <v>28</v>
      </c>
      <c r="AG37" s="63">
        <f>VLOOKUP(E37,'CSE-4226'!B33:D67,3,FALSE)</f>
        <v>38</v>
      </c>
      <c r="AH37" s="92">
        <f t="shared" si="15"/>
        <v>66</v>
      </c>
      <c r="AI37" s="63" t="str">
        <f t="shared" si="16"/>
        <v>B+</v>
      </c>
      <c r="AJ37" s="63">
        <f t="shared" si="17"/>
        <v>3.25</v>
      </c>
      <c r="AK37" s="64"/>
      <c r="AL37" s="64"/>
      <c r="AM37" s="92"/>
      <c r="AN37" s="92">
        <f t="shared" si="18"/>
        <v>3.125</v>
      </c>
      <c r="AO37" s="92"/>
      <c r="AP37" s="65"/>
      <c r="AQ37" s="90">
        <f t="shared" si="19"/>
        <v>0</v>
      </c>
      <c r="AR37" s="106"/>
      <c r="AS37" s="8"/>
    </row>
    <row r="38" spans="1:67" ht="24" customHeight="1" x14ac:dyDescent="0.3">
      <c r="B38" s="39"/>
      <c r="C38" s="11" t="s">
        <v>105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</row>
    <row r="39" spans="1:67" ht="24" customHeight="1" x14ac:dyDescent="0.3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s="8" customFormat="1" ht="24" customHeight="1" x14ac:dyDescent="0.3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AR40" s="40"/>
    </row>
    <row r="41" spans="1:67" s="8" customFormat="1" ht="24" customHeight="1" x14ac:dyDescent="0.25">
      <c r="A41" s="44"/>
      <c r="B41" s="44"/>
      <c r="C41" s="44"/>
      <c r="D41" s="44"/>
      <c r="E41" s="44"/>
      <c r="AG41" s="138"/>
      <c r="AH41" s="138"/>
      <c r="AI41" s="138"/>
      <c r="AJ41" s="138"/>
      <c r="AK41" s="138"/>
      <c r="AL41" s="138"/>
      <c r="AO41" s="94"/>
      <c r="BL41" s="71"/>
      <c r="BM41" s="44"/>
      <c r="BN41" s="44"/>
    </row>
    <row r="42" spans="1:67" s="8" customFormat="1" ht="28.2" customHeight="1" x14ac:dyDescent="0.3">
      <c r="A42" s="44"/>
      <c r="B42" s="135"/>
      <c r="C42" s="135"/>
      <c r="D42" s="44"/>
      <c r="E42" s="44"/>
      <c r="F42" s="44"/>
      <c r="H42" s="135"/>
      <c r="I42" s="135"/>
      <c r="J42" s="135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6"/>
      <c r="AH42" s="136"/>
      <c r="AI42" s="136"/>
      <c r="AJ42" s="136"/>
      <c r="AK42" s="136"/>
      <c r="AL42" s="136"/>
      <c r="AO42" s="93"/>
      <c r="BL42" s="80"/>
      <c r="BM42" s="80"/>
      <c r="BN42" s="80"/>
    </row>
    <row r="43" spans="1:67" s="8" customFormat="1" ht="28.2" customHeight="1" x14ac:dyDescent="0.3">
      <c r="A43" s="44"/>
      <c r="B43" s="135"/>
      <c r="C43" s="135"/>
      <c r="D43" s="44"/>
      <c r="E43" s="44"/>
      <c r="F43" s="44"/>
      <c r="H43" s="135"/>
      <c r="I43" s="135"/>
      <c r="J43" s="135"/>
      <c r="K43" s="44"/>
      <c r="M43" s="44"/>
      <c r="N43" s="44"/>
      <c r="O43" s="44"/>
      <c r="P43" s="44"/>
      <c r="Q43" s="44"/>
      <c r="R43" s="44"/>
      <c r="S43" s="44"/>
      <c r="AG43" s="136"/>
      <c r="AH43" s="136"/>
      <c r="AI43" s="136"/>
      <c r="AJ43" s="136"/>
      <c r="AK43" s="136"/>
      <c r="AL43" s="136"/>
      <c r="AO43" s="93"/>
      <c r="BL43" s="80"/>
      <c r="BM43" s="80"/>
      <c r="BN43" s="80"/>
    </row>
    <row r="44" spans="1:67" s="8" customFormat="1" ht="28.2" customHeight="1" x14ac:dyDescent="0.25">
      <c r="A44" s="44"/>
      <c r="B44" s="44"/>
      <c r="C44" s="44"/>
      <c r="D44" s="71"/>
      <c r="E44" s="71"/>
      <c r="F44" s="44"/>
      <c r="H44" s="135"/>
      <c r="I44" s="135"/>
      <c r="J44" s="135"/>
      <c r="K44" s="44"/>
      <c r="M44" s="44"/>
      <c r="N44" s="44"/>
      <c r="O44" s="44"/>
      <c r="P44" s="44"/>
      <c r="Q44" s="44"/>
      <c r="R44" s="44"/>
      <c r="S44" s="44"/>
      <c r="AG44" s="137"/>
      <c r="AH44" s="137"/>
      <c r="AI44" s="137"/>
      <c r="AJ44" s="137"/>
      <c r="AK44" s="137"/>
      <c r="AL44" s="137"/>
      <c r="AO44" s="95"/>
      <c r="BL44" s="44"/>
      <c r="BM44" s="44"/>
      <c r="BN44" s="44"/>
    </row>
    <row r="45" spans="1:67" s="8" customFormat="1" ht="28.2" customHeight="1" x14ac:dyDescent="0.25">
      <c r="A45" s="44"/>
      <c r="B45" s="44"/>
      <c r="D45" s="12"/>
      <c r="E45" s="12"/>
      <c r="H45" s="135"/>
      <c r="I45" s="135"/>
      <c r="J45" s="135"/>
      <c r="K45" s="44"/>
      <c r="M45" s="44"/>
      <c r="N45" s="44"/>
      <c r="O45" s="44"/>
      <c r="P45" s="44"/>
      <c r="Q45" s="44"/>
      <c r="R45" s="44"/>
      <c r="S45" s="44"/>
      <c r="AT45" s="40"/>
      <c r="BJ45" s="40"/>
      <c r="BK45" s="40"/>
      <c r="BL45" s="40"/>
      <c r="BM45" s="40"/>
      <c r="BN45" s="40"/>
      <c r="BO45" s="40"/>
    </row>
    <row r="46" spans="1:67" ht="15" customHeight="1" x14ac:dyDescent="0.3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 x14ac:dyDescent="0.3">
      <c r="AK47" s="1"/>
    </row>
    <row r="48" spans="1:67" s="8" customFormat="1" ht="18" customHeight="1" x14ac:dyDescent="0.3">
      <c r="AK48" s="11"/>
    </row>
    <row r="49" s="8" customFormat="1" ht="18" customHeight="1" x14ac:dyDescent="0.3"/>
    <row r="50" s="8" customFormat="1" ht="18" customHeight="1" x14ac:dyDescent="0.3"/>
    <row r="51" s="8" customFormat="1" ht="18" customHeight="1" x14ac:dyDescent="0.3"/>
    <row r="52" s="8" customFormat="1" ht="18" customHeight="1" x14ac:dyDescent="0.3"/>
    <row r="53" s="8" customFormat="1" ht="18" customHeight="1" x14ac:dyDescent="0.3"/>
    <row r="54" s="8" customFormat="1" ht="18" customHeight="1" x14ac:dyDescent="0.3"/>
    <row r="55" s="8" customFormat="1" ht="18" customHeight="1" x14ac:dyDescent="0.3"/>
    <row r="56" s="8" customFormat="1" ht="18" customHeight="1" x14ac:dyDescent="0.3"/>
    <row r="57" s="8" customFormat="1" ht="18" customHeight="1" x14ac:dyDescent="0.3"/>
    <row r="58" s="8" customFormat="1" ht="18" customHeight="1" x14ac:dyDescent="0.3"/>
    <row r="59" s="8" customFormat="1" ht="18" customHeight="1" x14ac:dyDescent="0.3"/>
    <row r="60" s="8" customFormat="1" ht="18" customHeight="1" x14ac:dyDescent="0.3"/>
    <row r="61" s="8" customFormat="1" ht="18" customHeight="1" x14ac:dyDescent="0.3"/>
    <row r="62" s="8" customFormat="1" ht="18" customHeight="1" x14ac:dyDescent="0.3"/>
    <row r="63" s="8" customFormat="1" ht="18" customHeight="1" x14ac:dyDescent="0.3"/>
    <row r="64" s="8" customFormat="1" ht="18" customHeight="1" x14ac:dyDescent="0.3"/>
    <row r="65" s="8" customFormat="1" ht="18" customHeight="1" x14ac:dyDescent="0.3"/>
    <row r="66" s="8" customFormat="1" ht="18" customHeight="1" x14ac:dyDescent="0.3"/>
    <row r="67" s="8" customFormat="1" ht="18" customHeight="1" x14ac:dyDescent="0.3"/>
    <row r="68" s="8" customFormat="1" ht="18" customHeight="1" x14ac:dyDescent="0.3"/>
    <row r="69" s="8" customFormat="1" ht="18" customHeight="1" x14ac:dyDescent="0.3"/>
    <row r="70" s="8" customFormat="1" ht="18" customHeight="1" x14ac:dyDescent="0.3"/>
    <row r="71" s="8" customFormat="1" ht="15" customHeight="1" x14ac:dyDescent="0.3"/>
    <row r="72" s="8" customFormat="1" ht="15" customHeight="1" x14ac:dyDescent="0.3"/>
    <row r="73" s="8" customFormat="1" ht="15" customHeight="1" x14ac:dyDescent="0.3"/>
    <row r="74" s="8" customFormat="1" ht="15" customHeight="1" x14ac:dyDescent="0.3"/>
    <row r="75" s="8" customFormat="1" ht="15" customHeight="1" x14ac:dyDescent="0.3"/>
    <row r="76" s="8" customFormat="1" ht="15" customHeight="1" x14ac:dyDescent="0.3"/>
    <row r="77" s="8" customFormat="1" ht="15" customHeight="1" x14ac:dyDescent="0.3"/>
    <row r="78" s="8" customFormat="1" ht="15" customHeight="1" x14ac:dyDescent="0.3"/>
    <row r="79" s="8" customFormat="1" ht="15" customHeight="1" x14ac:dyDescent="0.3"/>
    <row r="80" s="8" customFormat="1" ht="15" customHeight="1" x14ac:dyDescent="0.3"/>
    <row r="96" spans="1:43" ht="15" customHeight="1" x14ac:dyDescent="0.3">
      <c r="A96" s="8"/>
      <c r="B96" s="8"/>
      <c r="C96" s="8"/>
      <c r="D96" s="8"/>
      <c r="E96" s="8"/>
      <c r="AQ96" s="8"/>
    </row>
    <row r="97" spans="1:43" ht="15" customHeight="1" x14ac:dyDescent="0.3">
      <c r="A97" s="8"/>
      <c r="B97" s="8"/>
      <c r="C97" s="8"/>
      <c r="D97" s="8"/>
      <c r="E97" s="8"/>
      <c r="AQ97" s="8"/>
    </row>
    <row r="98" spans="1:43" ht="15" customHeight="1" x14ac:dyDescent="0.3">
      <c r="A98" s="8"/>
      <c r="B98" s="8"/>
      <c r="C98" s="8"/>
      <c r="D98" s="8"/>
      <c r="E98" s="8"/>
      <c r="AQ98" s="8"/>
    </row>
    <row r="99" spans="1:43" ht="15" customHeight="1" x14ac:dyDescent="0.3">
      <c r="A99" s="8"/>
      <c r="B99" s="8"/>
      <c r="C99" s="8"/>
      <c r="D99" s="8"/>
      <c r="E99" s="8"/>
      <c r="AQ99" s="8"/>
    </row>
    <row r="100" spans="1:43" ht="15" customHeight="1" x14ac:dyDescent="0.3">
      <c r="A100" s="8"/>
      <c r="B100" s="8"/>
      <c r="C100" s="8"/>
      <c r="D100" s="8"/>
      <c r="E100" s="8"/>
      <c r="AQ100" s="8"/>
    </row>
    <row r="101" spans="1:43" ht="15" customHeight="1" x14ac:dyDescent="0.3">
      <c r="A101" s="8"/>
      <c r="B101" s="8"/>
      <c r="C101" s="8"/>
      <c r="D101" s="8"/>
      <c r="E101" s="8"/>
      <c r="AQ101" s="8"/>
    </row>
    <row r="102" spans="1:43" ht="15" customHeight="1" x14ac:dyDescent="0.3">
      <c r="A102" s="8"/>
      <c r="B102" s="8"/>
      <c r="C102" s="8"/>
      <c r="D102" s="8"/>
      <c r="E102" s="8"/>
      <c r="AQ102" s="8"/>
    </row>
    <row r="103" spans="1:43" ht="15" customHeight="1" x14ac:dyDescent="0.3">
      <c r="A103" s="8"/>
      <c r="B103" s="8"/>
      <c r="C103" s="8"/>
      <c r="D103" s="8"/>
      <c r="E103" s="8"/>
      <c r="AQ103" s="8"/>
    </row>
    <row r="104" spans="1:43" ht="15" customHeight="1" x14ac:dyDescent="0.3">
      <c r="A104" s="8"/>
      <c r="B104" s="8"/>
      <c r="C104" s="8"/>
      <c r="D104" s="8"/>
      <c r="E104" s="8"/>
      <c r="AQ104" s="8"/>
    </row>
    <row r="105" spans="1:43" ht="15" customHeight="1" x14ac:dyDescent="0.3">
      <c r="A105" s="8"/>
      <c r="B105" s="8"/>
      <c r="C105" s="8"/>
      <c r="D105" s="8"/>
      <c r="E105" s="8"/>
      <c r="AQ105" s="8"/>
    </row>
    <row r="106" spans="1:43" ht="15" customHeight="1" x14ac:dyDescent="0.3">
      <c r="A106" s="8"/>
      <c r="B106" s="8"/>
      <c r="C106" s="8"/>
      <c r="D106" s="8"/>
      <c r="E106" s="8"/>
      <c r="AQ106" s="8"/>
    </row>
    <row r="107" spans="1:43" ht="15" customHeight="1" x14ac:dyDescent="0.3">
      <c r="A107" s="8"/>
      <c r="B107" s="8"/>
      <c r="C107" s="8"/>
      <c r="D107" s="8"/>
      <c r="E107" s="8"/>
      <c r="AQ107" s="8"/>
    </row>
    <row r="108" spans="1:43" ht="15" customHeight="1" x14ac:dyDescent="0.3">
      <c r="A108" s="8"/>
      <c r="B108" s="8"/>
      <c r="C108" s="8"/>
      <c r="D108" s="8"/>
      <c r="E108" s="8"/>
      <c r="AQ108" s="8"/>
    </row>
    <row r="109" spans="1:43" ht="15" customHeight="1" x14ac:dyDescent="0.3">
      <c r="A109" s="8"/>
      <c r="B109" s="8"/>
      <c r="C109" s="8"/>
      <c r="D109" s="8"/>
      <c r="E109" s="8"/>
      <c r="AQ109" s="8"/>
    </row>
    <row r="110" spans="1:43" ht="15" customHeight="1" x14ac:dyDescent="0.3">
      <c r="A110" s="8"/>
      <c r="B110" s="8"/>
      <c r="C110" s="8"/>
      <c r="D110" s="8"/>
      <c r="E110" s="8"/>
      <c r="AQ110" s="8"/>
    </row>
    <row r="111" spans="1:43" ht="15" customHeight="1" x14ac:dyDescent="0.3">
      <c r="A111" s="8"/>
      <c r="B111" s="8"/>
      <c r="C111" s="8"/>
      <c r="D111" s="8"/>
      <c r="E111" s="8"/>
      <c r="AQ111" s="8"/>
    </row>
    <row r="112" spans="1:43" ht="15" customHeight="1" x14ac:dyDescent="0.3">
      <c r="A112" s="8"/>
      <c r="B112" s="8"/>
      <c r="C112" s="8"/>
      <c r="D112" s="8"/>
      <c r="E112" s="8"/>
      <c r="AQ112" s="8"/>
    </row>
  </sheetData>
  <mergeCells count="41">
    <mergeCell ref="AG41:AL41"/>
    <mergeCell ref="B42:C43"/>
    <mergeCell ref="H42:J45"/>
    <mergeCell ref="AG42:AL43"/>
    <mergeCell ref="AG44:AL44"/>
    <mergeCell ref="AP17:AP20"/>
    <mergeCell ref="AQ17:AQ20"/>
    <mergeCell ref="G18:K18"/>
    <mergeCell ref="L18:P18"/>
    <mergeCell ref="Q18:U18"/>
    <mergeCell ref="V18:Z18"/>
    <mergeCell ref="AA18:AE18"/>
    <mergeCell ref="AF18:AJ18"/>
    <mergeCell ref="G19:K19"/>
    <mergeCell ref="L19:P19"/>
    <mergeCell ref="AF17:AJ17"/>
    <mergeCell ref="AK17:AK20"/>
    <mergeCell ref="AL17:AL20"/>
    <mergeCell ref="AM17:AM20"/>
    <mergeCell ref="AN17:AN20"/>
    <mergeCell ref="AO17:AO20"/>
    <mergeCell ref="AF19:AJ19"/>
    <mergeCell ref="F17:F20"/>
    <mergeCell ref="G17:K17"/>
    <mergeCell ref="L17:P17"/>
    <mergeCell ref="Q17:U17"/>
    <mergeCell ref="V17:Z17"/>
    <mergeCell ref="AA17:AE17"/>
    <mergeCell ref="Q19:U19"/>
    <mergeCell ref="V19:Z19"/>
    <mergeCell ref="AA19:AE19"/>
    <mergeCell ref="Q2:AI6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</mergeCells>
  <conditionalFormatting sqref="G21:H37 J21:J37 L21:M37 O21:O37 Q21:R37 T21:T37 V21:W37 Y21:Y37 AA21:AB37 AD21:AD37 AF21:AG37 AI21:AI37">
    <cfRule type="containsText" dxfId="3" priority="1" operator="containsText" text="F">
      <formula>NOT(ISERROR(SEARCH("F",G21)))</formula>
    </cfRule>
  </conditionalFormatting>
  <conditionalFormatting sqref="G21:H37 J21:M37 O21:R37 T21:W37 Y21:AB37 AD21:AG37 AI21:AJ37">
    <cfRule type="cellIs" dxfId="2" priority="2" operator="lessThan">
      <formula>2</formula>
    </cfRule>
  </conditionalFormatting>
  <conditionalFormatting sqref="AK21:AK37">
    <cfRule type="cellIs" dxfId="1" priority="3" operator="lessThan">
      <formula>17</formula>
    </cfRule>
  </conditionalFormatting>
  <conditionalFormatting sqref="AP21:AP37">
    <cfRule type="containsText" dxfId="0" priority="4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workbookViewId="0">
      <selection activeCell="A2" sqref="A2:H2"/>
    </sheetView>
  </sheetViews>
  <sheetFormatPr defaultColWidth="9.33203125" defaultRowHeight="14.4" x14ac:dyDescent="0.3"/>
  <cols>
    <col min="1" max="1" width="4" style="26" customWidth="1"/>
    <col min="2" max="2" width="13.21875" style="34" customWidth="1"/>
    <col min="3" max="3" width="11.88671875" style="34" customWidth="1"/>
    <col min="4" max="4" width="27.44140625" style="34" customWidth="1"/>
    <col min="5" max="5" width="9.33203125" style="32" customWidth="1"/>
    <col min="6" max="6" width="7.5546875" style="32" customWidth="1"/>
    <col min="7" max="7" width="7.44140625" style="34" customWidth="1"/>
    <col min="8" max="8" width="13.6640625" style="35" customWidth="1"/>
    <col min="9" max="18" width="9.33203125" style="25"/>
    <col min="19" max="16384" width="9.33203125" style="26"/>
  </cols>
  <sheetData>
    <row r="1" spans="1:8" customFormat="1" ht="32.25" customHeight="1" x14ac:dyDescent="0.3">
      <c r="A1" s="139" t="s">
        <v>120</v>
      </c>
      <c r="B1" s="139"/>
      <c r="C1" s="139"/>
      <c r="D1" s="139"/>
      <c r="E1" s="139"/>
      <c r="F1" s="139"/>
      <c r="G1" s="139"/>
      <c r="H1" s="139"/>
    </row>
    <row r="2" spans="1:8" customFormat="1" ht="42" customHeight="1" x14ac:dyDescent="0.3">
      <c r="A2" s="140" t="s">
        <v>123</v>
      </c>
      <c r="B2" s="140"/>
      <c r="C2" s="140"/>
      <c r="D2" s="140"/>
      <c r="E2" s="140"/>
      <c r="F2" s="140"/>
      <c r="G2" s="140"/>
      <c r="H2" s="140"/>
    </row>
    <row r="3" spans="1:8" customFormat="1" ht="15" customHeight="1" x14ac:dyDescent="0.4">
      <c r="A3" s="144"/>
      <c r="B3" s="144"/>
      <c r="C3" s="144"/>
      <c r="D3" s="144"/>
      <c r="E3" s="145"/>
      <c r="F3" s="96"/>
      <c r="G3" s="145" t="s">
        <v>122</v>
      </c>
      <c r="H3" s="109" t="s">
        <v>121</v>
      </c>
    </row>
    <row r="4" spans="1:8" customFormat="1" ht="15" customHeight="1" x14ac:dyDescent="0.4">
      <c r="A4" s="144"/>
      <c r="B4" s="144"/>
      <c r="C4" s="144"/>
      <c r="D4" s="144"/>
      <c r="E4" s="145"/>
      <c r="F4" s="96"/>
      <c r="G4" s="145"/>
      <c r="H4" s="108"/>
    </row>
    <row r="5" spans="1:8" ht="9" customHeight="1" x14ac:dyDescent="0.3">
      <c r="B5" s="27"/>
      <c r="C5" s="27"/>
      <c r="D5" s="28"/>
      <c r="E5" s="29"/>
      <c r="F5" s="29"/>
      <c r="G5" s="28"/>
      <c r="H5" s="30"/>
    </row>
    <row r="6" spans="1:8" ht="9" customHeight="1" x14ac:dyDescent="0.3">
      <c r="B6" s="27"/>
      <c r="C6" s="27"/>
      <c r="D6" s="28"/>
      <c r="E6" s="29"/>
      <c r="F6" s="29"/>
      <c r="G6" s="28"/>
      <c r="H6" s="30"/>
    </row>
    <row r="7" spans="1:8" ht="39" customHeight="1" x14ac:dyDescent="0.3">
      <c r="A7" s="141"/>
      <c r="B7" s="141"/>
      <c r="C7" s="141"/>
      <c r="D7" s="141"/>
      <c r="E7" s="141"/>
      <c r="F7" s="141"/>
      <c r="G7" s="141"/>
      <c r="H7" s="141"/>
    </row>
    <row r="8" spans="1:8" ht="9.75" customHeight="1" x14ac:dyDescent="0.3">
      <c r="A8" s="141"/>
      <c r="B8" s="141"/>
      <c r="C8" s="141"/>
      <c r="D8" s="141"/>
      <c r="E8" s="141"/>
      <c r="F8" s="141"/>
      <c r="G8" s="141"/>
      <c r="H8" s="141"/>
    </row>
    <row r="9" spans="1:8" ht="111" customHeight="1" x14ac:dyDescent="0.3">
      <c r="A9" s="31" t="s">
        <v>38</v>
      </c>
      <c r="B9" s="31" t="s">
        <v>34</v>
      </c>
      <c r="C9" s="31" t="s">
        <v>27</v>
      </c>
      <c r="D9" s="31" t="s">
        <v>28</v>
      </c>
      <c r="E9" s="72" t="s">
        <v>114</v>
      </c>
      <c r="F9" s="31" t="s">
        <v>29</v>
      </c>
      <c r="G9" s="31" t="s">
        <v>55</v>
      </c>
      <c r="H9" s="31" t="s">
        <v>3</v>
      </c>
    </row>
    <row r="10" spans="1:8" ht="18" customHeight="1" x14ac:dyDescent="0.3">
      <c r="A10" s="73">
        <v>1</v>
      </c>
      <c r="B10" s="51"/>
      <c r="C10" s="49" t="s">
        <v>56</v>
      </c>
      <c r="D10" s="45"/>
      <c r="E10" s="74">
        <f>VLOOKUP(C10,'TS1'!E21:AN38,36,FALSE)</f>
        <v>3.1666666666666665</v>
      </c>
      <c r="F10" s="74"/>
      <c r="G10" s="74"/>
      <c r="H10" s="74"/>
    </row>
    <row r="11" spans="1:8" ht="18" customHeight="1" x14ac:dyDescent="0.3">
      <c r="A11" s="49">
        <v>2</v>
      </c>
      <c r="B11" s="51"/>
      <c r="C11" s="49" t="s">
        <v>57</v>
      </c>
      <c r="D11" s="45"/>
      <c r="E11" s="74">
        <f>VLOOKUP(C11,'TS1'!E22:AN39,36,FALSE)</f>
        <v>3.5833333333333335</v>
      </c>
      <c r="F11" s="74"/>
      <c r="G11" s="74"/>
      <c r="H11" s="74"/>
    </row>
    <row r="12" spans="1:8" ht="18" customHeight="1" x14ac:dyDescent="0.3">
      <c r="A12" s="73">
        <v>3</v>
      </c>
      <c r="B12" s="51"/>
      <c r="C12" s="49" t="s">
        <v>58</v>
      </c>
      <c r="D12" s="45"/>
      <c r="E12" s="74">
        <f>VLOOKUP(C12,'TS1'!E23:AN40,36,FALSE)</f>
        <v>3.5</v>
      </c>
      <c r="F12" s="74"/>
      <c r="G12" s="74"/>
      <c r="H12" s="74"/>
    </row>
    <row r="13" spans="1:8" ht="18" customHeight="1" x14ac:dyDescent="0.3">
      <c r="A13" s="49">
        <v>4</v>
      </c>
      <c r="B13" s="51"/>
      <c r="C13" s="49" t="s">
        <v>59</v>
      </c>
      <c r="D13" s="45"/>
      <c r="E13" s="74">
        <f>VLOOKUP(C13,'TS1'!E24:AN41,36,FALSE)</f>
        <v>3.25</v>
      </c>
      <c r="F13" s="74"/>
      <c r="G13" s="74"/>
      <c r="H13" s="74"/>
    </row>
    <row r="14" spans="1:8" ht="18" customHeight="1" x14ac:dyDescent="0.3">
      <c r="A14" s="73">
        <v>5</v>
      </c>
      <c r="B14" s="51"/>
      <c r="C14" s="49" t="s">
        <v>60</v>
      </c>
      <c r="D14" s="45"/>
      <c r="E14" s="74">
        <f>VLOOKUP(C14,'TS1'!E25:AN42,36,FALSE)</f>
        <v>3.2916666666666665</v>
      </c>
      <c r="F14" s="74"/>
      <c r="G14" s="74"/>
      <c r="H14" s="74"/>
    </row>
    <row r="15" spans="1:8" ht="18" customHeight="1" x14ac:dyDescent="0.3">
      <c r="A15" s="49">
        <v>6</v>
      </c>
      <c r="B15" s="51"/>
      <c r="C15" s="49" t="s">
        <v>61</v>
      </c>
      <c r="D15" s="45"/>
      <c r="E15" s="74">
        <f>VLOOKUP(C15,'TS1'!E26:AN43,36,FALSE)</f>
        <v>3.9166666666666665</v>
      </c>
      <c r="F15" s="74"/>
      <c r="G15" s="74"/>
      <c r="H15" s="74"/>
    </row>
    <row r="16" spans="1:8" ht="18" customHeight="1" x14ac:dyDescent="0.3">
      <c r="A16" s="73">
        <v>7</v>
      </c>
      <c r="B16" s="51"/>
      <c r="C16" s="49" t="s">
        <v>62</v>
      </c>
      <c r="D16" s="45"/>
      <c r="E16" s="74">
        <f>VLOOKUP(C16,'TS1'!E27:AN44,36,FALSE)</f>
        <v>3.5833333333333335</v>
      </c>
      <c r="F16" s="74"/>
      <c r="G16" s="74"/>
      <c r="H16" s="74"/>
    </row>
    <row r="17" spans="1:8" ht="18" customHeight="1" x14ac:dyDescent="0.3">
      <c r="A17" s="49">
        <v>8</v>
      </c>
      <c r="B17" s="51"/>
      <c r="C17" s="49" t="s">
        <v>63</v>
      </c>
      <c r="D17" s="45"/>
      <c r="E17" s="74">
        <f>VLOOKUP(C17,'TS1'!E28:AN45,36,FALSE)</f>
        <v>3.7916666666666665</v>
      </c>
      <c r="F17" s="74"/>
      <c r="G17" s="74"/>
      <c r="H17" s="74"/>
    </row>
    <row r="18" spans="1:8" ht="18" customHeight="1" x14ac:dyDescent="0.3">
      <c r="A18" s="73">
        <v>9</v>
      </c>
      <c r="B18" s="51"/>
      <c r="C18" s="49" t="s">
        <v>64</v>
      </c>
      <c r="D18" s="45"/>
      <c r="E18" s="74">
        <f>VLOOKUP(C18,'TS1'!E29:AN46,36,FALSE)</f>
        <v>3.5833333333333335</v>
      </c>
      <c r="F18" s="74"/>
      <c r="G18" s="74"/>
      <c r="H18" s="74"/>
    </row>
    <row r="19" spans="1:8" ht="18" customHeight="1" x14ac:dyDescent="0.3">
      <c r="A19" s="49">
        <v>10</v>
      </c>
      <c r="B19" s="51"/>
      <c r="C19" s="49" t="s">
        <v>65</v>
      </c>
      <c r="D19" s="45"/>
      <c r="E19" s="74">
        <f>VLOOKUP(C19,'TS1'!E30:AN47,36,FALSE)</f>
        <v>3</v>
      </c>
      <c r="F19" s="74"/>
      <c r="G19" s="74"/>
      <c r="H19" s="74"/>
    </row>
    <row r="20" spans="1:8" ht="18" customHeight="1" x14ac:dyDescent="0.3">
      <c r="A20" s="73">
        <v>11</v>
      </c>
      <c r="B20" s="51"/>
      <c r="C20" s="49" t="s">
        <v>66</v>
      </c>
      <c r="D20" s="45"/>
      <c r="E20" s="74">
        <f>VLOOKUP(C20,'TS1'!E31:AN48,36,FALSE)</f>
        <v>4</v>
      </c>
      <c r="F20" s="74"/>
      <c r="G20" s="74"/>
      <c r="H20" s="74"/>
    </row>
    <row r="21" spans="1:8" ht="18" customHeight="1" x14ac:dyDescent="0.3">
      <c r="A21" s="49">
        <v>12</v>
      </c>
      <c r="B21" s="51"/>
      <c r="C21" s="49" t="s">
        <v>67</v>
      </c>
      <c r="D21" s="45"/>
      <c r="E21" s="74">
        <f>VLOOKUP(C21,'TS1'!E32:AN49,36,FALSE)</f>
        <v>3.9166666666666665</v>
      </c>
      <c r="F21" s="74"/>
      <c r="G21" s="74"/>
      <c r="H21" s="74"/>
    </row>
    <row r="22" spans="1:8" ht="18" customHeight="1" x14ac:dyDescent="0.3">
      <c r="A22" s="73">
        <v>13</v>
      </c>
      <c r="B22" s="51"/>
      <c r="C22" s="49" t="s">
        <v>68</v>
      </c>
      <c r="D22" s="45"/>
      <c r="E22" s="74">
        <f>VLOOKUP(C22,'TS1'!E33:AN50,36,FALSE)</f>
        <v>3.5833333333333335</v>
      </c>
      <c r="F22" s="74"/>
      <c r="G22" s="74"/>
      <c r="H22" s="74"/>
    </row>
    <row r="23" spans="1:8" ht="18" customHeight="1" x14ac:dyDescent="0.3">
      <c r="A23" s="49">
        <v>14</v>
      </c>
      <c r="B23" s="51"/>
      <c r="C23" s="49" t="s">
        <v>69</v>
      </c>
      <c r="D23" s="45"/>
      <c r="E23" s="74">
        <f>VLOOKUP(C23,'TS1'!E34:AN51,36,FALSE)</f>
        <v>3.625</v>
      </c>
      <c r="F23" s="74"/>
      <c r="G23" s="74"/>
      <c r="H23" s="74"/>
    </row>
    <row r="24" spans="1:8" ht="18" customHeight="1" x14ac:dyDescent="0.3">
      <c r="A24" s="73">
        <v>15</v>
      </c>
      <c r="B24" s="51"/>
      <c r="C24" s="49" t="s">
        <v>70</v>
      </c>
      <c r="D24" s="45"/>
      <c r="E24" s="74">
        <f>VLOOKUP(C24,'TS1'!E35:AN52,36,FALSE)</f>
        <v>3.9166666666666665</v>
      </c>
      <c r="F24" s="74"/>
      <c r="G24" s="74"/>
      <c r="H24" s="74"/>
    </row>
    <row r="25" spans="1:8" ht="18" customHeight="1" x14ac:dyDescent="0.3">
      <c r="A25" s="49">
        <v>16</v>
      </c>
      <c r="B25" s="51"/>
      <c r="C25" s="49" t="s">
        <v>71</v>
      </c>
      <c r="D25" s="45"/>
      <c r="E25" s="74">
        <f>VLOOKUP(C25,'TS1'!E36:AN53,36,FALSE)</f>
        <v>3.8333333333333335</v>
      </c>
      <c r="F25" s="74"/>
      <c r="G25" s="74"/>
      <c r="H25" s="74"/>
    </row>
    <row r="26" spans="1:8" ht="18" customHeight="1" x14ac:dyDescent="0.3">
      <c r="A26" s="73">
        <v>17</v>
      </c>
      <c r="B26" s="51"/>
      <c r="C26" s="49" t="s">
        <v>72</v>
      </c>
      <c r="D26" s="45"/>
      <c r="E26" s="74">
        <f>VLOOKUP(C26,'TS1'!E37:AN54,36,FALSE)</f>
        <v>3.1666666666666665</v>
      </c>
      <c r="F26" s="74"/>
      <c r="G26" s="74"/>
      <c r="H26" s="74"/>
    </row>
    <row r="27" spans="1:8" ht="18" customHeight="1" x14ac:dyDescent="0.3">
      <c r="A27" s="49">
        <v>18</v>
      </c>
      <c r="B27" s="51"/>
      <c r="C27" s="49" t="s">
        <v>73</v>
      </c>
      <c r="D27" s="45"/>
      <c r="E27" s="74">
        <f>VLOOKUP(C27,'TS1'!E38:AN55,36,FALSE)</f>
        <v>3.5</v>
      </c>
      <c r="F27" s="74"/>
      <c r="G27" s="74"/>
      <c r="H27" s="74"/>
    </row>
    <row r="28" spans="1:8" ht="18" customHeight="1" x14ac:dyDescent="0.3">
      <c r="A28" s="73">
        <v>19</v>
      </c>
      <c r="B28" s="51"/>
      <c r="C28" s="49" t="s">
        <v>74</v>
      </c>
      <c r="D28" s="45"/>
      <c r="E28" s="74">
        <f>VLOOKUP(C28,'TS2'!E21:AN37,36,FALSE)</f>
        <v>3.3333333333333335</v>
      </c>
      <c r="F28" s="74"/>
      <c r="G28" s="107"/>
      <c r="H28" s="33"/>
    </row>
    <row r="29" spans="1:8" ht="18" customHeight="1" x14ac:dyDescent="0.3">
      <c r="A29" s="49">
        <v>20</v>
      </c>
      <c r="B29" s="51"/>
      <c r="C29" s="49" t="s">
        <v>75</v>
      </c>
      <c r="D29" s="45"/>
      <c r="E29" s="74">
        <f>VLOOKUP(C29,'TS2'!E22:AN38,36,FALSE)</f>
        <v>3.7083333333333335</v>
      </c>
      <c r="F29" s="74"/>
      <c r="G29" s="107"/>
      <c r="H29" s="33"/>
    </row>
    <row r="30" spans="1:8" ht="18" customHeight="1" x14ac:dyDescent="0.3">
      <c r="A30" s="73">
        <v>21</v>
      </c>
      <c r="B30" s="51"/>
      <c r="C30" s="49" t="s">
        <v>76</v>
      </c>
      <c r="D30" s="45"/>
      <c r="E30" s="74">
        <f>VLOOKUP(C30,'TS2'!E23:AN39,36,FALSE)</f>
        <v>3.4583333333333335</v>
      </c>
      <c r="F30" s="74"/>
      <c r="G30" s="107"/>
      <c r="H30" s="33"/>
    </row>
    <row r="31" spans="1:8" ht="18" customHeight="1" x14ac:dyDescent="0.3">
      <c r="A31" s="49">
        <v>22</v>
      </c>
      <c r="B31" s="51"/>
      <c r="C31" s="49" t="s">
        <v>77</v>
      </c>
      <c r="D31" s="45"/>
      <c r="E31" s="74">
        <f>VLOOKUP(C31,'TS2'!E24:AN40,36,FALSE)</f>
        <v>3.625</v>
      </c>
      <c r="F31" s="74"/>
      <c r="G31" s="107"/>
      <c r="H31" s="33"/>
    </row>
    <row r="32" spans="1:8" ht="18" customHeight="1" x14ac:dyDescent="0.3">
      <c r="A32" s="73">
        <v>23</v>
      </c>
      <c r="B32" s="51"/>
      <c r="C32" s="49" t="s">
        <v>78</v>
      </c>
      <c r="D32" s="45"/>
      <c r="E32" s="74">
        <f>VLOOKUP(C32,'TS2'!E25:AN41,36,FALSE)</f>
        <v>3.8333333333333335</v>
      </c>
      <c r="F32" s="74"/>
      <c r="G32" s="107"/>
      <c r="H32" s="33"/>
    </row>
    <row r="33" spans="1:8" ht="18" customHeight="1" x14ac:dyDescent="0.3">
      <c r="A33" s="49">
        <v>24</v>
      </c>
      <c r="B33" s="51"/>
      <c r="C33" s="49" t="s">
        <v>79</v>
      </c>
      <c r="D33" s="45"/>
      <c r="E33" s="74">
        <f>VLOOKUP(C33,'TS2'!E26:AN42,36,FALSE)</f>
        <v>3.8333333333333335</v>
      </c>
      <c r="F33" s="74"/>
      <c r="G33" s="107"/>
      <c r="H33" s="33"/>
    </row>
    <row r="34" spans="1:8" ht="18" customHeight="1" x14ac:dyDescent="0.3">
      <c r="A34" s="73">
        <v>25</v>
      </c>
      <c r="B34" s="51"/>
      <c r="C34" s="49" t="s">
        <v>80</v>
      </c>
      <c r="D34" s="45"/>
      <c r="E34" s="74">
        <f>VLOOKUP(C34,'TS2'!E27:AN43,36,FALSE)</f>
        <v>3.25</v>
      </c>
      <c r="F34" s="74"/>
      <c r="G34" s="107"/>
      <c r="H34" s="33"/>
    </row>
    <row r="35" spans="1:8" ht="18" customHeight="1" x14ac:dyDescent="0.3">
      <c r="A35" s="49">
        <v>26</v>
      </c>
      <c r="B35" s="51"/>
      <c r="C35" s="49" t="s">
        <v>81</v>
      </c>
      <c r="D35" s="45"/>
      <c r="E35" s="74">
        <f>VLOOKUP(C35,'TS2'!E28:AN44,36,FALSE)</f>
        <v>3.5833333333333335</v>
      </c>
      <c r="F35" s="74"/>
      <c r="G35" s="107"/>
      <c r="H35" s="33"/>
    </row>
    <row r="36" spans="1:8" ht="18" customHeight="1" x14ac:dyDescent="0.3">
      <c r="A36" s="73">
        <v>27</v>
      </c>
      <c r="B36" s="51"/>
      <c r="C36" s="49" t="s">
        <v>82</v>
      </c>
      <c r="D36" s="45"/>
      <c r="E36" s="74">
        <f>VLOOKUP(C36,'TS2'!E29:AN45,36,FALSE)</f>
        <v>3.7916666666666665</v>
      </c>
      <c r="F36" s="74"/>
      <c r="G36" s="107"/>
      <c r="H36" s="33"/>
    </row>
    <row r="37" spans="1:8" ht="18" customHeight="1" x14ac:dyDescent="0.3">
      <c r="A37" s="49">
        <v>28</v>
      </c>
      <c r="B37" s="51"/>
      <c r="C37" s="49" t="s">
        <v>83</v>
      </c>
      <c r="D37" s="45"/>
      <c r="E37" s="74">
        <f>VLOOKUP(C37,'TS2'!E30:AN46,36,FALSE)</f>
        <v>3.6666666666666665</v>
      </c>
      <c r="F37" s="74"/>
      <c r="G37" s="107"/>
      <c r="H37" s="33"/>
    </row>
    <row r="38" spans="1:8" ht="18" customHeight="1" x14ac:dyDescent="0.3">
      <c r="A38" s="73">
        <v>29</v>
      </c>
      <c r="B38" s="51"/>
      <c r="C38" s="49" t="s">
        <v>84</v>
      </c>
      <c r="D38" s="45"/>
      <c r="E38" s="74">
        <f>VLOOKUP(C38,'TS2'!E31:AN47,36,FALSE)</f>
        <v>3.7916666666666665</v>
      </c>
      <c r="F38" s="74"/>
      <c r="G38" s="107"/>
      <c r="H38" s="33"/>
    </row>
    <row r="39" spans="1:8" ht="18" customHeight="1" x14ac:dyDescent="0.3">
      <c r="A39" s="49">
        <v>30</v>
      </c>
      <c r="B39" s="51"/>
      <c r="C39" s="49" t="s">
        <v>85</v>
      </c>
      <c r="D39" s="45"/>
      <c r="E39" s="74">
        <f>VLOOKUP(C39,'TS2'!E32:AN48,36,FALSE)</f>
        <v>3.9583333333333335</v>
      </c>
      <c r="F39" s="74"/>
      <c r="G39" s="107"/>
      <c r="H39" s="33"/>
    </row>
    <row r="40" spans="1:8" ht="18" customHeight="1" x14ac:dyDescent="0.3">
      <c r="A40" s="73">
        <v>31</v>
      </c>
      <c r="B40" s="51"/>
      <c r="C40" s="49" t="s">
        <v>86</v>
      </c>
      <c r="D40" s="45"/>
      <c r="E40" s="74">
        <f>VLOOKUP(C40,'TS2'!E33:AN49,36,FALSE)</f>
        <v>3.5</v>
      </c>
      <c r="F40" s="74"/>
      <c r="G40" s="107"/>
      <c r="H40" s="33"/>
    </row>
    <row r="41" spans="1:8" ht="18" customHeight="1" x14ac:dyDescent="0.3">
      <c r="A41" s="49">
        <v>32</v>
      </c>
      <c r="B41" s="51"/>
      <c r="C41" s="49" t="s">
        <v>87</v>
      </c>
      <c r="D41" s="45"/>
      <c r="E41" s="74">
        <f>VLOOKUP(C41,'TS2'!E34:AN50,36,FALSE)</f>
        <v>3.4166666666666665</v>
      </c>
      <c r="F41" s="74"/>
      <c r="G41" s="107"/>
      <c r="H41" s="33"/>
    </row>
    <row r="42" spans="1:8" ht="18" customHeight="1" x14ac:dyDescent="0.3">
      <c r="A42" s="73">
        <v>33</v>
      </c>
      <c r="B42" s="51"/>
      <c r="C42" s="49" t="s">
        <v>88</v>
      </c>
      <c r="D42" s="45"/>
      <c r="E42" s="74">
        <f>VLOOKUP(C42,'TS2'!E35:AN51,36,FALSE)</f>
        <v>3</v>
      </c>
      <c r="F42" s="74"/>
      <c r="G42" s="107"/>
      <c r="H42" s="33"/>
    </row>
    <row r="43" spans="1:8" ht="18" customHeight="1" x14ac:dyDescent="0.3">
      <c r="A43" s="49">
        <v>34</v>
      </c>
      <c r="B43" s="51"/>
      <c r="C43" s="49" t="s">
        <v>89</v>
      </c>
      <c r="D43" s="45"/>
      <c r="E43" s="74">
        <f>VLOOKUP(C43,'TS2'!E36:AN52,36,FALSE)</f>
        <v>3.6666666666666665</v>
      </c>
      <c r="F43" s="74"/>
      <c r="G43" s="107"/>
      <c r="H43" s="33"/>
    </row>
    <row r="44" spans="1:8" ht="18" customHeight="1" x14ac:dyDescent="0.3">
      <c r="A44" s="73">
        <v>35</v>
      </c>
      <c r="B44" s="51"/>
      <c r="C44" s="49" t="s">
        <v>90</v>
      </c>
      <c r="D44" s="45"/>
      <c r="E44" s="74">
        <f>VLOOKUP(C44,'TS2'!E37:AN53,36,FALSE)</f>
        <v>3.125</v>
      </c>
      <c r="F44" s="74"/>
      <c r="G44" s="107"/>
      <c r="H44" s="33"/>
    </row>
    <row r="45" spans="1:8" ht="8.25" customHeight="1" x14ac:dyDescent="0.3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 x14ac:dyDescent="0.3">
      <c r="B46" s="142" t="s">
        <v>30</v>
      </c>
      <c r="C46" s="142"/>
      <c r="D46" s="142"/>
      <c r="E46" s="142"/>
      <c r="F46" s="142"/>
      <c r="G46" s="142"/>
      <c r="H46" s="142"/>
    </row>
    <row r="47" spans="1:8" ht="17.100000000000001" customHeight="1" x14ac:dyDescent="0.3"/>
    <row r="48" spans="1:8" ht="17.100000000000001" customHeight="1" x14ac:dyDescent="0.3"/>
    <row r="49" spans="1:18" ht="17.100000000000001" customHeight="1" x14ac:dyDescent="0.3">
      <c r="E49" s="36"/>
      <c r="F49" s="36"/>
      <c r="G49" s="84"/>
      <c r="H49" s="37"/>
      <c r="R49" s="26"/>
    </row>
    <row r="50" spans="1:18" ht="17.100000000000001" customHeight="1" x14ac:dyDescent="0.3">
      <c r="E50" s="36"/>
      <c r="F50" s="36"/>
      <c r="G50" s="84"/>
      <c r="H50" s="38"/>
      <c r="R50" s="26"/>
    </row>
    <row r="51" spans="1:18" s="34" customFormat="1" ht="17.100000000000001" customHeight="1" x14ac:dyDescent="0.4">
      <c r="A51" s="143"/>
      <c r="B51" s="143"/>
      <c r="C51" s="143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5">
      <c r="A52" s="50"/>
      <c r="B52" s="50"/>
      <c r="C52" s="50"/>
      <c r="D52" s="50"/>
      <c r="G52" s="75"/>
    </row>
    <row r="53" spans="1:18" s="25" customFormat="1" ht="14.25" customHeight="1" x14ac:dyDescent="0.35">
      <c r="A53" s="50"/>
      <c r="B53" s="50"/>
      <c r="C53" s="50"/>
      <c r="D53" s="50"/>
      <c r="G53" s="75"/>
    </row>
    <row r="54" spans="1:18" s="25" customFormat="1" ht="14.25" customHeight="1" x14ac:dyDescent="0.35">
      <c r="A54" s="50"/>
      <c r="B54" s="50"/>
      <c r="C54" s="50"/>
      <c r="D54" s="50"/>
      <c r="G54" s="75"/>
    </row>
    <row r="55" spans="1:18" s="25" customFormat="1" ht="14.25" customHeight="1" x14ac:dyDescent="0.35">
      <c r="A55" s="50"/>
      <c r="B55" s="50"/>
      <c r="C55" s="50"/>
      <c r="D55" s="50"/>
      <c r="G55" s="75"/>
    </row>
    <row r="56" spans="1:18" s="25" customFormat="1" ht="14.25" customHeight="1" x14ac:dyDescent="0.35">
      <c r="A56" s="50"/>
      <c r="B56" s="50"/>
      <c r="C56" s="50"/>
      <c r="D56" s="50"/>
      <c r="G56" s="75"/>
    </row>
    <row r="57" spans="1:18" s="25" customFormat="1" ht="14.25" customHeight="1" x14ac:dyDescent="0.35">
      <c r="A57" s="50"/>
      <c r="B57" s="50"/>
      <c r="C57" s="50"/>
      <c r="D57" s="50"/>
      <c r="E57" s="50"/>
      <c r="F57" s="50"/>
      <c r="G57" s="50"/>
    </row>
    <row r="58" spans="1:18" s="25" customFormat="1" ht="14.25" customHeight="1" x14ac:dyDescent="0.35">
      <c r="A58" s="50"/>
      <c r="B58" s="50"/>
      <c r="C58" s="50"/>
      <c r="D58" s="50"/>
      <c r="E58" s="50"/>
      <c r="F58" s="50"/>
      <c r="G58" s="50"/>
    </row>
    <row r="59" spans="1:18" s="25" customFormat="1" ht="14.25" customHeight="1" x14ac:dyDescent="0.35">
      <c r="A59" s="50"/>
      <c r="B59" s="50"/>
      <c r="C59" s="50"/>
      <c r="D59" s="50"/>
      <c r="G59" s="75"/>
    </row>
    <row r="60" spans="1:18" s="25" customFormat="1" ht="14.25" customHeight="1" x14ac:dyDescent="0.35">
      <c r="A60" s="50"/>
      <c r="B60" s="50"/>
      <c r="C60" s="50"/>
      <c r="D60" s="50"/>
      <c r="G60" s="75"/>
    </row>
    <row r="61" spans="1:18" s="34" customFormat="1" x14ac:dyDescent="0.3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3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 x14ac:dyDescent="0.3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 x14ac:dyDescent="0.3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 x14ac:dyDescent="0.3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 x14ac:dyDescent="0.3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 x14ac:dyDescent="0.3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Tuhin Hossain</cp:lastModifiedBy>
  <cp:lastPrinted>2021-03-02T06:00:08Z</cp:lastPrinted>
  <dcterms:created xsi:type="dcterms:W3CDTF">2010-01-05T16:46:02Z</dcterms:created>
  <dcterms:modified xsi:type="dcterms:W3CDTF">2024-10-06T02:30:00Z</dcterms:modified>
</cp:coreProperties>
</file>