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2E750DBB-BCDB-44F8-BA94-6DF8B9905074}" xr6:coauthVersionLast="47" xr6:coauthVersionMax="47" xr10:uidLastSave="{00000000-0000-0000-0000-000000000000}"/>
  <bookViews>
    <workbookView xWindow="-108" yWindow="-108" windowWidth="23256" windowHeight="12576" tabRatio="55" xr2:uid="{00000000-000D-0000-FFFF-FFFF00000000}"/>
  </bookViews>
  <sheets>
    <sheet name="Sheet1" sheetId="7" r:id="rId1"/>
    <sheet name="knn IRIS" sheetId="1" r:id="rId2"/>
    <sheet name="HAMMING DISTANCE" sheetId="3" r:id="rId3"/>
    <sheet name="KNN IN Numerical" sheetId="5" r:id="rId4"/>
    <sheet name="regression value" sheetId="6" r:id="rId5"/>
    <sheet name="Sheet3" sheetId="4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1" l="1"/>
  <c r="T3" i="1"/>
  <c r="O3" i="1"/>
  <c r="O4" i="1"/>
  <c r="I2" i="3"/>
  <c r="I3" i="3"/>
  <c r="O38" i="1" l="1"/>
  <c r="Y3" i="1"/>
  <c r="M4" i="5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2" i="5"/>
  <c r="Z2" i="5"/>
  <c r="Z3" i="1" l="1"/>
  <c r="T4" i="1"/>
  <c r="T9" i="1"/>
  <c r="T3" i="5"/>
  <c r="N9" i="5" l="1"/>
  <c r="T26" i="5"/>
  <c r="T2" i="5"/>
  <c r="T33" i="5"/>
  <c r="T25" i="5"/>
  <c r="T17" i="5"/>
  <c r="T9" i="5"/>
  <c r="T32" i="5"/>
  <c r="T24" i="5"/>
  <c r="T16" i="5"/>
  <c r="T8" i="5"/>
  <c r="T23" i="5"/>
  <c r="T11" i="5"/>
  <c r="T18" i="5"/>
  <c r="T15" i="5"/>
  <c r="T38" i="5"/>
  <c r="T22" i="5"/>
  <c r="T6" i="5"/>
  <c r="T37" i="5"/>
  <c r="T29" i="5"/>
  <c r="T21" i="5"/>
  <c r="T13" i="5"/>
  <c r="T5" i="5"/>
  <c r="T35" i="5"/>
  <c r="T19" i="5"/>
  <c r="T34" i="5"/>
  <c r="T10" i="5"/>
  <c r="T31" i="5"/>
  <c r="T7" i="5"/>
  <c r="T30" i="5"/>
  <c r="T14" i="5"/>
  <c r="T36" i="5"/>
  <c r="T28" i="5"/>
  <c r="T20" i="5"/>
  <c r="T12" i="5"/>
  <c r="T4" i="5"/>
  <c r="T27" i="5"/>
  <c r="U16" i="5" l="1"/>
  <c r="U2" i="5"/>
  <c r="U38" i="5"/>
  <c r="U24" i="5"/>
  <c r="U21" i="5"/>
  <c r="U20" i="5"/>
  <c r="U12" i="5"/>
  <c r="U37" i="5"/>
  <c r="U13" i="5"/>
  <c r="U35" i="5"/>
  <c r="U34" i="5"/>
  <c r="U30" i="5"/>
  <c r="U33" i="5"/>
  <c r="U5" i="5"/>
  <c r="U31" i="5"/>
  <c r="U15" i="5"/>
  <c r="U26" i="5"/>
  <c r="U36" i="5"/>
  <c r="U27" i="5"/>
  <c r="U19" i="5"/>
  <c r="U9" i="5"/>
  <c r="U29" i="5"/>
  <c r="U4" i="5"/>
  <c r="U6" i="5"/>
  <c r="U8" i="5"/>
  <c r="U32" i="5"/>
  <c r="U11" i="5"/>
  <c r="U3" i="5"/>
  <c r="U28" i="5"/>
  <c r="U14" i="5"/>
  <c r="U17" i="5"/>
  <c r="U22" i="5"/>
  <c r="U7" i="5"/>
  <c r="U18" i="5"/>
  <c r="U25" i="5"/>
  <c r="U10" i="5"/>
  <c r="U23" i="5"/>
  <c r="Y7" i="5" l="1"/>
  <c r="Y3" i="5"/>
  <c r="Y4" i="5"/>
  <c r="Y5" i="5"/>
  <c r="Y6" i="5"/>
  <c r="Y2" i="5"/>
  <c r="N7" i="5" l="1"/>
  <c r="J3" i="3"/>
  <c r="K3" i="3"/>
  <c r="L3" i="3"/>
  <c r="I4" i="3"/>
  <c r="J4" i="3"/>
  <c r="K4" i="3"/>
  <c r="L4" i="3"/>
  <c r="I5" i="3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J2" i="3"/>
  <c r="K2" i="3"/>
  <c r="L2" i="3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M14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5" i="1"/>
  <c r="T6" i="1"/>
  <c r="T7" i="1"/>
  <c r="T8" i="1"/>
  <c r="T10" i="1"/>
  <c r="T11" i="1"/>
  <c r="T12" i="1"/>
  <c r="T13" i="1"/>
  <c r="T14" i="1"/>
  <c r="T15" i="1"/>
  <c r="T16" i="1"/>
  <c r="T17" i="1"/>
  <c r="P3" i="1" l="1"/>
  <c r="P38" i="1"/>
  <c r="M2" i="3"/>
  <c r="P4" i="1"/>
  <c r="M30" i="3"/>
  <c r="M28" i="3"/>
  <c r="M26" i="3"/>
  <c r="M24" i="3"/>
  <c r="M22" i="3"/>
  <c r="M20" i="3"/>
  <c r="M16" i="3"/>
  <c r="M14" i="3"/>
  <c r="M12" i="3"/>
  <c r="M10" i="3"/>
  <c r="M8" i="3"/>
  <c r="M6" i="3"/>
  <c r="M4" i="3"/>
  <c r="M29" i="3"/>
  <c r="M27" i="3"/>
  <c r="M25" i="3"/>
  <c r="M23" i="3"/>
  <c r="M21" i="3"/>
  <c r="M17" i="3"/>
  <c r="M15" i="3"/>
  <c r="M9" i="3"/>
  <c r="M7" i="3"/>
  <c r="M19" i="3"/>
  <c r="M13" i="3"/>
  <c r="M11" i="3"/>
  <c r="M5" i="3"/>
  <c r="M3" i="3"/>
  <c r="M18" i="3"/>
  <c r="P145" i="1"/>
  <c r="P137" i="1"/>
  <c r="P129" i="1"/>
  <c r="Z4" i="1"/>
  <c r="Z144" i="1"/>
  <c r="Z136" i="1"/>
  <c r="P73" i="1"/>
  <c r="Z88" i="1"/>
  <c r="Z24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P8" i="1"/>
  <c r="Z151" i="1"/>
  <c r="Z143" i="1"/>
  <c r="Z135" i="1"/>
  <c r="Z127" i="1"/>
  <c r="Z119" i="1"/>
  <c r="Z111" i="1"/>
  <c r="Z103" i="1"/>
  <c r="Z95" i="1"/>
  <c r="Z87" i="1"/>
  <c r="Z79" i="1"/>
  <c r="Z71" i="1"/>
  <c r="Z63" i="1"/>
  <c r="Z55" i="1"/>
  <c r="Z47" i="1"/>
  <c r="Z39" i="1"/>
  <c r="Z31" i="1"/>
  <c r="Z23" i="1"/>
  <c r="Z15" i="1"/>
  <c r="Z7" i="1"/>
  <c r="P81" i="1"/>
  <c r="Z96" i="1"/>
  <c r="Z16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Z150" i="1"/>
  <c r="Z142" i="1"/>
  <c r="Z134" i="1"/>
  <c r="Z126" i="1"/>
  <c r="Z118" i="1"/>
  <c r="Z110" i="1"/>
  <c r="Z102" i="1"/>
  <c r="Z94" i="1"/>
  <c r="Z86" i="1"/>
  <c r="Z78" i="1"/>
  <c r="Z70" i="1"/>
  <c r="Z62" i="1"/>
  <c r="Z54" i="1"/>
  <c r="Z46" i="1"/>
  <c r="Z38" i="1"/>
  <c r="Z30" i="1"/>
  <c r="Z22" i="1"/>
  <c r="Z14" i="1"/>
  <c r="Z6" i="1"/>
  <c r="P105" i="1"/>
  <c r="P41" i="1"/>
  <c r="P9" i="1"/>
  <c r="Z112" i="1"/>
  <c r="Z64" i="1"/>
  <c r="Z40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0" i="1"/>
  <c r="P22" i="1"/>
  <c r="P14" i="1"/>
  <c r="P6" i="1"/>
  <c r="Z149" i="1"/>
  <c r="Z141" i="1"/>
  <c r="Z133" i="1"/>
  <c r="Z125" i="1"/>
  <c r="Z117" i="1"/>
  <c r="Z109" i="1"/>
  <c r="Z101" i="1"/>
  <c r="Z93" i="1"/>
  <c r="Z85" i="1"/>
  <c r="Z77" i="1"/>
  <c r="Z69" i="1"/>
  <c r="Z61" i="1"/>
  <c r="Z53" i="1"/>
  <c r="Z45" i="1"/>
  <c r="Z37" i="1"/>
  <c r="Z29" i="1"/>
  <c r="Z21" i="1"/>
  <c r="Z13" i="1"/>
  <c r="P121" i="1"/>
  <c r="P57" i="1"/>
  <c r="P25" i="1"/>
  <c r="Z104" i="1"/>
  <c r="Z56" i="1"/>
  <c r="Z8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Z148" i="1"/>
  <c r="Z140" i="1"/>
  <c r="Z132" i="1"/>
  <c r="Z124" i="1"/>
  <c r="Z116" i="1"/>
  <c r="Z108" i="1"/>
  <c r="Z100" i="1"/>
  <c r="Z92" i="1"/>
  <c r="Z84" i="1"/>
  <c r="Z76" i="1"/>
  <c r="Z68" i="1"/>
  <c r="Z60" i="1"/>
  <c r="Z52" i="1"/>
  <c r="Z44" i="1"/>
  <c r="Z36" i="1"/>
  <c r="Z28" i="1"/>
  <c r="Z20" i="1"/>
  <c r="Z12" i="1"/>
  <c r="P89" i="1"/>
  <c r="Z48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Z147" i="1"/>
  <c r="Z139" i="1"/>
  <c r="Z131" i="1"/>
  <c r="Z123" i="1"/>
  <c r="Z115" i="1"/>
  <c r="Z107" i="1"/>
  <c r="Z99" i="1"/>
  <c r="Z91" i="1"/>
  <c r="Z83" i="1"/>
  <c r="Z75" i="1"/>
  <c r="Z67" i="1"/>
  <c r="Z59" i="1"/>
  <c r="Z51" i="1"/>
  <c r="Z43" i="1"/>
  <c r="Z35" i="1"/>
  <c r="Z27" i="1"/>
  <c r="Z19" i="1"/>
  <c r="Z11" i="1"/>
  <c r="P97" i="1"/>
  <c r="P49" i="1"/>
  <c r="P17" i="1"/>
  <c r="Z120" i="1"/>
  <c r="Z72" i="1"/>
  <c r="Z32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Z146" i="1"/>
  <c r="Z138" i="1"/>
  <c r="Z130" i="1"/>
  <c r="Z122" i="1"/>
  <c r="Z114" i="1"/>
  <c r="Z106" i="1"/>
  <c r="Z98" i="1"/>
  <c r="Z90" i="1"/>
  <c r="Z82" i="1"/>
  <c r="Z74" i="1"/>
  <c r="Z66" i="1"/>
  <c r="Z58" i="1"/>
  <c r="Z50" i="1"/>
  <c r="Z42" i="1"/>
  <c r="Z34" i="1"/>
  <c r="Z26" i="1"/>
  <c r="Z18" i="1"/>
  <c r="Z10" i="1"/>
  <c r="P113" i="1"/>
  <c r="P65" i="1"/>
  <c r="P33" i="1"/>
  <c r="Z128" i="1"/>
  <c r="Z80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0" i="1"/>
  <c r="Z5" i="1"/>
  <c r="Z145" i="1"/>
  <c r="Z137" i="1"/>
  <c r="Z129" i="1"/>
  <c r="Z121" i="1"/>
  <c r="Z113" i="1"/>
  <c r="Z105" i="1"/>
  <c r="Z97" i="1"/>
  <c r="Z89" i="1"/>
  <c r="Z81" i="1"/>
  <c r="Z73" i="1"/>
  <c r="Z65" i="1"/>
  <c r="Z57" i="1"/>
  <c r="Z49" i="1"/>
  <c r="Z41" i="1"/>
  <c r="Z33" i="1"/>
  <c r="Z25" i="1"/>
  <c r="Z17" i="1"/>
  <c r="Z9" i="1"/>
  <c r="U5" i="1"/>
  <c r="U13" i="1"/>
  <c r="U125" i="1"/>
  <c r="U49" i="1"/>
  <c r="U14" i="1"/>
  <c r="U24" i="1"/>
  <c r="U12" i="1"/>
  <c r="U143" i="1"/>
  <c r="U135" i="1"/>
  <c r="U127" i="1"/>
  <c r="U119" i="1"/>
  <c r="U111" i="1"/>
  <c r="U103" i="1"/>
  <c r="U95" i="1"/>
  <c r="U87" i="1"/>
  <c r="U79" i="1"/>
  <c r="U71" i="1"/>
  <c r="U63" i="1"/>
  <c r="U55" i="1"/>
  <c r="U47" i="1"/>
  <c r="U39" i="1"/>
  <c r="U31" i="1"/>
  <c r="U23" i="1"/>
  <c r="U151" i="1"/>
  <c r="U150" i="1"/>
  <c r="U142" i="1"/>
  <c r="U134" i="1"/>
  <c r="U126" i="1"/>
  <c r="U118" i="1"/>
  <c r="U110" i="1"/>
  <c r="U102" i="1"/>
  <c r="U94" i="1"/>
  <c r="U86" i="1"/>
  <c r="U78" i="1"/>
  <c r="U70" i="1"/>
  <c r="U62" i="1"/>
  <c r="U54" i="1"/>
  <c r="U46" i="1"/>
  <c r="U38" i="1"/>
  <c r="U30" i="1"/>
  <c r="U22" i="1"/>
  <c r="U4" i="1"/>
  <c r="U141" i="1"/>
  <c r="U117" i="1"/>
  <c r="U101" i="1"/>
  <c r="U93" i="1"/>
  <c r="U85" i="1"/>
  <c r="U77" i="1"/>
  <c r="U69" i="1"/>
  <c r="U61" i="1"/>
  <c r="U53" i="1"/>
  <c r="U45" i="1"/>
  <c r="U37" i="1"/>
  <c r="U29" i="1"/>
  <c r="U21" i="1"/>
  <c r="U109" i="1"/>
  <c r="U17" i="1"/>
  <c r="U9" i="1"/>
  <c r="U148" i="1"/>
  <c r="U140" i="1"/>
  <c r="U132" i="1"/>
  <c r="U124" i="1"/>
  <c r="U116" i="1"/>
  <c r="U108" i="1"/>
  <c r="U100" i="1"/>
  <c r="U92" i="1"/>
  <c r="U84" i="1"/>
  <c r="U76" i="1"/>
  <c r="U68" i="1"/>
  <c r="U60" i="1"/>
  <c r="U52" i="1"/>
  <c r="U44" i="1"/>
  <c r="U36" i="1"/>
  <c r="U28" i="1"/>
  <c r="U20" i="1"/>
  <c r="U133" i="1"/>
  <c r="U16" i="1"/>
  <c r="U10" i="1"/>
  <c r="U147" i="1"/>
  <c r="U139" i="1"/>
  <c r="U131" i="1"/>
  <c r="U123" i="1"/>
  <c r="U115" i="1"/>
  <c r="U107" i="1"/>
  <c r="U99" i="1"/>
  <c r="U91" i="1"/>
  <c r="U83" i="1"/>
  <c r="U75" i="1"/>
  <c r="U67" i="1"/>
  <c r="U59" i="1"/>
  <c r="U51" i="1"/>
  <c r="U43" i="1"/>
  <c r="U35" i="1"/>
  <c r="U27" i="1"/>
  <c r="U19" i="1"/>
  <c r="U149" i="1"/>
  <c r="U15" i="1"/>
  <c r="U11" i="1"/>
  <c r="U114" i="1"/>
  <c r="U90" i="1"/>
  <c r="U66" i="1"/>
  <c r="U58" i="1"/>
  <c r="U18" i="1"/>
  <c r="U129" i="1"/>
  <c r="U97" i="1"/>
  <c r="U73" i="1"/>
  <c r="U57" i="1"/>
  <c r="U128" i="1"/>
  <c r="U96" i="1"/>
  <c r="U48" i="1"/>
  <c r="U122" i="1"/>
  <c r="U82" i="1"/>
  <c r="U26" i="1"/>
  <c r="U145" i="1"/>
  <c r="U113" i="1"/>
  <c r="U89" i="1"/>
  <c r="U25" i="1"/>
  <c r="U3" i="1"/>
  <c r="U120" i="1"/>
  <c r="U80" i="1"/>
  <c r="U64" i="1"/>
  <c r="U32" i="1"/>
  <c r="U8" i="1"/>
  <c r="U7" i="1"/>
  <c r="U146" i="1"/>
  <c r="U106" i="1"/>
  <c r="U34" i="1"/>
  <c r="U121" i="1"/>
  <c r="U81" i="1"/>
  <c r="U33" i="1"/>
  <c r="U136" i="1"/>
  <c r="U104" i="1"/>
  <c r="U56" i="1"/>
  <c r="U40" i="1"/>
  <c r="U6" i="1"/>
  <c r="U42" i="1"/>
  <c r="U41" i="1"/>
  <c r="U138" i="1"/>
  <c r="U130" i="1"/>
  <c r="U98" i="1"/>
  <c r="U74" i="1"/>
  <c r="U50" i="1"/>
  <c r="U137" i="1"/>
  <c r="U105" i="1"/>
  <c r="U65" i="1"/>
  <c r="U144" i="1"/>
  <c r="U112" i="1"/>
  <c r="U88" i="1"/>
  <c r="U72" i="1"/>
  <c r="L12" i="1" l="1"/>
  <c r="M12" i="1"/>
  <c r="K12" i="1"/>
  <c r="L10" i="1"/>
  <c r="M10" i="1"/>
  <c r="K10" i="1"/>
  <c r="M8" i="1"/>
  <c r="L8" i="1"/>
  <c r="K8" i="1"/>
  <c r="N10" i="3"/>
  <c r="N13" i="3"/>
  <c r="N23" i="3"/>
  <c r="N30" i="3"/>
  <c r="N2" i="3"/>
  <c r="N27" i="3"/>
  <c r="N7" i="3"/>
  <c r="N16" i="3"/>
  <c r="N8" i="3"/>
  <c r="N12" i="3"/>
  <c r="N19" i="3"/>
  <c r="N9" i="3"/>
  <c r="N24" i="3"/>
  <c r="N18" i="3"/>
  <c r="N4" i="3"/>
  <c r="N25" i="3"/>
  <c r="N15" i="3"/>
  <c r="N26" i="3"/>
  <c r="N5" i="3"/>
  <c r="N11" i="3"/>
  <c r="N29" i="3"/>
  <c r="N20" i="3"/>
  <c r="N3" i="3"/>
  <c r="N6" i="3"/>
  <c r="N28" i="3"/>
  <c r="N17" i="3"/>
  <c r="N14" i="3"/>
  <c r="N21" i="3"/>
  <c r="N22" i="3"/>
  <c r="T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K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(Least distance,or most similiarity so  I take K=1 but it is very bised and for numerical out put K value should higher</t>
        </r>
      </text>
    </comment>
  </commentList>
</comments>
</file>

<file path=xl/sharedStrings.xml><?xml version="1.0" encoding="utf-8"?>
<sst xmlns="http://schemas.openxmlformats.org/spreadsheetml/2006/main" count="931" uniqueCount="91">
  <si>
    <t>species</t>
  </si>
  <si>
    <t>Cosine similiarity</t>
  </si>
  <si>
    <t>apple_granny_smith</t>
  </si>
  <si>
    <t>mandarin_mandarin</t>
  </si>
  <si>
    <t>apple_braeburn</t>
  </si>
  <si>
    <t>apple_golden_delicious</t>
  </si>
  <si>
    <t>apple_cripps_pink</t>
  </si>
  <si>
    <t>orange_spanish_jumbo</t>
  </si>
  <si>
    <t>orange_selected_seconds</t>
  </si>
  <si>
    <t>orange_turkey_navel</t>
  </si>
  <si>
    <t>lemon_spanish_belsan</t>
  </si>
  <si>
    <t>lemon_unknown</t>
  </si>
  <si>
    <t>Euclidean distance</t>
  </si>
  <si>
    <t>Euclidian</t>
  </si>
  <si>
    <t>mass</t>
  </si>
  <si>
    <t>width</t>
  </si>
  <si>
    <t>height</t>
  </si>
  <si>
    <t>color_score</t>
  </si>
  <si>
    <t>Manhatten distance</t>
  </si>
  <si>
    <t>Mahatten</t>
  </si>
  <si>
    <t>Rank</t>
  </si>
  <si>
    <t>Sunny</t>
  </si>
  <si>
    <t>Hot</t>
  </si>
  <si>
    <t>High</t>
  </si>
  <si>
    <t>FALSE</t>
  </si>
  <si>
    <t>No</t>
  </si>
  <si>
    <t>TRUE</t>
  </si>
  <si>
    <t>Overcast</t>
  </si>
  <si>
    <t>Yes</t>
  </si>
  <si>
    <t>Rainy</t>
  </si>
  <si>
    <t>Miid</t>
  </si>
  <si>
    <t>Cool</t>
  </si>
  <si>
    <t>Normal</t>
  </si>
  <si>
    <t>Mild</t>
  </si>
  <si>
    <t>FAlSE</t>
  </si>
  <si>
    <t>K</t>
  </si>
  <si>
    <r>
      <rPr>
        <b/>
        <sz val="12"/>
        <color rgb="FF545454"/>
        <rFont val="Arial"/>
        <family val="2"/>
      </rPr>
      <t>Ou</t>
    </r>
    <r>
      <rPr>
        <b/>
        <sz val="12"/>
        <color rgb="FF313133"/>
        <rFont val="Arial"/>
        <family val="2"/>
      </rPr>
      <t>tl</t>
    </r>
    <r>
      <rPr>
        <b/>
        <sz val="12"/>
        <color rgb="FF545454"/>
        <rFont val="Arial"/>
        <family val="2"/>
      </rPr>
      <t>oo</t>
    </r>
    <r>
      <rPr>
        <b/>
        <sz val="12"/>
        <color rgb="FF313133"/>
        <rFont val="Arial"/>
        <family val="2"/>
      </rPr>
      <t>k</t>
    </r>
  </si>
  <si>
    <r>
      <rPr>
        <b/>
        <sz val="12"/>
        <color rgb="FF545454"/>
        <rFont val="Arial"/>
        <family val="2"/>
      </rPr>
      <t>Temp</t>
    </r>
  </si>
  <si>
    <r>
      <rPr>
        <b/>
        <sz val="12"/>
        <color rgb="FF313133"/>
        <rFont val="Arial"/>
        <family val="2"/>
      </rPr>
      <t>H</t>
    </r>
    <r>
      <rPr>
        <b/>
        <sz val="12"/>
        <color rgb="FF545454"/>
        <rFont val="Arial"/>
        <family val="2"/>
      </rPr>
      <t>umi</t>
    </r>
    <r>
      <rPr>
        <b/>
        <sz val="12"/>
        <color rgb="FF313133"/>
        <rFont val="Arial"/>
        <family val="2"/>
      </rPr>
      <t>d</t>
    </r>
    <r>
      <rPr>
        <b/>
        <sz val="12"/>
        <color rgb="FF545454"/>
        <rFont val="Arial"/>
        <family val="2"/>
      </rPr>
      <t>i</t>
    </r>
    <r>
      <rPr>
        <b/>
        <sz val="12"/>
        <color rgb="FF313133"/>
        <rFont val="Arial"/>
        <family val="2"/>
      </rPr>
      <t>ty</t>
    </r>
  </si>
  <si>
    <r>
      <rPr>
        <b/>
        <sz val="12"/>
        <color rgb="FF313133"/>
        <rFont val="Arial"/>
        <family val="2"/>
      </rPr>
      <t>W</t>
    </r>
    <r>
      <rPr>
        <b/>
        <sz val="12"/>
        <color rgb="FF545454"/>
        <rFont val="Arial"/>
        <family val="2"/>
      </rPr>
      <t>ind</t>
    </r>
    <r>
      <rPr>
        <b/>
        <sz val="12"/>
        <color rgb="FF313133"/>
        <rFont val="Arial"/>
        <family val="2"/>
      </rPr>
      <t>y</t>
    </r>
  </si>
  <si>
    <r>
      <rPr>
        <b/>
        <sz val="12"/>
        <color rgb="FF313133"/>
        <rFont val="Arial"/>
        <family val="2"/>
      </rPr>
      <t>P</t>
    </r>
    <r>
      <rPr>
        <b/>
        <sz val="12"/>
        <color rgb="FF545454"/>
        <rFont val="Arial"/>
        <family val="2"/>
      </rPr>
      <t>la</t>
    </r>
    <r>
      <rPr>
        <b/>
        <sz val="12"/>
        <color rgb="FF313133"/>
        <rFont val="Arial"/>
        <family val="2"/>
      </rPr>
      <t>y</t>
    </r>
  </si>
  <si>
    <t>Input</t>
  </si>
  <si>
    <t>Out Put</t>
  </si>
  <si>
    <t>Distance</t>
  </si>
  <si>
    <t>Model Name</t>
  </si>
  <si>
    <t>Vehicle empty wt(Kg)</t>
  </si>
  <si>
    <t>Vehicle max pay load</t>
  </si>
  <si>
    <t>Engine CC</t>
  </si>
  <si>
    <t xml:space="preserve"> Road covered till</t>
  </si>
  <si>
    <t>Age of Engine(Month)</t>
  </si>
  <si>
    <t>Experience of driver(Years)</t>
  </si>
  <si>
    <t>Fuel Consumption(100 Km/L)</t>
  </si>
  <si>
    <t>Eucledian Distance</t>
  </si>
  <si>
    <t>Prediction</t>
  </si>
  <si>
    <t>eicher</t>
  </si>
  <si>
    <t>TATA</t>
  </si>
  <si>
    <t>Volvo</t>
  </si>
  <si>
    <t>Vehicle empty load(Kg)</t>
  </si>
  <si>
    <t>Km/L</t>
  </si>
  <si>
    <t>By Using Linear Regression</t>
  </si>
  <si>
    <t>Intercept</t>
  </si>
  <si>
    <t>Model Car</t>
  </si>
  <si>
    <t xml:space="preserve"> Road covered till (Km)</t>
  </si>
  <si>
    <t>Vehicle max pay load (Kg)</t>
  </si>
  <si>
    <t>Model integer</t>
  </si>
  <si>
    <t xml:space="preserve">By using KNN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</si>
  <si>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</si>
  <si>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</si>
  <si>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</si>
  <si>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</si>
  <si>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</si>
  <si>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</si>
  <si>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</si>
  <si>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</si>
  <si>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</si>
  <si>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</si>
  <si>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</si>
  <si>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</si>
  <si>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</si>
  <si>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</si>
  <si>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</si>
  <si>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</si>
  <si>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</si>
  <si>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</si>
  <si>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</si>
  <si>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</si>
  <si>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</si>
  <si>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</si>
  <si>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</si>
  <si>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SQRT(SUMXMY2(array_x,array_y))</t>
  </si>
  <si>
    <t>K value should be taken  sqrt(N)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</si>
</sst>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b/>
      <sz val="12"/>
      <color rgb="FF545454"/>
      <name val="Arial"/>
      <family val="2"/>
    </font>
    <font>
      <b/>
      <sz val="12"/>
      <color rgb="FF313133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273239"/>
      <name val="Consolas"/>
      <family val="3"/>
    </font>
    <font>
      <sz val="7.5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6B6B6B"/>
      </right>
      <top style="thin">
        <color rgb="FF676767"/>
      </top>
      <bottom style="thin">
        <color rgb="FF808080"/>
      </bottom>
      <diagonal/>
    </border>
    <border>
      <left style="thin">
        <color rgb="FF6B6B6B"/>
      </left>
      <right style="thin">
        <color rgb="FF747477"/>
      </right>
      <top style="thin">
        <color rgb="FF676767"/>
      </top>
      <bottom style="thin">
        <color rgb="FF808080"/>
      </bottom>
      <diagonal/>
    </border>
    <border>
      <left style="thin">
        <color rgb="FF747477"/>
      </left>
      <right style="thin">
        <color rgb="FF676767"/>
      </right>
      <top style="thin">
        <color rgb="FF676767"/>
      </top>
      <bottom style="thin">
        <color rgb="FF808080"/>
      </bottom>
      <diagonal/>
    </border>
    <border>
      <left style="thin">
        <color rgb="FF676767"/>
      </left>
      <right style="thin">
        <color rgb="FF747474"/>
      </right>
      <top style="thin">
        <color rgb="FF676767"/>
      </top>
      <bottom style="thin">
        <color rgb="FF808080"/>
      </bottom>
      <diagonal/>
    </border>
    <border>
      <left style="thin">
        <color rgb="FF747474"/>
      </left>
      <right style="thin">
        <color rgb="FF838383"/>
      </right>
      <top style="thin">
        <color rgb="FF676767"/>
      </top>
      <bottom style="thin">
        <color rgb="FF80808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rgb="FF676767"/>
      </top>
      <bottom style="thin">
        <color rgb="FF808080"/>
      </bottom>
      <diagonal/>
    </border>
    <border>
      <left/>
      <right style="thin">
        <color rgb="FF6B6B6B"/>
      </right>
      <top style="thin">
        <color rgb="FF676767"/>
      </top>
      <bottom/>
      <diagonal/>
    </border>
    <border>
      <left style="thin">
        <color rgb="FF6B6B6B"/>
      </left>
      <right style="thin">
        <color rgb="FF747477"/>
      </right>
      <top style="thin">
        <color rgb="FF676767"/>
      </top>
      <bottom/>
      <diagonal/>
    </border>
    <border>
      <left style="thin">
        <color rgb="FF747477"/>
      </left>
      <right style="thin">
        <color rgb="FF676767"/>
      </right>
      <top style="thin">
        <color rgb="FF676767"/>
      </top>
      <bottom/>
      <diagonal/>
    </border>
    <border>
      <left style="thin">
        <color rgb="FF676767"/>
      </left>
      <right style="thin">
        <color rgb="FF747474"/>
      </right>
      <top style="thin">
        <color rgb="FF676767"/>
      </top>
      <bottom/>
      <diagonal/>
    </border>
    <border>
      <left style="thin">
        <color rgb="FF747474"/>
      </left>
      <right style="thin">
        <color rgb="FF838383"/>
      </right>
      <top style="thin">
        <color rgb="FF676767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6B6B6B"/>
      </right>
      <top style="medium">
        <color indexed="64"/>
      </top>
      <bottom/>
      <diagonal/>
    </border>
    <border>
      <left style="thin">
        <color rgb="FF6B6B6B"/>
      </left>
      <right style="thin">
        <color rgb="FF747477"/>
      </right>
      <top style="medium">
        <color indexed="64"/>
      </top>
      <bottom/>
      <diagonal/>
    </border>
    <border>
      <left style="thin">
        <color rgb="FF747477"/>
      </left>
      <right style="thin">
        <color rgb="FF676767"/>
      </right>
      <top style="medium">
        <color indexed="64"/>
      </top>
      <bottom/>
      <diagonal/>
    </border>
    <border>
      <left style="thin">
        <color rgb="FF676767"/>
      </left>
      <right style="thin">
        <color rgb="FF747474"/>
      </right>
      <top style="medium">
        <color indexed="64"/>
      </top>
      <bottom/>
      <diagonal/>
    </border>
    <border>
      <left style="thin">
        <color rgb="FF74747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3">
    <xf numFmtId="0" fontId="0" fillId="0" borderId="0" xfId="0"/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16" fillId="3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15" xfId="0" applyFont="1" applyBorder="1" applyAlignment="1">
      <alignment horizontal="center"/>
    </xf>
    <xf numFmtId="0" fontId="16" fillId="40" borderId="21" xfId="0" applyFont="1" applyFill="1" applyBorder="1" applyAlignment="1">
      <alignment horizontal="center" vertical="center" wrapText="1"/>
    </xf>
    <xf numFmtId="2" fontId="26" fillId="37" borderId="18" xfId="0" applyNumberFormat="1" applyFont="1" applyFill="1" applyBorder="1" applyAlignment="1">
      <alignment horizontal="center"/>
    </xf>
    <xf numFmtId="0" fontId="0" fillId="0" borderId="21" xfId="0" applyBorder="1"/>
    <xf numFmtId="0" fontId="18" fillId="0" borderId="0" xfId="0" applyFont="1" applyFill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0" xfId="0" applyFont="1" applyBorder="1" applyAlignment="1">
      <alignment horizontal="left" vertical="top" wrapText="1"/>
    </xf>
    <xf numFmtId="0" fontId="18" fillId="0" borderId="31" xfId="0" applyFont="1" applyBorder="1" applyAlignment="1">
      <alignment horizontal="left" vertical="top" wrapText="1"/>
    </xf>
    <xf numFmtId="0" fontId="18" fillId="0" borderId="32" xfId="0" applyFont="1" applyBorder="1" applyAlignment="1">
      <alignment horizontal="left" vertical="top" wrapText="1"/>
    </xf>
    <xf numFmtId="0" fontId="18" fillId="0" borderId="33" xfId="0" applyFont="1" applyBorder="1" applyAlignment="1">
      <alignment horizontal="left" vertical="top" wrapText="1"/>
    </xf>
    <xf numFmtId="0" fontId="18" fillId="0" borderId="34" xfId="0" applyFont="1" applyBorder="1" applyAlignment="1">
      <alignment horizontal="left" vertical="top" wrapText="1"/>
    </xf>
    <xf numFmtId="0" fontId="27" fillId="40" borderId="21" xfId="0" applyFont="1" applyFill="1" applyBorder="1" applyAlignment="1">
      <alignment horizontal="center" vertical="center" wrapText="1"/>
    </xf>
    <xf numFmtId="0" fontId="27" fillId="40" borderId="27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0" xfId="0" applyFill="1" applyBorder="1" applyAlignment="1"/>
    <xf numFmtId="0" fontId="28" fillId="0" borderId="35" xfId="0" applyFont="1" applyFill="1" applyBorder="1" applyAlignment="1">
      <alignment horizontal="center"/>
    </xf>
    <xf numFmtId="0" fontId="28" fillId="0" borderId="35" xfId="0" applyFont="1" applyFill="1" applyBorder="1" applyAlignment="1">
      <alignment horizontal="centerContinuous"/>
    </xf>
    <xf numFmtId="0" fontId="18" fillId="0" borderId="36" xfId="0" applyFont="1" applyBorder="1" applyAlignment="1">
      <alignment horizontal="center" vertical="top" wrapText="1"/>
    </xf>
    <xf numFmtId="0" fontId="18" fillId="0" borderId="37" xfId="0" applyFont="1" applyBorder="1" applyAlignment="1">
      <alignment horizontal="center" vertical="top" wrapText="1"/>
    </xf>
    <xf numFmtId="0" fontId="18" fillId="0" borderId="38" xfId="0" applyFont="1" applyBorder="1" applyAlignment="1">
      <alignment horizontal="center" vertical="top" wrapText="1"/>
    </xf>
    <xf numFmtId="0" fontId="18" fillId="0" borderId="39" xfId="0" applyFont="1" applyBorder="1" applyAlignment="1">
      <alignment horizontal="center" vertical="top" wrapText="1"/>
    </xf>
    <xf numFmtId="0" fontId="18" fillId="0" borderId="40" xfId="0" applyFont="1" applyBorder="1" applyAlignment="1">
      <alignment horizontal="center" vertical="top" wrapText="1"/>
    </xf>
    <xf numFmtId="0" fontId="0" fillId="0" borderId="21" xfId="0" applyBorder="1" applyAlignment="1">
      <alignment horizontal="center"/>
    </xf>
    <xf numFmtId="0" fontId="22" fillId="43" borderId="21" xfId="0" applyFont="1" applyFill="1" applyBorder="1" applyAlignment="1">
      <alignment horizontal="center"/>
    </xf>
    <xf numFmtId="0" fontId="27" fillId="39" borderId="21" xfId="0" applyFont="1" applyFill="1" applyBorder="1" applyAlignment="1">
      <alignment horizontal="center" vertical="center" wrapText="1"/>
    </xf>
    <xf numFmtId="0" fontId="27" fillId="39" borderId="24" xfId="0" applyFont="1" applyFill="1" applyBorder="1" applyAlignment="1">
      <alignment horizontal="center" vertical="center" wrapText="1"/>
    </xf>
    <xf numFmtId="0" fontId="27" fillId="42" borderId="2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9" fillId="0" borderId="0" xfId="0" applyFont="1" applyAlignment="1">
      <alignment horizontal="left" vertical="center" indent="1"/>
    </xf>
    <xf numFmtId="0" fontId="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6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/>
    </xf>
    <xf numFmtId="0" fontId="16" fillId="33" borderId="0" xfId="0" applyFont="1" applyFill="1" applyAlignment="1">
      <alignment horizontal="left"/>
    </xf>
    <xf numFmtId="0" fontId="25" fillId="35" borderId="21" xfId="0" applyFont="1" applyFill="1" applyBorder="1" applyAlignment="1">
      <alignment horizontal="left" wrapText="1"/>
    </xf>
    <xf numFmtId="0" fontId="21" fillId="34" borderId="21" xfId="0" applyFont="1" applyFill="1" applyBorder="1" applyAlignment="1">
      <alignment horizontal="left"/>
    </xf>
    <xf numFmtId="0" fontId="25" fillId="36" borderId="21" xfId="0" applyFont="1" applyFill="1" applyBorder="1" applyAlignment="1">
      <alignment horizontal="left"/>
    </xf>
    <xf numFmtId="0" fontId="25" fillId="37" borderId="21" xfId="0" applyFont="1" applyFill="1" applyBorder="1" applyAlignment="1">
      <alignment horizontal="left"/>
    </xf>
    <xf numFmtId="0" fontId="16" fillId="44" borderId="0" xfId="0" applyFont="1" applyFill="1"/>
    <xf numFmtId="0" fontId="16" fillId="33" borderId="21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38" borderId="21" xfId="0" applyFont="1" applyFill="1" applyBorder="1" applyAlignment="1">
      <alignment horizontal="center"/>
    </xf>
    <xf numFmtId="0" fontId="30" fillId="35" borderId="21" xfId="0" applyFont="1" applyFill="1" applyBorder="1" applyAlignment="1">
      <alignment horizontal="center" vertical="top" wrapText="1"/>
    </xf>
    <xf numFmtId="0" fontId="30" fillId="34" borderId="21" xfId="0" applyFont="1" applyFill="1" applyBorder="1" applyAlignment="1">
      <alignment horizontal="center" vertical="top" wrapText="1"/>
    </xf>
    <xf numFmtId="0" fontId="30" fillId="36" borderId="21" xfId="0" applyFont="1" applyFill="1" applyBorder="1" applyAlignment="1">
      <alignment horizontal="center" vertical="top" wrapText="1"/>
    </xf>
    <xf numFmtId="0" fontId="30" fillId="37" borderId="21" xfId="0" applyFont="1" applyFill="1" applyBorder="1" applyAlignment="1">
      <alignment horizontal="center" vertical="top" wrapText="1"/>
    </xf>
    <xf numFmtId="0" fontId="0" fillId="34" borderId="21" xfId="0" applyFill="1" applyBorder="1" applyAlignment="1">
      <alignment horizontal="center"/>
    </xf>
    <xf numFmtId="0" fontId="0" fillId="43" borderId="21" xfId="0" applyFill="1" applyBorder="1" applyAlignment="1">
      <alignment horizontal="center"/>
    </xf>
    <xf numFmtId="0" fontId="16" fillId="4" borderId="15" xfId="8" applyFont="1" applyBorder="1" applyAlignment="1">
      <alignment horizontal="center"/>
    </xf>
    <xf numFmtId="0" fontId="27" fillId="33" borderId="21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left"/>
    </xf>
    <xf numFmtId="0" fontId="22" fillId="41" borderId="22" xfId="0" applyFont="1" applyFill="1" applyBorder="1" applyAlignment="1">
      <alignment horizontal="center"/>
    </xf>
    <xf numFmtId="0" fontId="22" fillId="41" borderId="28" xfId="0" applyFont="1" applyFill="1" applyBorder="1" applyAlignment="1">
      <alignment horizontal="center"/>
    </xf>
    <xf numFmtId="0" fontId="22" fillId="41" borderId="23" xfId="0" applyFont="1" applyFill="1" applyBorder="1" applyAlignment="1">
      <alignment horizontal="center"/>
    </xf>
    <xf numFmtId="0" fontId="22" fillId="41" borderId="22" xfId="0" applyFont="1" applyFill="1" applyBorder="1" applyAlignment="1">
      <alignment horizontal="left"/>
    </xf>
    <xf numFmtId="0" fontId="22" fillId="41" borderId="28" xfId="0" applyFont="1" applyFill="1" applyBorder="1" applyAlignment="1">
      <alignment horizontal="left"/>
    </xf>
    <xf numFmtId="0" fontId="22" fillId="41" borderId="23" xfId="0" applyFont="1" applyFill="1" applyBorder="1" applyAlignment="1">
      <alignment horizontal="left"/>
    </xf>
    <xf numFmtId="0" fontId="27" fillId="39" borderId="24" xfId="0" applyFont="1" applyFill="1" applyBorder="1" applyAlignment="1">
      <alignment horizontal="center" vertical="center" wrapText="1"/>
    </xf>
    <xf numFmtId="0" fontId="27" fillId="39" borderId="25" xfId="0" applyFont="1" applyFill="1" applyBorder="1" applyAlignment="1">
      <alignment horizontal="center" vertical="center" wrapText="1"/>
    </xf>
    <xf numFmtId="0" fontId="27" fillId="39" borderId="26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KNN IN Numerical'!A1"/><Relationship Id="rId2" Type="http://schemas.openxmlformats.org/officeDocument/2006/relationships/hyperlink" Target="#'HAMMING DISTANCE'!A1"/><Relationship Id="rId1" Type="http://schemas.openxmlformats.org/officeDocument/2006/relationships/hyperlink" Target="#'knn IRIS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3" Type="http://schemas.openxmlformats.org/officeDocument/2006/relationships/image" Target="../media/image3.emf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hyperlink" Target="#Sheet1!A1"/><Relationship Id="rId6" Type="http://schemas.microsoft.com/office/2007/relationships/hdphoto" Target="../media/hdphoto1.wdp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heet1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heet1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22</xdr:row>
      <xdr:rowOff>83820</xdr:rowOff>
    </xdr:from>
    <xdr:to>
      <xdr:col>7</xdr:col>
      <xdr:colOff>198120</xdr:colOff>
      <xdr:row>27</xdr:row>
      <xdr:rowOff>91440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9764A4-E706-4E7C-99EB-A7D701CD2CE1}"/>
            </a:ext>
          </a:extLst>
        </xdr:cNvPr>
        <xdr:cNvSpPr/>
      </xdr:nvSpPr>
      <xdr:spPr>
        <a:xfrm>
          <a:off x="1432560" y="4107180"/>
          <a:ext cx="3032760" cy="922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600"/>
        </a:p>
        <a:p>
          <a:pPr algn="ctr"/>
          <a:r>
            <a:rPr lang="en-IN" sz="1600"/>
            <a:t>KNN  &amp; Distance Matrics</a:t>
          </a:r>
        </a:p>
      </xdr:txBody>
    </xdr:sp>
    <xdr:clientData/>
  </xdr:twoCellAnchor>
  <xdr:twoCellAnchor>
    <xdr:from>
      <xdr:col>8</xdr:col>
      <xdr:colOff>304800</xdr:colOff>
      <xdr:row>22</xdr:row>
      <xdr:rowOff>68580</xdr:rowOff>
    </xdr:from>
    <xdr:to>
      <xdr:col>13</xdr:col>
      <xdr:colOff>289560</xdr:colOff>
      <xdr:row>27</xdr:row>
      <xdr:rowOff>76200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39366D-AD87-47FC-9147-80CDD90CF80C}"/>
            </a:ext>
          </a:extLst>
        </xdr:cNvPr>
        <xdr:cNvSpPr/>
      </xdr:nvSpPr>
      <xdr:spPr>
        <a:xfrm>
          <a:off x="5181600" y="4091940"/>
          <a:ext cx="3032760" cy="922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600"/>
        </a:p>
        <a:p>
          <a:pPr algn="ctr"/>
          <a:r>
            <a:rPr lang="en-IN" sz="1600" b="1"/>
            <a:t>Dicision Making </a:t>
          </a:r>
          <a:r>
            <a:rPr lang="en-IN" sz="1600" b="1" baseline="0"/>
            <a:t> By KNN</a:t>
          </a:r>
          <a:endParaRPr lang="en-IN" sz="1600" b="1"/>
        </a:p>
      </xdr:txBody>
    </xdr:sp>
    <xdr:clientData/>
  </xdr:twoCellAnchor>
  <xdr:twoCellAnchor>
    <xdr:from>
      <xdr:col>14</xdr:col>
      <xdr:colOff>411480</xdr:colOff>
      <xdr:row>22</xdr:row>
      <xdr:rowOff>15240</xdr:rowOff>
    </xdr:from>
    <xdr:to>
      <xdr:col>19</xdr:col>
      <xdr:colOff>396240</xdr:colOff>
      <xdr:row>27</xdr:row>
      <xdr:rowOff>22860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A119C1-67D7-440A-A2D6-91BE86EFB5E9}"/>
            </a:ext>
          </a:extLst>
        </xdr:cNvPr>
        <xdr:cNvSpPr/>
      </xdr:nvSpPr>
      <xdr:spPr>
        <a:xfrm>
          <a:off x="8945880" y="4038600"/>
          <a:ext cx="3032760" cy="922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 baseline="0"/>
            <a:t>Numerical problem </a:t>
          </a:r>
        </a:p>
        <a:p>
          <a:pPr algn="ctr"/>
          <a:r>
            <a:rPr lang="en-IN" sz="1600" b="1" baseline="0"/>
            <a:t>By KNN </a:t>
          </a:r>
          <a:endParaRPr lang="en-IN" sz="1600" b="1"/>
        </a:p>
      </xdr:txBody>
    </xdr:sp>
    <xdr:clientData/>
  </xdr:twoCellAnchor>
  <xdr:twoCellAnchor>
    <xdr:from>
      <xdr:col>6</xdr:col>
      <xdr:colOff>518160</xdr:colOff>
      <xdr:row>11</xdr:row>
      <xdr:rowOff>38100</xdr:rowOff>
    </xdr:from>
    <xdr:to>
      <xdr:col>15</xdr:col>
      <xdr:colOff>198120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106D1FB-B78C-4E5F-BB3D-7B93AA3BE525}"/>
            </a:ext>
          </a:extLst>
        </xdr:cNvPr>
        <xdr:cNvSpPr txBox="1"/>
      </xdr:nvSpPr>
      <xdr:spPr>
        <a:xfrm>
          <a:off x="4175760" y="2049780"/>
          <a:ext cx="5166360" cy="1539240"/>
        </a:xfrm>
        <a:prstGeom prst="round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5400" b="1"/>
            <a:t>    K-NN  Model</a:t>
          </a:r>
        </a:p>
        <a:p>
          <a:pPr algn="ctr"/>
          <a:r>
            <a:rPr lang="en-IN" sz="1800" b="1"/>
            <a:t>Tuhin Ghosal (20PGPM130)</a:t>
          </a:r>
        </a:p>
        <a:p>
          <a:r>
            <a:rPr lang="en-IN" sz="5400" b="1"/>
            <a:t> </a:t>
          </a:r>
        </a:p>
      </xdr:txBody>
    </xdr:sp>
    <xdr:clientData/>
  </xdr:twoCellAnchor>
  <xdr:twoCellAnchor>
    <xdr:from>
      <xdr:col>2</xdr:col>
      <xdr:colOff>220980</xdr:colOff>
      <xdr:row>22</xdr:row>
      <xdr:rowOff>83820</xdr:rowOff>
    </xdr:from>
    <xdr:to>
      <xdr:col>7</xdr:col>
      <xdr:colOff>205740</xdr:colOff>
      <xdr:row>27</xdr:row>
      <xdr:rowOff>91440</xdr:rowOff>
    </xdr:to>
    <xdr:sp macro="" textlink="">
      <xdr:nvSpPr>
        <xdr:cNvPr id="7" name="Rectangle: Rounded Corner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F764A9-A908-4473-A2AA-ACC7E150FB30}"/>
            </a:ext>
          </a:extLst>
        </xdr:cNvPr>
        <xdr:cNvSpPr/>
      </xdr:nvSpPr>
      <xdr:spPr>
        <a:xfrm>
          <a:off x="1440180" y="4107180"/>
          <a:ext cx="3032760" cy="922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600" b="1"/>
        </a:p>
        <a:p>
          <a:pPr algn="ctr"/>
          <a:r>
            <a:rPr lang="en-IN" sz="1600" b="1"/>
            <a:t>KNN  &amp; Distance Matrics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30480</xdr:rowOff>
    </xdr:from>
    <xdr:to>
      <xdr:col>1</xdr:col>
      <xdr:colOff>541020</xdr:colOff>
      <xdr:row>4</xdr:row>
      <xdr:rowOff>15240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7F343B-BA24-4245-9AF3-FEF397C32B31}"/>
            </a:ext>
          </a:extLst>
        </xdr:cNvPr>
        <xdr:cNvSpPr txBox="1"/>
      </xdr:nvSpPr>
      <xdr:spPr>
        <a:xfrm>
          <a:off x="76200" y="220980"/>
          <a:ext cx="1074420" cy="601980"/>
        </a:xfrm>
        <a:prstGeom prst="roundRect">
          <a:avLst/>
        </a:prstGeom>
        <a:solidFill>
          <a:schemeClr val="accent1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/>
            <a:t>Back</a:t>
          </a:r>
        </a:p>
      </xdr:txBody>
    </xdr:sp>
    <xdr:clientData/>
  </xdr:twoCellAnchor>
  <xdr:twoCellAnchor editAs="oneCell">
    <xdr:from>
      <xdr:col>8</xdr:col>
      <xdr:colOff>502920</xdr:colOff>
      <xdr:row>14</xdr:row>
      <xdr:rowOff>106679</xdr:rowOff>
    </xdr:from>
    <xdr:to>
      <xdr:col>11</xdr:col>
      <xdr:colOff>518160</xdr:colOff>
      <xdr:row>27</xdr:row>
      <xdr:rowOff>112924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FC92D1-0F6E-4D23-8016-57A5678D0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2872739"/>
          <a:ext cx="3093720" cy="2383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1074420</xdr:colOff>
      <xdr:row>19</xdr:row>
      <xdr:rowOff>167640</xdr:rowOff>
    </xdr:from>
    <xdr:to>
      <xdr:col>12</xdr:col>
      <xdr:colOff>403860</xdr:colOff>
      <xdr:row>21</xdr:row>
      <xdr:rowOff>114300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7F6872B-0D21-47FE-A3EF-F8D851A526F5}"/>
            </a:ext>
          </a:extLst>
        </xdr:cNvPr>
        <xdr:cNvSpPr/>
      </xdr:nvSpPr>
      <xdr:spPr>
        <a:xfrm>
          <a:off x="8465820" y="3848100"/>
          <a:ext cx="1508760" cy="3124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(192, 8.4 , 7.3 ,0.55)</a:t>
          </a:r>
        </a:p>
      </xdr:txBody>
    </xdr:sp>
    <xdr:clientData/>
  </xdr:twoCellAnchor>
  <xdr:twoCellAnchor>
    <xdr:from>
      <xdr:col>10</xdr:col>
      <xdr:colOff>662940</xdr:colOff>
      <xdr:row>16</xdr:row>
      <xdr:rowOff>106679</xdr:rowOff>
    </xdr:from>
    <xdr:to>
      <xdr:col>11</xdr:col>
      <xdr:colOff>807720</xdr:colOff>
      <xdr:row>18</xdr:row>
      <xdr:rowOff>53339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31D84B9-A31F-44CE-8575-F142C0215B9A}"/>
            </a:ext>
          </a:extLst>
        </xdr:cNvPr>
        <xdr:cNvSpPr/>
      </xdr:nvSpPr>
      <xdr:spPr>
        <a:xfrm>
          <a:off x="8054340" y="3238499"/>
          <a:ext cx="1219200" cy="3124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(200, 8 , 8 ,0.78)</a:t>
          </a:r>
        </a:p>
      </xdr:txBody>
    </xdr:sp>
    <xdr:clientData/>
  </xdr:twoCellAnchor>
  <xdr:twoCellAnchor>
    <xdr:from>
      <xdr:col>9</xdr:col>
      <xdr:colOff>289560</xdr:colOff>
      <xdr:row>20</xdr:row>
      <xdr:rowOff>22859</xdr:rowOff>
    </xdr:from>
    <xdr:to>
      <xdr:col>9</xdr:col>
      <xdr:colOff>929640</xdr:colOff>
      <xdr:row>21</xdr:row>
      <xdr:rowOff>152399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C7FAA12-F273-4A37-9801-1A65577786B5}"/>
            </a:ext>
          </a:extLst>
        </xdr:cNvPr>
        <xdr:cNvSpPr/>
      </xdr:nvSpPr>
      <xdr:spPr>
        <a:xfrm>
          <a:off x="6286500" y="3886199"/>
          <a:ext cx="640080" cy="3124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9</xdr:col>
      <xdr:colOff>289560</xdr:colOff>
      <xdr:row>20</xdr:row>
      <xdr:rowOff>91440</xdr:rowOff>
    </xdr:from>
    <xdr:to>
      <xdr:col>9</xdr:col>
      <xdr:colOff>1097280</xdr:colOff>
      <xdr:row>21</xdr:row>
      <xdr:rowOff>99060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431480-97BC-40CE-B66D-38C5BD7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3954780"/>
          <a:ext cx="8077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217190</xdr:colOff>
      <xdr:row>28</xdr:row>
      <xdr:rowOff>45720</xdr:rowOff>
    </xdr:from>
    <xdr:to>
      <xdr:col>10</xdr:col>
      <xdr:colOff>1061335</xdr:colOff>
      <xdr:row>37</xdr:row>
      <xdr:rowOff>198120</xdr:rowOff>
    </xdr:to>
    <xdr:pic>
      <xdr:nvPicPr>
        <xdr:cNvPr id="8" name="Picture 7" descr="Image">
          <a:extLst>
            <a:ext uri="{FF2B5EF4-FFF2-40B4-BE49-F238E27FC236}">
              <a16:creationId xmlns:a16="http://schemas.microsoft.com/office/drawing/2014/main" id="{B24D0EEF-7314-4CE5-9180-CEA37DE72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4130" y="5372100"/>
          <a:ext cx="2238605" cy="180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1257300</xdr:colOff>
      <xdr:row>28</xdr:row>
      <xdr:rowOff>62272</xdr:rowOff>
    </xdr:from>
    <xdr:to>
      <xdr:col>12</xdr:col>
      <xdr:colOff>1102220</xdr:colOff>
      <xdr:row>36</xdr:row>
      <xdr:rowOff>144780</xdr:rowOff>
    </xdr:to>
    <xdr:pic>
      <xdr:nvPicPr>
        <xdr:cNvPr id="9" name="Content Placeholder 4">
          <a:extLst>
            <a:ext uri="{FF2B5EF4-FFF2-40B4-BE49-F238E27FC236}">
              <a16:creationId xmlns:a16="http://schemas.microsoft.com/office/drawing/2014/main" id="{8B2B34FE-E515-4EBB-BAF5-265BC554B5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</a:extLst>
        </a:blip>
        <a:srcRect l="20329" t="51526" r="22419" b="10571"/>
        <a:stretch/>
      </xdr:blipFill>
      <xdr:spPr>
        <a:xfrm>
          <a:off x="8648700" y="5388652"/>
          <a:ext cx="2290940" cy="1545548"/>
        </a:xfrm>
        <a:prstGeom prst="rect">
          <a:avLst/>
        </a:prstGeom>
      </xdr:spPr>
    </xdr:pic>
    <xdr:clientData/>
  </xdr:twoCellAnchor>
  <xdr:twoCellAnchor editAs="oneCell">
    <xdr:from>
      <xdr:col>11</xdr:col>
      <xdr:colOff>327660</xdr:colOff>
      <xdr:row>23</xdr:row>
      <xdr:rowOff>4643</xdr:rowOff>
    </xdr:from>
    <xdr:to>
      <xdr:col>12</xdr:col>
      <xdr:colOff>792480</xdr:colOff>
      <xdr:row>25</xdr:row>
      <xdr:rowOff>30897</xdr:rowOff>
    </xdr:to>
    <xdr:pic>
      <xdr:nvPicPr>
        <xdr:cNvPr id="10" name="Picture 9" descr="Cosine Similarity">
          <a:extLst>
            <a:ext uri="{FF2B5EF4-FFF2-40B4-BE49-F238E27FC236}">
              <a16:creationId xmlns:a16="http://schemas.microsoft.com/office/drawing/2014/main" id="{D60D41FE-6D7C-449C-AB12-1B4D0E113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4040" y="4416623"/>
          <a:ext cx="1653540" cy="392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426720</xdr:colOff>
      <xdr:row>15</xdr:row>
      <xdr:rowOff>48062</xdr:rowOff>
    </xdr:from>
    <xdr:to>
      <xdr:col>13</xdr:col>
      <xdr:colOff>431934</xdr:colOff>
      <xdr:row>20</xdr:row>
      <xdr:rowOff>104818</xdr:rowOff>
    </xdr:to>
    <xdr:pic>
      <xdr:nvPicPr>
        <xdr:cNvPr id="11" name="Picture 10" descr="Image">
          <a:extLst>
            <a:ext uri="{FF2B5EF4-FFF2-40B4-BE49-F238E27FC236}">
              <a16:creationId xmlns:a16="http://schemas.microsoft.com/office/drawing/2014/main" id="{0A6B8B23-FD98-4E70-8AB6-375A3D264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2997002"/>
          <a:ext cx="2329314" cy="971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583659</xdr:colOff>
      <xdr:row>3</xdr:row>
      <xdr:rowOff>26427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83781F-C0B9-4560-B5C8-70F1E49215D2}"/>
            </a:ext>
          </a:extLst>
        </xdr:cNvPr>
        <xdr:cNvSpPr txBox="1"/>
      </xdr:nvSpPr>
      <xdr:spPr>
        <a:xfrm>
          <a:off x="0" y="0"/>
          <a:ext cx="1191638" cy="601980"/>
        </a:xfrm>
        <a:prstGeom prst="roundRect">
          <a:avLst/>
        </a:prstGeom>
        <a:solidFill>
          <a:schemeClr val="accent1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/>
            <a:t>Back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99060</xdr:rowOff>
    </xdr:from>
    <xdr:to>
      <xdr:col>2</xdr:col>
      <xdr:colOff>0</xdr:colOff>
      <xdr:row>2</xdr:row>
      <xdr:rowOff>175260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5416DC-0A14-4F17-A56C-931D192B215A}"/>
            </a:ext>
          </a:extLst>
        </xdr:cNvPr>
        <xdr:cNvSpPr txBox="1"/>
      </xdr:nvSpPr>
      <xdr:spPr>
        <a:xfrm>
          <a:off x="60960" y="99060"/>
          <a:ext cx="1074420" cy="601980"/>
        </a:xfrm>
        <a:prstGeom prst="roundRect">
          <a:avLst/>
        </a:prstGeom>
        <a:solidFill>
          <a:schemeClr val="accent1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/>
            <a:t>Back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CCD9-BB50-4827-8DFC-212A4C9A5841}">
  <dimension ref="A1"/>
  <sheetViews>
    <sheetView showGridLines="0" tabSelected="1" workbookViewId="0"/>
  </sheetViews>
  <sheetFormatPr defaultRowHeight="14.4" x14ac:dyDescent="0.3"/>
  <sheetData/>
  <pageMargins left="0.7" right="0.7" top="0.75" bottom="0.75" header="0.3" footer="0.3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D151"/>
  <sheetViews>
    <sheetView showGridLines="0" zoomScaleNormal="100" workbookViewId="0">
      <selection activeCell="M3" sqref="M3"/>
    </sheetView>
  </sheetViews>
  <sheetFormatPr defaultRowHeight="14.4" x14ac:dyDescent="0.3"/>
  <cols>
    <col min="1" max="5" width="8.88671875" style="40"/>
    <col min="6" max="6" width="16.33203125" style="40" customWidth="1"/>
    <col min="7" max="7" width="18.6640625" style="63" customWidth="1"/>
    <col min="8" max="9" width="8.88671875" style="40"/>
    <col min="10" max="10" width="20.33203125" style="40" customWidth="1"/>
    <col min="11" max="11" width="15.6640625" style="40" customWidth="1"/>
    <col min="12" max="12" width="17.33203125" style="40" customWidth="1"/>
    <col min="13" max="13" width="16.5546875" style="40" customWidth="1"/>
    <col min="14" max="14" width="11.6640625" style="40" customWidth="1"/>
    <col min="15" max="16384" width="8.88671875" style="40"/>
  </cols>
  <sheetData>
    <row r="1" spans="3:30" ht="15" thickBot="1" x14ac:dyDescent="0.35">
      <c r="C1" s="40" t="s">
        <v>14</v>
      </c>
      <c r="D1" s="40" t="s">
        <v>15</v>
      </c>
      <c r="E1" s="40" t="s">
        <v>16</v>
      </c>
      <c r="F1" s="40" t="s">
        <v>17</v>
      </c>
      <c r="G1" s="63" t="s">
        <v>0</v>
      </c>
    </row>
    <row r="2" spans="3:30" ht="18.600000000000001" thickBot="1" x14ac:dyDescent="0.4">
      <c r="C2" s="40">
        <v>192</v>
      </c>
      <c r="D2" s="40">
        <v>8.4</v>
      </c>
      <c r="E2" s="40">
        <v>7.3</v>
      </c>
      <c r="F2" s="40">
        <v>0.55000000000000004</v>
      </c>
      <c r="G2" s="63" t="s">
        <v>2</v>
      </c>
      <c r="J2" s="41" t="s">
        <v>14</v>
      </c>
      <c r="K2" s="42" t="s">
        <v>15</v>
      </c>
      <c r="L2" s="42" t="s">
        <v>16</v>
      </c>
      <c r="M2" s="43" t="s">
        <v>17</v>
      </c>
      <c r="O2" s="67" t="s">
        <v>1</v>
      </c>
      <c r="P2" s="68"/>
      <c r="Q2" s="68"/>
      <c r="R2" s="69"/>
      <c r="T2" s="67" t="s">
        <v>12</v>
      </c>
      <c r="U2" s="68"/>
      <c r="V2" s="68"/>
      <c r="W2" s="69"/>
      <c r="Y2" s="67" t="s">
        <v>18</v>
      </c>
      <c r="Z2" s="68"/>
      <c r="AA2" s="68"/>
    </row>
    <row r="3" spans="3:30" ht="15.6" x14ac:dyDescent="0.3">
      <c r="C3" s="40">
        <v>180</v>
      </c>
      <c r="D3" s="40">
        <v>8</v>
      </c>
      <c r="E3" s="40">
        <v>6.8</v>
      </c>
      <c r="F3" s="40">
        <v>0.59</v>
      </c>
      <c r="G3" s="63" t="s">
        <v>2</v>
      </c>
      <c r="I3" s="44" t="s">
        <v>41</v>
      </c>
      <c r="J3" s="50">
        <v>152</v>
      </c>
      <c r="K3" s="50">
        <v>7</v>
      </c>
      <c r="L3" s="50">
        <v>6</v>
      </c>
      <c r="M3" s="50">
        <v>0.56000000000000005</v>
      </c>
      <c r="O3" s="40">
        <f>SUMPRODUCT(C2:F2,$J$3:$M$3)/(SQRT(SUMSQ(C2:F2))*SQRT(SUMSQ($J$3:$M$3)))</f>
        <v>0.99999598497105802</v>
      </c>
      <c r="P3" s="40">
        <f>RANK(O3,$O$3:$O$151,0)</f>
        <v>2</v>
      </c>
      <c r="Q3" s="40" t="s">
        <v>2</v>
      </c>
      <c r="T3" s="40">
        <f>SQRT(SUMXMY2(C2:F2,$J$3:$M$3))</f>
        <v>40.045600257706212</v>
      </c>
      <c r="U3" s="40">
        <f>RANK(T3,$T$3:$T$151,1)</f>
        <v>45</v>
      </c>
      <c r="V3" s="40" t="s">
        <v>2</v>
      </c>
      <c r="Y3" s="40">
        <f>ABS(C2-$J$3)+ABS(D2-$K$3)+ABS(E2-$L$3)+ABS(F2-$M$3)</f>
        <v>42.709999999999994</v>
      </c>
      <c r="Z3" s="40">
        <f>RANK(Y3,$Y$3:$Y$151,1)</f>
        <v>45</v>
      </c>
      <c r="AA3" s="40" t="s">
        <v>2</v>
      </c>
      <c r="AD3" s="37" t="s">
        <v>89</v>
      </c>
    </row>
    <row r="4" spans="3:30" x14ac:dyDescent="0.3">
      <c r="C4" s="40">
        <v>176</v>
      </c>
      <c r="D4" s="40">
        <v>7.4</v>
      </c>
      <c r="E4" s="40">
        <v>7.2</v>
      </c>
      <c r="F4" s="40">
        <v>0.6</v>
      </c>
      <c r="G4" s="63" t="s">
        <v>2</v>
      </c>
      <c r="O4" s="40">
        <f>SUMPRODUCT(C3:F3,$J$3:$M$3)/(SQRT(SUMSQ(C3:F3))*SQRT(SUMSQ($J$3:$M$3)))</f>
        <v>0.9999972058730987</v>
      </c>
      <c r="P4" s="40">
        <f t="shared" ref="P4:P34" si="0">RANK(O4,$O$3:$O$151,0)</f>
        <v>1</v>
      </c>
      <c r="Q4" s="40" t="s">
        <v>2</v>
      </c>
      <c r="T4" s="40">
        <f t="shared" ref="T4:T34" si="1">SQRT(SUMXMY2(C3:F3,$J$3:$M$3))</f>
        <v>28.029286469690948</v>
      </c>
      <c r="U4" s="40">
        <f t="shared" ref="U4:U67" si="2">RANK(T4,$T$3:$T$151,1)</f>
        <v>34</v>
      </c>
      <c r="V4" s="40" t="s">
        <v>2</v>
      </c>
      <c r="Y4" s="40">
        <f>ABS(C3-$J$3)+ABS(D3-$K$3)+ABS(E3-$L$3)+ABS(F3-$M$3)</f>
        <v>29.830000000000002</v>
      </c>
      <c r="Z4" s="40">
        <f t="shared" ref="Z4:Z67" si="3">RANK(Y4,$Y$3:$Y$151,1)</f>
        <v>34</v>
      </c>
      <c r="AA4" s="40" t="s">
        <v>2</v>
      </c>
    </row>
    <row r="5" spans="3:30" x14ac:dyDescent="0.3">
      <c r="C5" s="40">
        <v>86</v>
      </c>
      <c r="D5" s="40">
        <v>6.2</v>
      </c>
      <c r="E5" s="40">
        <v>4.7</v>
      </c>
      <c r="F5" s="40">
        <v>0.8</v>
      </c>
      <c r="G5" s="63" t="s">
        <v>3</v>
      </c>
      <c r="O5" s="40">
        <f t="shared" ref="O5:O34" si="4">SUMPRODUCT(C4:F4,$J$3:$M$3)/(SQRT(SUMSQ(C4:F4))*SQRT(SUMSQ($J$3:$M$3)))</f>
        <v>0.99999094273430844</v>
      </c>
      <c r="P5" s="40">
        <f t="shared" si="0"/>
        <v>5</v>
      </c>
      <c r="Q5" s="40" t="s">
        <v>2</v>
      </c>
      <c r="T5" s="40">
        <f t="shared" si="1"/>
        <v>24.033343504389897</v>
      </c>
      <c r="U5" s="40">
        <f t="shared" si="2"/>
        <v>32</v>
      </c>
      <c r="V5" s="40" t="s">
        <v>2</v>
      </c>
      <c r="Y5" s="40">
        <f t="shared" ref="Y5:Y34" si="5">ABS(C4-$J$3)+ABS(D4-$K$3)+ABS(E4-$L$3)+ABS(F4-$M$3)</f>
        <v>25.639999999999997</v>
      </c>
      <c r="Z5" s="40">
        <f t="shared" si="3"/>
        <v>31</v>
      </c>
      <c r="AA5" s="40" t="s">
        <v>2</v>
      </c>
    </row>
    <row r="6" spans="3:30" ht="18" x14ac:dyDescent="0.35">
      <c r="C6" s="40">
        <v>84</v>
      </c>
      <c r="D6" s="40">
        <v>6</v>
      </c>
      <c r="E6" s="40">
        <v>4.5999999999999996</v>
      </c>
      <c r="F6" s="40">
        <v>0.79</v>
      </c>
      <c r="G6" s="63" t="s">
        <v>3</v>
      </c>
      <c r="J6" s="51" t="s">
        <v>35</v>
      </c>
      <c r="K6" s="52">
        <v>1</v>
      </c>
      <c r="L6" s="52">
        <v>2</v>
      </c>
      <c r="M6" s="52">
        <v>3</v>
      </c>
      <c r="O6" s="40">
        <f t="shared" si="4"/>
        <v>0.9995353717889377</v>
      </c>
      <c r="P6" s="40">
        <f t="shared" si="0"/>
        <v>54</v>
      </c>
      <c r="Q6" s="40" t="s">
        <v>3</v>
      </c>
      <c r="T6" s="40">
        <f t="shared" si="1"/>
        <v>66.018085400896013</v>
      </c>
      <c r="U6" s="40">
        <f t="shared" si="2"/>
        <v>52</v>
      </c>
      <c r="V6" s="40" t="s">
        <v>3</v>
      </c>
      <c r="Y6" s="40">
        <f t="shared" si="5"/>
        <v>68.339999999999989</v>
      </c>
      <c r="Z6" s="40">
        <f t="shared" si="3"/>
        <v>51</v>
      </c>
      <c r="AA6" s="40" t="s">
        <v>3</v>
      </c>
    </row>
    <row r="7" spans="3:30" x14ac:dyDescent="0.3">
      <c r="C7" s="40">
        <v>80</v>
      </c>
      <c r="D7" s="40">
        <v>5.8</v>
      </c>
      <c r="E7" s="40">
        <v>4.3</v>
      </c>
      <c r="F7" s="40">
        <v>0.77</v>
      </c>
      <c r="G7" s="63" t="s">
        <v>3</v>
      </c>
      <c r="I7" s="44" t="s">
        <v>42</v>
      </c>
      <c r="O7" s="40">
        <f t="shared" si="4"/>
        <v>0.99954998870389311</v>
      </c>
      <c r="P7" s="40">
        <f t="shared" si="0"/>
        <v>52</v>
      </c>
      <c r="Q7" s="40" t="s">
        <v>3</v>
      </c>
      <c r="T7" s="40">
        <f t="shared" si="1"/>
        <v>68.022150068929747</v>
      </c>
      <c r="U7" s="40">
        <f t="shared" si="2"/>
        <v>53</v>
      </c>
      <c r="V7" s="40" t="s">
        <v>3</v>
      </c>
      <c r="Y7" s="40">
        <f t="shared" si="5"/>
        <v>70.63000000000001</v>
      </c>
      <c r="Z7" s="40">
        <f t="shared" si="3"/>
        <v>53</v>
      </c>
      <c r="AA7" s="40" t="s">
        <v>3</v>
      </c>
    </row>
    <row r="8" spans="3:30" ht="16.2" customHeight="1" x14ac:dyDescent="0.3">
      <c r="C8" s="40">
        <v>80</v>
      </c>
      <c r="D8" s="40">
        <v>5.9</v>
      </c>
      <c r="E8" s="40">
        <v>4.3</v>
      </c>
      <c r="F8" s="40">
        <v>0.81</v>
      </c>
      <c r="G8" s="63" t="s">
        <v>3</v>
      </c>
      <c r="J8" s="45" t="s">
        <v>1</v>
      </c>
      <c r="K8" s="53" t="str">
        <f>VLOOKUP(K6,$P$3:$Q$151,2,FALSE)</f>
        <v>apple_granny_smith</v>
      </c>
      <c r="L8" s="53" t="str">
        <f t="shared" ref="L8:M8" si="6">VLOOKUP(L6,$P$3:$Q$151,2,FALSE)</f>
        <v>apple_granny_smith</v>
      </c>
      <c r="M8" s="53" t="str">
        <f t="shared" si="6"/>
        <v>apple_braeburn</v>
      </c>
      <c r="O8" s="40">
        <f t="shared" si="4"/>
        <v>0.99953604889878589</v>
      </c>
      <c r="P8" s="40">
        <f t="shared" si="0"/>
        <v>53</v>
      </c>
      <c r="Q8" s="40" t="s">
        <v>3</v>
      </c>
      <c r="T8" s="40">
        <f t="shared" si="1"/>
        <v>72.030369289626719</v>
      </c>
      <c r="U8" s="40">
        <f t="shared" si="2"/>
        <v>55</v>
      </c>
      <c r="V8" s="40" t="s">
        <v>3</v>
      </c>
      <c r="Y8" s="40">
        <f t="shared" si="5"/>
        <v>75.11</v>
      </c>
      <c r="Z8" s="40">
        <f t="shared" si="3"/>
        <v>55</v>
      </c>
      <c r="AA8" s="40" t="s">
        <v>3</v>
      </c>
    </row>
    <row r="9" spans="3:30" ht="15.6" x14ac:dyDescent="0.3">
      <c r="C9" s="40">
        <v>76</v>
      </c>
      <c r="D9" s="40">
        <v>5.8</v>
      </c>
      <c r="E9" s="40">
        <v>4</v>
      </c>
      <c r="F9" s="40">
        <v>0.81</v>
      </c>
      <c r="G9" s="63" t="s">
        <v>3</v>
      </c>
      <c r="J9" s="46"/>
      <c r="K9" s="54"/>
      <c r="L9" s="54"/>
      <c r="M9" s="54"/>
      <c r="O9" s="40">
        <f t="shared" si="4"/>
        <v>0.9994996004811918</v>
      </c>
      <c r="P9" s="40">
        <f t="shared" si="0"/>
        <v>57</v>
      </c>
      <c r="Q9" s="40" t="s">
        <v>3</v>
      </c>
      <c r="T9" s="40">
        <f t="shared" si="1"/>
        <v>72.028900449750026</v>
      </c>
      <c r="U9" s="40">
        <f t="shared" si="2"/>
        <v>54</v>
      </c>
      <c r="V9" s="40" t="s">
        <v>3</v>
      </c>
      <c r="Y9" s="40">
        <f t="shared" si="5"/>
        <v>75.05</v>
      </c>
      <c r="Z9" s="40">
        <f t="shared" si="3"/>
        <v>54</v>
      </c>
      <c r="AA9" s="40" t="s">
        <v>3</v>
      </c>
    </row>
    <row r="10" spans="3:30" ht="15.6" x14ac:dyDescent="0.3">
      <c r="C10" s="40">
        <v>178</v>
      </c>
      <c r="D10" s="40">
        <v>7.1</v>
      </c>
      <c r="E10" s="40">
        <v>7.8</v>
      </c>
      <c r="F10" s="40">
        <v>0.92</v>
      </c>
      <c r="G10" s="63" t="s">
        <v>4</v>
      </c>
      <c r="J10" s="47" t="s">
        <v>13</v>
      </c>
      <c r="K10" s="55" t="str">
        <f>VLOOKUP(K6,$U$3:V$151,2,FALSE)</f>
        <v>apple_golden_delicious</v>
      </c>
      <c r="L10" s="55" t="str">
        <f>VLOOKUP(L6,$U$3:W$151,2,FALSE)</f>
        <v>apple_braeburn</v>
      </c>
      <c r="M10" s="55" t="str">
        <f>VLOOKUP(M6,$U$3:X$151,2,FALSE)</f>
        <v>orange_turkey_navel</v>
      </c>
      <c r="O10" s="40">
        <f t="shared" si="4"/>
        <v>0.99943779804185695</v>
      </c>
      <c r="P10" s="40">
        <f t="shared" si="0"/>
        <v>58</v>
      </c>
      <c r="Q10" s="40" t="s">
        <v>3</v>
      </c>
      <c r="T10" s="40">
        <f t="shared" si="1"/>
        <v>76.036192040369826</v>
      </c>
      <c r="U10" s="40">
        <f t="shared" si="2"/>
        <v>56</v>
      </c>
      <c r="V10" s="40" t="s">
        <v>3</v>
      </c>
      <c r="Y10" s="40">
        <f t="shared" si="5"/>
        <v>79.45</v>
      </c>
      <c r="Z10" s="40">
        <f t="shared" si="3"/>
        <v>56</v>
      </c>
      <c r="AA10" s="40" t="s">
        <v>3</v>
      </c>
    </row>
    <row r="11" spans="3:30" ht="15.6" x14ac:dyDescent="0.3">
      <c r="C11" s="40">
        <v>172</v>
      </c>
      <c r="D11" s="40">
        <v>7.4</v>
      </c>
      <c r="E11" s="40">
        <v>7</v>
      </c>
      <c r="F11" s="40">
        <v>0.89</v>
      </c>
      <c r="G11" s="63" t="s">
        <v>4</v>
      </c>
      <c r="J11" s="46"/>
      <c r="K11" s="54"/>
      <c r="L11" s="54"/>
      <c r="M11" s="54"/>
      <c r="O11" s="40">
        <f t="shared" si="4"/>
        <v>0.99997055803798263</v>
      </c>
      <c r="P11" s="40">
        <f t="shared" si="0"/>
        <v>20</v>
      </c>
      <c r="Q11" s="40" t="s">
        <v>4</v>
      </c>
      <c r="T11" s="40">
        <f t="shared" si="1"/>
        <v>26.064911279342578</v>
      </c>
      <c r="U11" s="40">
        <f t="shared" si="2"/>
        <v>33</v>
      </c>
      <c r="V11" s="40" t="s">
        <v>4</v>
      </c>
      <c r="Y11" s="40">
        <f t="shared" si="5"/>
        <v>28.26</v>
      </c>
      <c r="Z11" s="40">
        <f t="shared" si="3"/>
        <v>33</v>
      </c>
      <c r="AA11" s="40" t="s">
        <v>4</v>
      </c>
    </row>
    <row r="12" spans="3:30" ht="15.6" x14ac:dyDescent="0.3">
      <c r="C12" s="40">
        <v>166</v>
      </c>
      <c r="D12" s="40">
        <v>6.9</v>
      </c>
      <c r="E12" s="40">
        <v>7.3</v>
      </c>
      <c r="F12" s="40">
        <v>0.93</v>
      </c>
      <c r="G12" s="63" t="s">
        <v>4</v>
      </c>
      <c r="J12" s="48" t="s">
        <v>19</v>
      </c>
      <c r="K12" s="56" t="str">
        <f>VLOOKUP(K6,$Z$3:$AA$151,2,FALSE)</f>
        <v>apple_golden_delicious</v>
      </c>
      <c r="L12" s="56" t="str">
        <f t="shared" ref="L12:M12" si="7">VLOOKUP(L6,$Z$3:$AA$151,2,FALSE)</f>
        <v>lemon_unknown</v>
      </c>
      <c r="M12" s="56" t="str">
        <f t="shared" si="7"/>
        <v>apple_braeburn</v>
      </c>
      <c r="O12" s="40">
        <f t="shared" si="4"/>
        <v>0.99999357833828084</v>
      </c>
      <c r="P12" s="40">
        <f t="shared" si="0"/>
        <v>3</v>
      </c>
      <c r="Q12" s="40" t="s">
        <v>4</v>
      </c>
      <c r="T12" s="40">
        <f t="shared" si="1"/>
        <v>20.031697381899519</v>
      </c>
      <c r="U12" s="40">
        <f t="shared" si="2"/>
        <v>27</v>
      </c>
      <c r="V12" s="40" t="s">
        <v>4</v>
      </c>
      <c r="Y12" s="40">
        <f t="shared" si="5"/>
        <v>21.729999999999997</v>
      </c>
      <c r="Z12" s="40">
        <f t="shared" si="3"/>
        <v>27</v>
      </c>
      <c r="AA12" s="40" t="s">
        <v>4</v>
      </c>
    </row>
    <row r="13" spans="3:30" x14ac:dyDescent="0.3">
      <c r="C13" s="40">
        <v>172</v>
      </c>
      <c r="D13" s="40">
        <v>7.1</v>
      </c>
      <c r="E13" s="40">
        <v>7.6</v>
      </c>
      <c r="F13" s="40">
        <v>0.92</v>
      </c>
      <c r="G13" s="63" t="s">
        <v>4</v>
      </c>
      <c r="O13" s="40">
        <f t="shared" si="4"/>
        <v>0.99997804260843715</v>
      </c>
      <c r="P13" s="40">
        <f t="shared" si="0"/>
        <v>9</v>
      </c>
      <c r="Q13" s="40" t="s">
        <v>4</v>
      </c>
      <c r="T13" s="40">
        <f t="shared" si="1"/>
        <v>14.06545057934512</v>
      </c>
      <c r="U13" s="40">
        <f t="shared" si="2"/>
        <v>24</v>
      </c>
      <c r="V13" s="40" t="s">
        <v>4</v>
      </c>
      <c r="Y13" s="40">
        <f t="shared" si="5"/>
        <v>15.769999999999998</v>
      </c>
      <c r="Z13" s="40">
        <f t="shared" si="3"/>
        <v>24</v>
      </c>
      <c r="AA13" s="40" t="s">
        <v>4</v>
      </c>
    </row>
    <row r="14" spans="3:30" x14ac:dyDescent="0.3">
      <c r="C14" s="40">
        <v>154</v>
      </c>
      <c r="D14" s="40">
        <v>7</v>
      </c>
      <c r="E14" s="40">
        <v>7.1</v>
      </c>
      <c r="F14" s="40">
        <v>0.88</v>
      </c>
      <c r="G14" s="63" t="s">
        <v>4</v>
      </c>
      <c r="M14" s="40">
        <f>ACOS(O3)</f>
        <v>2.8337366245752005E-3</v>
      </c>
      <c r="O14" s="40">
        <f t="shared" si="4"/>
        <v>0.9999762056629804</v>
      </c>
      <c r="P14" s="40">
        <f t="shared" si="0"/>
        <v>11</v>
      </c>
      <c r="Q14" s="40" t="s">
        <v>4</v>
      </c>
      <c r="T14" s="40">
        <f t="shared" si="1"/>
        <v>20.06737651014701</v>
      </c>
      <c r="U14" s="40">
        <f t="shared" si="2"/>
        <v>28</v>
      </c>
      <c r="V14" s="40" t="s">
        <v>4</v>
      </c>
      <c r="Y14" s="40">
        <f t="shared" si="5"/>
        <v>22.060000000000002</v>
      </c>
      <c r="Z14" s="40">
        <f t="shared" si="3"/>
        <v>28</v>
      </c>
      <c r="AA14" s="40" t="s">
        <v>4</v>
      </c>
    </row>
    <row r="15" spans="3:30" x14ac:dyDescent="0.3">
      <c r="C15" s="40">
        <v>164</v>
      </c>
      <c r="D15" s="40">
        <v>7.3</v>
      </c>
      <c r="E15" s="40">
        <v>7.7</v>
      </c>
      <c r="F15" s="40">
        <v>0.7</v>
      </c>
      <c r="G15" s="63" t="s">
        <v>5</v>
      </c>
      <c r="O15" s="40">
        <f t="shared" si="4"/>
        <v>0.99997591124772545</v>
      </c>
      <c r="P15" s="40">
        <f t="shared" si="0"/>
        <v>12</v>
      </c>
      <c r="Q15" s="40" t="s">
        <v>4</v>
      </c>
      <c r="T15" s="40">
        <f t="shared" si="1"/>
        <v>2.304864421175354</v>
      </c>
      <c r="U15" s="40">
        <f t="shared" si="2"/>
        <v>2</v>
      </c>
      <c r="V15" s="40" t="s">
        <v>4</v>
      </c>
      <c r="Y15" s="40">
        <f t="shared" si="5"/>
        <v>3.4199999999999995</v>
      </c>
      <c r="Z15" s="40">
        <f t="shared" si="3"/>
        <v>3</v>
      </c>
      <c r="AA15" s="40" t="s">
        <v>4</v>
      </c>
    </row>
    <row r="16" spans="3:30" x14ac:dyDescent="0.3">
      <c r="C16" s="40">
        <v>152</v>
      </c>
      <c r="D16" s="40">
        <v>7.6</v>
      </c>
      <c r="E16" s="40">
        <v>7.3</v>
      </c>
      <c r="F16" s="40">
        <v>0.69</v>
      </c>
      <c r="G16" s="63" t="s">
        <v>5</v>
      </c>
      <c r="O16" s="40">
        <f t="shared" si="4"/>
        <v>0.9999708338999137</v>
      </c>
      <c r="P16" s="40">
        <f t="shared" si="0"/>
        <v>19</v>
      </c>
      <c r="Q16" s="40" t="s">
        <v>5</v>
      </c>
      <c r="T16" s="40">
        <f t="shared" si="1"/>
        <v>12.124339157248944</v>
      </c>
      <c r="U16" s="40">
        <f t="shared" si="2"/>
        <v>23</v>
      </c>
      <c r="V16" s="40" t="s">
        <v>5</v>
      </c>
      <c r="Y16" s="40">
        <f t="shared" si="5"/>
        <v>14.14</v>
      </c>
      <c r="Z16" s="40">
        <f t="shared" si="3"/>
        <v>23</v>
      </c>
      <c r="AA16" s="40" t="s">
        <v>5</v>
      </c>
    </row>
    <row r="17" spans="3:27" x14ac:dyDescent="0.3">
      <c r="C17" s="40">
        <v>156</v>
      </c>
      <c r="D17" s="40">
        <v>7.7</v>
      </c>
      <c r="E17" s="40">
        <v>7.1</v>
      </c>
      <c r="F17" s="40">
        <v>0.69</v>
      </c>
      <c r="G17" s="63" t="s">
        <v>5</v>
      </c>
      <c r="O17" s="40">
        <f t="shared" si="4"/>
        <v>0.99995561891667217</v>
      </c>
      <c r="P17" s="40">
        <f t="shared" si="0"/>
        <v>28</v>
      </c>
      <c r="Q17" s="40" t="s">
        <v>5</v>
      </c>
      <c r="T17" s="40">
        <f t="shared" si="1"/>
        <v>1.437671728872763</v>
      </c>
      <c r="U17" s="40">
        <f t="shared" si="2"/>
        <v>1</v>
      </c>
      <c r="V17" s="40" t="s">
        <v>5</v>
      </c>
      <c r="Y17" s="40">
        <f t="shared" si="5"/>
        <v>2.0299999999999994</v>
      </c>
      <c r="Z17" s="40">
        <f t="shared" si="3"/>
        <v>1</v>
      </c>
      <c r="AA17" s="40" t="s">
        <v>5</v>
      </c>
    </row>
    <row r="18" spans="3:27" x14ac:dyDescent="0.3">
      <c r="C18" s="40">
        <v>156</v>
      </c>
      <c r="D18" s="40">
        <v>7.6</v>
      </c>
      <c r="E18" s="40">
        <v>7.5</v>
      </c>
      <c r="F18" s="40">
        <v>0.67</v>
      </c>
      <c r="G18" s="63" t="s">
        <v>5</v>
      </c>
      <c r="O18" s="40">
        <f t="shared" si="4"/>
        <v>0.9999762100104338</v>
      </c>
      <c r="P18" s="40">
        <f t="shared" si="0"/>
        <v>10</v>
      </c>
      <c r="Q18" s="40" t="s">
        <v>5</v>
      </c>
      <c r="T18" s="40">
        <f t="shared" si="1"/>
        <v>4.2091448062522154</v>
      </c>
      <c r="U18" s="40">
        <f t="shared" si="2"/>
        <v>8</v>
      </c>
      <c r="V18" s="40" t="s">
        <v>5</v>
      </c>
      <c r="Y18" s="40">
        <f t="shared" si="5"/>
        <v>5.93</v>
      </c>
      <c r="Z18" s="40">
        <f t="shared" si="3"/>
        <v>8</v>
      </c>
      <c r="AA18" s="40" t="s">
        <v>5</v>
      </c>
    </row>
    <row r="19" spans="3:27" x14ac:dyDescent="0.3">
      <c r="C19" s="40">
        <v>168</v>
      </c>
      <c r="D19" s="40">
        <v>7.5</v>
      </c>
      <c r="E19" s="40">
        <v>7.6</v>
      </c>
      <c r="F19" s="40">
        <v>0.73</v>
      </c>
      <c r="G19" s="63" t="s">
        <v>5</v>
      </c>
      <c r="O19" s="40">
        <f t="shared" si="4"/>
        <v>0.99995955067930431</v>
      </c>
      <c r="P19" s="40">
        <f t="shared" si="0"/>
        <v>26</v>
      </c>
      <c r="Q19" s="40" t="s">
        <v>5</v>
      </c>
      <c r="T19" s="40">
        <f t="shared" si="1"/>
        <v>4.3153331273494979</v>
      </c>
      <c r="U19" s="40">
        <f t="shared" si="2"/>
        <v>10</v>
      </c>
      <c r="V19" s="40" t="s">
        <v>5</v>
      </c>
      <c r="Y19" s="40">
        <f t="shared" si="5"/>
        <v>6.21</v>
      </c>
      <c r="Z19" s="40">
        <f t="shared" si="3"/>
        <v>10</v>
      </c>
      <c r="AA19" s="40" t="s">
        <v>5</v>
      </c>
    </row>
    <row r="20" spans="3:27" x14ac:dyDescent="0.3">
      <c r="C20" s="40">
        <v>162</v>
      </c>
      <c r="D20" s="40">
        <v>7.5</v>
      </c>
      <c r="E20" s="40">
        <v>7.1</v>
      </c>
      <c r="F20" s="40">
        <v>0.83</v>
      </c>
      <c r="G20" s="63" t="s">
        <v>6</v>
      </c>
      <c r="O20" s="40">
        <f t="shared" si="4"/>
        <v>0.99998225898461857</v>
      </c>
      <c r="P20" s="40">
        <f t="shared" si="0"/>
        <v>8</v>
      </c>
      <c r="Q20" s="40" t="s">
        <v>5</v>
      </c>
      <c r="T20" s="40">
        <f t="shared" si="1"/>
        <v>16.088471027415874</v>
      </c>
      <c r="U20" s="40">
        <f t="shared" si="2"/>
        <v>25</v>
      </c>
      <c r="V20" s="40" t="s">
        <v>5</v>
      </c>
      <c r="Y20" s="40">
        <f t="shared" si="5"/>
        <v>18.270000000000003</v>
      </c>
      <c r="Z20" s="40">
        <f t="shared" si="3"/>
        <v>25</v>
      </c>
      <c r="AA20" s="40" t="s">
        <v>5</v>
      </c>
    </row>
    <row r="21" spans="3:27" x14ac:dyDescent="0.3">
      <c r="C21" s="40">
        <v>162</v>
      </c>
      <c r="D21" s="40">
        <v>7.4</v>
      </c>
      <c r="E21" s="40">
        <v>7.2</v>
      </c>
      <c r="F21" s="40">
        <v>0.85</v>
      </c>
      <c r="G21" s="63" t="s">
        <v>6</v>
      </c>
      <c r="O21" s="40">
        <f t="shared" si="4"/>
        <v>0.99998951871530828</v>
      </c>
      <c r="P21" s="40">
        <f t="shared" si="0"/>
        <v>6</v>
      </c>
      <c r="Q21" s="40" t="s">
        <v>6</v>
      </c>
      <c r="T21" s="40">
        <f t="shared" si="1"/>
        <v>10.076353507097695</v>
      </c>
      <c r="U21" s="40">
        <f t="shared" si="2"/>
        <v>17</v>
      </c>
      <c r="V21" s="40" t="s">
        <v>6</v>
      </c>
      <c r="Y21" s="40">
        <f t="shared" si="5"/>
        <v>11.87</v>
      </c>
      <c r="Z21" s="40">
        <f t="shared" si="3"/>
        <v>17</v>
      </c>
      <c r="AA21" s="40" t="s">
        <v>6</v>
      </c>
    </row>
    <row r="22" spans="3:27" x14ac:dyDescent="0.3">
      <c r="C22" s="40">
        <v>160</v>
      </c>
      <c r="D22" s="40">
        <v>7.5</v>
      </c>
      <c r="E22" s="40">
        <v>7.5</v>
      </c>
      <c r="F22" s="40">
        <v>0.86</v>
      </c>
      <c r="G22" s="63" t="s">
        <v>6</v>
      </c>
      <c r="O22" s="40">
        <f t="shared" si="4"/>
        <v>0.99998642737315746</v>
      </c>
      <c r="P22" s="40">
        <f t="shared" si="0"/>
        <v>7</v>
      </c>
      <c r="Q22" s="40" t="s">
        <v>6</v>
      </c>
      <c r="T22" s="40">
        <f t="shared" si="1"/>
        <v>10.083853430112915</v>
      </c>
      <c r="U22" s="40">
        <f t="shared" si="2"/>
        <v>18</v>
      </c>
      <c r="V22" s="40" t="s">
        <v>6</v>
      </c>
      <c r="Y22" s="40">
        <f t="shared" si="5"/>
        <v>11.89</v>
      </c>
      <c r="Z22" s="40">
        <f t="shared" si="3"/>
        <v>18</v>
      </c>
      <c r="AA22" s="40" t="s">
        <v>6</v>
      </c>
    </row>
    <row r="23" spans="3:27" x14ac:dyDescent="0.3">
      <c r="C23" s="40">
        <v>156</v>
      </c>
      <c r="D23" s="40">
        <v>7.4</v>
      </c>
      <c r="E23" s="40">
        <v>7.4</v>
      </c>
      <c r="F23" s="40">
        <v>0.84</v>
      </c>
      <c r="G23" s="63" t="s">
        <v>6</v>
      </c>
      <c r="O23" s="40">
        <f t="shared" si="4"/>
        <v>0.99997102679892125</v>
      </c>
      <c r="P23" s="40">
        <f t="shared" si="0"/>
        <v>18</v>
      </c>
      <c r="Q23" s="40" t="s">
        <v>6</v>
      </c>
      <c r="T23" s="40">
        <f t="shared" si="1"/>
        <v>8.1602696033893398</v>
      </c>
      <c r="U23" s="40">
        <f t="shared" si="2"/>
        <v>15</v>
      </c>
      <c r="V23" s="40" t="s">
        <v>6</v>
      </c>
      <c r="Y23" s="40">
        <f t="shared" si="5"/>
        <v>10.3</v>
      </c>
      <c r="Z23" s="40">
        <f t="shared" si="3"/>
        <v>16</v>
      </c>
      <c r="AA23" s="40" t="s">
        <v>6</v>
      </c>
    </row>
    <row r="24" spans="3:27" x14ac:dyDescent="0.3">
      <c r="C24" s="40">
        <v>140</v>
      </c>
      <c r="D24" s="40">
        <v>7.3</v>
      </c>
      <c r="E24" s="40">
        <v>7.1</v>
      </c>
      <c r="F24" s="40">
        <v>0.87</v>
      </c>
      <c r="G24" s="63" t="s">
        <v>6</v>
      </c>
      <c r="O24" s="40">
        <f t="shared" si="4"/>
        <v>0.99996612558991627</v>
      </c>
      <c r="P24" s="40">
        <f t="shared" si="0"/>
        <v>23</v>
      </c>
      <c r="Q24" s="40" t="s">
        <v>6</v>
      </c>
      <c r="T24" s="40">
        <f t="shared" si="1"/>
        <v>4.2659582745263691</v>
      </c>
      <c r="U24" s="40">
        <f t="shared" si="2"/>
        <v>9</v>
      </c>
      <c r="V24" s="40" t="s">
        <v>6</v>
      </c>
      <c r="Y24" s="40">
        <f t="shared" si="5"/>
        <v>6.080000000000001</v>
      </c>
      <c r="Z24" s="40">
        <f t="shared" si="3"/>
        <v>9</v>
      </c>
      <c r="AA24" s="40" t="s">
        <v>6</v>
      </c>
    </row>
    <row r="25" spans="3:27" x14ac:dyDescent="0.3">
      <c r="C25" s="40">
        <v>170</v>
      </c>
      <c r="D25" s="40">
        <v>7.6</v>
      </c>
      <c r="E25" s="40">
        <v>7.9</v>
      </c>
      <c r="F25" s="40">
        <v>0.88</v>
      </c>
      <c r="G25" s="63" t="s">
        <v>6</v>
      </c>
      <c r="O25" s="40">
        <f t="shared" si="4"/>
        <v>0.99991579161513511</v>
      </c>
      <c r="P25" s="40">
        <f t="shared" si="0"/>
        <v>34</v>
      </c>
      <c r="Q25" s="40" t="s">
        <v>6</v>
      </c>
      <c r="T25" s="40">
        <f t="shared" si="1"/>
        <v>12.058030519118784</v>
      </c>
      <c r="U25" s="40">
        <f t="shared" si="2"/>
        <v>22</v>
      </c>
      <c r="V25" s="40" t="s">
        <v>6</v>
      </c>
      <c r="Y25" s="40">
        <f t="shared" si="5"/>
        <v>13.71</v>
      </c>
      <c r="Z25" s="40">
        <f t="shared" si="3"/>
        <v>22</v>
      </c>
      <c r="AA25" s="40" t="s">
        <v>6</v>
      </c>
    </row>
    <row r="26" spans="3:27" x14ac:dyDescent="0.3">
      <c r="C26" s="40">
        <v>342</v>
      </c>
      <c r="D26" s="40">
        <v>9</v>
      </c>
      <c r="E26" s="40">
        <v>9.4</v>
      </c>
      <c r="F26" s="40">
        <v>0.75</v>
      </c>
      <c r="G26" s="63" t="s">
        <v>7</v>
      </c>
      <c r="O26" s="40">
        <f t="shared" si="4"/>
        <v>0.99997363540386464</v>
      </c>
      <c r="P26" s="40">
        <f t="shared" si="0"/>
        <v>14</v>
      </c>
      <c r="Q26" s="40" t="s">
        <v>6</v>
      </c>
      <c r="T26" s="40">
        <f t="shared" si="1"/>
        <v>18.112768976608741</v>
      </c>
      <c r="U26" s="40">
        <f t="shared" si="2"/>
        <v>26</v>
      </c>
      <c r="V26" s="40" t="s">
        <v>6</v>
      </c>
      <c r="Y26" s="40">
        <f t="shared" si="5"/>
        <v>20.82</v>
      </c>
      <c r="Z26" s="40">
        <f t="shared" si="3"/>
        <v>26</v>
      </c>
      <c r="AA26" s="40" t="s">
        <v>6</v>
      </c>
    </row>
    <row r="27" spans="3:27" x14ac:dyDescent="0.3">
      <c r="C27" s="40">
        <v>356</v>
      </c>
      <c r="D27" s="40">
        <v>9.1999999999999993</v>
      </c>
      <c r="E27" s="40">
        <v>9.1999999999999993</v>
      </c>
      <c r="F27" s="40">
        <v>0.75</v>
      </c>
      <c r="G27" s="63" t="s">
        <v>7</v>
      </c>
      <c r="O27" s="40">
        <f t="shared" si="4"/>
        <v>0.99973356769980759</v>
      </c>
      <c r="P27" s="40">
        <f t="shared" si="0"/>
        <v>43</v>
      </c>
      <c r="Q27" s="40" t="s">
        <v>7</v>
      </c>
      <c r="T27" s="40">
        <f t="shared" si="1"/>
        <v>190.04103793654673</v>
      </c>
      <c r="U27" s="40">
        <f t="shared" si="2"/>
        <v>147</v>
      </c>
      <c r="V27" s="40" t="s">
        <v>7</v>
      </c>
      <c r="Y27" s="40">
        <f t="shared" si="5"/>
        <v>195.59</v>
      </c>
      <c r="Z27" s="40">
        <f t="shared" si="3"/>
        <v>147</v>
      </c>
      <c r="AA27" s="40" t="s">
        <v>7</v>
      </c>
    </row>
    <row r="28" spans="3:27" x14ac:dyDescent="0.3">
      <c r="C28" s="40">
        <v>362</v>
      </c>
      <c r="D28" s="40">
        <v>9.6</v>
      </c>
      <c r="E28" s="40">
        <v>9.1999999999999993</v>
      </c>
      <c r="F28" s="40">
        <v>0.74</v>
      </c>
      <c r="G28" s="63" t="s">
        <v>7</v>
      </c>
      <c r="O28" s="40">
        <f t="shared" si="4"/>
        <v>0.99970307014996862</v>
      </c>
      <c r="P28" s="40">
        <f t="shared" si="0"/>
        <v>46</v>
      </c>
      <c r="Q28" s="40" t="s">
        <v>7</v>
      </c>
      <c r="T28" s="40">
        <f t="shared" si="1"/>
        <v>204.03704590098337</v>
      </c>
      <c r="U28" s="40">
        <f t="shared" si="2"/>
        <v>148</v>
      </c>
      <c r="V28" s="40" t="s">
        <v>7</v>
      </c>
      <c r="Y28" s="40">
        <f t="shared" si="5"/>
        <v>209.58999999999997</v>
      </c>
      <c r="Z28" s="40">
        <f t="shared" si="3"/>
        <v>148</v>
      </c>
      <c r="AA28" s="40" t="s">
        <v>7</v>
      </c>
    </row>
    <row r="29" spans="3:27" x14ac:dyDescent="0.3">
      <c r="C29" s="40">
        <v>204</v>
      </c>
      <c r="D29" s="40">
        <v>7.5</v>
      </c>
      <c r="E29" s="40">
        <v>9.1999999999999993</v>
      </c>
      <c r="F29" s="40">
        <v>0.77</v>
      </c>
      <c r="G29" s="63" t="s">
        <v>8</v>
      </c>
      <c r="O29" s="40">
        <f t="shared" si="4"/>
        <v>0.99971046073765013</v>
      </c>
      <c r="P29" s="40">
        <f t="shared" si="0"/>
        <v>45</v>
      </c>
      <c r="Q29" s="40" t="s">
        <v>7</v>
      </c>
      <c r="T29" s="40">
        <f t="shared" si="1"/>
        <v>210.04054941843967</v>
      </c>
      <c r="U29" s="40">
        <f t="shared" si="2"/>
        <v>149</v>
      </c>
      <c r="V29" s="40" t="s">
        <v>7</v>
      </c>
      <c r="Y29" s="40">
        <f t="shared" si="5"/>
        <v>215.98</v>
      </c>
      <c r="Z29" s="40">
        <f t="shared" si="3"/>
        <v>149</v>
      </c>
      <c r="AA29" s="40" t="s">
        <v>7</v>
      </c>
    </row>
    <row r="30" spans="3:27" x14ac:dyDescent="0.3">
      <c r="C30" s="40">
        <v>140</v>
      </c>
      <c r="D30" s="40">
        <v>6.7</v>
      </c>
      <c r="E30" s="40">
        <v>7.1</v>
      </c>
      <c r="F30" s="40">
        <v>0.72</v>
      </c>
      <c r="G30" s="63" t="s">
        <v>8</v>
      </c>
      <c r="O30" s="40">
        <f t="shared" si="4"/>
        <v>0.99994126542138917</v>
      </c>
      <c r="P30" s="40">
        <f t="shared" si="0"/>
        <v>30</v>
      </c>
      <c r="Q30" s="40" t="s">
        <v>8</v>
      </c>
      <c r="T30" s="40">
        <f t="shared" si="1"/>
        <v>52.10119096527449</v>
      </c>
      <c r="U30" s="40">
        <f t="shared" si="2"/>
        <v>49</v>
      </c>
      <c r="V30" s="40" t="s">
        <v>8</v>
      </c>
      <c r="Y30" s="40">
        <f t="shared" si="5"/>
        <v>55.910000000000004</v>
      </c>
      <c r="Z30" s="40">
        <f t="shared" si="3"/>
        <v>49</v>
      </c>
      <c r="AA30" s="40" t="s">
        <v>8</v>
      </c>
    </row>
    <row r="31" spans="3:27" x14ac:dyDescent="0.3">
      <c r="C31" s="40">
        <v>160</v>
      </c>
      <c r="D31" s="40">
        <v>7</v>
      </c>
      <c r="E31" s="40">
        <v>7.4</v>
      </c>
      <c r="F31" s="40">
        <v>0.81</v>
      </c>
      <c r="G31" s="63" t="s">
        <v>8</v>
      </c>
      <c r="O31" s="40">
        <f t="shared" si="4"/>
        <v>0.99993459118665329</v>
      </c>
      <c r="P31" s="40">
        <f t="shared" si="0"/>
        <v>31</v>
      </c>
      <c r="Q31" s="40" t="s">
        <v>8</v>
      </c>
      <c r="T31" s="40">
        <f t="shared" si="1"/>
        <v>12.055106801683674</v>
      </c>
      <c r="U31" s="40">
        <f t="shared" si="2"/>
        <v>21</v>
      </c>
      <c r="V31" s="40" t="s">
        <v>8</v>
      </c>
      <c r="Y31" s="40">
        <f t="shared" si="5"/>
        <v>13.56</v>
      </c>
      <c r="Z31" s="40">
        <f t="shared" si="3"/>
        <v>21</v>
      </c>
      <c r="AA31" s="40" t="s">
        <v>8</v>
      </c>
    </row>
    <row r="32" spans="3:27" x14ac:dyDescent="0.3">
      <c r="C32" s="40">
        <v>158</v>
      </c>
      <c r="D32" s="40">
        <v>7.1</v>
      </c>
      <c r="E32" s="40">
        <v>7.5</v>
      </c>
      <c r="F32" s="40">
        <v>0.79</v>
      </c>
      <c r="G32" s="63" t="s">
        <v>8</v>
      </c>
      <c r="O32" s="40">
        <f t="shared" si="4"/>
        <v>0.99997356117540659</v>
      </c>
      <c r="P32" s="40">
        <f t="shared" si="0"/>
        <v>15</v>
      </c>
      <c r="Q32" s="40" t="s">
        <v>8</v>
      </c>
      <c r="T32" s="40">
        <f t="shared" si="1"/>
        <v>8.1254230659086311</v>
      </c>
      <c r="U32" s="40">
        <f t="shared" si="2"/>
        <v>13</v>
      </c>
      <c r="V32" s="40" t="s">
        <v>8</v>
      </c>
      <c r="Y32" s="40">
        <f t="shared" si="5"/>
        <v>9.65</v>
      </c>
      <c r="Z32" s="40">
        <f t="shared" si="3"/>
        <v>13</v>
      </c>
      <c r="AA32" s="40" t="s">
        <v>8</v>
      </c>
    </row>
    <row r="33" spans="3:27" x14ac:dyDescent="0.3">
      <c r="C33" s="40">
        <v>210</v>
      </c>
      <c r="D33" s="40">
        <v>7.8</v>
      </c>
      <c r="E33" s="40">
        <v>8</v>
      </c>
      <c r="F33" s="40">
        <v>0.82</v>
      </c>
      <c r="G33" s="63" t="s">
        <v>8</v>
      </c>
      <c r="O33" s="40">
        <f t="shared" si="4"/>
        <v>0.99996673280003967</v>
      </c>
      <c r="P33" s="40">
        <f t="shared" si="0"/>
        <v>22</v>
      </c>
      <c r="Q33" s="40" t="s">
        <v>8</v>
      </c>
      <c r="T33" s="40">
        <f t="shared" si="1"/>
        <v>6.1897415131813061</v>
      </c>
      <c r="U33" s="40">
        <f t="shared" si="2"/>
        <v>11</v>
      </c>
      <c r="V33" s="40" t="s">
        <v>8</v>
      </c>
      <c r="Y33" s="40">
        <f t="shared" si="5"/>
        <v>7.83</v>
      </c>
      <c r="Z33" s="40">
        <f t="shared" si="3"/>
        <v>11</v>
      </c>
      <c r="AA33" s="40" t="s">
        <v>8</v>
      </c>
    </row>
    <row r="34" spans="3:27" x14ac:dyDescent="0.3">
      <c r="C34" s="40">
        <v>164</v>
      </c>
      <c r="D34" s="40">
        <v>7.2</v>
      </c>
      <c r="E34" s="40">
        <v>7</v>
      </c>
      <c r="F34" s="40">
        <v>0.8</v>
      </c>
      <c r="G34" s="63" t="s">
        <v>8</v>
      </c>
      <c r="O34" s="40">
        <f t="shared" si="4"/>
        <v>0.99995955508515544</v>
      </c>
      <c r="P34" s="40">
        <f t="shared" si="0"/>
        <v>25</v>
      </c>
      <c r="Q34" s="40" t="s">
        <v>8</v>
      </c>
      <c r="T34" s="40">
        <f t="shared" si="1"/>
        <v>58.040568570612741</v>
      </c>
      <c r="U34" s="40">
        <f t="shared" si="2"/>
        <v>50</v>
      </c>
      <c r="V34" s="40" t="s">
        <v>8</v>
      </c>
      <c r="Y34" s="40">
        <f t="shared" si="5"/>
        <v>61.059999999999995</v>
      </c>
      <c r="Z34" s="40">
        <f t="shared" si="3"/>
        <v>50</v>
      </c>
      <c r="AA34" s="40" t="s">
        <v>8</v>
      </c>
    </row>
    <row r="35" spans="3:27" x14ac:dyDescent="0.3">
      <c r="C35" s="40">
        <v>190</v>
      </c>
      <c r="D35" s="40">
        <v>7.5</v>
      </c>
      <c r="E35" s="40">
        <v>8.1</v>
      </c>
      <c r="F35" s="40">
        <v>0.74</v>
      </c>
      <c r="G35" s="63" t="s">
        <v>9</v>
      </c>
      <c r="O35" s="40">
        <f t="shared" ref="O35:O66" si="8">SUMPRODUCT(C34:F34,$J$3:$M$3)/(SQRT(SUMSQ(C34:F34))*SQRT(SUMSQ($J$3:$M$3)))</f>
        <v>0.99999185729351758</v>
      </c>
      <c r="P35" s="40">
        <f t="shared" ref="P35:P66" si="9">RANK(O35,$O$3:$O$151,0)</f>
        <v>4</v>
      </c>
      <c r="Q35" s="40" t="s">
        <v>8</v>
      </c>
      <c r="T35" s="40">
        <f t="shared" ref="T35:T66" si="10">SQRT(SUMXMY2(C34:F34,$J$3:$M$3))</f>
        <v>12.04564651648055</v>
      </c>
      <c r="U35" s="40">
        <f t="shared" si="2"/>
        <v>20</v>
      </c>
      <c r="V35" s="40" t="s">
        <v>8</v>
      </c>
      <c r="Y35" s="40">
        <f t="shared" ref="Y35:Y66" si="11">ABS(C34-$J$3)+ABS(D34-$K$3)+ABS(E34-$L$3)+ABS(F34-$M$3)</f>
        <v>13.44</v>
      </c>
      <c r="Z35" s="40">
        <f t="shared" si="3"/>
        <v>20</v>
      </c>
      <c r="AA35" s="40" t="s">
        <v>8</v>
      </c>
    </row>
    <row r="36" spans="3:27" x14ac:dyDescent="0.3">
      <c r="C36" s="40">
        <v>142</v>
      </c>
      <c r="D36" s="40">
        <v>7.6</v>
      </c>
      <c r="E36" s="40">
        <v>7.8</v>
      </c>
      <c r="F36" s="40">
        <v>0.75</v>
      </c>
      <c r="G36" s="63" t="s">
        <v>9</v>
      </c>
      <c r="O36" s="40">
        <f t="shared" si="8"/>
        <v>0.99997345577172625</v>
      </c>
      <c r="P36" s="40">
        <f t="shared" si="9"/>
        <v>16</v>
      </c>
      <c r="Q36" s="40" t="s">
        <v>9</v>
      </c>
      <c r="T36" s="40">
        <f t="shared" si="10"/>
        <v>38.061692027549171</v>
      </c>
      <c r="U36" s="40">
        <f t="shared" si="2"/>
        <v>44</v>
      </c>
      <c r="V36" s="40" t="s">
        <v>9</v>
      </c>
      <c r="Y36" s="40">
        <f t="shared" si="11"/>
        <v>40.78</v>
      </c>
      <c r="Z36" s="40">
        <f t="shared" si="3"/>
        <v>44</v>
      </c>
      <c r="AA36" s="40" t="s">
        <v>9</v>
      </c>
    </row>
    <row r="37" spans="3:27" ht="15" thickBot="1" x14ac:dyDescent="0.35">
      <c r="C37" s="40">
        <v>150</v>
      </c>
      <c r="D37" s="40">
        <v>7.1</v>
      </c>
      <c r="E37" s="40">
        <v>7.9</v>
      </c>
      <c r="F37" s="40">
        <v>0.75</v>
      </c>
      <c r="G37" s="63" t="s">
        <v>9</v>
      </c>
      <c r="O37" s="40">
        <f t="shared" si="8"/>
        <v>0.9998527110565687</v>
      </c>
      <c r="P37" s="40">
        <f t="shared" si="9"/>
        <v>41</v>
      </c>
      <c r="Q37" s="40" t="s">
        <v>9</v>
      </c>
      <c r="T37" s="40">
        <f t="shared" si="10"/>
        <v>10.180181727258114</v>
      </c>
      <c r="U37" s="40">
        <f t="shared" si="2"/>
        <v>19</v>
      </c>
      <c r="V37" s="40" t="s">
        <v>9</v>
      </c>
      <c r="Y37" s="40">
        <f t="shared" si="11"/>
        <v>12.589999999999998</v>
      </c>
      <c r="Z37" s="40">
        <f t="shared" si="3"/>
        <v>19</v>
      </c>
      <c r="AA37" s="40" t="s">
        <v>9</v>
      </c>
    </row>
    <row r="38" spans="3:27" ht="18.600000000000001" thickBot="1" x14ac:dyDescent="0.4">
      <c r="C38" s="40">
        <v>160</v>
      </c>
      <c r="D38" s="40">
        <v>7.1</v>
      </c>
      <c r="E38" s="40">
        <v>7.6</v>
      </c>
      <c r="F38" s="40">
        <v>0.76</v>
      </c>
      <c r="G38" s="63" t="s">
        <v>9</v>
      </c>
      <c r="L38" s="64" t="s">
        <v>12</v>
      </c>
      <c r="M38" s="65"/>
      <c r="N38" s="66"/>
      <c r="O38" s="40">
        <f t="shared" si="8"/>
        <v>0.99991189717821871</v>
      </c>
      <c r="P38" s="40">
        <f t="shared" si="9"/>
        <v>35</v>
      </c>
      <c r="Q38" s="40" t="s">
        <v>9</v>
      </c>
      <c r="T38" s="40">
        <f t="shared" si="10"/>
        <v>2.7669658472774832</v>
      </c>
      <c r="U38" s="40">
        <f t="shared" si="2"/>
        <v>7</v>
      </c>
      <c r="V38" s="40" t="s">
        <v>9</v>
      </c>
      <c r="Y38" s="40">
        <f t="shared" si="11"/>
        <v>4.1899999999999995</v>
      </c>
      <c r="Z38" s="40">
        <f t="shared" si="3"/>
        <v>7</v>
      </c>
      <c r="AA38" s="40" t="s">
        <v>9</v>
      </c>
    </row>
    <row r="39" spans="3:27" x14ac:dyDescent="0.3">
      <c r="C39" s="40">
        <v>154</v>
      </c>
      <c r="D39" s="40">
        <v>7.3</v>
      </c>
      <c r="E39" s="40">
        <v>7.3</v>
      </c>
      <c r="F39" s="40">
        <v>0.79</v>
      </c>
      <c r="G39" s="63" t="s">
        <v>9</v>
      </c>
      <c r="O39" s="40">
        <f t="shared" si="8"/>
        <v>0.99996598738902109</v>
      </c>
      <c r="P39" s="40">
        <f t="shared" si="9"/>
        <v>24</v>
      </c>
      <c r="Q39" s="40" t="s">
        <v>9</v>
      </c>
      <c r="T39" s="40">
        <f t="shared" si="10"/>
        <v>8.1614949610962828</v>
      </c>
      <c r="U39" s="40">
        <f t="shared" si="2"/>
        <v>16</v>
      </c>
      <c r="V39" s="40" t="s">
        <v>9</v>
      </c>
      <c r="Y39" s="40">
        <f t="shared" si="11"/>
        <v>9.8999999999999986</v>
      </c>
      <c r="Z39" s="40">
        <f t="shared" si="3"/>
        <v>15</v>
      </c>
      <c r="AA39" s="40" t="s">
        <v>9</v>
      </c>
    </row>
    <row r="40" spans="3:27" x14ac:dyDescent="0.3">
      <c r="C40" s="40">
        <v>158</v>
      </c>
      <c r="D40" s="40">
        <v>7.2</v>
      </c>
      <c r="E40" s="40">
        <v>7.8</v>
      </c>
      <c r="F40" s="40">
        <v>0.77</v>
      </c>
      <c r="G40" s="63" t="s">
        <v>9</v>
      </c>
      <c r="O40" s="40">
        <f t="shared" si="8"/>
        <v>0.99996683149389964</v>
      </c>
      <c r="P40" s="40">
        <f t="shared" si="9"/>
        <v>21</v>
      </c>
      <c r="Q40" s="40" t="s">
        <v>9</v>
      </c>
      <c r="T40" s="40">
        <f t="shared" si="10"/>
        <v>2.415139747509448</v>
      </c>
      <c r="U40" s="40">
        <f t="shared" si="2"/>
        <v>4</v>
      </c>
      <c r="V40" s="40" t="s">
        <v>9</v>
      </c>
      <c r="Y40" s="40">
        <f t="shared" si="11"/>
        <v>3.8299999999999996</v>
      </c>
      <c r="Z40" s="40">
        <f t="shared" si="3"/>
        <v>6</v>
      </c>
      <c r="AA40" s="40" t="s">
        <v>9</v>
      </c>
    </row>
    <row r="41" spans="3:27" x14ac:dyDescent="0.3">
      <c r="C41" s="40">
        <v>144</v>
      </c>
      <c r="D41" s="40">
        <v>6.8</v>
      </c>
      <c r="E41" s="40">
        <v>7.4</v>
      </c>
      <c r="F41" s="40">
        <v>0.75</v>
      </c>
      <c r="G41" s="63" t="s">
        <v>9</v>
      </c>
      <c r="O41" s="40">
        <f t="shared" si="8"/>
        <v>0.99995052894573511</v>
      </c>
      <c r="P41" s="40">
        <f t="shared" si="9"/>
        <v>29</v>
      </c>
      <c r="Q41" s="40" t="s">
        <v>9</v>
      </c>
      <c r="T41" s="40">
        <f t="shared" si="10"/>
        <v>6.2708930783421915</v>
      </c>
      <c r="U41" s="40">
        <f t="shared" si="2"/>
        <v>12</v>
      </c>
      <c r="V41" s="40" t="s">
        <v>9</v>
      </c>
      <c r="Y41" s="40">
        <f t="shared" si="11"/>
        <v>8.2100000000000009</v>
      </c>
      <c r="Z41" s="40">
        <f t="shared" si="3"/>
        <v>12</v>
      </c>
      <c r="AA41" s="40" t="s">
        <v>9</v>
      </c>
    </row>
    <row r="42" spans="3:27" x14ac:dyDescent="0.3">
      <c r="C42" s="40">
        <v>154</v>
      </c>
      <c r="D42" s="40">
        <v>7.1</v>
      </c>
      <c r="E42" s="40">
        <v>7.5</v>
      </c>
      <c r="F42" s="40">
        <v>0.78</v>
      </c>
      <c r="G42" s="63" t="s">
        <v>9</v>
      </c>
      <c r="O42" s="40">
        <f t="shared" si="8"/>
        <v>0.99992766002140887</v>
      </c>
      <c r="P42" s="40">
        <f t="shared" si="9"/>
        <v>32</v>
      </c>
      <c r="Q42" s="40" t="s">
        <v>9</v>
      </c>
      <c r="T42" s="40">
        <f t="shared" si="10"/>
        <v>8.1262599023166882</v>
      </c>
      <c r="U42" s="40">
        <f t="shared" si="2"/>
        <v>14</v>
      </c>
      <c r="V42" s="40" t="s">
        <v>9</v>
      </c>
      <c r="Y42" s="40">
        <f t="shared" si="11"/>
        <v>9.7899999999999991</v>
      </c>
      <c r="Z42" s="40">
        <f t="shared" si="3"/>
        <v>14</v>
      </c>
      <c r="AA42" s="40" t="s">
        <v>9</v>
      </c>
    </row>
    <row r="43" spans="3:27" x14ac:dyDescent="0.3">
      <c r="C43" s="40">
        <v>180</v>
      </c>
      <c r="D43" s="40">
        <v>7.6</v>
      </c>
      <c r="E43" s="40">
        <v>8.1999999999999993</v>
      </c>
      <c r="F43" s="40">
        <v>0.79</v>
      </c>
      <c r="G43" s="63" t="s">
        <v>9</v>
      </c>
      <c r="O43" s="40">
        <f t="shared" si="8"/>
        <v>0.99995673462675727</v>
      </c>
      <c r="P43" s="40">
        <f t="shared" si="9"/>
        <v>27</v>
      </c>
      <c r="Q43" s="40" t="s">
        <v>9</v>
      </c>
      <c r="T43" s="40">
        <f t="shared" si="10"/>
        <v>2.5116528422534832</v>
      </c>
      <c r="U43" s="40">
        <f t="shared" si="2"/>
        <v>5</v>
      </c>
      <c r="V43" s="40" t="s">
        <v>9</v>
      </c>
      <c r="Y43" s="40">
        <f t="shared" si="11"/>
        <v>3.8199999999999994</v>
      </c>
      <c r="Z43" s="40">
        <f t="shared" si="3"/>
        <v>5</v>
      </c>
      <c r="AA43" s="40" t="s">
        <v>9</v>
      </c>
    </row>
    <row r="44" spans="3:27" x14ac:dyDescent="0.3">
      <c r="C44" s="40">
        <v>154</v>
      </c>
      <c r="D44" s="40">
        <v>7.2</v>
      </c>
      <c r="E44" s="40">
        <v>7.2</v>
      </c>
      <c r="F44" s="40">
        <v>0.82</v>
      </c>
      <c r="G44" s="63" t="s">
        <v>9</v>
      </c>
      <c r="O44" s="40">
        <f t="shared" si="8"/>
        <v>0.99997402368344956</v>
      </c>
      <c r="P44" s="40">
        <f t="shared" si="9"/>
        <v>13</v>
      </c>
      <c r="Q44" s="40" t="s">
        <v>9</v>
      </c>
      <c r="T44" s="40">
        <f t="shared" si="10"/>
        <v>28.093645188903487</v>
      </c>
      <c r="U44" s="40">
        <f t="shared" si="2"/>
        <v>35</v>
      </c>
      <c r="V44" s="40" t="s">
        <v>9</v>
      </c>
      <c r="Y44" s="40">
        <f t="shared" si="11"/>
        <v>31.03</v>
      </c>
      <c r="Z44" s="40">
        <f t="shared" si="3"/>
        <v>35</v>
      </c>
      <c r="AA44" s="40" t="s">
        <v>9</v>
      </c>
    </row>
    <row r="45" spans="3:27" x14ac:dyDescent="0.3">
      <c r="C45" s="40">
        <v>194</v>
      </c>
      <c r="D45" s="40">
        <v>7.2</v>
      </c>
      <c r="E45" s="40">
        <v>10.3</v>
      </c>
      <c r="F45" s="40">
        <v>0.7</v>
      </c>
      <c r="G45" s="63" t="s">
        <v>10</v>
      </c>
      <c r="O45" s="40">
        <f t="shared" si="8"/>
        <v>0.99997208824640438</v>
      </c>
      <c r="P45" s="40">
        <f t="shared" si="9"/>
        <v>17</v>
      </c>
      <c r="Q45" s="40" t="s">
        <v>9</v>
      </c>
      <c r="T45" s="40">
        <f t="shared" si="10"/>
        <v>2.3553343711668626</v>
      </c>
      <c r="U45" s="40">
        <f t="shared" si="2"/>
        <v>3</v>
      </c>
      <c r="V45" s="40" t="s">
        <v>9</v>
      </c>
      <c r="Y45" s="40">
        <f t="shared" si="11"/>
        <v>3.66</v>
      </c>
      <c r="Z45" s="40">
        <f t="shared" si="3"/>
        <v>4</v>
      </c>
      <c r="AA45" s="40" t="s">
        <v>9</v>
      </c>
    </row>
    <row r="46" spans="3:27" x14ac:dyDescent="0.3">
      <c r="C46" s="40">
        <v>200</v>
      </c>
      <c r="D46" s="40">
        <v>7.3</v>
      </c>
      <c r="E46" s="40">
        <v>10.5</v>
      </c>
      <c r="F46" s="40">
        <v>0.72</v>
      </c>
      <c r="G46" s="63" t="s">
        <v>10</v>
      </c>
      <c r="O46" s="40">
        <f t="shared" si="8"/>
        <v>0.99986785758885999</v>
      </c>
      <c r="P46" s="40">
        <f t="shared" si="9"/>
        <v>39</v>
      </c>
      <c r="Q46" s="40" t="s">
        <v>10</v>
      </c>
      <c r="T46" s="40">
        <f t="shared" si="10"/>
        <v>42.220251065099077</v>
      </c>
      <c r="U46" s="40">
        <f t="shared" si="2"/>
        <v>46</v>
      </c>
      <c r="V46" s="40" t="s">
        <v>10</v>
      </c>
      <c r="Y46" s="40">
        <f t="shared" si="11"/>
        <v>46.64</v>
      </c>
      <c r="Z46" s="40">
        <f t="shared" si="3"/>
        <v>46</v>
      </c>
      <c r="AA46" s="40" t="s">
        <v>10</v>
      </c>
    </row>
    <row r="47" spans="3:27" x14ac:dyDescent="0.3">
      <c r="C47" s="40">
        <v>186</v>
      </c>
      <c r="D47" s="40">
        <v>7.2</v>
      </c>
      <c r="E47" s="40">
        <v>9.1999999999999993</v>
      </c>
      <c r="F47" s="40">
        <v>0.72</v>
      </c>
      <c r="G47" s="63" t="s">
        <v>10</v>
      </c>
      <c r="O47" s="40">
        <f t="shared" si="8"/>
        <v>0.99987005483031288</v>
      </c>
      <c r="P47" s="40">
        <f t="shared" si="9"/>
        <v>38</v>
      </c>
      <c r="Q47" s="40" t="s">
        <v>10</v>
      </c>
      <c r="T47" s="40">
        <f t="shared" si="10"/>
        <v>48.211674934604794</v>
      </c>
      <c r="U47" s="40">
        <f t="shared" si="2"/>
        <v>48</v>
      </c>
      <c r="V47" s="40" t="s">
        <v>10</v>
      </c>
      <c r="Y47" s="40">
        <f t="shared" si="11"/>
        <v>52.959999999999994</v>
      </c>
      <c r="Z47" s="40">
        <f t="shared" si="3"/>
        <v>48</v>
      </c>
      <c r="AA47" s="40" t="s">
        <v>10</v>
      </c>
    </row>
    <row r="48" spans="3:27" x14ac:dyDescent="0.3">
      <c r="C48" s="40">
        <v>216</v>
      </c>
      <c r="D48" s="40">
        <v>7.3</v>
      </c>
      <c r="E48" s="40">
        <v>10.199999999999999</v>
      </c>
      <c r="F48" s="40">
        <v>0.71</v>
      </c>
      <c r="G48" s="63" t="s">
        <v>10</v>
      </c>
      <c r="O48" s="40">
        <f t="shared" si="8"/>
        <v>0.99992343804217376</v>
      </c>
      <c r="P48" s="40">
        <f t="shared" si="9"/>
        <v>33</v>
      </c>
      <c r="Q48" s="40" t="s">
        <v>10</v>
      </c>
      <c r="T48" s="40">
        <f t="shared" si="10"/>
        <v>34.151216669395545</v>
      </c>
      <c r="U48" s="40">
        <f t="shared" si="2"/>
        <v>39</v>
      </c>
      <c r="V48" s="40" t="s">
        <v>10</v>
      </c>
      <c r="Y48" s="40">
        <f t="shared" si="11"/>
        <v>37.56</v>
      </c>
      <c r="Z48" s="40">
        <f t="shared" si="3"/>
        <v>39</v>
      </c>
      <c r="AA48" s="40" t="s">
        <v>10</v>
      </c>
    </row>
    <row r="49" spans="3:27" x14ac:dyDescent="0.3">
      <c r="C49" s="40">
        <v>196</v>
      </c>
      <c r="D49" s="40">
        <v>7.3</v>
      </c>
      <c r="E49" s="40">
        <v>9.6999999999999993</v>
      </c>
      <c r="F49" s="40">
        <v>0.72</v>
      </c>
      <c r="G49" s="63" t="s">
        <v>10</v>
      </c>
      <c r="O49" s="40">
        <f t="shared" si="8"/>
        <v>0.99989517511654824</v>
      </c>
      <c r="P49" s="40">
        <f t="shared" si="9"/>
        <v>37</v>
      </c>
      <c r="Q49" s="40" t="s">
        <v>10</v>
      </c>
      <c r="T49" s="40">
        <f t="shared" si="10"/>
        <v>64.138541455196815</v>
      </c>
      <c r="U49" s="40">
        <f t="shared" si="2"/>
        <v>51</v>
      </c>
      <c r="V49" s="40" t="s">
        <v>10</v>
      </c>
      <c r="Y49" s="40">
        <f t="shared" si="11"/>
        <v>68.650000000000006</v>
      </c>
      <c r="Z49" s="40">
        <f t="shared" si="3"/>
        <v>52</v>
      </c>
      <c r="AA49" s="40" t="s">
        <v>10</v>
      </c>
    </row>
    <row r="50" spans="3:27" x14ac:dyDescent="0.3">
      <c r="C50" s="40">
        <v>174</v>
      </c>
      <c r="D50" s="40">
        <v>7.3</v>
      </c>
      <c r="E50" s="40">
        <v>10.1</v>
      </c>
      <c r="F50" s="40">
        <v>0.72</v>
      </c>
      <c r="G50" s="63" t="s">
        <v>10</v>
      </c>
      <c r="O50" s="40">
        <f t="shared" si="8"/>
        <v>0.9999113878705379</v>
      </c>
      <c r="P50" s="40">
        <f t="shared" si="9"/>
        <v>36</v>
      </c>
      <c r="Q50" s="40" t="s">
        <v>10</v>
      </c>
      <c r="T50" s="40">
        <f t="shared" si="10"/>
        <v>44.156603130222777</v>
      </c>
      <c r="U50" s="40">
        <f t="shared" si="2"/>
        <v>47</v>
      </c>
      <c r="V50" s="40" t="s">
        <v>10</v>
      </c>
      <c r="Y50" s="40">
        <f t="shared" si="11"/>
        <v>48.16</v>
      </c>
      <c r="Z50" s="40">
        <f t="shared" si="3"/>
        <v>47</v>
      </c>
      <c r="AA50" s="40" t="s">
        <v>10</v>
      </c>
    </row>
    <row r="51" spans="3:27" x14ac:dyDescent="0.3">
      <c r="C51" s="40">
        <v>132</v>
      </c>
      <c r="D51" s="40">
        <v>5.8</v>
      </c>
      <c r="E51" s="40">
        <v>8.6999999999999993</v>
      </c>
      <c r="F51" s="40">
        <v>0.73</v>
      </c>
      <c r="G51" s="63" t="s">
        <v>11</v>
      </c>
      <c r="O51" s="40">
        <f t="shared" si="8"/>
        <v>0.99982009092505586</v>
      </c>
      <c r="P51" s="40">
        <f t="shared" si="9"/>
        <v>42</v>
      </c>
      <c r="Q51" s="40" t="s">
        <v>10</v>
      </c>
      <c r="T51" s="40">
        <f t="shared" si="10"/>
        <v>22.381367250460816</v>
      </c>
      <c r="U51" s="40">
        <f t="shared" si="2"/>
        <v>31</v>
      </c>
      <c r="V51" s="40" t="s">
        <v>10</v>
      </c>
      <c r="Y51" s="40">
        <f t="shared" si="11"/>
        <v>26.56</v>
      </c>
      <c r="Z51" s="40">
        <f t="shared" si="3"/>
        <v>32</v>
      </c>
      <c r="AA51" s="40" t="s">
        <v>10</v>
      </c>
    </row>
    <row r="52" spans="3:27" x14ac:dyDescent="0.3">
      <c r="C52" s="40">
        <v>130</v>
      </c>
      <c r="D52" s="40">
        <v>6</v>
      </c>
      <c r="E52" s="40">
        <v>8.1999999999999993</v>
      </c>
      <c r="F52" s="40">
        <v>0.71</v>
      </c>
      <c r="G52" s="63" t="s">
        <v>11</v>
      </c>
      <c r="O52" s="40">
        <f t="shared" si="8"/>
        <v>0.99964924981113257</v>
      </c>
      <c r="P52" s="40">
        <f t="shared" si="9"/>
        <v>48</v>
      </c>
      <c r="Q52" s="40" t="s">
        <v>11</v>
      </c>
      <c r="T52" s="40">
        <f t="shared" si="10"/>
        <v>20.217786723575852</v>
      </c>
      <c r="U52" s="40">
        <f t="shared" si="2"/>
        <v>29</v>
      </c>
      <c r="V52" s="40" t="s">
        <v>11</v>
      </c>
      <c r="Y52" s="40">
        <f t="shared" si="11"/>
        <v>24.07</v>
      </c>
      <c r="Z52" s="40">
        <f t="shared" si="3"/>
        <v>29</v>
      </c>
      <c r="AA52" s="40" t="s">
        <v>11</v>
      </c>
    </row>
    <row r="53" spans="3:27" x14ac:dyDescent="0.3">
      <c r="C53" s="40">
        <v>116</v>
      </c>
      <c r="D53" s="40">
        <v>6</v>
      </c>
      <c r="E53" s="40">
        <v>7.5</v>
      </c>
      <c r="F53" s="40">
        <v>0.72</v>
      </c>
      <c r="G53" s="63" t="s">
        <v>11</v>
      </c>
      <c r="O53" s="40">
        <f t="shared" si="8"/>
        <v>0.99972196975560879</v>
      </c>
      <c r="P53" s="40">
        <f t="shared" si="9"/>
        <v>44</v>
      </c>
      <c r="Q53" s="40" t="s">
        <v>11</v>
      </c>
      <c r="T53" s="40">
        <f t="shared" si="10"/>
        <v>22.132837594849875</v>
      </c>
      <c r="U53" s="40">
        <f t="shared" si="2"/>
        <v>30</v>
      </c>
      <c r="V53" s="40" t="s">
        <v>11</v>
      </c>
      <c r="Y53" s="40">
        <f t="shared" si="11"/>
        <v>25.349999999999998</v>
      </c>
      <c r="Z53" s="40">
        <f t="shared" si="3"/>
        <v>30</v>
      </c>
      <c r="AA53" s="40" t="s">
        <v>11</v>
      </c>
    </row>
    <row r="54" spans="3:27" x14ac:dyDescent="0.3">
      <c r="C54" s="40">
        <v>118</v>
      </c>
      <c r="D54" s="40">
        <v>5.9</v>
      </c>
      <c r="E54" s="40">
        <v>8</v>
      </c>
      <c r="F54" s="40">
        <v>0.72</v>
      </c>
      <c r="G54" s="63" t="s">
        <v>11</v>
      </c>
      <c r="O54" s="40">
        <f t="shared" si="8"/>
        <v>0.99966671966672649</v>
      </c>
      <c r="P54" s="40">
        <f t="shared" si="9"/>
        <v>47</v>
      </c>
      <c r="Q54" s="40" t="s">
        <v>11</v>
      </c>
      <c r="T54" s="40">
        <f t="shared" si="10"/>
        <v>36.045465734263999</v>
      </c>
      <c r="U54" s="40">
        <f t="shared" si="2"/>
        <v>40</v>
      </c>
      <c r="V54" s="40" t="s">
        <v>11</v>
      </c>
      <c r="Y54" s="40">
        <f t="shared" si="11"/>
        <v>38.659999999999997</v>
      </c>
      <c r="Z54" s="40">
        <f t="shared" si="3"/>
        <v>41</v>
      </c>
      <c r="AA54" s="40" t="s">
        <v>11</v>
      </c>
    </row>
    <row r="55" spans="3:27" x14ac:dyDescent="0.3">
      <c r="C55" s="40">
        <v>120</v>
      </c>
      <c r="D55" s="40">
        <v>6</v>
      </c>
      <c r="E55" s="40">
        <v>8.4</v>
      </c>
      <c r="F55" s="40">
        <v>0.74</v>
      </c>
      <c r="G55" s="63" t="s">
        <v>11</v>
      </c>
      <c r="O55" s="40">
        <f t="shared" si="8"/>
        <v>0.99959187369694469</v>
      </c>
      <c r="P55" s="40">
        <f t="shared" si="9"/>
        <v>50</v>
      </c>
      <c r="Q55" s="40" t="s">
        <v>11</v>
      </c>
      <c r="T55" s="40">
        <f t="shared" si="10"/>
        <v>34.07690713665194</v>
      </c>
      <c r="U55" s="40">
        <f t="shared" si="2"/>
        <v>37</v>
      </c>
      <c r="V55" s="40" t="s">
        <v>11</v>
      </c>
      <c r="Y55" s="40">
        <f t="shared" si="11"/>
        <v>37.26</v>
      </c>
      <c r="Z55" s="40">
        <f t="shared" si="3"/>
        <v>38</v>
      </c>
      <c r="AA55" s="40" t="s">
        <v>11</v>
      </c>
    </row>
    <row r="56" spans="3:27" x14ac:dyDescent="0.3">
      <c r="C56" s="40">
        <v>116</v>
      </c>
      <c r="D56" s="40">
        <v>6.1</v>
      </c>
      <c r="E56" s="40">
        <v>8.5</v>
      </c>
      <c r="F56" s="40">
        <v>0.71</v>
      </c>
      <c r="G56" s="63" t="s">
        <v>11</v>
      </c>
      <c r="O56" s="40">
        <f t="shared" si="8"/>
        <v>0.99952757208715881</v>
      </c>
      <c r="P56" s="40">
        <f t="shared" si="9"/>
        <v>56</v>
      </c>
      <c r="Q56" s="40" t="s">
        <v>11</v>
      </c>
      <c r="T56" s="40">
        <f t="shared" si="10"/>
        <v>32.10595583377016</v>
      </c>
      <c r="U56" s="40">
        <f t="shared" si="2"/>
        <v>36</v>
      </c>
      <c r="V56" s="40" t="s">
        <v>11</v>
      </c>
      <c r="Y56" s="40">
        <f t="shared" si="11"/>
        <v>35.58</v>
      </c>
      <c r="Z56" s="40">
        <f t="shared" si="3"/>
        <v>36</v>
      </c>
      <c r="AA56" s="40" t="s">
        <v>11</v>
      </c>
    </row>
    <row r="57" spans="3:27" x14ac:dyDescent="0.3">
      <c r="C57" s="40">
        <v>116</v>
      </c>
      <c r="D57" s="40">
        <v>6.3</v>
      </c>
      <c r="E57" s="40">
        <v>7.7</v>
      </c>
      <c r="F57" s="40">
        <v>0.72</v>
      </c>
      <c r="G57" s="63" t="s">
        <v>11</v>
      </c>
      <c r="O57" s="40">
        <f t="shared" si="8"/>
        <v>0.99941038419762673</v>
      </c>
      <c r="P57" s="40">
        <f t="shared" si="9"/>
        <v>59</v>
      </c>
      <c r="Q57" s="40" t="s">
        <v>11</v>
      </c>
      <c r="T57" s="40">
        <f t="shared" si="10"/>
        <v>36.098234028827505</v>
      </c>
      <c r="U57" s="40">
        <f t="shared" si="2"/>
        <v>43</v>
      </c>
      <c r="V57" s="40" t="s">
        <v>11</v>
      </c>
      <c r="Y57" s="40">
        <f t="shared" si="11"/>
        <v>39.549999999999997</v>
      </c>
      <c r="Z57" s="40">
        <f t="shared" si="3"/>
        <v>43</v>
      </c>
      <c r="AA57" s="40" t="s">
        <v>11</v>
      </c>
    </row>
    <row r="58" spans="3:27" x14ac:dyDescent="0.3">
      <c r="C58" s="40">
        <v>116</v>
      </c>
      <c r="D58" s="40">
        <v>5.9</v>
      </c>
      <c r="E58" s="40">
        <v>8.1</v>
      </c>
      <c r="F58" s="40">
        <v>0.73</v>
      </c>
      <c r="G58" s="63" t="s">
        <v>11</v>
      </c>
      <c r="O58" s="40">
        <f t="shared" si="8"/>
        <v>0.99960466106984269</v>
      </c>
      <c r="P58" s="40">
        <f t="shared" si="9"/>
        <v>49</v>
      </c>
      <c r="Q58" s="40" t="s">
        <v>11</v>
      </c>
      <c r="T58" s="40">
        <f t="shared" si="10"/>
        <v>36.047268967287941</v>
      </c>
      <c r="U58" s="40">
        <f t="shared" si="2"/>
        <v>41</v>
      </c>
      <c r="V58" s="40" t="s">
        <v>11</v>
      </c>
      <c r="Y58" s="40">
        <f t="shared" si="11"/>
        <v>38.56</v>
      </c>
      <c r="Z58" s="40">
        <f t="shared" si="3"/>
        <v>40</v>
      </c>
      <c r="AA58" s="40" t="s">
        <v>11</v>
      </c>
    </row>
    <row r="59" spans="3:27" x14ac:dyDescent="0.3">
      <c r="C59" s="40">
        <v>152</v>
      </c>
      <c r="D59" s="40">
        <v>6.5</v>
      </c>
      <c r="E59" s="40">
        <v>8.5</v>
      </c>
      <c r="F59" s="40">
        <v>0.72</v>
      </c>
      <c r="G59" s="63" t="s">
        <v>11</v>
      </c>
      <c r="O59" s="40">
        <f t="shared" si="8"/>
        <v>0.99952879282840712</v>
      </c>
      <c r="P59" s="40">
        <f t="shared" si="9"/>
        <v>55</v>
      </c>
      <c r="Q59" s="40" t="s">
        <v>11</v>
      </c>
      <c r="T59" s="40">
        <f t="shared" si="10"/>
        <v>36.078371637312017</v>
      </c>
      <c r="U59" s="40">
        <f t="shared" si="2"/>
        <v>42</v>
      </c>
      <c r="V59" s="40" t="s">
        <v>11</v>
      </c>
      <c r="Y59" s="40">
        <f t="shared" si="11"/>
        <v>39.370000000000005</v>
      </c>
      <c r="Z59" s="40">
        <f t="shared" si="3"/>
        <v>42</v>
      </c>
      <c r="AA59" s="40" t="s">
        <v>11</v>
      </c>
    </row>
    <row r="60" spans="3:27" x14ac:dyDescent="0.3">
      <c r="C60" s="40">
        <v>118</v>
      </c>
      <c r="D60" s="40">
        <v>6.1</v>
      </c>
      <c r="E60" s="40">
        <v>8.1</v>
      </c>
      <c r="F60" s="40">
        <v>0.7</v>
      </c>
      <c r="G60" s="63" t="s">
        <v>11</v>
      </c>
      <c r="O60" s="40">
        <f t="shared" si="8"/>
        <v>0.99985959213772002</v>
      </c>
      <c r="P60" s="40">
        <f t="shared" si="9"/>
        <v>40</v>
      </c>
      <c r="Q60" s="40" t="s">
        <v>11</v>
      </c>
      <c r="T60" s="40">
        <f t="shared" si="10"/>
        <v>2.554525396233124</v>
      </c>
      <c r="U60" s="40">
        <f t="shared" si="2"/>
        <v>6</v>
      </c>
      <c r="V60" s="40" t="s">
        <v>11</v>
      </c>
      <c r="Y60" s="40">
        <f t="shared" si="11"/>
        <v>3.16</v>
      </c>
      <c r="Z60" s="40">
        <f t="shared" si="3"/>
        <v>2</v>
      </c>
      <c r="AA60" s="40" t="s">
        <v>11</v>
      </c>
    </row>
    <row r="61" spans="3:27" x14ac:dyDescent="0.3">
      <c r="C61" s="40">
        <v>5.2</v>
      </c>
      <c r="D61" s="40">
        <v>2.7</v>
      </c>
      <c r="E61" s="40">
        <v>3.9</v>
      </c>
      <c r="F61" s="40">
        <v>1.4</v>
      </c>
      <c r="G61" s="63" t="s">
        <v>2</v>
      </c>
      <c r="O61" s="40">
        <f t="shared" si="8"/>
        <v>0.99956026906084339</v>
      </c>
      <c r="P61" s="40">
        <f t="shared" si="9"/>
        <v>51</v>
      </c>
      <c r="Q61" s="40" t="s">
        <v>11</v>
      </c>
      <c r="T61" s="40">
        <f t="shared" si="10"/>
        <v>34.076965827373776</v>
      </c>
      <c r="U61" s="40">
        <f t="shared" si="2"/>
        <v>38</v>
      </c>
      <c r="V61" s="40" t="s">
        <v>11</v>
      </c>
      <c r="Y61" s="40">
        <f t="shared" si="11"/>
        <v>37.14</v>
      </c>
      <c r="Z61" s="40">
        <f t="shared" si="3"/>
        <v>37</v>
      </c>
      <c r="AA61" s="40" t="s">
        <v>11</v>
      </c>
    </row>
    <row r="62" spans="3:27" x14ac:dyDescent="0.3">
      <c r="C62" s="40">
        <v>5</v>
      </c>
      <c r="D62" s="40">
        <v>2</v>
      </c>
      <c r="E62" s="40">
        <v>3.5</v>
      </c>
      <c r="F62" s="40">
        <v>1</v>
      </c>
      <c r="G62" s="63" t="s">
        <v>2</v>
      </c>
      <c r="O62" s="40">
        <f t="shared" si="8"/>
        <v>0.7626929041770647</v>
      </c>
      <c r="P62" s="40">
        <f t="shared" si="9"/>
        <v>101</v>
      </c>
      <c r="Q62" s="40" t="s">
        <v>2</v>
      </c>
      <c r="T62" s="40">
        <f t="shared" si="10"/>
        <v>146.88037853981723</v>
      </c>
      <c r="U62" s="40">
        <f t="shared" si="2"/>
        <v>142</v>
      </c>
      <c r="V62" s="40" t="s">
        <v>2</v>
      </c>
      <c r="Y62" s="40">
        <f t="shared" si="11"/>
        <v>154.04000000000002</v>
      </c>
      <c r="Z62" s="40">
        <f t="shared" si="3"/>
        <v>142</v>
      </c>
      <c r="AA62" s="40" t="s">
        <v>2</v>
      </c>
    </row>
    <row r="63" spans="3:27" x14ac:dyDescent="0.3">
      <c r="C63" s="40">
        <v>5.9</v>
      </c>
      <c r="D63" s="40">
        <v>3</v>
      </c>
      <c r="E63" s="40">
        <v>4.2</v>
      </c>
      <c r="F63" s="40">
        <v>1.5</v>
      </c>
      <c r="G63" s="63" t="s">
        <v>2</v>
      </c>
      <c r="O63" s="40">
        <f t="shared" si="8"/>
        <v>0.80374009810255176</v>
      </c>
      <c r="P63" s="40">
        <f t="shared" si="9"/>
        <v>68</v>
      </c>
      <c r="Q63" s="40" t="s">
        <v>2</v>
      </c>
      <c r="T63" s="40">
        <f t="shared" si="10"/>
        <v>147.10691214215598</v>
      </c>
      <c r="U63" s="40">
        <f t="shared" si="2"/>
        <v>145</v>
      </c>
      <c r="V63" s="40" t="s">
        <v>2</v>
      </c>
      <c r="Y63" s="40">
        <f t="shared" si="11"/>
        <v>154.94</v>
      </c>
      <c r="Z63" s="40">
        <f t="shared" si="3"/>
        <v>145</v>
      </c>
      <c r="AA63" s="40" t="s">
        <v>2</v>
      </c>
    </row>
    <row r="64" spans="3:27" x14ac:dyDescent="0.3">
      <c r="C64" s="40">
        <v>6</v>
      </c>
      <c r="D64" s="40">
        <v>2.2000000000000002</v>
      </c>
      <c r="E64" s="40">
        <v>4</v>
      </c>
      <c r="F64" s="40">
        <v>1</v>
      </c>
      <c r="G64" s="63" t="s">
        <v>2</v>
      </c>
      <c r="O64" s="40">
        <f t="shared" si="8"/>
        <v>0.77657734320183402</v>
      </c>
      <c r="P64" s="40">
        <f t="shared" si="9"/>
        <v>85</v>
      </c>
      <c r="Q64" s="40" t="s">
        <v>2</v>
      </c>
      <c r="T64" s="40">
        <f t="shared" si="10"/>
        <v>146.16885304332109</v>
      </c>
      <c r="U64" s="40">
        <f t="shared" si="2"/>
        <v>119</v>
      </c>
      <c r="V64" s="40" t="s">
        <v>2</v>
      </c>
      <c r="Y64" s="40">
        <f t="shared" si="11"/>
        <v>152.84</v>
      </c>
      <c r="Z64" s="40">
        <f t="shared" si="3"/>
        <v>119</v>
      </c>
      <c r="AA64" s="40" t="s">
        <v>2</v>
      </c>
    </row>
    <row r="65" spans="3:27" x14ac:dyDescent="0.3">
      <c r="C65" s="40">
        <v>6.1</v>
      </c>
      <c r="D65" s="40">
        <v>2.9</v>
      </c>
      <c r="E65" s="40">
        <v>4.7</v>
      </c>
      <c r="F65" s="40">
        <v>1.4</v>
      </c>
      <c r="G65" s="63" t="s">
        <v>2</v>
      </c>
      <c r="O65" s="40">
        <f t="shared" si="8"/>
        <v>0.82197878994410478</v>
      </c>
      <c r="P65" s="40">
        <f t="shared" si="9"/>
        <v>60</v>
      </c>
      <c r="Q65" s="40" t="s">
        <v>2</v>
      </c>
      <c r="T65" s="40">
        <f t="shared" si="10"/>
        <v>146.09323598305295</v>
      </c>
      <c r="U65" s="40">
        <f t="shared" si="2"/>
        <v>117</v>
      </c>
      <c r="V65" s="40" t="s">
        <v>2</v>
      </c>
      <c r="Y65" s="40">
        <f t="shared" si="11"/>
        <v>153.24</v>
      </c>
      <c r="Z65" s="40">
        <f t="shared" si="3"/>
        <v>133</v>
      </c>
      <c r="AA65" s="40" t="s">
        <v>2</v>
      </c>
    </row>
    <row r="66" spans="3:27" x14ac:dyDescent="0.3">
      <c r="C66" s="40">
        <v>5.6</v>
      </c>
      <c r="D66" s="40">
        <v>2.9</v>
      </c>
      <c r="E66" s="40">
        <v>3.6</v>
      </c>
      <c r="F66" s="40">
        <v>1.3</v>
      </c>
      <c r="G66" s="63" t="s">
        <v>2</v>
      </c>
      <c r="O66" s="40">
        <f t="shared" si="8"/>
        <v>0.76824241215603273</v>
      </c>
      <c r="P66" s="40">
        <f t="shared" si="9"/>
        <v>93</v>
      </c>
      <c r="Q66" s="40" t="s">
        <v>2</v>
      </c>
      <c r="T66" s="40">
        <f t="shared" si="10"/>
        <v>145.9658028443649</v>
      </c>
      <c r="U66" s="40">
        <f t="shared" si="2"/>
        <v>108</v>
      </c>
      <c r="V66" s="40" t="s">
        <v>2</v>
      </c>
      <c r="Y66" s="40">
        <f t="shared" si="11"/>
        <v>152.14000000000001</v>
      </c>
      <c r="Z66" s="40">
        <f t="shared" si="3"/>
        <v>102</v>
      </c>
      <c r="AA66" s="40" t="s">
        <v>2</v>
      </c>
    </row>
    <row r="67" spans="3:27" x14ac:dyDescent="0.3">
      <c r="C67" s="40">
        <v>6.7</v>
      </c>
      <c r="D67" s="40">
        <v>3.1</v>
      </c>
      <c r="E67" s="40">
        <v>4.4000000000000004</v>
      </c>
      <c r="F67" s="40">
        <v>1.4</v>
      </c>
      <c r="G67" s="63" t="s">
        <v>2</v>
      </c>
      <c r="O67" s="40">
        <f t="shared" ref="O67:O98" si="12">SUMPRODUCT(C66:F66,$J$3:$M$3)/(SQRT(SUMSQ(C66:F66))*SQRT(SUMSQ($J$3:$M$3)))</f>
        <v>0.79566588861492027</v>
      </c>
      <c r="P67" s="40">
        <f t="shared" ref="P67" si="13">RANK(O67,$O$3:$O$151,0)</f>
        <v>77</v>
      </c>
      <c r="Q67" s="40" t="s">
        <v>2</v>
      </c>
      <c r="T67" s="40">
        <f t="shared" ref="T67:T98" si="14">SQRT(SUMXMY2(C66:F66,$J$3:$M$3))</f>
        <v>146.47893227355257</v>
      </c>
      <c r="U67" s="40">
        <f t="shared" si="2"/>
        <v>135</v>
      </c>
      <c r="V67" s="40" t="s">
        <v>2</v>
      </c>
      <c r="Y67" s="40">
        <f t="shared" ref="Y67:Y98" si="15">ABS(C66-$J$3)+ABS(D66-$K$3)+ABS(E66-$L$3)+ABS(F66-$M$3)</f>
        <v>153.64000000000001</v>
      </c>
      <c r="Z67" s="40">
        <f t="shared" si="3"/>
        <v>137</v>
      </c>
      <c r="AA67" s="40" t="s">
        <v>2</v>
      </c>
    </row>
    <row r="68" spans="3:27" x14ac:dyDescent="0.3">
      <c r="C68" s="40">
        <v>5.6</v>
      </c>
      <c r="D68" s="40">
        <v>3</v>
      </c>
      <c r="E68" s="40">
        <v>4.5</v>
      </c>
      <c r="F68" s="40">
        <v>1.5</v>
      </c>
      <c r="G68" s="63" t="s">
        <v>2</v>
      </c>
      <c r="O68" s="40">
        <f t="shared" si="12"/>
        <v>0.80490414132067745</v>
      </c>
      <c r="P68" s="40">
        <f t="shared" ref="P68:P131" si="16">RANK(O68,$O$3:$O$151,0)</f>
        <v>67</v>
      </c>
      <c r="Q68" s="40" t="s">
        <v>2</v>
      </c>
      <c r="T68" s="40">
        <f t="shared" si="14"/>
        <v>145.36356352263797</v>
      </c>
      <c r="U68" s="40">
        <f t="shared" ref="U68:U131" si="17">RANK(T68,$T$3:$T$151,1)</f>
        <v>79</v>
      </c>
      <c r="V68" s="40" t="s">
        <v>2</v>
      </c>
      <c r="Y68" s="40">
        <f t="shared" si="15"/>
        <v>151.64000000000001</v>
      </c>
      <c r="Z68" s="40">
        <f t="shared" ref="Z68:Z131" si="18">RANK(Y68,$Y$3:$Y$151,1)</f>
        <v>87</v>
      </c>
      <c r="AA68" s="40" t="s">
        <v>2</v>
      </c>
    </row>
    <row r="69" spans="3:27" x14ac:dyDescent="0.3">
      <c r="C69" s="40">
        <v>5.8</v>
      </c>
      <c r="D69" s="40">
        <v>2.7</v>
      </c>
      <c r="E69" s="40">
        <v>4.0999999999999996</v>
      </c>
      <c r="F69" s="40">
        <v>1</v>
      </c>
      <c r="G69" s="63" t="s">
        <v>2</v>
      </c>
      <c r="O69" s="40">
        <f t="shared" si="12"/>
        <v>0.74547086676513752</v>
      </c>
      <c r="P69" s="40">
        <f t="shared" si="16"/>
        <v>122</v>
      </c>
      <c r="Q69" s="40" t="s">
        <v>2</v>
      </c>
      <c r="T69" s="40">
        <f t="shared" si="14"/>
        <v>146.46533241692384</v>
      </c>
      <c r="U69" s="40">
        <f t="shared" si="17"/>
        <v>131</v>
      </c>
      <c r="V69" s="40" t="s">
        <v>2</v>
      </c>
      <c r="Y69" s="40">
        <f t="shared" si="15"/>
        <v>152.84</v>
      </c>
      <c r="Z69" s="40">
        <f t="shared" si="18"/>
        <v>119</v>
      </c>
      <c r="AA69" s="40" t="s">
        <v>2</v>
      </c>
    </row>
    <row r="70" spans="3:27" x14ac:dyDescent="0.3">
      <c r="C70" s="40">
        <v>6.2</v>
      </c>
      <c r="D70" s="40">
        <v>2.2000000000000002</v>
      </c>
      <c r="E70" s="40">
        <v>4.5</v>
      </c>
      <c r="F70" s="40">
        <v>1.5</v>
      </c>
      <c r="G70" s="63" t="s">
        <v>2</v>
      </c>
      <c r="O70" s="40">
        <f t="shared" si="12"/>
        <v>0.79312306382657649</v>
      </c>
      <c r="P70" s="40">
        <f t="shared" si="16"/>
        <v>79</v>
      </c>
      <c r="Q70" s="40" t="s">
        <v>2</v>
      </c>
      <c r="T70" s="40">
        <f t="shared" si="14"/>
        <v>146.27622363186711</v>
      </c>
      <c r="U70" s="40">
        <f t="shared" si="17"/>
        <v>123</v>
      </c>
      <c r="V70" s="40" t="s">
        <v>2</v>
      </c>
      <c r="Y70" s="40">
        <f t="shared" si="15"/>
        <v>152.84</v>
      </c>
      <c r="Z70" s="40">
        <f t="shared" si="18"/>
        <v>119</v>
      </c>
      <c r="AA70" s="40" t="s">
        <v>2</v>
      </c>
    </row>
    <row r="71" spans="3:27" x14ac:dyDescent="0.3">
      <c r="C71" s="40">
        <v>5.6</v>
      </c>
      <c r="D71" s="40">
        <v>2.5</v>
      </c>
      <c r="E71" s="40">
        <v>3.9</v>
      </c>
      <c r="F71" s="40">
        <v>1.1000000000000001</v>
      </c>
      <c r="G71" s="63" t="s">
        <v>2</v>
      </c>
      <c r="O71" s="40">
        <f t="shared" si="12"/>
        <v>0.79804510591049904</v>
      </c>
      <c r="P71" s="40">
        <f t="shared" si="16"/>
        <v>75</v>
      </c>
      <c r="Q71" s="40" t="s">
        <v>2</v>
      </c>
      <c r="T71" s="40">
        <f t="shared" si="14"/>
        <v>145.88973096143542</v>
      </c>
      <c r="U71" s="40">
        <f t="shared" si="17"/>
        <v>105</v>
      </c>
      <c r="V71" s="40" t="s">
        <v>2</v>
      </c>
      <c r="Y71" s="40">
        <f t="shared" si="15"/>
        <v>153.04000000000002</v>
      </c>
      <c r="Z71" s="40">
        <f t="shared" si="18"/>
        <v>125</v>
      </c>
      <c r="AA71" s="40" t="s">
        <v>2</v>
      </c>
    </row>
    <row r="72" spans="3:27" x14ac:dyDescent="0.3">
      <c r="C72" s="40">
        <v>5.9</v>
      </c>
      <c r="D72" s="40">
        <v>3.2</v>
      </c>
      <c r="E72" s="40">
        <v>4.8</v>
      </c>
      <c r="F72" s="40">
        <v>1.8</v>
      </c>
      <c r="G72" s="63" t="s">
        <v>2</v>
      </c>
      <c r="O72" s="40">
        <f t="shared" si="12"/>
        <v>0.79753892385535607</v>
      </c>
      <c r="P72" s="40">
        <f t="shared" si="16"/>
        <v>76</v>
      </c>
      <c r="Q72" s="40" t="s">
        <v>2</v>
      </c>
      <c r="T72" s="40">
        <f t="shared" si="14"/>
        <v>146.48519242571928</v>
      </c>
      <c r="U72" s="40">
        <f t="shared" si="17"/>
        <v>136</v>
      </c>
      <c r="V72" s="40" t="s">
        <v>2</v>
      </c>
      <c r="Y72" s="40">
        <f t="shared" si="15"/>
        <v>153.54</v>
      </c>
      <c r="Z72" s="40">
        <f t="shared" si="18"/>
        <v>136</v>
      </c>
      <c r="AA72" s="40" t="s">
        <v>2</v>
      </c>
    </row>
    <row r="73" spans="3:27" x14ac:dyDescent="0.3">
      <c r="C73" s="40">
        <v>6.1</v>
      </c>
      <c r="D73" s="40">
        <v>2.8</v>
      </c>
      <c r="E73" s="40">
        <v>4</v>
      </c>
      <c r="F73" s="40">
        <v>1.3</v>
      </c>
      <c r="G73" s="63" t="s">
        <v>2</v>
      </c>
      <c r="O73" s="40">
        <f t="shared" si="12"/>
        <v>0.73788692441735271</v>
      </c>
      <c r="P73" s="40">
        <f t="shared" si="16"/>
        <v>126</v>
      </c>
      <c r="Q73" s="40" t="s">
        <v>2</v>
      </c>
      <c r="T73" s="40">
        <f t="shared" si="14"/>
        <v>146.15959633222855</v>
      </c>
      <c r="U73" s="40">
        <f t="shared" si="17"/>
        <v>118</v>
      </c>
      <c r="V73" s="40" t="s">
        <v>2</v>
      </c>
      <c r="Y73" s="40">
        <f t="shared" si="15"/>
        <v>152.34</v>
      </c>
      <c r="Z73" s="40">
        <f t="shared" si="18"/>
        <v>107</v>
      </c>
      <c r="AA73" s="40" t="s">
        <v>2</v>
      </c>
    </row>
    <row r="74" spans="3:27" x14ac:dyDescent="0.3">
      <c r="C74" s="40">
        <v>6.3</v>
      </c>
      <c r="D74" s="40">
        <v>2.5</v>
      </c>
      <c r="E74" s="40">
        <v>4.9000000000000004</v>
      </c>
      <c r="F74" s="40">
        <v>1.5</v>
      </c>
      <c r="G74" s="63" t="s">
        <v>2</v>
      </c>
      <c r="O74" s="40">
        <f t="shared" si="12"/>
        <v>0.8054509863112026</v>
      </c>
      <c r="P74" s="40">
        <f t="shared" si="16"/>
        <v>65</v>
      </c>
      <c r="Q74" s="40" t="s">
        <v>2</v>
      </c>
      <c r="T74" s="40">
        <f t="shared" si="14"/>
        <v>145.97601720830721</v>
      </c>
      <c r="U74" s="40">
        <f t="shared" si="17"/>
        <v>111</v>
      </c>
      <c r="V74" s="40" t="s">
        <v>2</v>
      </c>
      <c r="Y74" s="40">
        <f t="shared" si="15"/>
        <v>152.84</v>
      </c>
      <c r="Z74" s="40">
        <f t="shared" si="18"/>
        <v>119</v>
      </c>
      <c r="AA74" s="40" t="s">
        <v>2</v>
      </c>
    </row>
    <row r="75" spans="3:27" x14ac:dyDescent="0.3">
      <c r="C75" s="40">
        <v>6.1</v>
      </c>
      <c r="D75" s="40">
        <v>2.8</v>
      </c>
      <c r="E75" s="40">
        <v>4.7</v>
      </c>
      <c r="F75" s="40">
        <v>1.2</v>
      </c>
      <c r="G75" s="63" t="s">
        <v>2</v>
      </c>
      <c r="O75" s="40">
        <f t="shared" si="12"/>
        <v>0.77696314153221602</v>
      </c>
      <c r="P75" s="40">
        <f t="shared" si="16"/>
        <v>84</v>
      </c>
      <c r="Q75" s="40" t="s">
        <v>2</v>
      </c>
      <c r="T75" s="40">
        <f t="shared" si="14"/>
        <v>145.77665656750398</v>
      </c>
      <c r="U75" s="40">
        <f t="shared" si="17"/>
        <v>99</v>
      </c>
      <c r="V75" s="40" t="s">
        <v>2</v>
      </c>
      <c r="Y75" s="40">
        <f t="shared" si="15"/>
        <v>152.23999999999998</v>
      </c>
      <c r="Z75" s="40">
        <f t="shared" si="18"/>
        <v>104</v>
      </c>
      <c r="AA75" s="40" t="s">
        <v>2</v>
      </c>
    </row>
    <row r="76" spans="3:27" x14ac:dyDescent="0.3">
      <c r="C76" s="40">
        <v>6.4</v>
      </c>
      <c r="D76" s="40">
        <v>2.9</v>
      </c>
      <c r="E76" s="40">
        <v>4.3</v>
      </c>
      <c r="F76" s="40">
        <v>1.3</v>
      </c>
      <c r="G76" s="63" t="s">
        <v>2</v>
      </c>
      <c r="O76" s="40">
        <f t="shared" si="12"/>
        <v>0.77367961547297348</v>
      </c>
      <c r="P76" s="40">
        <f t="shared" si="16"/>
        <v>86</v>
      </c>
      <c r="Q76" s="40" t="s">
        <v>2</v>
      </c>
      <c r="T76" s="40">
        <f t="shared" si="14"/>
        <v>145.96763202847404</v>
      </c>
      <c r="U76" s="40">
        <f t="shared" si="17"/>
        <v>109</v>
      </c>
      <c r="V76" s="40" t="s">
        <v>2</v>
      </c>
      <c r="Y76" s="40">
        <f t="shared" si="15"/>
        <v>152.04</v>
      </c>
      <c r="Z76" s="40">
        <f t="shared" si="18"/>
        <v>99</v>
      </c>
      <c r="AA76" s="40" t="s">
        <v>2</v>
      </c>
    </row>
    <row r="77" spans="3:27" x14ac:dyDescent="0.3">
      <c r="C77" s="40">
        <v>6.6</v>
      </c>
      <c r="D77" s="40">
        <v>3</v>
      </c>
      <c r="E77" s="40">
        <v>4.4000000000000004</v>
      </c>
      <c r="F77" s="40">
        <v>1.4</v>
      </c>
      <c r="G77" s="63" t="s">
        <v>2</v>
      </c>
      <c r="O77" s="40">
        <f t="shared" si="12"/>
        <v>0.8028774107729616</v>
      </c>
      <c r="P77" s="40">
        <f t="shared" si="16"/>
        <v>70</v>
      </c>
      <c r="Q77" s="40" t="s">
        <v>2</v>
      </c>
      <c r="T77" s="40">
        <f t="shared" si="14"/>
        <v>145.66951499884937</v>
      </c>
      <c r="U77" s="40">
        <f t="shared" si="17"/>
        <v>91</v>
      </c>
      <c r="V77" s="40" t="s">
        <v>2</v>
      </c>
      <c r="Y77" s="40">
        <f t="shared" si="15"/>
        <v>152.13999999999999</v>
      </c>
      <c r="Z77" s="40">
        <f t="shared" si="18"/>
        <v>100</v>
      </c>
      <c r="AA77" s="40" t="s">
        <v>2</v>
      </c>
    </row>
    <row r="78" spans="3:27" x14ac:dyDescent="0.3">
      <c r="C78" s="40">
        <v>6.8</v>
      </c>
      <c r="D78" s="40">
        <v>2.8</v>
      </c>
      <c r="E78" s="40">
        <v>4.8</v>
      </c>
      <c r="F78" s="40">
        <v>1.4</v>
      </c>
      <c r="G78" s="63" t="s">
        <v>2</v>
      </c>
      <c r="O78" s="40">
        <f t="shared" si="12"/>
        <v>0.80325599095173794</v>
      </c>
      <c r="P78" s="40">
        <f t="shared" si="16"/>
        <v>69</v>
      </c>
      <c r="Q78" s="40" t="s">
        <v>2</v>
      </c>
      <c r="T78" s="40">
        <f t="shared" si="14"/>
        <v>145.46623525753321</v>
      </c>
      <c r="U78" s="40">
        <f t="shared" si="17"/>
        <v>83</v>
      </c>
      <c r="V78" s="40" t="s">
        <v>2</v>
      </c>
      <c r="Y78" s="40">
        <f t="shared" si="15"/>
        <v>151.84</v>
      </c>
      <c r="Z78" s="40">
        <f t="shared" si="18"/>
        <v>95</v>
      </c>
      <c r="AA78" s="40" t="s">
        <v>2</v>
      </c>
    </row>
    <row r="79" spans="3:27" x14ac:dyDescent="0.3">
      <c r="C79" s="40">
        <v>6.7</v>
      </c>
      <c r="D79" s="40">
        <v>3</v>
      </c>
      <c r="E79" s="40">
        <v>5</v>
      </c>
      <c r="F79" s="40">
        <v>1.7</v>
      </c>
      <c r="G79" s="63" t="s">
        <v>2</v>
      </c>
      <c r="O79" s="40">
        <f t="shared" si="12"/>
        <v>0.79958484205217351</v>
      </c>
      <c r="P79" s="40">
        <f t="shared" si="16"/>
        <v>73</v>
      </c>
      <c r="Q79" s="40" t="s">
        <v>2</v>
      </c>
      <c r="T79" s="40">
        <f t="shared" si="14"/>
        <v>145.26811625404935</v>
      </c>
      <c r="U79" s="40">
        <f t="shared" si="17"/>
        <v>74</v>
      </c>
      <c r="V79" s="40" t="s">
        <v>2</v>
      </c>
      <c r="Y79" s="40">
        <f t="shared" si="15"/>
        <v>151.43999999999997</v>
      </c>
      <c r="Z79" s="40">
        <f t="shared" si="18"/>
        <v>80</v>
      </c>
      <c r="AA79" s="40" t="s">
        <v>2</v>
      </c>
    </row>
    <row r="80" spans="3:27" x14ac:dyDescent="0.3">
      <c r="C80" s="40">
        <v>6</v>
      </c>
      <c r="D80" s="40">
        <v>2.9</v>
      </c>
      <c r="E80" s="40">
        <v>4.5</v>
      </c>
      <c r="F80" s="40">
        <v>1.5</v>
      </c>
      <c r="G80" s="63" t="s">
        <v>2</v>
      </c>
      <c r="O80" s="40">
        <f t="shared" si="12"/>
        <v>0.77724712610086588</v>
      </c>
      <c r="P80" s="40">
        <f t="shared" si="16"/>
        <v>83</v>
      </c>
      <c r="Q80" s="40" t="s">
        <v>2</v>
      </c>
      <c r="T80" s="40">
        <f t="shared" si="14"/>
        <v>145.36295814271256</v>
      </c>
      <c r="U80" s="40">
        <f t="shared" si="17"/>
        <v>78</v>
      </c>
      <c r="V80" s="40" t="s">
        <v>2</v>
      </c>
      <c r="Y80" s="40">
        <f t="shared" si="15"/>
        <v>151.44</v>
      </c>
      <c r="Z80" s="40">
        <f t="shared" si="18"/>
        <v>81</v>
      </c>
      <c r="AA80" s="40" t="s">
        <v>2</v>
      </c>
    </row>
    <row r="81" spans="3:27" x14ac:dyDescent="0.3">
      <c r="C81" s="40">
        <v>5.7</v>
      </c>
      <c r="D81" s="40">
        <v>2.6</v>
      </c>
      <c r="E81" s="40">
        <v>3.5</v>
      </c>
      <c r="F81" s="40">
        <v>1</v>
      </c>
      <c r="G81" s="63" t="s">
        <v>2</v>
      </c>
      <c r="O81" s="40">
        <f t="shared" si="12"/>
        <v>0.77080602597139047</v>
      </c>
      <c r="P81" s="40">
        <f t="shared" si="16"/>
        <v>89</v>
      </c>
      <c r="Q81" s="40" t="s">
        <v>2</v>
      </c>
      <c r="T81" s="40">
        <f t="shared" si="14"/>
        <v>146.06828403181851</v>
      </c>
      <c r="U81" s="40">
        <f t="shared" si="17"/>
        <v>114</v>
      </c>
      <c r="V81" s="40" t="s">
        <v>2</v>
      </c>
      <c r="Y81" s="40">
        <f t="shared" si="15"/>
        <v>152.54</v>
      </c>
      <c r="Z81" s="40">
        <f t="shared" si="18"/>
        <v>112</v>
      </c>
      <c r="AA81" s="40" t="s">
        <v>2</v>
      </c>
    </row>
    <row r="82" spans="3:27" x14ac:dyDescent="0.3">
      <c r="C82" s="40">
        <v>5.5</v>
      </c>
      <c r="D82" s="40">
        <v>2.4</v>
      </c>
      <c r="E82" s="40">
        <v>3.8</v>
      </c>
      <c r="F82" s="40">
        <v>1.1000000000000001</v>
      </c>
      <c r="G82" s="63" t="s">
        <v>2</v>
      </c>
      <c r="O82" s="40">
        <f t="shared" si="12"/>
        <v>0.82126116895584966</v>
      </c>
      <c r="P82" s="40">
        <f t="shared" si="16"/>
        <v>61</v>
      </c>
      <c r="Q82" s="40" t="s">
        <v>2</v>
      </c>
      <c r="T82" s="40">
        <f t="shared" si="14"/>
        <v>146.38816072346836</v>
      </c>
      <c r="U82" s="40">
        <f t="shared" si="17"/>
        <v>130</v>
      </c>
      <c r="V82" s="40" t="s">
        <v>2</v>
      </c>
      <c r="Y82" s="40">
        <f t="shared" si="15"/>
        <v>153.64000000000001</v>
      </c>
      <c r="Z82" s="40">
        <f t="shared" si="18"/>
        <v>137</v>
      </c>
      <c r="AA82" s="40" t="s">
        <v>2</v>
      </c>
    </row>
    <row r="83" spans="3:27" x14ac:dyDescent="0.3">
      <c r="C83" s="40">
        <v>5.5</v>
      </c>
      <c r="D83" s="40">
        <v>2.4</v>
      </c>
      <c r="E83" s="40">
        <v>3.7</v>
      </c>
      <c r="F83" s="40">
        <v>1</v>
      </c>
      <c r="G83" s="63" t="s">
        <v>2</v>
      </c>
      <c r="O83" s="40">
        <f t="shared" si="12"/>
        <v>0.80055289332194168</v>
      </c>
      <c r="P83" s="40">
        <f t="shared" si="16"/>
        <v>71</v>
      </c>
      <c r="Q83" s="40" t="s">
        <v>2</v>
      </c>
      <c r="T83" s="40">
        <f t="shared" si="14"/>
        <v>146.58970495911367</v>
      </c>
      <c r="U83" s="40">
        <f t="shared" si="17"/>
        <v>139</v>
      </c>
      <c r="V83" s="40" t="s">
        <v>2</v>
      </c>
      <c r="Y83" s="40">
        <f t="shared" si="15"/>
        <v>153.83999999999997</v>
      </c>
      <c r="Z83" s="40">
        <f t="shared" si="18"/>
        <v>140</v>
      </c>
      <c r="AA83" s="40" t="s">
        <v>2</v>
      </c>
    </row>
    <row r="84" spans="3:27" x14ac:dyDescent="0.3">
      <c r="C84" s="40">
        <v>5.8</v>
      </c>
      <c r="D84" s="40">
        <v>2.7</v>
      </c>
      <c r="E84" s="40">
        <v>3.9</v>
      </c>
      <c r="F84" s="40">
        <v>1.2</v>
      </c>
      <c r="G84" s="63" t="s">
        <v>2</v>
      </c>
      <c r="O84" s="40">
        <f t="shared" si="12"/>
        <v>0.80749154940207135</v>
      </c>
      <c r="P84" s="40">
        <f t="shared" si="16"/>
        <v>64</v>
      </c>
      <c r="Q84" s="40" t="s">
        <v>2</v>
      </c>
      <c r="T84" s="40">
        <f t="shared" si="14"/>
        <v>146.5909055842142</v>
      </c>
      <c r="U84" s="40">
        <f t="shared" si="17"/>
        <v>140</v>
      </c>
      <c r="V84" s="40" t="s">
        <v>2</v>
      </c>
      <c r="Y84" s="40">
        <f t="shared" si="15"/>
        <v>153.84</v>
      </c>
      <c r="Z84" s="40">
        <f t="shared" si="18"/>
        <v>141</v>
      </c>
      <c r="AA84" s="40" t="s">
        <v>2</v>
      </c>
    </row>
    <row r="85" spans="3:27" x14ac:dyDescent="0.3">
      <c r="C85" s="40">
        <v>6</v>
      </c>
      <c r="D85" s="40">
        <v>2.7</v>
      </c>
      <c r="E85" s="40">
        <v>5.0999999999999996</v>
      </c>
      <c r="F85" s="40">
        <v>1.6</v>
      </c>
      <c r="G85" s="63" t="s">
        <v>2</v>
      </c>
      <c r="O85" s="40">
        <f t="shared" si="12"/>
        <v>0.80013074750616753</v>
      </c>
      <c r="P85" s="40">
        <f t="shared" si="16"/>
        <v>72</v>
      </c>
      <c r="Q85" s="40" t="s">
        <v>2</v>
      </c>
      <c r="T85" s="40">
        <f t="shared" si="14"/>
        <v>146.27969647220354</v>
      </c>
      <c r="U85" s="40">
        <f t="shared" si="17"/>
        <v>124</v>
      </c>
      <c r="V85" s="40" t="s">
        <v>2</v>
      </c>
      <c r="Y85" s="40">
        <f t="shared" si="15"/>
        <v>153.23999999999998</v>
      </c>
      <c r="Z85" s="40">
        <f t="shared" si="18"/>
        <v>131</v>
      </c>
      <c r="AA85" s="40" t="s">
        <v>2</v>
      </c>
    </row>
    <row r="86" spans="3:27" x14ac:dyDescent="0.3">
      <c r="C86" s="40">
        <v>5.4</v>
      </c>
      <c r="D86" s="40">
        <v>3</v>
      </c>
      <c r="E86" s="40">
        <v>4.5</v>
      </c>
      <c r="F86" s="40">
        <v>1.5</v>
      </c>
      <c r="G86" s="63" t="s">
        <v>2</v>
      </c>
      <c r="O86" s="40">
        <f t="shared" si="12"/>
        <v>0.74553194303879866</v>
      </c>
      <c r="P86" s="40">
        <f t="shared" si="16"/>
        <v>121</v>
      </c>
      <c r="Q86" s="40" t="s">
        <v>2</v>
      </c>
      <c r="T86" s="40">
        <f t="shared" si="14"/>
        <v>146.06978332290359</v>
      </c>
      <c r="U86" s="40">
        <f t="shared" si="17"/>
        <v>115</v>
      </c>
      <c r="V86" s="40" t="s">
        <v>2</v>
      </c>
      <c r="Y86" s="40">
        <f t="shared" si="15"/>
        <v>152.24</v>
      </c>
      <c r="Z86" s="40">
        <f t="shared" si="18"/>
        <v>105</v>
      </c>
      <c r="AA86" s="40" t="s">
        <v>2</v>
      </c>
    </row>
    <row r="87" spans="3:27" x14ac:dyDescent="0.3">
      <c r="C87" s="40">
        <v>6</v>
      </c>
      <c r="D87" s="40">
        <v>3.4</v>
      </c>
      <c r="E87" s="40">
        <v>4.5</v>
      </c>
      <c r="F87" s="40">
        <v>1.6</v>
      </c>
      <c r="G87" s="63" t="s">
        <v>2</v>
      </c>
      <c r="O87" s="40">
        <f t="shared" si="12"/>
        <v>0.73323697574812075</v>
      </c>
      <c r="P87" s="40">
        <f t="shared" si="16"/>
        <v>132</v>
      </c>
      <c r="Q87" s="40" t="s">
        <v>2</v>
      </c>
      <c r="T87" s="40">
        <f t="shared" si="14"/>
        <v>146.66524332642686</v>
      </c>
      <c r="U87" s="40">
        <f t="shared" si="17"/>
        <v>141</v>
      </c>
      <c r="V87" s="40" t="s">
        <v>2</v>
      </c>
      <c r="Y87" s="40">
        <f t="shared" si="15"/>
        <v>153.04</v>
      </c>
      <c r="Z87" s="40">
        <f t="shared" si="18"/>
        <v>124</v>
      </c>
      <c r="AA87" s="40" t="s">
        <v>2</v>
      </c>
    </row>
    <row r="88" spans="3:27" x14ac:dyDescent="0.3">
      <c r="C88" s="40">
        <v>6.7</v>
      </c>
      <c r="D88" s="40">
        <v>3.1</v>
      </c>
      <c r="E88" s="40">
        <v>4.7</v>
      </c>
      <c r="F88" s="40">
        <v>1.5</v>
      </c>
      <c r="G88" s="63" t="s">
        <v>2</v>
      </c>
      <c r="O88" s="40">
        <f t="shared" si="12"/>
        <v>0.75440113645147322</v>
      </c>
      <c r="P88" s="40">
        <f t="shared" si="16"/>
        <v>107</v>
      </c>
      <c r="Q88" s="40" t="s">
        <v>2</v>
      </c>
      <c r="T88" s="40">
        <f t="shared" si="14"/>
        <v>146.05578249422376</v>
      </c>
      <c r="U88" s="40">
        <f t="shared" si="17"/>
        <v>112</v>
      </c>
      <c r="V88" s="40" t="s">
        <v>2</v>
      </c>
      <c r="Y88" s="40">
        <f t="shared" si="15"/>
        <v>152.13999999999999</v>
      </c>
      <c r="Z88" s="40">
        <f t="shared" si="18"/>
        <v>100</v>
      </c>
      <c r="AA88" s="40" t="s">
        <v>2</v>
      </c>
    </row>
    <row r="89" spans="3:27" x14ac:dyDescent="0.3">
      <c r="C89" s="40">
        <v>6.3</v>
      </c>
      <c r="D89" s="40">
        <v>2.2999999999999998</v>
      </c>
      <c r="E89" s="40">
        <v>4.4000000000000004</v>
      </c>
      <c r="F89" s="40">
        <v>1.3</v>
      </c>
      <c r="G89" s="63" t="s">
        <v>2</v>
      </c>
      <c r="O89" s="40">
        <f t="shared" si="12"/>
        <v>0.79071016791953941</v>
      </c>
      <c r="P89" s="40">
        <f t="shared" si="16"/>
        <v>80</v>
      </c>
      <c r="Q89" s="40" t="s">
        <v>2</v>
      </c>
      <c r="T89" s="40">
        <f t="shared" si="14"/>
        <v>145.36118326430892</v>
      </c>
      <c r="U89" s="40">
        <f t="shared" si="17"/>
        <v>77</v>
      </c>
      <c r="V89" s="40" t="s">
        <v>2</v>
      </c>
      <c r="Y89" s="40">
        <f t="shared" si="15"/>
        <v>151.44000000000003</v>
      </c>
      <c r="Z89" s="40">
        <f t="shared" si="18"/>
        <v>83</v>
      </c>
      <c r="AA89" s="40" t="s">
        <v>2</v>
      </c>
    </row>
    <row r="90" spans="3:27" x14ac:dyDescent="0.3">
      <c r="C90" s="40">
        <v>5.6</v>
      </c>
      <c r="D90" s="40">
        <v>3</v>
      </c>
      <c r="E90" s="40">
        <v>4.0999999999999996</v>
      </c>
      <c r="F90" s="40">
        <v>1.3</v>
      </c>
      <c r="G90" s="63" t="s">
        <v>2</v>
      </c>
      <c r="O90" s="40">
        <f t="shared" si="12"/>
        <v>0.80880690728554827</v>
      </c>
      <c r="P90" s="40">
        <f t="shared" si="16"/>
        <v>63</v>
      </c>
      <c r="Q90" s="40" t="s">
        <v>2</v>
      </c>
      <c r="T90" s="40">
        <f t="shared" si="14"/>
        <v>145.78644518610091</v>
      </c>
      <c r="U90" s="40">
        <f t="shared" si="17"/>
        <v>101</v>
      </c>
      <c r="V90" s="40" t="s">
        <v>2</v>
      </c>
      <c r="Y90" s="40">
        <f t="shared" si="15"/>
        <v>152.73999999999998</v>
      </c>
      <c r="Z90" s="40">
        <f t="shared" si="18"/>
        <v>114</v>
      </c>
      <c r="AA90" s="40" t="s">
        <v>2</v>
      </c>
    </row>
    <row r="91" spans="3:27" x14ac:dyDescent="0.3">
      <c r="C91" s="40">
        <v>5.5</v>
      </c>
      <c r="D91" s="40">
        <v>2.5</v>
      </c>
      <c r="E91" s="40">
        <v>4</v>
      </c>
      <c r="F91" s="40">
        <v>1.3</v>
      </c>
      <c r="G91" s="63" t="s">
        <v>2</v>
      </c>
      <c r="O91" s="40">
        <f t="shared" si="12"/>
        <v>0.76823471873223248</v>
      </c>
      <c r="P91" s="40">
        <f t="shared" si="16"/>
        <v>94</v>
      </c>
      <c r="Q91" s="40" t="s">
        <v>2</v>
      </c>
      <c r="T91" s="40">
        <f t="shared" si="14"/>
        <v>146.46882808297471</v>
      </c>
      <c r="U91" s="40">
        <f t="shared" si="17"/>
        <v>132</v>
      </c>
      <c r="V91" s="40" t="s">
        <v>2</v>
      </c>
      <c r="Y91" s="40">
        <f t="shared" si="15"/>
        <v>153.04000000000002</v>
      </c>
      <c r="Z91" s="40">
        <f t="shared" si="18"/>
        <v>125</v>
      </c>
      <c r="AA91" s="40" t="s">
        <v>2</v>
      </c>
    </row>
    <row r="92" spans="3:27" x14ac:dyDescent="0.3">
      <c r="C92" s="40">
        <v>5.5</v>
      </c>
      <c r="D92" s="40">
        <v>2.6</v>
      </c>
      <c r="E92" s="40">
        <v>4.4000000000000004</v>
      </c>
      <c r="F92" s="40">
        <v>1.2</v>
      </c>
      <c r="G92" s="63" t="s">
        <v>2</v>
      </c>
      <c r="O92" s="40">
        <f t="shared" si="12"/>
        <v>0.7834364199808358</v>
      </c>
      <c r="P92" s="40">
        <f t="shared" si="16"/>
        <v>81</v>
      </c>
      <c r="Q92" s="40" t="s">
        <v>2</v>
      </c>
      <c r="T92" s="40">
        <f t="shared" si="14"/>
        <v>146.58460901472569</v>
      </c>
      <c r="U92" s="40">
        <f t="shared" si="17"/>
        <v>138</v>
      </c>
      <c r="V92" s="40" t="s">
        <v>2</v>
      </c>
      <c r="Y92" s="40">
        <f t="shared" si="15"/>
        <v>153.74</v>
      </c>
      <c r="Z92" s="40">
        <f t="shared" si="18"/>
        <v>139</v>
      </c>
      <c r="AA92" s="40" t="s">
        <v>2</v>
      </c>
    </row>
    <row r="93" spans="3:27" x14ac:dyDescent="0.3">
      <c r="C93" s="40">
        <v>6.1</v>
      </c>
      <c r="D93" s="40">
        <v>3</v>
      </c>
      <c r="E93" s="40">
        <v>4.5999999999999996</v>
      </c>
      <c r="F93" s="40">
        <v>1.4</v>
      </c>
      <c r="G93" s="63" t="s">
        <v>2</v>
      </c>
      <c r="O93" s="40">
        <f t="shared" si="12"/>
        <v>0.76113999007586441</v>
      </c>
      <c r="P93" s="40">
        <f t="shared" si="16"/>
        <v>103</v>
      </c>
      <c r="Q93" s="40" t="s">
        <v>2</v>
      </c>
      <c r="T93" s="40">
        <f t="shared" si="14"/>
        <v>146.5761904266856</v>
      </c>
      <c r="U93" s="40">
        <f t="shared" si="17"/>
        <v>137</v>
      </c>
      <c r="V93" s="40" t="s">
        <v>2</v>
      </c>
      <c r="Y93" s="40">
        <f t="shared" si="15"/>
        <v>153.13999999999999</v>
      </c>
      <c r="Z93" s="40">
        <f t="shared" si="18"/>
        <v>127</v>
      </c>
      <c r="AA93" s="40" t="s">
        <v>2</v>
      </c>
    </row>
    <row r="94" spans="3:27" x14ac:dyDescent="0.3">
      <c r="C94" s="40">
        <v>5.8</v>
      </c>
      <c r="D94" s="40">
        <v>2.6</v>
      </c>
      <c r="E94" s="40">
        <v>4</v>
      </c>
      <c r="F94" s="40">
        <v>1.2</v>
      </c>
      <c r="G94" s="63" t="s">
        <v>2</v>
      </c>
      <c r="O94" s="40">
        <f t="shared" si="12"/>
        <v>0.77020273715962884</v>
      </c>
      <c r="P94" s="40">
        <f t="shared" si="16"/>
        <v>91</v>
      </c>
      <c r="Q94" s="40" t="s">
        <v>2</v>
      </c>
      <c r="T94" s="40">
        <f t="shared" si="14"/>
        <v>145.96395308431462</v>
      </c>
      <c r="U94" s="40">
        <f t="shared" si="17"/>
        <v>106</v>
      </c>
      <c r="V94" s="40" t="s">
        <v>2</v>
      </c>
      <c r="Y94" s="40">
        <f t="shared" si="15"/>
        <v>152.14000000000001</v>
      </c>
      <c r="Z94" s="40">
        <f t="shared" si="18"/>
        <v>102</v>
      </c>
      <c r="AA94" s="40" t="s">
        <v>2</v>
      </c>
    </row>
    <row r="95" spans="3:27" x14ac:dyDescent="0.3">
      <c r="C95" s="40">
        <v>5</v>
      </c>
      <c r="D95" s="40">
        <v>2.2999999999999998</v>
      </c>
      <c r="E95" s="40">
        <v>3.3</v>
      </c>
      <c r="F95" s="40">
        <v>1</v>
      </c>
      <c r="G95" s="63" t="s">
        <v>2</v>
      </c>
      <c r="O95" s="40">
        <f t="shared" si="12"/>
        <v>0.79824401854826521</v>
      </c>
      <c r="P95" s="40">
        <f t="shared" si="16"/>
        <v>74</v>
      </c>
      <c r="Q95" s="40" t="s">
        <v>2</v>
      </c>
      <c r="T95" s="40">
        <f t="shared" si="14"/>
        <v>146.28126879405988</v>
      </c>
      <c r="U95" s="40">
        <f t="shared" si="17"/>
        <v>125</v>
      </c>
      <c r="V95" s="40" t="s">
        <v>2</v>
      </c>
      <c r="Y95" s="40">
        <f t="shared" si="15"/>
        <v>153.23999999999998</v>
      </c>
      <c r="Z95" s="40">
        <f t="shared" si="18"/>
        <v>131</v>
      </c>
      <c r="AA95" s="40" t="s">
        <v>2</v>
      </c>
    </row>
    <row r="96" spans="3:27" x14ac:dyDescent="0.3">
      <c r="C96" s="40">
        <v>5.6</v>
      </c>
      <c r="D96" s="40">
        <v>2.7</v>
      </c>
      <c r="E96" s="40">
        <v>4.2</v>
      </c>
      <c r="F96" s="40">
        <v>1.3</v>
      </c>
      <c r="G96" s="63" t="s">
        <v>2</v>
      </c>
      <c r="O96" s="40">
        <f t="shared" si="12"/>
        <v>0.80531675493196142</v>
      </c>
      <c r="P96" s="40">
        <f t="shared" si="16"/>
        <v>66</v>
      </c>
      <c r="Q96" s="40" t="s">
        <v>2</v>
      </c>
      <c r="T96" s="40">
        <f t="shared" si="14"/>
        <v>147.10055608324532</v>
      </c>
      <c r="U96" s="40">
        <f t="shared" si="17"/>
        <v>144</v>
      </c>
      <c r="V96" s="40" t="s">
        <v>2</v>
      </c>
      <c r="Y96" s="40">
        <f t="shared" si="15"/>
        <v>154.83999999999997</v>
      </c>
      <c r="Z96" s="40">
        <f t="shared" si="18"/>
        <v>144</v>
      </c>
      <c r="AA96" s="40" t="s">
        <v>2</v>
      </c>
    </row>
    <row r="97" spans="3:27" x14ac:dyDescent="0.3">
      <c r="C97" s="40">
        <v>5.7</v>
      </c>
      <c r="D97" s="40">
        <v>3</v>
      </c>
      <c r="E97" s="40">
        <v>4.2</v>
      </c>
      <c r="F97" s="40">
        <v>1.2</v>
      </c>
      <c r="G97" s="63" t="s">
        <v>2</v>
      </c>
      <c r="O97" s="40">
        <f t="shared" si="12"/>
        <v>0.77274913706019555</v>
      </c>
      <c r="P97" s="40">
        <f t="shared" si="16"/>
        <v>87</v>
      </c>
      <c r="Q97" s="40" t="s">
        <v>2</v>
      </c>
      <c r="T97" s="40">
        <f t="shared" si="14"/>
        <v>146.47606493895174</v>
      </c>
      <c r="U97" s="40">
        <f t="shared" si="17"/>
        <v>134</v>
      </c>
      <c r="V97" s="40" t="s">
        <v>2</v>
      </c>
      <c r="Y97" s="40">
        <f t="shared" si="15"/>
        <v>153.24000000000004</v>
      </c>
      <c r="Z97" s="40">
        <f t="shared" si="18"/>
        <v>135</v>
      </c>
      <c r="AA97" s="40" t="s">
        <v>2</v>
      </c>
    </row>
    <row r="98" spans="3:27" x14ac:dyDescent="0.3">
      <c r="C98" s="40">
        <v>5.7</v>
      </c>
      <c r="D98" s="40">
        <v>2.9</v>
      </c>
      <c r="E98" s="40">
        <v>4.2</v>
      </c>
      <c r="F98" s="40">
        <v>1.3</v>
      </c>
      <c r="G98" s="63" t="s">
        <v>2</v>
      </c>
      <c r="O98" s="40">
        <f t="shared" si="12"/>
        <v>0.77059716885538498</v>
      </c>
      <c r="P98" s="40">
        <f t="shared" si="16"/>
        <v>90</v>
      </c>
      <c r="Q98" s="40" t="s">
        <v>2</v>
      </c>
      <c r="T98" s="40">
        <f t="shared" si="14"/>
        <v>146.36713975479606</v>
      </c>
      <c r="U98" s="40">
        <f t="shared" si="17"/>
        <v>126</v>
      </c>
      <c r="V98" s="40" t="s">
        <v>2</v>
      </c>
      <c r="Y98" s="40">
        <f t="shared" si="15"/>
        <v>152.74</v>
      </c>
      <c r="Z98" s="40">
        <f t="shared" si="18"/>
        <v>115</v>
      </c>
      <c r="AA98" s="40" t="s">
        <v>2</v>
      </c>
    </row>
    <row r="99" spans="3:27" x14ac:dyDescent="0.3">
      <c r="C99" s="40">
        <v>6.2</v>
      </c>
      <c r="D99" s="40">
        <v>2.9</v>
      </c>
      <c r="E99" s="40">
        <v>4.3</v>
      </c>
      <c r="F99" s="40">
        <v>1.3</v>
      </c>
      <c r="G99" s="63" t="s">
        <v>2</v>
      </c>
      <c r="O99" s="40">
        <f t="shared" ref="O99:O130" si="19">SUMPRODUCT(C98:F98,$J$3:$M$3)/(SQRT(SUMSQ(C98:F98))*SQRT(SUMSQ($J$3:$M$3)))</f>
        <v>0.77222420560052185</v>
      </c>
      <c r="P99" s="40">
        <f t="shared" si="16"/>
        <v>88</v>
      </c>
      <c r="Q99" s="40" t="s">
        <v>2</v>
      </c>
      <c r="T99" s="40">
        <f t="shared" ref="T99:T130" si="20">SQRT(SUMXMY2(C98:F98,$J$3:$M$3))</f>
        <v>146.37037815077204</v>
      </c>
      <c r="U99" s="40">
        <f t="shared" si="17"/>
        <v>127</v>
      </c>
      <c r="V99" s="40" t="s">
        <v>2</v>
      </c>
      <c r="Y99" s="40">
        <f t="shared" ref="Y99:Y130" si="21">ABS(C98-$J$3)+ABS(D98-$K$3)+ABS(E98-$L$3)+ABS(F98-$M$3)</f>
        <v>152.94000000000003</v>
      </c>
      <c r="Z99" s="40">
        <f t="shared" si="18"/>
        <v>123</v>
      </c>
      <c r="AA99" s="40" t="s">
        <v>2</v>
      </c>
    </row>
    <row r="100" spans="3:27" x14ac:dyDescent="0.3">
      <c r="C100" s="40">
        <v>5.0999999999999996</v>
      </c>
      <c r="D100" s="40">
        <v>2.5</v>
      </c>
      <c r="E100" s="40">
        <v>3</v>
      </c>
      <c r="F100" s="40">
        <v>1.1000000000000001</v>
      </c>
      <c r="G100" s="63" t="s">
        <v>2</v>
      </c>
      <c r="O100" s="40">
        <f t="shared" si="19"/>
        <v>0.79344685660596814</v>
      </c>
      <c r="P100" s="40">
        <f t="shared" si="16"/>
        <v>78</v>
      </c>
      <c r="Q100" s="40" t="s">
        <v>2</v>
      </c>
      <c r="T100" s="40">
        <f t="shared" si="20"/>
        <v>145.86941968760965</v>
      </c>
      <c r="U100" s="40">
        <f t="shared" si="17"/>
        <v>103</v>
      </c>
      <c r="V100" s="40" t="s">
        <v>2</v>
      </c>
      <c r="Y100" s="40">
        <f t="shared" si="21"/>
        <v>152.34</v>
      </c>
      <c r="Z100" s="40">
        <f t="shared" si="18"/>
        <v>107</v>
      </c>
      <c r="AA100" s="40" t="s">
        <v>2</v>
      </c>
    </row>
    <row r="101" spans="3:27" x14ac:dyDescent="0.3">
      <c r="C101" s="40">
        <v>5.7</v>
      </c>
      <c r="D101" s="40">
        <v>2.8</v>
      </c>
      <c r="E101" s="40">
        <v>4.0999999999999996</v>
      </c>
      <c r="F101" s="40">
        <v>1.3</v>
      </c>
      <c r="G101" s="63" t="s">
        <v>2</v>
      </c>
      <c r="O101" s="40">
        <f t="shared" si="19"/>
        <v>0.81753238121641503</v>
      </c>
      <c r="P101" s="40">
        <f t="shared" si="16"/>
        <v>62</v>
      </c>
      <c r="Q101" s="40" t="s">
        <v>2</v>
      </c>
      <c r="T101" s="40">
        <f t="shared" si="20"/>
        <v>147.00051564535411</v>
      </c>
      <c r="U101" s="40">
        <f t="shared" si="17"/>
        <v>143</v>
      </c>
      <c r="V101" s="40" t="s">
        <v>2</v>
      </c>
      <c r="Y101" s="40">
        <f t="shared" si="21"/>
        <v>154.94</v>
      </c>
      <c r="Z101" s="40">
        <f t="shared" si="18"/>
        <v>145</v>
      </c>
      <c r="AA101" s="40" t="s">
        <v>2</v>
      </c>
    </row>
    <row r="102" spans="3:27" x14ac:dyDescent="0.3">
      <c r="C102" s="40">
        <v>6.3</v>
      </c>
      <c r="D102" s="40">
        <v>3.3</v>
      </c>
      <c r="E102" s="40">
        <v>6</v>
      </c>
      <c r="F102" s="40">
        <v>2.5</v>
      </c>
      <c r="G102" s="63" t="s">
        <v>2</v>
      </c>
      <c r="O102" s="40">
        <f t="shared" si="19"/>
        <v>0.78024562619396809</v>
      </c>
      <c r="P102" s="40">
        <f t="shared" si="16"/>
        <v>82</v>
      </c>
      <c r="Q102" s="40" t="s">
        <v>2</v>
      </c>
      <c r="T102" s="40">
        <f t="shared" si="20"/>
        <v>146.37447728343901</v>
      </c>
      <c r="U102" s="40">
        <f t="shared" si="17"/>
        <v>128</v>
      </c>
      <c r="V102" s="40" t="s">
        <v>2</v>
      </c>
      <c r="Y102" s="40">
        <f t="shared" si="21"/>
        <v>153.14000000000001</v>
      </c>
      <c r="Z102" s="40">
        <f t="shared" si="18"/>
        <v>130</v>
      </c>
      <c r="AA102" s="40" t="s">
        <v>2</v>
      </c>
    </row>
    <row r="103" spans="3:27" x14ac:dyDescent="0.3">
      <c r="C103" s="40">
        <v>5.8</v>
      </c>
      <c r="D103" s="40">
        <v>2.7</v>
      </c>
      <c r="E103" s="40">
        <v>5.0999999999999996</v>
      </c>
      <c r="F103" s="40">
        <v>1.9</v>
      </c>
      <c r="G103" s="63" t="s">
        <v>2</v>
      </c>
      <c r="O103" s="40">
        <f t="shared" si="19"/>
        <v>0.69390867245847188</v>
      </c>
      <c r="P103" s="40">
        <f t="shared" si="16"/>
        <v>149</v>
      </c>
      <c r="Q103" s="40" t="s">
        <v>2</v>
      </c>
      <c r="T103" s="40">
        <f t="shared" si="20"/>
        <v>145.75988336987649</v>
      </c>
      <c r="U103" s="40">
        <f t="shared" si="17"/>
        <v>95</v>
      </c>
      <c r="V103" s="40" t="s">
        <v>2</v>
      </c>
      <c r="Y103" s="40">
        <f t="shared" si="21"/>
        <v>151.33999999999997</v>
      </c>
      <c r="Z103" s="40">
        <f t="shared" si="18"/>
        <v>77</v>
      </c>
      <c r="AA103" s="40" t="s">
        <v>2</v>
      </c>
    </row>
    <row r="104" spans="3:27" x14ac:dyDescent="0.3">
      <c r="C104" s="40">
        <v>7.1</v>
      </c>
      <c r="D104" s="40">
        <v>3</v>
      </c>
      <c r="E104" s="40">
        <v>5.9</v>
      </c>
      <c r="F104" s="40">
        <v>2.1</v>
      </c>
      <c r="G104" s="63" t="s">
        <v>2</v>
      </c>
      <c r="O104" s="40">
        <f t="shared" si="19"/>
        <v>0.72878574724150735</v>
      </c>
      <c r="P104" s="40">
        <f t="shared" si="16"/>
        <v>140</v>
      </c>
      <c r="Q104" s="40" t="s">
        <v>2</v>
      </c>
      <c r="T104" s="40">
        <f t="shared" si="20"/>
        <v>146.27212858231059</v>
      </c>
      <c r="U104" s="40">
        <f t="shared" si="17"/>
        <v>120</v>
      </c>
      <c r="V104" s="40" t="s">
        <v>2</v>
      </c>
      <c r="Y104" s="40">
        <f t="shared" si="21"/>
        <v>152.74</v>
      </c>
      <c r="Z104" s="40">
        <f t="shared" si="18"/>
        <v>115</v>
      </c>
      <c r="AA104" s="40" t="s">
        <v>2</v>
      </c>
    </row>
    <row r="105" spans="3:27" x14ac:dyDescent="0.3">
      <c r="C105" s="40">
        <v>6.3</v>
      </c>
      <c r="D105" s="40">
        <v>2.9</v>
      </c>
      <c r="E105" s="40">
        <v>5.6</v>
      </c>
      <c r="F105" s="40">
        <v>1.8</v>
      </c>
      <c r="G105" s="63" t="s">
        <v>2</v>
      </c>
      <c r="O105" s="40">
        <f t="shared" si="19"/>
        <v>0.75166864165410374</v>
      </c>
      <c r="P105" s="40">
        <f t="shared" si="16"/>
        <v>114</v>
      </c>
      <c r="Q105" s="40" t="s">
        <v>2</v>
      </c>
      <c r="T105" s="40">
        <f t="shared" si="20"/>
        <v>144.96341469488087</v>
      </c>
      <c r="U105" s="40">
        <f t="shared" si="17"/>
        <v>68</v>
      </c>
      <c r="V105" s="40" t="s">
        <v>2</v>
      </c>
      <c r="Y105" s="40">
        <f t="shared" si="21"/>
        <v>150.54</v>
      </c>
      <c r="Z105" s="40">
        <f t="shared" si="18"/>
        <v>65</v>
      </c>
      <c r="AA105" s="40" t="s">
        <v>2</v>
      </c>
    </row>
    <row r="106" spans="3:27" x14ac:dyDescent="0.3">
      <c r="C106" s="40">
        <v>6.5</v>
      </c>
      <c r="D106" s="40">
        <v>3</v>
      </c>
      <c r="E106" s="40">
        <v>5.8</v>
      </c>
      <c r="F106" s="40">
        <v>2.2000000000000002</v>
      </c>
      <c r="G106" s="63" t="s">
        <v>2</v>
      </c>
      <c r="O106" s="40">
        <f t="shared" si="19"/>
        <v>0.73114204927703241</v>
      </c>
      <c r="P106" s="40">
        <f t="shared" si="16"/>
        <v>136</v>
      </c>
      <c r="Q106" s="40" t="s">
        <v>2</v>
      </c>
      <c r="T106" s="40">
        <f t="shared" si="20"/>
        <v>145.76349886031139</v>
      </c>
      <c r="U106" s="40">
        <f t="shared" si="17"/>
        <v>96</v>
      </c>
      <c r="V106" s="40" t="s">
        <v>2</v>
      </c>
      <c r="Y106" s="40">
        <f t="shared" si="21"/>
        <v>151.44</v>
      </c>
      <c r="Z106" s="40">
        <f t="shared" si="18"/>
        <v>81</v>
      </c>
      <c r="AA106" s="40" t="s">
        <v>2</v>
      </c>
    </row>
    <row r="107" spans="3:27" x14ac:dyDescent="0.3">
      <c r="C107" s="40">
        <v>7.6</v>
      </c>
      <c r="D107" s="40">
        <v>3</v>
      </c>
      <c r="E107" s="40">
        <v>6.6</v>
      </c>
      <c r="F107" s="40">
        <v>2.1</v>
      </c>
      <c r="G107" s="63" t="s">
        <v>2</v>
      </c>
      <c r="O107" s="40">
        <f t="shared" si="19"/>
        <v>0.72446399837603004</v>
      </c>
      <c r="P107" s="40">
        <f t="shared" si="16"/>
        <v>143</v>
      </c>
      <c r="Q107" s="40" t="s">
        <v>2</v>
      </c>
      <c r="T107" s="40">
        <f t="shared" si="20"/>
        <v>145.56434865721758</v>
      </c>
      <c r="U107" s="40">
        <f t="shared" si="17"/>
        <v>87</v>
      </c>
      <c r="V107" s="40" t="s">
        <v>2</v>
      </c>
      <c r="Y107" s="40">
        <f t="shared" si="21"/>
        <v>151.33999999999997</v>
      </c>
      <c r="Z107" s="40">
        <f t="shared" si="18"/>
        <v>77</v>
      </c>
      <c r="AA107" s="40" t="s">
        <v>2</v>
      </c>
    </row>
    <row r="108" spans="3:27" x14ac:dyDescent="0.3">
      <c r="C108" s="40">
        <v>4.9000000000000004</v>
      </c>
      <c r="D108" s="40">
        <v>2.5</v>
      </c>
      <c r="E108" s="40">
        <v>4.5</v>
      </c>
      <c r="F108" s="40">
        <v>1.7</v>
      </c>
      <c r="G108" s="63" t="s">
        <v>2</v>
      </c>
      <c r="O108" s="40">
        <f t="shared" si="19"/>
        <v>0.74610434630219447</v>
      </c>
      <c r="P108" s="40">
        <f t="shared" si="16"/>
        <v>120</v>
      </c>
      <c r="Q108" s="40" t="s">
        <v>2</v>
      </c>
      <c r="T108" s="40">
        <f t="shared" si="20"/>
        <v>144.46484555074289</v>
      </c>
      <c r="U108" s="40">
        <f t="shared" si="17"/>
        <v>62</v>
      </c>
      <c r="V108" s="40" t="s">
        <v>2</v>
      </c>
      <c r="Y108" s="40">
        <f t="shared" si="21"/>
        <v>150.54</v>
      </c>
      <c r="Z108" s="40">
        <f t="shared" si="18"/>
        <v>65</v>
      </c>
      <c r="AA108" s="40" t="s">
        <v>2</v>
      </c>
    </row>
    <row r="109" spans="3:27" x14ac:dyDescent="0.3">
      <c r="C109" s="40">
        <v>7.3</v>
      </c>
      <c r="D109" s="40">
        <v>2.9</v>
      </c>
      <c r="E109" s="40">
        <v>6.3</v>
      </c>
      <c r="F109" s="40">
        <v>1.8</v>
      </c>
      <c r="G109" s="63" t="s">
        <v>2</v>
      </c>
      <c r="O109" s="40">
        <f t="shared" si="19"/>
        <v>0.71015153192721581</v>
      </c>
      <c r="P109" s="40">
        <f t="shared" si="16"/>
        <v>147</v>
      </c>
      <c r="Q109" s="40" t="s">
        <v>2</v>
      </c>
      <c r="T109" s="40">
        <f t="shared" si="20"/>
        <v>147.18087375742815</v>
      </c>
      <c r="U109" s="40">
        <f t="shared" si="17"/>
        <v>146</v>
      </c>
      <c r="V109" s="40" t="s">
        <v>2</v>
      </c>
      <c r="Y109" s="40">
        <f t="shared" si="21"/>
        <v>154.23999999999998</v>
      </c>
      <c r="Z109" s="40">
        <f t="shared" si="18"/>
        <v>143</v>
      </c>
      <c r="AA109" s="40" t="s">
        <v>2</v>
      </c>
    </row>
    <row r="110" spans="3:27" x14ac:dyDescent="0.3">
      <c r="C110" s="40">
        <v>6.7</v>
      </c>
      <c r="D110" s="40">
        <v>2.5</v>
      </c>
      <c r="E110" s="40">
        <v>5.8</v>
      </c>
      <c r="F110" s="40">
        <v>1.8</v>
      </c>
      <c r="G110" s="63" t="s">
        <v>2</v>
      </c>
      <c r="O110" s="40">
        <f t="shared" si="19"/>
        <v>0.75029829114797575</v>
      </c>
      <c r="P110" s="40">
        <f t="shared" si="16"/>
        <v>116</v>
      </c>
      <c r="Q110" s="40" t="s">
        <v>2</v>
      </c>
      <c r="T110" s="40">
        <f t="shared" si="20"/>
        <v>144.76369572513681</v>
      </c>
      <c r="U110" s="40">
        <f t="shared" si="17"/>
        <v>64</v>
      </c>
      <c r="V110" s="40" t="s">
        <v>2</v>
      </c>
      <c r="Y110" s="40">
        <f t="shared" si="21"/>
        <v>150.34</v>
      </c>
      <c r="Z110" s="40">
        <f t="shared" si="18"/>
        <v>64</v>
      </c>
      <c r="AA110" s="40" t="s">
        <v>2</v>
      </c>
    </row>
    <row r="111" spans="3:27" x14ac:dyDescent="0.3">
      <c r="C111" s="40">
        <v>7.2</v>
      </c>
      <c r="D111" s="40">
        <v>3.6</v>
      </c>
      <c r="E111" s="40">
        <v>6.1</v>
      </c>
      <c r="F111" s="40">
        <v>2.5</v>
      </c>
      <c r="G111" s="63" t="s">
        <v>2</v>
      </c>
      <c r="O111" s="40">
        <f t="shared" si="19"/>
        <v>0.75013917001342134</v>
      </c>
      <c r="P111" s="40">
        <f t="shared" si="16"/>
        <v>117</v>
      </c>
      <c r="Q111" s="40" t="s">
        <v>2</v>
      </c>
      <c r="T111" s="40">
        <f t="shared" si="20"/>
        <v>145.37509277727051</v>
      </c>
      <c r="U111" s="40">
        <f t="shared" si="17"/>
        <v>82</v>
      </c>
      <c r="V111" s="40" t="s">
        <v>2</v>
      </c>
      <c r="Y111" s="40">
        <f t="shared" si="21"/>
        <v>151.24</v>
      </c>
      <c r="Z111" s="40">
        <f t="shared" si="18"/>
        <v>73</v>
      </c>
      <c r="AA111" s="40" t="s">
        <v>2</v>
      </c>
    </row>
    <row r="112" spans="3:27" x14ac:dyDescent="0.3">
      <c r="C112" s="40">
        <v>6.5</v>
      </c>
      <c r="D112" s="40">
        <v>3.2</v>
      </c>
      <c r="E112" s="40">
        <v>5.0999999999999996</v>
      </c>
      <c r="F112" s="40">
        <v>2</v>
      </c>
      <c r="G112" s="63" t="s">
        <v>2</v>
      </c>
      <c r="O112" s="40">
        <f t="shared" si="19"/>
        <v>0.73060150053016926</v>
      </c>
      <c r="P112" s="40">
        <f t="shared" si="16"/>
        <v>137</v>
      </c>
      <c r="Q112" s="40" t="s">
        <v>2</v>
      </c>
      <c r="T112" s="40">
        <f t="shared" si="20"/>
        <v>144.85293783696622</v>
      </c>
      <c r="U112" s="40">
        <f t="shared" si="17"/>
        <v>65</v>
      </c>
      <c r="V112" s="40" t="s">
        <v>2</v>
      </c>
      <c r="Y112" s="40">
        <f t="shared" si="21"/>
        <v>150.24</v>
      </c>
      <c r="Z112" s="40">
        <f t="shared" si="18"/>
        <v>63</v>
      </c>
      <c r="AA112" s="40" t="s">
        <v>2</v>
      </c>
    </row>
    <row r="113" spans="3:27" x14ac:dyDescent="0.3">
      <c r="C113" s="40">
        <v>6.4</v>
      </c>
      <c r="D113" s="40">
        <v>2.7</v>
      </c>
      <c r="E113" s="40">
        <v>5.3</v>
      </c>
      <c r="F113" s="40">
        <v>1.9</v>
      </c>
      <c r="G113" s="63" t="s">
        <v>2</v>
      </c>
      <c r="O113" s="40">
        <f t="shared" si="19"/>
        <v>0.75343676716443231</v>
      </c>
      <c r="P113" s="40">
        <f t="shared" si="16"/>
        <v>111</v>
      </c>
      <c r="Q113" s="40" t="s">
        <v>2</v>
      </c>
      <c r="T113" s="40">
        <f t="shared" si="20"/>
        <v>145.55951909785907</v>
      </c>
      <c r="U113" s="40">
        <f t="shared" si="17"/>
        <v>84</v>
      </c>
      <c r="V113" s="40" t="s">
        <v>2</v>
      </c>
      <c r="Y113" s="40">
        <f t="shared" si="21"/>
        <v>151.64000000000001</v>
      </c>
      <c r="Z113" s="40">
        <f t="shared" si="18"/>
        <v>87</v>
      </c>
      <c r="AA113" s="40" t="s">
        <v>2</v>
      </c>
    </row>
    <row r="114" spans="3:27" x14ac:dyDescent="0.3">
      <c r="C114" s="40">
        <v>6.8</v>
      </c>
      <c r="D114" s="40">
        <v>3</v>
      </c>
      <c r="E114" s="40">
        <v>5.5</v>
      </c>
      <c r="F114" s="40">
        <v>2.1</v>
      </c>
      <c r="G114" s="63" t="s">
        <v>2</v>
      </c>
      <c r="O114" s="40">
        <f t="shared" si="19"/>
        <v>0.75246431919303092</v>
      </c>
      <c r="P114" s="40">
        <f t="shared" si="16"/>
        <v>113</v>
      </c>
      <c r="Q114" s="40" t="s">
        <v>2</v>
      </c>
      <c r="T114" s="40">
        <f t="shared" si="20"/>
        <v>145.67132730911737</v>
      </c>
      <c r="U114" s="40">
        <f t="shared" si="17"/>
        <v>93</v>
      </c>
      <c r="V114" s="40" t="s">
        <v>2</v>
      </c>
      <c r="Y114" s="40">
        <f t="shared" si="21"/>
        <v>151.94</v>
      </c>
      <c r="Z114" s="40">
        <f t="shared" si="18"/>
        <v>98</v>
      </c>
      <c r="AA114" s="40" t="s">
        <v>2</v>
      </c>
    </row>
    <row r="115" spans="3:27" x14ac:dyDescent="0.3">
      <c r="C115" s="40">
        <v>5.7</v>
      </c>
      <c r="D115" s="40">
        <v>2.5</v>
      </c>
      <c r="E115" s="40">
        <v>5</v>
      </c>
      <c r="F115" s="40">
        <v>2</v>
      </c>
      <c r="G115" s="63" t="s">
        <v>2</v>
      </c>
      <c r="O115" s="40">
        <f t="shared" si="19"/>
        <v>0.75407535346633026</v>
      </c>
      <c r="P115" s="40">
        <f t="shared" si="16"/>
        <v>108</v>
      </c>
      <c r="Q115" s="40" t="s">
        <v>2</v>
      </c>
      <c r="T115" s="40">
        <f t="shared" si="20"/>
        <v>145.26410981381463</v>
      </c>
      <c r="U115" s="40">
        <f t="shared" si="17"/>
        <v>73</v>
      </c>
      <c r="V115" s="40" t="s">
        <v>2</v>
      </c>
      <c r="Y115" s="40">
        <f t="shared" si="21"/>
        <v>151.23999999999998</v>
      </c>
      <c r="Z115" s="40">
        <f t="shared" si="18"/>
        <v>72</v>
      </c>
      <c r="AA115" s="40" t="s">
        <v>2</v>
      </c>
    </row>
    <row r="116" spans="3:27" x14ac:dyDescent="0.3">
      <c r="C116" s="40">
        <v>5.8</v>
      </c>
      <c r="D116" s="40">
        <v>2.8</v>
      </c>
      <c r="E116" s="40">
        <v>5.0999999999999996</v>
      </c>
      <c r="F116" s="40">
        <v>2.4</v>
      </c>
      <c r="G116" s="63" t="s">
        <v>2</v>
      </c>
      <c r="O116" s="40">
        <f t="shared" si="19"/>
        <v>0.73006922822007314</v>
      </c>
      <c r="P116" s="40">
        <f t="shared" si="16"/>
        <v>139</v>
      </c>
      <c r="Q116" s="40" t="s">
        <v>2</v>
      </c>
      <c r="T116" s="40">
        <f t="shared" si="20"/>
        <v>146.37968984801137</v>
      </c>
      <c r="U116" s="40">
        <f t="shared" si="17"/>
        <v>129</v>
      </c>
      <c r="V116" s="40" t="s">
        <v>2</v>
      </c>
      <c r="Y116" s="40">
        <f t="shared" si="21"/>
        <v>153.24</v>
      </c>
      <c r="Z116" s="40">
        <f t="shared" si="18"/>
        <v>133</v>
      </c>
      <c r="AA116" s="40" t="s">
        <v>2</v>
      </c>
    </row>
    <row r="117" spans="3:27" x14ac:dyDescent="0.3">
      <c r="C117" s="40">
        <v>6.4</v>
      </c>
      <c r="D117" s="40">
        <v>3.2</v>
      </c>
      <c r="E117" s="40">
        <v>5.3</v>
      </c>
      <c r="F117" s="40">
        <v>2.2999999999999998</v>
      </c>
      <c r="G117" s="63" t="s">
        <v>2</v>
      </c>
      <c r="O117" s="40">
        <f t="shared" si="19"/>
        <v>0.7159800256139992</v>
      </c>
      <c r="P117" s="40">
        <f t="shared" si="16"/>
        <v>145</v>
      </c>
      <c r="Q117" s="40" t="s">
        <v>2</v>
      </c>
      <c r="T117" s="40">
        <f t="shared" si="20"/>
        <v>146.27465809223415</v>
      </c>
      <c r="U117" s="40">
        <f t="shared" si="17"/>
        <v>122</v>
      </c>
      <c r="V117" s="40" t="s">
        <v>2</v>
      </c>
      <c r="Y117" s="40">
        <f t="shared" si="21"/>
        <v>153.13999999999999</v>
      </c>
      <c r="Z117" s="40">
        <f t="shared" si="18"/>
        <v>127</v>
      </c>
      <c r="AA117" s="40" t="s">
        <v>2</v>
      </c>
    </row>
    <row r="118" spans="3:27" x14ac:dyDescent="0.3">
      <c r="C118" s="40">
        <v>6.5</v>
      </c>
      <c r="D118" s="40">
        <v>3</v>
      </c>
      <c r="E118" s="40">
        <v>5.5</v>
      </c>
      <c r="F118" s="40">
        <v>1.8</v>
      </c>
      <c r="G118" s="63" t="s">
        <v>2</v>
      </c>
      <c r="O118" s="40">
        <f t="shared" si="19"/>
        <v>0.73423820795076011</v>
      </c>
      <c r="P118" s="40">
        <f t="shared" si="16"/>
        <v>130</v>
      </c>
      <c r="Q118" s="40" t="s">
        <v>2</v>
      </c>
      <c r="T118" s="40">
        <f t="shared" si="20"/>
        <v>145.66165452856836</v>
      </c>
      <c r="U118" s="40">
        <f t="shared" si="17"/>
        <v>89</v>
      </c>
      <c r="V118" s="40" t="s">
        <v>2</v>
      </c>
      <c r="Y118" s="40">
        <f t="shared" si="21"/>
        <v>151.84</v>
      </c>
      <c r="Z118" s="40">
        <f t="shared" si="18"/>
        <v>95</v>
      </c>
      <c r="AA118" s="40" t="s">
        <v>2</v>
      </c>
    </row>
    <row r="119" spans="3:27" x14ac:dyDescent="0.3">
      <c r="C119" s="40">
        <v>7.7</v>
      </c>
      <c r="D119" s="40">
        <v>3.8</v>
      </c>
      <c r="E119" s="40">
        <v>6.7</v>
      </c>
      <c r="F119" s="40">
        <v>2.2000000000000002</v>
      </c>
      <c r="G119" s="63" t="s">
        <v>2</v>
      </c>
      <c r="O119" s="40">
        <f t="shared" si="19"/>
        <v>0.74404544586035426</v>
      </c>
      <c r="P119" s="40">
        <f t="shared" si="16"/>
        <v>123</v>
      </c>
      <c r="Q119" s="40" t="s">
        <v>2</v>
      </c>
      <c r="T119" s="40">
        <f t="shared" si="20"/>
        <v>145.56111293886153</v>
      </c>
      <c r="U119" s="40">
        <f t="shared" si="17"/>
        <v>85</v>
      </c>
      <c r="V119" s="40" t="s">
        <v>2</v>
      </c>
      <c r="Y119" s="40">
        <f t="shared" si="21"/>
        <v>151.24</v>
      </c>
      <c r="Z119" s="40">
        <f t="shared" si="18"/>
        <v>73</v>
      </c>
      <c r="AA119" s="40" t="s">
        <v>2</v>
      </c>
    </row>
    <row r="120" spans="3:27" x14ac:dyDescent="0.3">
      <c r="C120" s="40">
        <v>7.7</v>
      </c>
      <c r="D120" s="40">
        <v>2.6</v>
      </c>
      <c r="E120" s="40">
        <v>6.9</v>
      </c>
      <c r="F120" s="40">
        <v>2.2999999999999998</v>
      </c>
      <c r="G120" s="63" t="s">
        <v>2</v>
      </c>
      <c r="O120" s="40">
        <f t="shared" si="19"/>
        <v>0.73192247316161008</v>
      </c>
      <c r="P120" s="40">
        <f t="shared" si="16"/>
        <v>133</v>
      </c>
      <c r="Q120" s="40" t="s">
        <v>2</v>
      </c>
      <c r="T120" s="40">
        <f t="shared" si="20"/>
        <v>144.34649147104341</v>
      </c>
      <c r="U120" s="40">
        <f t="shared" si="17"/>
        <v>58</v>
      </c>
      <c r="V120" s="40" t="s">
        <v>2</v>
      </c>
      <c r="Y120" s="40">
        <f t="shared" si="21"/>
        <v>149.83999999999997</v>
      </c>
      <c r="Z120" s="40">
        <f t="shared" si="18"/>
        <v>58</v>
      </c>
      <c r="AA120" s="40" t="s">
        <v>2</v>
      </c>
    </row>
    <row r="121" spans="3:27" x14ac:dyDescent="0.3">
      <c r="C121" s="40">
        <v>6</v>
      </c>
      <c r="D121" s="40">
        <v>2.2000000000000002</v>
      </c>
      <c r="E121" s="40">
        <v>5</v>
      </c>
      <c r="F121" s="40">
        <v>1.5</v>
      </c>
      <c r="G121" s="63" t="s">
        <v>2</v>
      </c>
      <c r="O121" s="40">
        <f t="shared" si="19"/>
        <v>0.74136738610283404</v>
      </c>
      <c r="P121" s="40">
        <f t="shared" si="16"/>
        <v>125</v>
      </c>
      <c r="Q121" s="40" t="s">
        <v>2</v>
      </c>
      <c r="T121" s="40">
        <f t="shared" si="20"/>
        <v>144.38035738977794</v>
      </c>
      <c r="U121" s="40">
        <f t="shared" si="17"/>
        <v>61</v>
      </c>
      <c r="V121" s="40" t="s">
        <v>2</v>
      </c>
      <c r="Y121" s="40">
        <f t="shared" si="21"/>
        <v>151.34000000000003</v>
      </c>
      <c r="Z121" s="40">
        <f t="shared" si="18"/>
        <v>79</v>
      </c>
      <c r="AA121" s="40" t="s">
        <v>2</v>
      </c>
    </row>
    <row r="122" spans="3:27" x14ac:dyDescent="0.3">
      <c r="C122" s="40">
        <v>6.9</v>
      </c>
      <c r="D122" s="40">
        <v>3.2</v>
      </c>
      <c r="E122" s="40">
        <v>5.7</v>
      </c>
      <c r="F122" s="40">
        <v>2.2999999999999998</v>
      </c>
      <c r="G122" s="63" t="s">
        <v>2</v>
      </c>
      <c r="O122" s="40">
        <f t="shared" si="19"/>
        <v>0.76258574325318151</v>
      </c>
      <c r="P122" s="40">
        <f t="shared" si="16"/>
        <v>102</v>
      </c>
      <c r="Q122" s="40" t="s">
        <v>2</v>
      </c>
      <c r="T122" s="40">
        <f t="shared" si="20"/>
        <v>146.08532985895607</v>
      </c>
      <c r="U122" s="40">
        <f t="shared" si="17"/>
        <v>116</v>
      </c>
      <c r="V122" s="40" t="s">
        <v>2</v>
      </c>
      <c r="Y122" s="40">
        <f t="shared" si="21"/>
        <v>152.74</v>
      </c>
      <c r="Z122" s="40">
        <f t="shared" si="18"/>
        <v>115</v>
      </c>
      <c r="AA122" s="40" t="s">
        <v>2</v>
      </c>
    </row>
    <row r="123" spans="3:27" x14ac:dyDescent="0.3">
      <c r="C123" s="40">
        <v>5.6</v>
      </c>
      <c r="D123" s="40">
        <v>2.8</v>
      </c>
      <c r="E123" s="40">
        <v>4.9000000000000004</v>
      </c>
      <c r="F123" s="40">
        <v>2</v>
      </c>
      <c r="G123" s="63" t="s">
        <v>2</v>
      </c>
      <c r="O123" s="40">
        <f t="shared" si="19"/>
        <v>0.7431631657236305</v>
      </c>
      <c r="P123" s="40">
        <f t="shared" si="16"/>
        <v>124</v>
      </c>
      <c r="Q123" s="40" t="s">
        <v>2</v>
      </c>
      <c r="T123" s="40">
        <f t="shared" si="20"/>
        <v>145.16048911463477</v>
      </c>
      <c r="U123" s="40">
        <f t="shared" si="17"/>
        <v>69</v>
      </c>
      <c r="V123" s="40" t="s">
        <v>2</v>
      </c>
      <c r="Y123" s="40">
        <f t="shared" si="21"/>
        <v>150.94000000000003</v>
      </c>
      <c r="Z123" s="40">
        <f t="shared" si="18"/>
        <v>70</v>
      </c>
      <c r="AA123" s="40" t="s">
        <v>2</v>
      </c>
    </row>
    <row r="124" spans="3:27" x14ac:dyDescent="0.3">
      <c r="C124" s="40">
        <v>7.7</v>
      </c>
      <c r="D124" s="40">
        <v>2.8</v>
      </c>
      <c r="E124" s="40">
        <v>6.7</v>
      </c>
      <c r="F124" s="40">
        <v>2</v>
      </c>
      <c r="G124" s="63" t="s">
        <v>2</v>
      </c>
      <c r="O124" s="40">
        <f t="shared" si="19"/>
        <v>0.72196827396736352</v>
      </c>
      <c r="P124" s="40">
        <f t="shared" si="16"/>
        <v>144</v>
      </c>
      <c r="Q124" s="40" t="s">
        <v>2</v>
      </c>
      <c r="T124" s="40">
        <f t="shared" si="20"/>
        <v>146.47144295049463</v>
      </c>
      <c r="U124" s="40">
        <f t="shared" si="17"/>
        <v>133</v>
      </c>
      <c r="V124" s="40" t="s">
        <v>2</v>
      </c>
      <c r="Y124" s="40">
        <f t="shared" si="21"/>
        <v>153.13999999999999</v>
      </c>
      <c r="Z124" s="40">
        <f t="shared" si="18"/>
        <v>127</v>
      </c>
      <c r="AA124" s="40" t="s">
        <v>2</v>
      </c>
    </row>
    <row r="125" spans="3:27" x14ac:dyDescent="0.3">
      <c r="C125" s="40">
        <v>6.3</v>
      </c>
      <c r="D125" s="40">
        <v>2.7</v>
      </c>
      <c r="E125" s="40">
        <v>4.9000000000000004</v>
      </c>
      <c r="F125" s="40">
        <v>1.8</v>
      </c>
      <c r="G125" s="63" t="s">
        <v>2</v>
      </c>
      <c r="O125" s="40">
        <f t="shared" si="19"/>
        <v>0.7506898713410024</v>
      </c>
      <c r="P125" s="40">
        <f t="shared" si="16"/>
        <v>115</v>
      </c>
      <c r="Q125" s="40" t="s">
        <v>2</v>
      </c>
      <c r="T125" s="40">
        <f t="shared" si="20"/>
        <v>144.36998857103231</v>
      </c>
      <c r="U125" s="40">
        <f t="shared" si="17"/>
        <v>60</v>
      </c>
      <c r="V125" s="40" t="s">
        <v>2</v>
      </c>
      <c r="Y125" s="40">
        <f t="shared" si="21"/>
        <v>150.63999999999999</v>
      </c>
      <c r="Z125" s="40">
        <f t="shared" si="18"/>
        <v>67</v>
      </c>
      <c r="AA125" s="40" t="s">
        <v>2</v>
      </c>
    </row>
    <row r="126" spans="3:27" x14ac:dyDescent="0.3">
      <c r="C126" s="40">
        <v>6.7</v>
      </c>
      <c r="D126" s="40">
        <v>3.3</v>
      </c>
      <c r="E126" s="40">
        <v>5.7</v>
      </c>
      <c r="F126" s="40">
        <v>2.1</v>
      </c>
      <c r="G126" s="63" t="s">
        <v>2</v>
      </c>
      <c r="O126" s="40">
        <f t="shared" si="19"/>
        <v>0.76746064483789489</v>
      </c>
      <c r="P126" s="40">
        <f t="shared" si="16"/>
        <v>95</v>
      </c>
      <c r="Q126" s="40" t="s">
        <v>2</v>
      </c>
      <c r="T126" s="40">
        <f t="shared" si="20"/>
        <v>145.7728630438464</v>
      </c>
      <c r="U126" s="40">
        <f t="shared" si="17"/>
        <v>98</v>
      </c>
      <c r="V126" s="40" t="s">
        <v>2</v>
      </c>
      <c r="Y126" s="40">
        <f t="shared" si="21"/>
        <v>152.34</v>
      </c>
      <c r="Z126" s="40">
        <f t="shared" si="18"/>
        <v>107</v>
      </c>
      <c r="AA126" s="40" t="s">
        <v>2</v>
      </c>
    </row>
    <row r="127" spans="3:27" x14ac:dyDescent="0.3">
      <c r="C127" s="40">
        <v>7.2</v>
      </c>
      <c r="D127" s="40">
        <v>3.2</v>
      </c>
      <c r="E127" s="40">
        <v>6</v>
      </c>
      <c r="F127" s="40">
        <v>1.8</v>
      </c>
      <c r="G127" s="63" t="s">
        <v>2</v>
      </c>
      <c r="O127" s="40">
        <f t="shared" si="19"/>
        <v>0.73456247486209614</v>
      </c>
      <c r="P127" s="40">
        <f t="shared" si="16"/>
        <v>129</v>
      </c>
      <c r="Q127" s="40" t="s">
        <v>2</v>
      </c>
      <c r="T127" s="40">
        <f t="shared" si="20"/>
        <v>145.35556955273506</v>
      </c>
      <c r="U127" s="40">
        <f t="shared" si="17"/>
        <v>75</v>
      </c>
      <c r="V127" s="40" t="s">
        <v>2</v>
      </c>
      <c r="Y127" s="40">
        <f t="shared" si="21"/>
        <v>150.84</v>
      </c>
      <c r="Z127" s="40">
        <f t="shared" si="18"/>
        <v>68</v>
      </c>
      <c r="AA127" s="40" t="s">
        <v>2</v>
      </c>
    </row>
    <row r="128" spans="3:27" x14ac:dyDescent="0.3">
      <c r="C128" s="40">
        <v>6.2</v>
      </c>
      <c r="D128" s="40">
        <v>2.8</v>
      </c>
      <c r="E128" s="40">
        <v>4.8</v>
      </c>
      <c r="F128" s="40">
        <v>1.8</v>
      </c>
      <c r="G128" s="63" t="s">
        <v>2</v>
      </c>
      <c r="O128" s="40">
        <f t="shared" si="19"/>
        <v>0.75273482399016289</v>
      </c>
      <c r="P128" s="40">
        <f t="shared" si="16"/>
        <v>112</v>
      </c>
      <c r="Q128" s="40" t="s">
        <v>2</v>
      </c>
      <c r="T128" s="40">
        <f t="shared" si="20"/>
        <v>144.8551607641233</v>
      </c>
      <c r="U128" s="40">
        <f t="shared" si="17"/>
        <v>66</v>
      </c>
      <c r="V128" s="40" t="s">
        <v>2</v>
      </c>
      <c r="Y128" s="40">
        <f t="shared" si="21"/>
        <v>149.84000000000003</v>
      </c>
      <c r="Z128" s="40">
        <f t="shared" si="18"/>
        <v>59</v>
      </c>
      <c r="AA128" s="40" t="s">
        <v>2</v>
      </c>
    </row>
    <row r="129" spans="3:27" x14ac:dyDescent="0.3">
      <c r="C129" s="40">
        <v>6.1</v>
      </c>
      <c r="D129" s="40">
        <v>3</v>
      </c>
      <c r="E129" s="40">
        <v>4.9000000000000004</v>
      </c>
      <c r="F129" s="40">
        <v>1.8</v>
      </c>
      <c r="G129" s="63" t="s">
        <v>2</v>
      </c>
      <c r="O129" s="40">
        <f t="shared" si="19"/>
        <v>0.76460128419114803</v>
      </c>
      <c r="P129" s="40">
        <f t="shared" si="16"/>
        <v>99</v>
      </c>
      <c r="Q129" s="40" t="s">
        <v>2</v>
      </c>
      <c r="T129" s="40">
        <f t="shared" si="20"/>
        <v>145.87068793969542</v>
      </c>
      <c r="U129" s="40">
        <f t="shared" si="17"/>
        <v>104</v>
      </c>
      <c r="V129" s="40" t="s">
        <v>2</v>
      </c>
      <c r="Y129" s="40">
        <f t="shared" si="21"/>
        <v>152.44</v>
      </c>
      <c r="Z129" s="40">
        <f t="shared" si="18"/>
        <v>110</v>
      </c>
      <c r="AA129" s="40" t="s">
        <v>2</v>
      </c>
    </row>
    <row r="130" spans="3:27" x14ac:dyDescent="0.3">
      <c r="C130" s="40">
        <v>6.4</v>
      </c>
      <c r="D130" s="40">
        <v>2.8</v>
      </c>
      <c r="E130" s="40">
        <v>5.6</v>
      </c>
      <c r="F130" s="40">
        <v>2.1</v>
      </c>
      <c r="G130" s="63" t="s">
        <v>2</v>
      </c>
      <c r="O130" s="40">
        <f t="shared" si="19"/>
        <v>0.74978949749504975</v>
      </c>
      <c r="P130" s="40">
        <f t="shared" si="16"/>
        <v>118</v>
      </c>
      <c r="Q130" s="40" t="s">
        <v>2</v>
      </c>
      <c r="T130" s="40">
        <f t="shared" si="20"/>
        <v>145.96423397531328</v>
      </c>
      <c r="U130" s="40">
        <f t="shared" si="17"/>
        <v>107</v>
      </c>
      <c r="V130" s="40" t="s">
        <v>2</v>
      </c>
      <c r="Y130" s="40">
        <f t="shared" si="21"/>
        <v>152.24</v>
      </c>
      <c r="Z130" s="40">
        <f t="shared" si="18"/>
        <v>105</v>
      </c>
      <c r="AA130" s="40" t="s">
        <v>2</v>
      </c>
    </row>
    <row r="131" spans="3:27" x14ac:dyDescent="0.3">
      <c r="C131" s="40">
        <v>7.2</v>
      </c>
      <c r="D131" s="40">
        <v>3</v>
      </c>
      <c r="E131" s="40">
        <v>5.8</v>
      </c>
      <c r="F131" s="40">
        <v>1.6</v>
      </c>
      <c r="G131" s="63" t="s">
        <v>2</v>
      </c>
      <c r="O131" s="40">
        <f t="shared" ref="O131:O151" si="22">SUMPRODUCT(C130:F130,$J$3:$M$3)/(SQRT(SUMSQ(C130:F130))*SQRT(SUMSQ($J$3:$M$3)))</f>
        <v>0.73348755793248865</v>
      </c>
      <c r="P131" s="40">
        <f t="shared" si="16"/>
        <v>131</v>
      </c>
      <c r="Q131" s="40" t="s">
        <v>2</v>
      </c>
      <c r="T131" s="40">
        <f t="shared" ref="T131:T151" si="23">SQRT(SUMXMY2(C130:F130,$J$3:$M$3))</f>
        <v>145.66925413415143</v>
      </c>
      <c r="U131" s="40">
        <f t="shared" si="17"/>
        <v>90</v>
      </c>
      <c r="V131" s="40" t="s">
        <v>2</v>
      </c>
      <c r="Y131" s="40">
        <f t="shared" ref="Y131:Y151" si="24">ABS(C130-$J$3)+ABS(D130-$K$3)+ABS(E130-$L$3)+ABS(F130-$M$3)</f>
        <v>151.73999999999998</v>
      </c>
      <c r="Z131" s="40">
        <f t="shared" si="18"/>
        <v>90</v>
      </c>
      <c r="AA131" s="40" t="s">
        <v>2</v>
      </c>
    </row>
    <row r="132" spans="3:27" x14ac:dyDescent="0.3">
      <c r="C132" s="40">
        <v>7.4</v>
      </c>
      <c r="D132" s="40">
        <v>2.8</v>
      </c>
      <c r="E132" s="40">
        <v>6.1</v>
      </c>
      <c r="F132" s="40">
        <v>1.9</v>
      </c>
      <c r="G132" s="63" t="s">
        <v>2</v>
      </c>
      <c r="O132" s="40">
        <f t="shared" si="22"/>
        <v>0.76734771452653194</v>
      </c>
      <c r="P132" s="40">
        <f t="shared" ref="P132:P151" si="25">RANK(O132,$O$3:$O$151,0)</f>
        <v>96</v>
      </c>
      <c r="Q132" s="40" t="s">
        <v>2</v>
      </c>
      <c r="T132" s="40">
        <f t="shared" si="23"/>
        <v>144.85910948228283</v>
      </c>
      <c r="U132" s="40">
        <f t="shared" ref="U132:U151" si="26">RANK(T132,$T$3:$T$151,1)</f>
        <v>67</v>
      </c>
      <c r="V132" s="40" t="s">
        <v>2</v>
      </c>
      <c r="Y132" s="40">
        <f t="shared" si="24"/>
        <v>150.04</v>
      </c>
      <c r="Z132" s="40">
        <f t="shared" ref="Z132:Z151" si="27">RANK(Y132,$Y$3:$Y$151,1)</f>
        <v>60</v>
      </c>
      <c r="AA132" s="40" t="s">
        <v>2</v>
      </c>
    </row>
    <row r="133" spans="3:27" x14ac:dyDescent="0.3">
      <c r="C133" s="40">
        <v>7.9</v>
      </c>
      <c r="D133" s="40">
        <v>3.8</v>
      </c>
      <c r="E133" s="40">
        <v>6.4</v>
      </c>
      <c r="F133" s="40">
        <v>2</v>
      </c>
      <c r="G133" s="63" t="s">
        <v>2</v>
      </c>
      <c r="O133" s="40">
        <f t="shared" si="22"/>
        <v>0.76329914761325435</v>
      </c>
      <c r="P133" s="40">
        <f t="shared" si="25"/>
        <v>100</v>
      </c>
      <c r="Q133" s="40" t="s">
        <v>2</v>
      </c>
      <c r="T133" s="40">
        <f t="shared" si="23"/>
        <v>144.66722365484173</v>
      </c>
      <c r="U133" s="40">
        <f t="shared" si="26"/>
        <v>63</v>
      </c>
      <c r="V133" s="40" t="s">
        <v>2</v>
      </c>
      <c r="Y133" s="40">
        <f t="shared" si="24"/>
        <v>150.23999999999998</v>
      </c>
      <c r="Z133" s="40">
        <f t="shared" si="27"/>
        <v>62</v>
      </c>
      <c r="AA133" s="40" t="s">
        <v>2</v>
      </c>
    </row>
    <row r="134" spans="3:27" x14ac:dyDescent="0.3">
      <c r="C134" s="40">
        <v>6.4</v>
      </c>
      <c r="D134" s="40">
        <v>2.8</v>
      </c>
      <c r="E134" s="40">
        <v>5.6</v>
      </c>
      <c r="F134" s="40">
        <v>2.2000000000000002</v>
      </c>
      <c r="G134" s="63" t="s">
        <v>2</v>
      </c>
      <c r="O134" s="40">
        <f t="shared" si="22"/>
        <v>0.75381326165898055</v>
      </c>
      <c r="P134" s="40">
        <f t="shared" si="25"/>
        <v>110</v>
      </c>
      <c r="Q134" s="40" t="s">
        <v>2</v>
      </c>
      <c r="T134" s="40">
        <f t="shared" si="23"/>
        <v>144.14327455694905</v>
      </c>
      <c r="U134" s="40">
        <f t="shared" si="26"/>
        <v>57</v>
      </c>
      <c r="V134" s="40" t="s">
        <v>2</v>
      </c>
      <c r="Y134" s="40">
        <f t="shared" si="24"/>
        <v>149.13999999999999</v>
      </c>
      <c r="Z134" s="40">
        <f t="shared" si="27"/>
        <v>57</v>
      </c>
      <c r="AA134" s="40" t="s">
        <v>2</v>
      </c>
    </row>
    <row r="135" spans="3:27" x14ac:dyDescent="0.3">
      <c r="C135" s="40">
        <v>6.3</v>
      </c>
      <c r="D135" s="40">
        <v>2.8</v>
      </c>
      <c r="E135" s="40">
        <v>5.0999999999999996</v>
      </c>
      <c r="F135" s="40">
        <v>1.5</v>
      </c>
      <c r="G135" s="63" t="s">
        <v>2</v>
      </c>
      <c r="O135" s="40">
        <f t="shared" si="22"/>
        <v>0.73166980081951682</v>
      </c>
      <c r="P135" s="40">
        <f t="shared" si="25"/>
        <v>135</v>
      </c>
      <c r="Q135" s="40" t="s">
        <v>2</v>
      </c>
      <c r="T135" s="40">
        <f t="shared" si="23"/>
        <v>145.67034564385435</v>
      </c>
      <c r="U135" s="40">
        <f t="shared" si="26"/>
        <v>92</v>
      </c>
      <c r="V135" s="40" t="s">
        <v>2</v>
      </c>
      <c r="Y135" s="40">
        <f t="shared" si="24"/>
        <v>151.83999999999997</v>
      </c>
      <c r="Z135" s="40">
        <f t="shared" si="27"/>
        <v>94</v>
      </c>
      <c r="AA135" s="40" t="s">
        <v>2</v>
      </c>
    </row>
    <row r="136" spans="3:27" x14ac:dyDescent="0.3">
      <c r="C136" s="40">
        <v>6.1</v>
      </c>
      <c r="D136" s="40">
        <v>2.6</v>
      </c>
      <c r="E136" s="40">
        <v>5.6</v>
      </c>
      <c r="F136" s="40">
        <v>1.4</v>
      </c>
      <c r="G136" s="63" t="s">
        <v>2</v>
      </c>
      <c r="O136" s="40">
        <f t="shared" si="22"/>
        <v>0.76082764889128629</v>
      </c>
      <c r="P136" s="40">
        <f t="shared" si="25"/>
        <v>105</v>
      </c>
      <c r="Q136" s="40" t="s">
        <v>2</v>
      </c>
      <c r="T136" s="40">
        <f t="shared" si="23"/>
        <v>145.76633218956977</v>
      </c>
      <c r="U136" s="40">
        <f t="shared" si="26"/>
        <v>97</v>
      </c>
      <c r="V136" s="40" t="s">
        <v>2</v>
      </c>
      <c r="Y136" s="40">
        <f t="shared" si="24"/>
        <v>151.73999999999998</v>
      </c>
      <c r="Z136" s="40">
        <f t="shared" si="27"/>
        <v>90</v>
      </c>
      <c r="AA136" s="40" t="s">
        <v>2</v>
      </c>
    </row>
    <row r="137" spans="3:27" x14ac:dyDescent="0.3">
      <c r="C137" s="40">
        <v>7.7</v>
      </c>
      <c r="D137" s="40">
        <v>3</v>
      </c>
      <c r="E137" s="40">
        <v>6.1</v>
      </c>
      <c r="F137" s="40">
        <v>2.2999999999999998</v>
      </c>
      <c r="G137" s="63" t="s">
        <v>2</v>
      </c>
      <c r="O137" s="40">
        <f t="shared" si="22"/>
        <v>0.73185449158030003</v>
      </c>
      <c r="P137" s="40">
        <f t="shared" si="25"/>
        <v>134</v>
      </c>
      <c r="Q137" s="40" t="s">
        <v>2</v>
      </c>
      <c r="T137" s="40">
        <f t="shared" si="23"/>
        <v>145.96929677161566</v>
      </c>
      <c r="U137" s="40">
        <f t="shared" si="26"/>
        <v>110</v>
      </c>
      <c r="V137" s="40" t="s">
        <v>2</v>
      </c>
      <c r="Y137" s="40">
        <f t="shared" si="24"/>
        <v>151.54000000000002</v>
      </c>
      <c r="Z137" s="40">
        <f t="shared" si="27"/>
        <v>86</v>
      </c>
      <c r="AA137" s="40" t="s">
        <v>2</v>
      </c>
    </row>
    <row r="138" spans="3:27" x14ac:dyDescent="0.3">
      <c r="C138" s="40">
        <v>6.3</v>
      </c>
      <c r="D138" s="40">
        <v>3.4</v>
      </c>
      <c r="E138" s="40">
        <v>5.6</v>
      </c>
      <c r="F138" s="40">
        <v>2.4</v>
      </c>
      <c r="G138" s="63" t="s">
        <v>2</v>
      </c>
      <c r="O138" s="40">
        <f t="shared" si="22"/>
        <v>0.76693651220701864</v>
      </c>
      <c r="P138" s="40">
        <f t="shared" si="25"/>
        <v>97</v>
      </c>
      <c r="Q138" s="40" t="s">
        <v>2</v>
      </c>
      <c r="T138" s="40">
        <f t="shared" si="23"/>
        <v>144.36595027914305</v>
      </c>
      <c r="U138" s="40">
        <f t="shared" si="26"/>
        <v>59</v>
      </c>
      <c r="V138" s="40" t="s">
        <v>2</v>
      </c>
      <c r="Y138" s="40">
        <f t="shared" si="24"/>
        <v>150.14000000000001</v>
      </c>
      <c r="Z138" s="40">
        <f t="shared" si="27"/>
        <v>61</v>
      </c>
      <c r="AA138" s="40" t="s">
        <v>2</v>
      </c>
    </row>
    <row r="139" spans="3:27" x14ac:dyDescent="0.3">
      <c r="C139" s="40">
        <v>6.4</v>
      </c>
      <c r="D139" s="40">
        <v>3.1</v>
      </c>
      <c r="E139" s="40">
        <v>5.5</v>
      </c>
      <c r="F139" s="40">
        <v>1.8</v>
      </c>
      <c r="G139" s="63" t="s">
        <v>2</v>
      </c>
      <c r="O139" s="40">
        <f t="shared" si="22"/>
        <v>0.70997712009894853</v>
      </c>
      <c r="P139" s="40">
        <f t="shared" si="25"/>
        <v>148</v>
      </c>
      <c r="Q139" s="40" t="s">
        <v>2</v>
      </c>
      <c r="T139" s="40">
        <f t="shared" si="23"/>
        <v>145.75663141003224</v>
      </c>
      <c r="U139" s="40">
        <f t="shared" si="26"/>
        <v>94</v>
      </c>
      <c r="V139" s="40" t="s">
        <v>2</v>
      </c>
      <c r="Y139" s="40">
        <f t="shared" si="24"/>
        <v>151.54</v>
      </c>
      <c r="Z139" s="40">
        <f t="shared" si="27"/>
        <v>85</v>
      </c>
      <c r="AA139" s="40" t="s">
        <v>2</v>
      </c>
    </row>
    <row r="140" spans="3:27" x14ac:dyDescent="0.3">
      <c r="C140" s="40">
        <v>6</v>
      </c>
      <c r="D140" s="40">
        <v>3</v>
      </c>
      <c r="E140" s="40">
        <v>4.8</v>
      </c>
      <c r="F140" s="40">
        <v>1.8</v>
      </c>
      <c r="G140" s="63" t="s">
        <v>2</v>
      </c>
      <c r="O140" s="40">
        <f t="shared" si="22"/>
        <v>0.73666330033417116</v>
      </c>
      <c r="P140" s="40">
        <f t="shared" si="25"/>
        <v>128</v>
      </c>
      <c r="Q140" s="40" t="s">
        <v>2</v>
      </c>
      <c r="T140" s="40">
        <f t="shared" si="23"/>
        <v>145.65835918339872</v>
      </c>
      <c r="U140" s="40">
        <f t="shared" si="26"/>
        <v>88</v>
      </c>
      <c r="V140" s="40" t="s">
        <v>2</v>
      </c>
      <c r="Y140" s="40">
        <f t="shared" si="24"/>
        <v>151.24</v>
      </c>
      <c r="Z140" s="40">
        <f t="shared" si="27"/>
        <v>73</v>
      </c>
      <c r="AA140" s="40" t="s">
        <v>2</v>
      </c>
    </row>
    <row r="141" spans="3:27" x14ac:dyDescent="0.3">
      <c r="C141" s="40">
        <v>6.9</v>
      </c>
      <c r="D141" s="40">
        <v>3.1</v>
      </c>
      <c r="E141" s="40">
        <v>5.4</v>
      </c>
      <c r="F141" s="40">
        <v>2.1</v>
      </c>
      <c r="G141" s="63" t="s">
        <v>2</v>
      </c>
      <c r="O141" s="40">
        <f t="shared" si="22"/>
        <v>0.74887942327800316</v>
      </c>
      <c r="P141" s="40">
        <f t="shared" si="25"/>
        <v>119</v>
      </c>
      <c r="Q141" s="40" t="s">
        <v>2</v>
      </c>
      <c r="T141" s="40">
        <f t="shared" si="23"/>
        <v>146.06497732173855</v>
      </c>
      <c r="U141" s="40">
        <f t="shared" si="26"/>
        <v>113</v>
      </c>
      <c r="V141" s="40" t="s">
        <v>2</v>
      </c>
      <c r="Y141" s="40">
        <f t="shared" si="24"/>
        <v>152.44</v>
      </c>
      <c r="Z141" s="40">
        <f t="shared" si="27"/>
        <v>110</v>
      </c>
      <c r="AA141" s="40" t="s">
        <v>2</v>
      </c>
    </row>
    <row r="142" spans="3:27" x14ac:dyDescent="0.3">
      <c r="C142" s="40">
        <v>6.7</v>
      </c>
      <c r="D142" s="40">
        <v>3.1</v>
      </c>
      <c r="E142" s="40">
        <v>5.6</v>
      </c>
      <c r="F142" s="40">
        <v>2.4</v>
      </c>
      <c r="G142" s="63" t="s">
        <v>2</v>
      </c>
      <c r="O142" s="40">
        <f t="shared" si="22"/>
        <v>0.76091477053020073</v>
      </c>
      <c r="P142" s="40">
        <f t="shared" si="25"/>
        <v>104</v>
      </c>
      <c r="Q142" s="40" t="s">
        <v>2</v>
      </c>
      <c r="T142" s="40">
        <f t="shared" si="23"/>
        <v>145.16181178257591</v>
      </c>
      <c r="U142" s="40">
        <f t="shared" si="26"/>
        <v>70</v>
      </c>
      <c r="V142" s="40" t="s">
        <v>2</v>
      </c>
      <c r="Y142" s="40">
        <f t="shared" si="24"/>
        <v>151.13999999999999</v>
      </c>
      <c r="Z142" s="40">
        <f t="shared" si="27"/>
        <v>71</v>
      </c>
      <c r="AA142" s="40" t="s">
        <v>2</v>
      </c>
    </row>
    <row r="143" spans="3:27" x14ac:dyDescent="0.3">
      <c r="C143" s="40">
        <v>6.9</v>
      </c>
      <c r="D143" s="40">
        <v>3.1</v>
      </c>
      <c r="E143" s="40">
        <v>5.0999999999999996</v>
      </c>
      <c r="F143" s="40">
        <v>2.2999999999999998</v>
      </c>
      <c r="G143" s="63" t="s">
        <v>2</v>
      </c>
      <c r="O143" s="40">
        <f t="shared" si="22"/>
        <v>0.73754266639998878</v>
      </c>
      <c r="P143" s="40">
        <f t="shared" si="25"/>
        <v>127</v>
      </c>
      <c r="Q143" s="40" t="s">
        <v>2</v>
      </c>
      <c r="T143" s="40">
        <f t="shared" si="23"/>
        <v>145.36452662186881</v>
      </c>
      <c r="U143" s="40">
        <f t="shared" si="26"/>
        <v>80</v>
      </c>
      <c r="V143" s="40" t="s">
        <v>2</v>
      </c>
      <c r="Y143" s="40">
        <f t="shared" si="24"/>
        <v>151.44000000000003</v>
      </c>
      <c r="Z143" s="40">
        <f t="shared" si="27"/>
        <v>83</v>
      </c>
      <c r="AA143" s="40" t="s">
        <v>2</v>
      </c>
    </row>
    <row r="144" spans="3:27" x14ac:dyDescent="0.3">
      <c r="C144" s="40">
        <v>5.8</v>
      </c>
      <c r="D144" s="40">
        <v>2.7</v>
      </c>
      <c r="E144" s="40">
        <v>5.0999999999999996</v>
      </c>
      <c r="F144" s="40">
        <v>1.9</v>
      </c>
      <c r="G144" s="63" t="s">
        <v>2</v>
      </c>
      <c r="O144" s="40">
        <f t="shared" si="22"/>
        <v>0.76943126174822429</v>
      </c>
      <c r="P144" s="40">
        <f t="shared" si="25"/>
        <v>92</v>
      </c>
      <c r="Q144" s="40" t="s">
        <v>2</v>
      </c>
      <c r="T144" s="40">
        <f t="shared" si="23"/>
        <v>145.16562127446016</v>
      </c>
      <c r="U144" s="40">
        <f t="shared" si="26"/>
        <v>71</v>
      </c>
      <c r="V144" s="40" t="s">
        <v>2</v>
      </c>
      <c r="Y144" s="40">
        <f t="shared" si="24"/>
        <v>151.64000000000001</v>
      </c>
      <c r="Z144" s="40">
        <f t="shared" si="27"/>
        <v>87</v>
      </c>
      <c r="AA144" s="40" t="s">
        <v>2</v>
      </c>
    </row>
    <row r="145" spans="3:27" x14ac:dyDescent="0.3">
      <c r="C145" s="40">
        <v>6.8</v>
      </c>
      <c r="D145" s="40">
        <v>3.2</v>
      </c>
      <c r="E145" s="40">
        <v>5.9</v>
      </c>
      <c r="F145" s="40">
        <v>2.2999999999999998</v>
      </c>
      <c r="G145" s="63" t="s">
        <v>2</v>
      </c>
      <c r="O145" s="40">
        <f t="shared" si="22"/>
        <v>0.72878574724150735</v>
      </c>
      <c r="P145" s="40">
        <f t="shared" si="25"/>
        <v>140</v>
      </c>
      <c r="Q145" s="40" t="s">
        <v>2</v>
      </c>
      <c r="T145" s="40">
        <f t="shared" si="23"/>
        <v>146.27212858231059</v>
      </c>
      <c r="U145" s="40">
        <f t="shared" si="26"/>
        <v>120</v>
      </c>
      <c r="V145" s="40" t="s">
        <v>2</v>
      </c>
      <c r="Y145" s="40">
        <f t="shared" si="24"/>
        <v>152.74</v>
      </c>
      <c r="Z145" s="40">
        <f t="shared" si="27"/>
        <v>115</v>
      </c>
      <c r="AA145" s="40" t="s">
        <v>2</v>
      </c>
    </row>
    <row r="146" spans="3:27" x14ac:dyDescent="0.3">
      <c r="C146" s="40">
        <v>6.7</v>
      </c>
      <c r="D146" s="40">
        <v>3.3</v>
      </c>
      <c r="E146" s="40">
        <v>5.7</v>
      </c>
      <c r="F146" s="40">
        <v>2.5</v>
      </c>
      <c r="G146" s="63" t="s">
        <v>2</v>
      </c>
      <c r="O146" s="40">
        <f t="shared" si="22"/>
        <v>0.73014417736527959</v>
      </c>
      <c r="P146" s="40">
        <f t="shared" si="25"/>
        <v>138</v>
      </c>
      <c r="Q146" s="40" t="s">
        <v>2</v>
      </c>
      <c r="T146" s="40">
        <f t="shared" si="23"/>
        <v>145.26017210508871</v>
      </c>
      <c r="U146" s="40">
        <f t="shared" si="26"/>
        <v>72</v>
      </c>
      <c r="V146" s="40" t="s">
        <v>2</v>
      </c>
      <c r="Y146" s="40">
        <f t="shared" si="24"/>
        <v>150.84</v>
      </c>
      <c r="Z146" s="40">
        <f t="shared" si="27"/>
        <v>68</v>
      </c>
      <c r="AA146" s="40" t="s">
        <v>2</v>
      </c>
    </row>
    <row r="147" spans="3:27" x14ac:dyDescent="0.3">
      <c r="C147" s="40">
        <v>6.7</v>
      </c>
      <c r="D147" s="40">
        <v>3</v>
      </c>
      <c r="E147" s="40">
        <v>5.2</v>
      </c>
      <c r="F147" s="40">
        <v>2.2999999999999998</v>
      </c>
      <c r="G147" s="63" t="s">
        <v>2</v>
      </c>
      <c r="O147" s="40">
        <f t="shared" si="22"/>
        <v>0.72752885446669291</v>
      </c>
      <c r="P147" s="40">
        <f t="shared" si="25"/>
        <v>142</v>
      </c>
      <c r="Q147" s="40" t="s">
        <v>2</v>
      </c>
      <c r="T147" s="40">
        <f t="shared" si="23"/>
        <v>145.36035773208596</v>
      </c>
      <c r="U147" s="40">
        <f t="shared" si="26"/>
        <v>76</v>
      </c>
      <c r="V147" s="40" t="s">
        <v>2</v>
      </c>
      <c r="Y147" s="40">
        <f t="shared" si="24"/>
        <v>151.24</v>
      </c>
      <c r="Z147" s="40">
        <f t="shared" si="27"/>
        <v>73</v>
      </c>
      <c r="AA147" s="40" t="s">
        <v>2</v>
      </c>
    </row>
    <row r="148" spans="3:27" x14ac:dyDescent="0.3">
      <c r="C148" s="40">
        <v>6.3</v>
      </c>
      <c r="D148" s="40">
        <v>2.5</v>
      </c>
      <c r="E148" s="40">
        <v>5</v>
      </c>
      <c r="F148" s="40">
        <v>1.9</v>
      </c>
      <c r="G148" s="63" t="s">
        <v>2</v>
      </c>
      <c r="O148" s="40">
        <f t="shared" si="22"/>
        <v>0.7580562849674124</v>
      </c>
      <c r="P148" s="40">
        <f t="shared" si="25"/>
        <v>106</v>
      </c>
      <c r="Q148" s="40" t="s">
        <v>2</v>
      </c>
      <c r="T148" s="40">
        <f t="shared" si="23"/>
        <v>145.36766352941083</v>
      </c>
      <c r="U148" s="40">
        <f t="shared" si="26"/>
        <v>81</v>
      </c>
      <c r="V148" s="40" t="s">
        <v>2</v>
      </c>
      <c r="Y148" s="40">
        <f t="shared" si="24"/>
        <v>151.84000000000003</v>
      </c>
      <c r="Z148" s="40">
        <f t="shared" si="27"/>
        <v>97</v>
      </c>
      <c r="AA148" s="40" t="s">
        <v>2</v>
      </c>
    </row>
    <row r="149" spans="3:27" x14ac:dyDescent="0.3">
      <c r="C149" s="40">
        <v>6.5</v>
      </c>
      <c r="D149" s="40">
        <v>3</v>
      </c>
      <c r="E149" s="40">
        <v>5.2</v>
      </c>
      <c r="F149" s="40">
        <v>2</v>
      </c>
      <c r="G149" s="63" t="s">
        <v>2</v>
      </c>
      <c r="O149" s="40">
        <f t="shared" si="22"/>
        <v>0.76524588631009849</v>
      </c>
      <c r="P149" s="40">
        <f t="shared" si="25"/>
        <v>98</v>
      </c>
      <c r="Q149" s="40" t="s">
        <v>2</v>
      </c>
      <c r="T149" s="40">
        <f t="shared" si="23"/>
        <v>145.77906434052866</v>
      </c>
      <c r="U149" s="40">
        <f t="shared" si="26"/>
        <v>100</v>
      </c>
      <c r="V149" s="40" t="s">
        <v>2</v>
      </c>
      <c r="Y149" s="40">
        <f t="shared" si="24"/>
        <v>152.54</v>
      </c>
      <c r="Z149" s="40">
        <f t="shared" si="27"/>
        <v>112</v>
      </c>
      <c r="AA149" s="40" t="s">
        <v>2</v>
      </c>
    </row>
    <row r="150" spans="3:27" x14ac:dyDescent="0.3">
      <c r="C150" s="40">
        <v>6.2</v>
      </c>
      <c r="D150" s="40">
        <v>3.4</v>
      </c>
      <c r="E150" s="40">
        <v>5.4</v>
      </c>
      <c r="F150" s="40">
        <v>2.2999999999999998</v>
      </c>
      <c r="G150" s="63" t="s">
        <v>2</v>
      </c>
      <c r="O150" s="40">
        <f t="shared" si="22"/>
        <v>0.75381839598171541</v>
      </c>
      <c r="P150" s="40">
        <f t="shared" si="25"/>
        <v>109</v>
      </c>
      <c r="Q150" s="40" t="s">
        <v>2</v>
      </c>
      <c r="T150" s="40">
        <f t="shared" si="23"/>
        <v>145.56429369869522</v>
      </c>
      <c r="U150" s="40">
        <f t="shared" si="26"/>
        <v>86</v>
      </c>
      <c r="V150" s="40" t="s">
        <v>2</v>
      </c>
      <c r="Y150" s="40">
        <f t="shared" si="24"/>
        <v>151.74</v>
      </c>
      <c r="Z150" s="40">
        <f t="shared" si="27"/>
        <v>92</v>
      </c>
      <c r="AA150" s="40" t="s">
        <v>2</v>
      </c>
    </row>
    <row r="151" spans="3:27" x14ac:dyDescent="0.3">
      <c r="C151" s="40">
        <v>5.9</v>
      </c>
      <c r="D151" s="40">
        <v>3</v>
      </c>
      <c r="E151" s="40">
        <v>5.0999999999999996</v>
      </c>
      <c r="F151" s="40">
        <v>1.8</v>
      </c>
      <c r="G151" s="63" t="s">
        <v>2</v>
      </c>
      <c r="O151" s="40">
        <f t="shared" si="22"/>
        <v>0.71450880074486933</v>
      </c>
      <c r="P151" s="40">
        <f t="shared" si="25"/>
        <v>146</v>
      </c>
      <c r="Q151" s="40" t="s">
        <v>2</v>
      </c>
      <c r="T151" s="40">
        <f t="shared" si="23"/>
        <v>145.85605095435707</v>
      </c>
      <c r="U151" s="40">
        <f t="shared" si="26"/>
        <v>102</v>
      </c>
      <c r="V151" s="40" t="s">
        <v>2</v>
      </c>
      <c r="Y151" s="40">
        <f t="shared" si="24"/>
        <v>151.74</v>
      </c>
      <c r="Z151" s="40">
        <f t="shared" si="27"/>
        <v>92</v>
      </c>
      <c r="AA151" s="40" t="s">
        <v>2</v>
      </c>
    </row>
  </sheetData>
  <mergeCells count="4">
    <mergeCell ref="L38:N38"/>
    <mergeCell ref="O2:R2"/>
    <mergeCell ref="T2:W2"/>
    <mergeCell ref="Y2:AA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V30"/>
  <sheetViews>
    <sheetView showGridLines="0" zoomScale="94" zoomScaleNormal="94" workbookViewId="0">
      <selection activeCell="T2" sqref="T2"/>
    </sheetView>
  </sheetViews>
  <sheetFormatPr defaultRowHeight="14.4" x14ac:dyDescent="0.3"/>
  <cols>
    <col min="3" max="3" width="12.109375" customWidth="1"/>
    <col min="5" max="5" width="11.44140625" customWidth="1"/>
    <col min="9" max="9" width="12.33203125" customWidth="1"/>
    <col min="11" max="11" width="11" customWidth="1"/>
    <col min="13" max="13" width="11.77734375" customWidth="1"/>
    <col min="16" max="16" width="11.33203125" customWidth="1"/>
    <col min="17" max="17" width="12.6640625" customWidth="1"/>
    <col min="18" max="18" width="12.21875" customWidth="1"/>
    <col min="19" max="19" width="10.44140625" customWidth="1"/>
  </cols>
  <sheetData>
    <row r="1" spans="3:22" ht="12.6" customHeight="1" x14ac:dyDescent="0.3">
      <c r="C1" s="15" t="s">
        <v>36</v>
      </c>
      <c r="D1" s="16" t="s">
        <v>37</v>
      </c>
      <c r="E1" s="17" t="s">
        <v>38</v>
      </c>
      <c r="F1" s="18" t="s">
        <v>39</v>
      </c>
      <c r="G1" s="19" t="s">
        <v>40</v>
      </c>
      <c r="H1" s="14"/>
      <c r="I1" s="26" t="s">
        <v>36</v>
      </c>
      <c r="J1" s="27" t="s">
        <v>37</v>
      </c>
      <c r="K1" s="28" t="s">
        <v>38</v>
      </c>
      <c r="L1" s="29" t="s">
        <v>39</v>
      </c>
      <c r="M1" s="30" t="s">
        <v>43</v>
      </c>
      <c r="N1" s="13" t="s">
        <v>20</v>
      </c>
      <c r="P1" s="1" t="s">
        <v>36</v>
      </c>
      <c r="Q1" s="2" t="s">
        <v>37</v>
      </c>
      <c r="R1" s="3" t="s">
        <v>38</v>
      </c>
      <c r="S1" s="4" t="s">
        <v>39</v>
      </c>
      <c r="T1" s="5" t="s">
        <v>40</v>
      </c>
    </row>
    <row r="2" spans="3:22" ht="18" x14ac:dyDescent="0.35">
      <c r="C2" s="12" t="s">
        <v>21</v>
      </c>
      <c r="D2" s="12" t="s">
        <v>22</v>
      </c>
      <c r="E2" s="12" t="s">
        <v>23</v>
      </c>
      <c r="F2" s="12" t="s">
        <v>24</v>
      </c>
      <c r="G2" s="12" t="s">
        <v>25</v>
      </c>
      <c r="I2" s="31">
        <f>IF(P$2=C2,0,1)</f>
        <v>1</v>
      </c>
      <c r="J2" s="31">
        <f>IF(Q$2=D2,0,1)</f>
        <v>0</v>
      </c>
      <c r="K2" s="31">
        <f>IF(R$2=E2,0,1)</f>
        <v>1</v>
      </c>
      <c r="L2" s="31">
        <f>IF(S$2=F2,0,1)</f>
        <v>0</v>
      </c>
      <c r="M2" s="58">
        <f>SUM(I2:L2)</f>
        <v>2</v>
      </c>
      <c r="N2" s="57">
        <f>RANK(M2,$M$2:$M$30,1)</f>
        <v>8</v>
      </c>
      <c r="O2" t="s">
        <v>25</v>
      </c>
      <c r="P2" s="6" t="s">
        <v>29</v>
      </c>
      <c r="Q2" s="6" t="s">
        <v>22</v>
      </c>
      <c r="R2" s="6" t="s">
        <v>32</v>
      </c>
      <c r="S2" s="6" t="s">
        <v>24</v>
      </c>
      <c r="T2" s="49" t="str">
        <f>VLOOKUP(V2,$N$2:$O$30,2,FALSE)</f>
        <v>Yes</v>
      </c>
      <c r="U2" s="32" t="s">
        <v>35</v>
      </c>
      <c r="V2" s="32">
        <v>1</v>
      </c>
    </row>
    <row r="3" spans="3:22" x14ac:dyDescent="0.3">
      <c r="C3" s="12" t="s">
        <v>21</v>
      </c>
      <c r="D3" s="12" t="s">
        <v>22</v>
      </c>
      <c r="E3" s="12" t="s">
        <v>23</v>
      </c>
      <c r="F3" s="12" t="s">
        <v>26</v>
      </c>
      <c r="G3" s="12" t="s">
        <v>25</v>
      </c>
      <c r="I3" s="31">
        <f>IF(P$2=C3,0,1)</f>
        <v>1</v>
      </c>
      <c r="J3" s="31">
        <f t="shared" ref="J3:J30" si="0">IF(Q$2=D3,0,1)</f>
        <v>0</v>
      </c>
      <c r="K3" s="31">
        <f t="shared" ref="K3:K30" si="1">IF(R$2=E3,0,1)</f>
        <v>1</v>
      </c>
      <c r="L3" s="31">
        <f t="shared" ref="L3:L30" si="2">IF(S$2=F3,0,1)</f>
        <v>1</v>
      </c>
      <c r="M3" s="58">
        <f t="shared" ref="M3:M30" si="3">SUM(I3:L3)</f>
        <v>3</v>
      </c>
      <c r="N3" s="57">
        <f t="shared" ref="N3:N30" si="4">RANK(M3,$M$2:$M$30,1)</f>
        <v>17</v>
      </c>
      <c r="O3" t="s">
        <v>25</v>
      </c>
    </row>
    <row r="4" spans="3:22" x14ac:dyDescent="0.3">
      <c r="C4" s="12" t="s">
        <v>27</v>
      </c>
      <c r="D4" s="12" t="s">
        <v>22</v>
      </c>
      <c r="E4" s="12" t="s">
        <v>23</v>
      </c>
      <c r="F4" s="12" t="s">
        <v>24</v>
      </c>
      <c r="G4" s="12" t="s">
        <v>28</v>
      </c>
      <c r="I4" s="31">
        <f t="shared" ref="I4:I30" si="5">IF(P$2=C4,0,1)</f>
        <v>1</v>
      </c>
      <c r="J4" s="31">
        <f t="shared" si="0"/>
        <v>0</v>
      </c>
      <c r="K4" s="31">
        <f t="shared" si="1"/>
        <v>1</v>
      </c>
      <c r="L4" s="31">
        <f t="shared" si="2"/>
        <v>0</v>
      </c>
      <c r="M4" s="58">
        <f t="shared" si="3"/>
        <v>2</v>
      </c>
      <c r="N4" s="57">
        <f t="shared" si="4"/>
        <v>8</v>
      </c>
      <c r="O4" t="s">
        <v>28</v>
      </c>
    </row>
    <row r="5" spans="3:22" x14ac:dyDescent="0.3">
      <c r="C5" s="12" t="s">
        <v>29</v>
      </c>
      <c r="D5" s="12" t="s">
        <v>30</v>
      </c>
      <c r="E5" s="12" t="s">
        <v>23</v>
      </c>
      <c r="F5" s="12" t="s">
        <v>24</v>
      </c>
      <c r="G5" s="12" t="s">
        <v>28</v>
      </c>
      <c r="I5" s="31">
        <f t="shared" si="5"/>
        <v>0</v>
      </c>
      <c r="J5" s="31">
        <f t="shared" si="0"/>
        <v>1</v>
      </c>
      <c r="K5" s="31">
        <f t="shared" si="1"/>
        <v>1</v>
      </c>
      <c r="L5" s="31">
        <f t="shared" si="2"/>
        <v>0</v>
      </c>
      <c r="M5" s="58">
        <f t="shared" si="3"/>
        <v>2</v>
      </c>
      <c r="N5" s="57">
        <f t="shared" si="4"/>
        <v>8</v>
      </c>
      <c r="O5" t="s">
        <v>28</v>
      </c>
    </row>
    <row r="6" spans="3:22" x14ac:dyDescent="0.3">
      <c r="C6" s="12" t="s">
        <v>29</v>
      </c>
      <c r="D6" s="12" t="s">
        <v>31</v>
      </c>
      <c r="E6" s="12" t="s">
        <v>32</v>
      </c>
      <c r="F6" s="12" t="s">
        <v>24</v>
      </c>
      <c r="G6" s="12" t="s">
        <v>28</v>
      </c>
      <c r="I6" s="31">
        <f t="shared" si="5"/>
        <v>0</v>
      </c>
      <c r="J6" s="31">
        <f t="shared" si="0"/>
        <v>1</v>
      </c>
      <c r="K6" s="31">
        <f t="shared" si="1"/>
        <v>0</v>
      </c>
      <c r="L6" s="31">
        <f t="shared" si="2"/>
        <v>0</v>
      </c>
      <c r="M6" s="58">
        <f t="shared" si="3"/>
        <v>1</v>
      </c>
      <c r="N6" s="57">
        <f t="shared" si="4"/>
        <v>1</v>
      </c>
      <c r="O6" t="s">
        <v>28</v>
      </c>
    </row>
    <row r="7" spans="3:22" x14ac:dyDescent="0.3">
      <c r="C7" s="12" t="s">
        <v>29</v>
      </c>
      <c r="D7" s="12" t="s">
        <v>31</v>
      </c>
      <c r="E7" s="12" t="s">
        <v>32</v>
      </c>
      <c r="F7" s="12" t="s">
        <v>26</v>
      </c>
      <c r="G7" s="12" t="s">
        <v>25</v>
      </c>
      <c r="I7" s="31">
        <f t="shared" si="5"/>
        <v>0</v>
      </c>
      <c r="J7" s="31">
        <f t="shared" si="0"/>
        <v>1</v>
      </c>
      <c r="K7" s="31">
        <f t="shared" si="1"/>
        <v>0</v>
      </c>
      <c r="L7" s="31">
        <f t="shared" si="2"/>
        <v>1</v>
      </c>
      <c r="M7" s="58">
        <f t="shared" si="3"/>
        <v>2</v>
      </c>
      <c r="N7" s="57">
        <f t="shared" si="4"/>
        <v>8</v>
      </c>
      <c r="O7" t="s">
        <v>25</v>
      </c>
    </row>
    <row r="8" spans="3:22" x14ac:dyDescent="0.3">
      <c r="C8" s="12" t="s">
        <v>27</v>
      </c>
      <c r="D8" s="12" t="s">
        <v>31</v>
      </c>
      <c r="E8" s="12" t="s">
        <v>32</v>
      </c>
      <c r="F8" s="12" t="s">
        <v>26</v>
      </c>
      <c r="G8" s="12" t="s">
        <v>28</v>
      </c>
      <c r="I8" s="31">
        <f t="shared" si="5"/>
        <v>1</v>
      </c>
      <c r="J8" s="31">
        <f t="shared" si="0"/>
        <v>1</v>
      </c>
      <c r="K8" s="31">
        <f t="shared" si="1"/>
        <v>0</v>
      </c>
      <c r="L8" s="31">
        <f t="shared" si="2"/>
        <v>1</v>
      </c>
      <c r="M8" s="58">
        <f t="shared" si="3"/>
        <v>3</v>
      </c>
      <c r="N8" s="57">
        <f t="shared" si="4"/>
        <v>17</v>
      </c>
      <c r="O8" t="s">
        <v>28</v>
      </c>
    </row>
    <row r="9" spans="3:22" x14ac:dyDescent="0.3">
      <c r="C9" s="12" t="s">
        <v>21</v>
      </c>
      <c r="D9" s="12" t="s">
        <v>30</v>
      </c>
      <c r="E9" s="12" t="s">
        <v>23</v>
      </c>
      <c r="F9" s="12" t="s">
        <v>24</v>
      </c>
      <c r="G9" s="12" t="s">
        <v>25</v>
      </c>
      <c r="I9" s="31">
        <f t="shared" si="5"/>
        <v>1</v>
      </c>
      <c r="J9" s="31">
        <f t="shared" si="0"/>
        <v>1</v>
      </c>
      <c r="K9" s="31">
        <f t="shared" si="1"/>
        <v>1</v>
      </c>
      <c r="L9" s="31">
        <f t="shared" si="2"/>
        <v>0</v>
      </c>
      <c r="M9" s="58">
        <f t="shared" si="3"/>
        <v>3</v>
      </c>
      <c r="N9" s="57">
        <f t="shared" si="4"/>
        <v>17</v>
      </c>
      <c r="O9" t="s">
        <v>25</v>
      </c>
    </row>
    <row r="10" spans="3:22" x14ac:dyDescent="0.3">
      <c r="C10" s="12" t="s">
        <v>21</v>
      </c>
      <c r="D10" s="12" t="s">
        <v>31</v>
      </c>
      <c r="E10" s="12" t="s">
        <v>32</v>
      </c>
      <c r="F10" s="12" t="s">
        <v>24</v>
      </c>
      <c r="G10" s="12" t="s">
        <v>28</v>
      </c>
      <c r="I10" s="31">
        <f t="shared" si="5"/>
        <v>1</v>
      </c>
      <c r="J10" s="31">
        <f t="shared" si="0"/>
        <v>1</v>
      </c>
      <c r="K10" s="31">
        <f t="shared" si="1"/>
        <v>0</v>
      </c>
      <c r="L10" s="31">
        <f t="shared" si="2"/>
        <v>0</v>
      </c>
      <c r="M10" s="58">
        <f t="shared" si="3"/>
        <v>2</v>
      </c>
      <c r="N10" s="57">
        <f t="shared" si="4"/>
        <v>8</v>
      </c>
      <c r="O10" t="s">
        <v>28</v>
      </c>
    </row>
    <row r="11" spans="3:22" x14ac:dyDescent="0.3">
      <c r="C11" s="12" t="s">
        <v>29</v>
      </c>
      <c r="D11" s="12" t="s">
        <v>30</v>
      </c>
      <c r="E11" s="12" t="s">
        <v>32</v>
      </c>
      <c r="F11" s="12" t="s">
        <v>24</v>
      </c>
      <c r="G11" s="12" t="s">
        <v>28</v>
      </c>
      <c r="I11" s="31">
        <f t="shared" si="5"/>
        <v>0</v>
      </c>
      <c r="J11" s="31">
        <f t="shared" si="0"/>
        <v>1</v>
      </c>
      <c r="K11" s="31">
        <f t="shared" si="1"/>
        <v>0</v>
      </c>
      <c r="L11" s="31">
        <f t="shared" si="2"/>
        <v>0</v>
      </c>
      <c r="M11" s="58">
        <f t="shared" si="3"/>
        <v>1</v>
      </c>
      <c r="N11" s="57">
        <f t="shared" si="4"/>
        <v>1</v>
      </c>
      <c r="O11" t="s">
        <v>28</v>
      </c>
    </row>
    <row r="12" spans="3:22" x14ac:dyDescent="0.3">
      <c r="C12" s="12" t="s">
        <v>21</v>
      </c>
      <c r="D12" s="12" t="s">
        <v>33</v>
      </c>
      <c r="E12" s="12" t="s">
        <v>32</v>
      </c>
      <c r="F12" s="12" t="s">
        <v>26</v>
      </c>
      <c r="G12" s="12" t="s">
        <v>28</v>
      </c>
      <c r="I12" s="31">
        <f t="shared" si="5"/>
        <v>1</v>
      </c>
      <c r="J12" s="31">
        <f t="shared" si="0"/>
        <v>1</v>
      </c>
      <c r="K12" s="31">
        <f t="shared" si="1"/>
        <v>0</v>
      </c>
      <c r="L12" s="31">
        <f t="shared" si="2"/>
        <v>1</v>
      </c>
      <c r="M12" s="58">
        <f t="shared" si="3"/>
        <v>3</v>
      </c>
      <c r="N12" s="57">
        <f t="shared" si="4"/>
        <v>17</v>
      </c>
      <c r="O12" t="s">
        <v>28</v>
      </c>
    </row>
    <row r="13" spans="3:22" x14ac:dyDescent="0.3">
      <c r="C13" s="12" t="s">
        <v>27</v>
      </c>
      <c r="D13" s="12" t="s">
        <v>30</v>
      </c>
      <c r="E13" s="12" t="s">
        <v>23</v>
      </c>
      <c r="F13" s="12" t="s">
        <v>26</v>
      </c>
      <c r="G13" s="12" t="s">
        <v>28</v>
      </c>
      <c r="I13" s="31">
        <f t="shared" si="5"/>
        <v>1</v>
      </c>
      <c r="J13" s="31">
        <f t="shared" si="0"/>
        <v>1</v>
      </c>
      <c r="K13" s="31">
        <f t="shared" si="1"/>
        <v>1</v>
      </c>
      <c r="L13" s="31">
        <f t="shared" si="2"/>
        <v>1</v>
      </c>
      <c r="M13" s="58">
        <f t="shared" si="3"/>
        <v>4</v>
      </c>
      <c r="N13" s="57">
        <f t="shared" si="4"/>
        <v>28</v>
      </c>
      <c r="O13" t="s">
        <v>28</v>
      </c>
    </row>
    <row r="14" spans="3:22" x14ac:dyDescent="0.3">
      <c r="C14" s="12" t="s">
        <v>27</v>
      </c>
      <c r="D14" s="12" t="s">
        <v>22</v>
      </c>
      <c r="E14" s="12" t="s">
        <v>32</v>
      </c>
      <c r="F14" s="12" t="s">
        <v>34</v>
      </c>
      <c r="G14" s="12" t="s">
        <v>28</v>
      </c>
      <c r="I14" s="31">
        <f t="shared" si="5"/>
        <v>1</v>
      </c>
      <c r="J14" s="31">
        <f t="shared" si="0"/>
        <v>0</v>
      </c>
      <c r="K14" s="31">
        <f t="shared" si="1"/>
        <v>0</v>
      </c>
      <c r="L14" s="31">
        <f t="shared" si="2"/>
        <v>0</v>
      </c>
      <c r="M14" s="58">
        <f t="shared" si="3"/>
        <v>1</v>
      </c>
      <c r="N14" s="57">
        <f t="shared" si="4"/>
        <v>1</v>
      </c>
      <c r="O14" t="s">
        <v>28</v>
      </c>
    </row>
    <row r="15" spans="3:22" x14ac:dyDescent="0.3">
      <c r="C15" s="12" t="s">
        <v>29</v>
      </c>
      <c r="D15" s="12" t="s">
        <v>33</v>
      </c>
      <c r="E15" s="12" t="s">
        <v>23</v>
      </c>
      <c r="F15" s="12" t="s">
        <v>26</v>
      </c>
      <c r="G15" s="12" t="s">
        <v>25</v>
      </c>
      <c r="I15" s="31">
        <f t="shared" si="5"/>
        <v>0</v>
      </c>
      <c r="J15" s="31">
        <f t="shared" si="0"/>
        <v>1</v>
      </c>
      <c r="K15" s="31">
        <f t="shared" si="1"/>
        <v>1</v>
      </c>
      <c r="L15" s="31">
        <f t="shared" si="2"/>
        <v>1</v>
      </c>
      <c r="M15" s="58">
        <f t="shared" si="3"/>
        <v>3</v>
      </c>
      <c r="N15" s="57">
        <f t="shared" si="4"/>
        <v>17</v>
      </c>
      <c r="O15" t="s">
        <v>25</v>
      </c>
    </row>
    <row r="16" spans="3:22" x14ac:dyDescent="0.3">
      <c r="C16" s="12" t="s">
        <v>29</v>
      </c>
      <c r="D16" s="12" t="s">
        <v>30</v>
      </c>
      <c r="E16" s="12" t="s">
        <v>23</v>
      </c>
      <c r="F16" s="12" t="s">
        <v>24</v>
      </c>
      <c r="G16" s="12" t="s">
        <v>28</v>
      </c>
      <c r="I16" s="31">
        <f t="shared" si="5"/>
        <v>0</v>
      </c>
      <c r="J16" s="31">
        <f t="shared" si="0"/>
        <v>1</v>
      </c>
      <c r="K16" s="31">
        <f t="shared" si="1"/>
        <v>1</v>
      </c>
      <c r="L16" s="31">
        <f t="shared" si="2"/>
        <v>0</v>
      </c>
      <c r="M16" s="58">
        <f t="shared" si="3"/>
        <v>2</v>
      </c>
      <c r="N16" s="57">
        <f t="shared" si="4"/>
        <v>8</v>
      </c>
      <c r="O16" t="s">
        <v>28</v>
      </c>
    </row>
    <row r="17" spans="3:15" x14ac:dyDescent="0.3">
      <c r="C17" s="12" t="s">
        <v>29</v>
      </c>
      <c r="D17" s="12" t="s">
        <v>31</v>
      </c>
      <c r="E17" s="12" t="s">
        <v>32</v>
      </c>
      <c r="F17" s="12" t="s">
        <v>24</v>
      </c>
      <c r="G17" s="12" t="s">
        <v>28</v>
      </c>
      <c r="I17" s="31">
        <f t="shared" si="5"/>
        <v>0</v>
      </c>
      <c r="J17" s="31">
        <f t="shared" si="0"/>
        <v>1</v>
      </c>
      <c r="K17" s="31">
        <f t="shared" si="1"/>
        <v>0</v>
      </c>
      <c r="L17" s="31">
        <f t="shared" si="2"/>
        <v>0</v>
      </c>
      <c r="M17" s="58">
        <f t="shared" si="3"/>
        <v>1</v>
      </c>
      <c r="N17" s="57">
        <f t="shared" si="4"/>
        <v>1</v>
      </c>
      <c r="O17" t="s">
        <v>28</v>
      </c>
    </row>
    <row r="18" spans="3:15" x14ac:dyDescent="0.3">
      <c r="C18" s="12" t="s">
        <v>29</v>
      </c>
      <c r="D18" s="12" t="s">
        <v>31</v>
      </c>
      <c r="E18" s="12" t="s">
        <v>32</v>
      </c>
      <c r="F18" s="12" t="s">
        <v>26</v>
      </c>
      <c r="G18" s="12" t="s">
        <v>25</v>
      </c>
      <c r="I18" s="31">
        <f t="shared" si="5"/>
        <v>0</v>
      </c>
      <c r="J18" s="31">
        <f t="shared" si="0"/>
        <v>1</v>
      </c>
      <c r="K18" s="31">
        <f t="shared" si="1"/>
        <v>0</v>
      </c>
      <c r="L18" s="31">
        <f t="shared" si="2"/>
        <v>1</v>
      </c>
      <c r="M18" s="58">
        <f t="shared" si="3"/>
        <v>2</v>
      </c>
      <c r="N18" s="57">
        <f t="shared" si="4"/>
        <v>8</v>
      </c>
      <c r="O18" t="s">
        <v>25</v>
      </c>
    </row>
    <row r="19" spans="3:15" x14ac:dyDescent="0.3">
      <c r="C19" s="12" t="s">
        <v>27</v>
      </c>
      <c r="D19" s="12" t="s">
        <v>31</v>
      </c>
      <c r="E19" s="12" t="s">
        <v>32</v>
      </c>
      <c r="F19" s="12" t="s">
        <v>26</v>
      </c>
      <c r="G19" s="12" t="s">
        <v>28</v>
      </c>
      <c r="I19" s="31">
        <f t="shared" si="5"/>
        <v>1</v>
      </c>
      <c r="J19" s="31">
        <f t="shared" si="0"/>
        <v>1</v>
      </c>
      <c r="K19" s="31">
        <f t="shared" si="1"/>
        <v>0</v>
      </c>
      <c r="L19" s="31">
        <f t="shared" si="2"/>
        <v>1</v>
      </c>
      <c r="M19" s="58">
        <f t="shared" si="3"/>
        <v>3</v>
      </c>
      <c r="N19" s="57">
        <f t="shared" si="4"/>
        <v>17</v>
      </c>
      <c r="O19" t="s">
        <v>28</v>
      </c>
    </row>
    <row r="20" spans="3:15" x14ac:dyDescent="0.3">
      <c r="C20" s="12" t="s">
        <v>21</v>
      </c>
      <c r="D20" s="12" t="s">
        <v>30</v>
      </c>
      <c r="E20" s="12" t="s">
        <v>23</v>
      </c>
      <c r="F20" s="12" t="s">
        <v>24</v>
      </c>
      <c r="G20" s="12" t="s">
        <v>25</v>
      </c>
      <c r="I20" s="31">
        <f t="shared" si="5"/>
        <v>1</v>
      </c>
      <c r="J20" s="31">
        <f t="shared" si="0"/>
        <v>1</v>
      </c>
      <c r="K20" s="31">
        <f t="shared" si="1"/>
        <v>1</v>
      </c>
      <c r="L20" s="31">
        <f t="shared" si="2"/>
        <v>0</v>
      </c>
      <c r="M20" s="58">
        <f t="shared" si="3"/>
        <v>3</v>
      </c>
      <c r="N20" s="57">
        <f t="shared" si="4"/>
        <v>17</v>
      </c>
      <c r="O20" t="s">
        <v>25</v>
      </c>
    </row>
    <row r="21" spans="3:15" x14ac:dyDescent="0.3">
      <c r="C21" s="12" t="s">
        <v>21</v>
      </c>
      <c r="D21" s="12" t="s">
        <v>31</v>
      </c>
      <c r="E21" s="12" t="s">
        <v>32</v>
      </c>
      <c r="F21" s="12" t="s">
        <v>24</v>
      </c>
      <c r="G21" s="12" t="s">
        <v>28</v>
      </c>
      <c r="I21" s="31">
        <f t="shared" si="5"/>
        <v>1</v>
      </c>
      <c r="J21" s="31">
        <f t="shared" si="0"/>
        <v>1</v>
      </c>
      <c r="K21" s="31">
        <f t="shared" si="1"/>
        <v>0</v>
      </c>
      <c r="L21" s="31">
        <f t="shared" si="2"/>
        <v>0</v>
      </c>
      <c r="M21" s="58">
        <f t="shared" si="3"/>
        <v>2</v>
      </c>
      <c r="N21" s="57">
        <f t="shared" si="4"/>
        <v>8</v>
      </c>
      <c r="O21" t="s">
        <v>28</v>
      </c>
    </row>
    <row r="22" spans="3:15" x14ac:dyDescent="0.3">
      <c r="C22" s="12" t="s">
        <v>29</v>
      </c>
      <c r="D22" s="12" t="s">
        <v>30</v>
      </c>
      <c r="E22" s="12" t="s">
        <v>32</v>
      </c>
      <c r="F22" s="12" t="s">
        <v>24</v>
      </c>
      <c r="G22" s="12" t="s">
        <v>28</v>
      </c>
      <c r="I22" s="31">
        <f t="shared" si="5"/>
        <v>0</v>
      </c>
      <c r="J22" s="31">
        <f t="shared" si="0"/>
        <v>1</v>
      </c>
      <c r="K22" s="31">
        <f t="shared" si="1"/>
        <v>0</v>
      </c>
      <c r="L22" s="31">
        <f t="shared" si="2"/>
        <v>0</v>
      </c>
      <c r="M22" s="58">
        <f t="shared" si="3"/>
        <v>1</v>
      </c>
      <c r="N22" s="57">
        <f t="shared" si="4"/>
        <v>1</v>
      </c>
      <c r="O22" t="s">
        <v>28</v>
      </c>
    </row>
    <row r="23" spans="3:15" x14ac:dyDescent="0.3">
      <c r="C23" s="12" t="s">
        <v>21</v>
      </c>
      <c r="D23" s="12" t="s">
        <v>33</v>
      </c>
      <c r="E23" s="12" t="s">
        <v>32</v>
      </c>
      <c r="F23" s="12" t="s">
        <v>26</v>
      </c>
      <c r="G23" s="12" t="s">
        <v>28</v>
      </c>
      <c r="I23" s="31">
        <f t="shared" si="5"/>
        <v>1</v>
      </c>
      <c r="J23" s="31">
        <f t="shared" si="0"/>
        <v>1</v>
      </c>
      <c r="K23" s="31">
        <f t="shared" si="1"/>
        <v>0</v>
      </c>
      <c r="L23" s="31">
        <f t="shared" si="2"/>
        <v>1</v>
      </c>
      <c r="M23" s="58">
        <f t="shared" si="3"/>
        <v>3</v>
      </c>
      <c r="N23" s="57">
        <f t="shared" si="4"/>
        <v>17</v>
      </c>
      <c r="O23" t="s">
        <v>28</v>
      </c>
    </row>
    <row r="24" spans="3:15" x14ac:dyDescent="0.3">
      <c r="C24" s="12" t="s">
        <v>21</v>
      </c>
      <c r="D24" s="12" t="s">
        <v>30</v>
      </c>
      <c r="E24" s="12" t="s">
        <v>23</v>
      </c>
      <c r="F24" s="12" t="s">
        <v>24</v>
      </c>
      <c r="G24" s="12" t="s">
        <v>25</v>
      </c>
      <c r="I24" s="31">
        <f t="shared" si="5"/>
        <v>1</v>
      </c>
      <c r="J24" s="31">
        <f t="shared" si="0"/>
        <v>1</v>
      </c>
      <c r="K24" s="31">
        <f t="shared" si="1"/>
        <v>1</v>
      </c>
      <c r="L24" s="31">
        <f t="shared" si="2"/>
        <v>0</v>
      </c>
      <c r="M24" s="58">
        <f t="shared" si="3"/>
        <v>3</v>
      </c>
      <c r="N24" s="57">
        <f t="shared" si="4"/>
        <v>17</v>
      </c>
      <c r="O24" t="s">
        <v>25</v>
      </c>
    </row>
    <row r="25" spans="3:15" x14ac:dyDescent="0.3">
      <c r="C25" s="12" t="s">
        <v>21</v>
      </c>
      <c r="D25" s="12" t="s">
        <v>31</v>
      </c>
      <c r="E25" s="12" t="s">
        <v>32</v>
      </c>
      <c r="F25" s="12" t="s">
        <v>24</v>
      </c>
      <c r="G25" s="12" t="s">
        <v>28</v>
      </c>
      <c r="I25" s="31">
        <f t="shared" si="5"/>
        <v>1</v>
      </c>
      <c r="J25" s="31">
        <f t="shared" si="0"/>
        <v>1</v>
      </c>
      <c r="K25" s="31">
        <f t="shared" si="1"/>
        <v>0</v>
      </c>
      <c r="L25" s="31">
        <f t="shared" si="2"/>
        <v>0</v>
      </c>
      <c r="M25" s="58">
        <f t="shared" si="3"/>
        <v>2</v>
      </c>
      <c r="N25" s="57">
        <f t="shared" si="4"/>
        <v>8</v>
      </c>
      <c r="O25" t="s">
        <v>28</v>
      </c>
    </row>
    <row r="26" spans="3:15" x14ac:dyDescent="0.3">
      <c r="C26" s="12" t="s">
        <v>29</v>
      </c>
      <c r="D26" s="12" t="s">
        <v>30</v>
      </c>
      <c r="E26" s="12" t="s">
        <v>32</v>
      </c>
      <c r="F26" s="12" t="s">
        <v>24</v>
      </c>
      <c r="G26" s="12" t="s">
        <v>28</v>
      </c>
      <c r="I26" s="31">
        <f t="shared" si="5"/>
        <v>0</v>
      </c>
      <c r="J26" s="31">
        <f t="shared" si="0"/>
        <v>1</v>
      </c>
      <c r="K26" s="31">
        <f t="shared" si="1"/>
        <v>0</v>
      </c>
      <c r="L26" s="31">
        <f t="shared" si="2"/>
        <v>0</v>
      </c>
      <c r="M26" s="58">
        <f t="shared" si="3"/>
        <v>1</v>
      </c>
      <c r="N26" s="57">
        <f t="shared" si="4"/>
        <v>1</v>
      </c>
      <c r="O26" t="s">
        <v>28</v>
      </c>
    </row>
    <row r="27" spans="3:15" x14ac:dyDescent="0.3">
      <c r="C27" s="12" t="s">
        <v>21</v>
      </c>
      <c r="D27" s="12" t="s">
        <v>33</v>
      </c>
      <c r="E27" s="12" t="s">
        <v>32</v>
      </c>
      <c r="F27" s="12" t="s">
        <v>26</v>
      </c>
      <c r="G27" s="12" t="s">
        <v>28</v>
      </c>
      <c r="I27" s="31">
        <f t="shared" si="5"/>
        <v>1</v>
      </c>
      <c r="J27" s="31">
        <f t="shared" si="0"/>
        <v>1</v>
      </c>
      <c r="K27" s="31">
        <f t="shared" si="1"/>
        <v>0</v>
      </c>
      <c r="L27" s="31">
        <f t="shared" si="2"/>
        <v>1</v>
      </c>
      <c r="M27" s="58">
        <f t="shared" si="3"/>
        <v>3</v>
      </c>
      <c r="N27" s="57">
        <f t="shared" si="4"/>
        <v>17</v>
      </c>
      <c r="O27" t="s">
        <v>28</v>
      </c>
    </row>
    <row r="28" spans="3:15" x14ac:dyDescent="0.3">
      <c r="C28" s="12" t="s">
        <v>27</v>
      </c>
      <c r="D28" s="12" t="s">
        <v>30</v>
      </c>
      <c r="E28" s="12" t="s">
        <v>23</v>
      </c>
      <c r="F28" s="12" t="s">
        <v>26</v>
      </c>
      <c r="G28" s="12" t="s">
        <v>28</v>
      </c>
      <c r="I28" s="31">
        <f t="shared" si="5"/>
        <v>1</v>
      </c>
      <c r="J28" s="31">
        <f t="shared" si="0"/>
        <v>1</v>
      </c>
      <c r="K28" s="31">
        <f t="shared" si="1"/>
        <v>1</v>
      </c>
      <c r="L28" s="31">
        <f t="shared" si="2"/>
        <v>1</v>
      </c>
      <c r="M28" s="58">
        <f t="shared" si="3"/>
        <v>4</v>
      </c>
      <c r="N28" s="57">
        <f t="shared" si="4"/>
        <v>28</v>
      </c>
      <c r="O28" t="s">
        <v>28</v>
      </c>
    </row>
    <row r="29" spans="3:15" x14ac:dyDescent="0.3">
      <c r="C29" s="12" t="s">
        <v>27</v>
      </c>
      <c r="D29" s="12" t="s">
        <v>22</v>
      </c>
      <c r="E29" s="12" t="s">
        <v>32</v>
      </c>
      <c r="F29" s="12" t="s">
        <v>34</v>
      </c>
      <c r="G29" s="12" t="s">
        <v>28</v>
      </c>
      <c r="I29" s="31">
        <f t="shared" si="5"/>
        <v>1</v>
      </c>
      <c r="J29" s="31">
        <f t="shared" si="0"/>
        <v>0</v>
      </c>
      <c r="K29" s="31">
        <f t="shared" si="1"/>
        <v>0</v>
      </c>
      <c r="L29" s="31">
        <f t="shared" si="2"/>
        <v>0</v>
      </c>
      <c r="M29" s="58">
        <f t="shared" si="3"/>
        <v>1</v>
      </c>
      <c r="N29" s="57">
        <f t="shared" si="4"/>
        <v>1</v>
      </c>
      <c r="O29" t="s">
        <v>28</v>
      </c>
    </row>
    <row r="30" spans="3:15" x14ac:dyDescent="0.3">
      <c r="C30" s="12" t="s">
        <v>29</v>
      </c>
      <c r="D30" s="12" t="s">
        <v>33</v>
      </c>
      <c r="E30" s="12" t="s">
        <v>23</v>
      </c>
      <c r="F30" s="12" t="s">
        <v>26</v>
      </c>
      <c r="G30" s="12" t="s">
        <v>25</v>
      </c>
      <c r="I30" s="31">
        <f t="shared" si="5"/>
        <v>0</v>
      </c>
      <c r="J30" s="31">
        <f t="shared" si="0"/>
        <v>1</v>
      </c>
      <c r="K30" s="31">
        <f t="shared" si="1"/>
        <v>1</v>
      </c>
      <c r="L30" s="31">
        <f t="shared" si="2"/>
        <v>1</v>
      </c>
      <c r="M30" s="58">
        <f t="shared" si="3"/>
        <v>3</v>
      </c>
      <c r="N30" s="57">
        <f t="shared" si="4"/>
        <v>17</v>
      </c>
      <c r="O30" t="s">
        <v>25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Sheet3!$A$1:$A$3</xm:f>
          </x14:formula1>
          <xm:sqref>P2 Q9</xm:sqref>
        </x14:dataValidation>
        <x14:dataValidation type="list" allowBlank="1" showInputMessage="1" showErrorMessage="1" xr:uid="{00000000-0002-0000-0100-000001000000}">
          <x14:formula1>
            <xm:f>Sheet3!$B$1:$B$4</xm:f>
          </x14:formula1>
          <xm:sqref>Q2 R9</xm:sqref>
        </x14:dataValidation>
        <x14:dataValidation type="list" allowBlank="1" showInputMessage="1" showErrorMessage="1" xr:uid="{00000000-0002-0000-0100-000002000000}">
          <x14:formula1>
            <xm:f>Sheet3!$C$1:$C$2</xm:f>
          </x14:formula1>
          <xm:sqref>R2 S9</xm:sqref>
        </x14:dataValidation>
        <x14:dataValidation type="list" allowBlank="1" showInputMessage="1" showErrorMessage="1" xr:uid="{00000000-0002-0000-0100-000003000000}">
          <x14:formula1>
            <xm:f>Sheet3!$D$1:$D$2</xm:f>
          </x14:formula1>
          <xm:sqref>S2 T9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AC39"/>
  <sheetViews>
    <sheetView showGridLines="0" workbookViewId="0"/>
  </sheetViews>
  <sheetFormatPr defaultRowHeight="14.4" x14ac:dyDescent="0.3"/>
  <cols>
    <col min="1" max="1" width="8.88671875" style="7"/>
    <col min="2" max="2" width="7.6640625" style="7" customWidth="1"/>
    <col min="3" max="3" width="8.33203125" style="7" customWidth="1"/>
    <col min="4" max="4" width="6" style="7" customWidth="1"/>
    <col min="5" max="5" width="8.77734375" style="7" customWidth="1"/>
    <col min="6" max="6" width="13.6640625" style="7" customWidth="1"/>
    <col min="7" max="7" width="8.88671875" style="7"/>
    <col min="8" max="8" width="11.88671875" style="7" customWidth="1"/>
    <col min="9" max="9" width="7.6640625" style="7" customWidth="1"/>
    <col min="10" max="10" width="11.109375" style="7" customWidth="1"/>
    <col min="11" max="11" width="13.109375" style="61" customWidth="1"/>
    <col min="12" max="12" width="10.33203125" style="7" customWidth="1"/>
    <col min="13" max="13" width="28.77734375" style="7" customWidth="1"/>
    <col min="14" max="14" width="19.109375" style="7" customWidth="1"/>
    <col min="15" max="15" width="15.44140625" style="7" customWidth="1"/>
    <col min="16" max="18" width="8.88671875" style="7"/>
    <col min="19" max="19" width="19.33203125" style="7" customWidth="1"/>
    <col min="20" max="20" width="14.21875" style="7" customWidth="1"/>
    <col min="21" max="21" width="6.33203125" style="7" customWidth="1"/>
    <col min="22" max="23" width="8.88671875" style="7"/>
    <col min="24" max="24" width="6" style="7" customWidth="1"/>
    <col min="25" max="25" width="11.44140625" style="7" customWidth="1"/>
    <col min="26" max="26" width="18" style="7" customWidth="1"/>
    <col min="27" max="16384" width="8.88671875" style="7"/>
  </cols>
  <sheetData>
    <row r="1" spans="3:29" s="36" customFormat="1" ht="36.6" customHeight="1" x14ac:dyDescent="0.3">
      <c r="C1" s="33" t="s">
        <v>44</v>
      </c>
      <c r="D1" s="33" t="s">
        <v>64</v>
      </c>
      <c r="E1" s="33" t="s">
        <v>45</v>
      </c>
      <c r="F1" s="33" t="s">
        <v>46</v>
      </c>
      <c r="G1" s="33" t="s">
        <v>47</v>
      </c>
      <c r="H1" s="33" t="s">
        <v>48</v>
      </c>
      <c r="I1" s="33" t="s">
        <v>49</v>
      </c>
      <c r="J1" s="33" t="s">
        <v>50</v>
      </c>
      <c r="K1" s="60" t="s">
        <v>51</v>
      </c>
      <c r="L1" s="34"/>
      <c r="M1" s="70" t="s">
        <v>41</v>
      </c>
      <c r="N1" s="71"/>
      <c r="O1" s="71"/>
      <c r="P1" s="71"/>
      <c r="Q1" s="71"/>
      <c r="R1" s="71"/>
      <c r="S1" s="72"/>
      <c r="T1" s="35" t="s">
        <v>52</v>
      </c>
      <c r="U1" s="35" t="s">
        <v>20</v>
      </c>
      <c r="V1" s="35" t="s">
        <v>51</v>
      </c>
      <c r="W1" s="35"/>
      <c r="X1" s="35" t="s">
        <v>35</v>
      </c>
      <c r="Y1" s="35" t="s">
        <v>53</v>
      </c>
      <c r="Z1" s="36" t="s">
        <v>90</v>
      </c>
    </row>
    <row r="2" spans="3:29" x14ac:dyDescent="0.3">
      <c r="C2" s="7" t="s">
        <v>54</v>
      </c>
      <c r="D2" s="7">
        <f>VLOOKUP(C2,$AA$2:$AB$4,2,FALSE)</f>
        <v>1</v>
      </c>
      <c r="E2" s="7">
        <v>7678</v>
      </c>
      <c r="F2" s="7">
        <v>7597</v>
      </c>
      <c r="G2" s="7">
        <v>5918</v>
      </c>
      <c r="H2" s="7">
        <v>11570</v>
      </c>
      <c r="I2" s="7">
        <v>35</v>
      </c>
      <c r="J2" s="7">
        <v>10</v>
      </c>
      <c r="K2" s="61">
        <v>53</v>
      </c>
      <c r="T2" s="7">
        <f t="shared" ref="T2:T38" si="0">SQRT(SUMXMY2(D2:J2,$M$4:$S$4))</f>
        <v>28592.826897667885</v>
      </c>
      <c r="U2" s="7">
        <f>RANK(T2,$T$2:$T$38,1)</f>
        <v>34</v>
      </c>
      <c r="V2" s="7">
        <v>53</v>
      </c>
      <c r="X2" s="7">
        <v>1</v>
      </c>
      <c r="Y2" s="7">
        <f>VLOOKUP(X2,$U$2:$V$38,2,FALSE)</f>
        <v>47</v>
      </c>
      <c r="Z2" s="7">
        <f>SQRT(38)</f>
        <v>6.164414002968976</v>
      </c>
      <c r="AA2" s="38" t="s">
        <v>54</v>
      </c>
      <c r="AB2" s="38">
        <v>1</v>
      </c>
      <c r="AC2" s="38"/>
    </row>
    <row r="3" spans="3:29" ht="21.6" customHeight="1" x14ac:dyDescent="0.3">
      <c r="C3" s="7" t="s">
        <v>54</v>
      </c>
      <c r="D3" s="7">
        <f t="shared" ref="D3:D38" si="1">VLOOKUP(C3,$AA$2:$AB$4,2,FALSE)</f>
        <v>1</v>
      </c>
      <c r="E3" s="7">
        <v>9061</v>
      </c>
      <c r="F3" s="7">
        <v>7754</v>
      </c>
      <c r="G3" s="7">
        <v>5653</v>
      </c>
      <c r="H3" s="7">
        <v>67368</v>
      </c>
      <c r="I3" s="7">
        <v>41</v>
      </c>
      <c r="J3" s="7">
        <v>5</v>
      </c>
      <c r="K3" s="61">
        <v>48</v>
      </c>
      <c r="M3" s="21" t="s">
        <v>44</v>
      </c>
      <c r="N3" s="20" t="s">
        <v>57</v>
      </c>
      <c r="O3" s="20" t="s">
        <v>63</v>
      </c>
      <c r="P3" s="20" t="s">
        <v>47</v>
      </c>
      <c r="Q3" s="20" t="s">
        <v>62</v>
      </c>
      <c r="R3" s="20" t="s">
        <v>49</v>
      </c>
      <c r="S3" s="20" t="s">
        <v>50</v>
      </c>
      <c r="T3" s="7">
        <f t="shared" si="0"/>
        <v>27691.881048422838</v>
      </c>
      <c r="U3" s="7">
        <f t="shared" ref="U3:U38" si="2">RANK(T3,$T$2:$T$38,1)</f>
        <v>32</v>
      </c>
      <c r="V3" s="7">
        <v>48</v>
      </c>
      <c r="X3" s="7">
        <v>2</v>
      </c>
      <c r="Y3" s="7">
        <f t="shared" ref="Y3:Y7" si="3">VLOOKUP(X3,$U$2:$V$38,2,FALSE)</f>
        <v>43</v>
      </c>
      <c r="AA3" s="38" t="s">
        <v>55</v>
      </c>
      <c r="AB3" s="38">
        <v>2</v>
      </c>
      <c r="AC3" s="38"/>
    </row>
    <row r="4" spans="3:29" ht="15" thickBot="1" x14ac:dyDescent="0.35">
      <c r="C4" s="7" t="s">
        <v>54</v>
      </c>
      <c r="D4" s="7">
        <f t="shared" si="1"/>
        <v>1</v>
      </c>
      <c r="E4" s="7">
        <v>9502</v>
      </c>
      <c r="F4" s="7">
        <v>7575</v>
      </c>
      <c r="G4" s="7">
        <v>5428</v>
      </c>
      <c r="H4" s="7">
        <v>15197</v>
      </c>
      <c r="I4" s="7">
        <v>23</v>
      </c>
      <c r="J4" s="7">
        <v>8</v>
      </c>
      <c r="K4" s="61">
        <v>46</v>
      </c>
      <c r="M4" s="8">
        <f>VLOOKUP(M5,$AA$2:$AB$4,2,FALSE)</f>
        <v>2</v>
      </c>
      <c r="N4" s="8">
        <v>5000</v>
      </c>
      <c r="O4" s="8">
        <v>8000</v>
      </c>
      <c r="P4" s="8">
        <v>4522</v>
      </c>
      <c r="Q4" s="8">
        <v>40000</v>
      </c>
      <c r="R4" s="8">
        <v>79</v>
      </c>
      <c r="S4" s="8">
        <v>8</v>
      </c>
      <c r="T4" s="7">
        <f t="shared" si="0"/>
        <v>25228.186835363336</v>
      </c>
      <c r="U4" s="7">
        <f t="shared" si="2"/>
        <v>28</v>
      </c>
      <c r="V4" s="7">
        <v>46</v>
      </c>
      <c r="X4" s="7">
        <v>3</v>
      </c>
      <c r="Y4" s="7">
        <f t="shared" si="3"/>
        <v>43</v>
      </c>
      <c r="AA4" s="38" t="s">
        <v>56</v>
      </c>
      <c r="AB4" s="38">
        <v>3</v>
      </c>
      <c r="AC4" s="38"/>
    </row>
    <row r="5" spans="3:29" ht="15" thickBot="1" x14ac:dyDescent="0.35">
      <c r="C5" s="7" t="s">
        <v>54</v>
      </c>
      <c r="D5" s="7">
        <f t="shared" si="1"/>
        <v>1</v>
      </c>
      <c r="E5" s="7">
        <v>8950</v>
      </c>
      <c r="F5" s="7">
        <v>7686</v>
      </c>
      <c r="G5" s="7">
        <v>5013</v>
      </c>
      <c r="H5" s="7">
        <v>47330</v>
      </c>
      <c r="I5" s="7">
        <v>39</v>
      </c>
      <c r="J5" s="7">
        <v>10</v>
      </c>
      <c r="K5" s="61">
        <v>51</v>
      </c>
      <c r="M5" s="59" t="s">
        <v>55</v>
      </c>
      <c r="T5" s="7">
        <f t="shared" si="0"/>
        <v>8347.016353164765</v>
      </c>
      <c r="U5" s="7">
        <f t="shared" si="2"/>
        <v>9</v>
      </c>
      <c r="V5" s="7">
        <v>51</v>
      </c>
      <c r="X5" s="7">
        <v>4</v>
      </c>
      <c r="Y5" s="7">
        <f t="shared" si="3"/>
        <v>55</v>
      </c>
      <c r="AA5" s="38"/>
      <c r="AB5" s="38"/>
      <c r="AC5" s="38"/>
    </row>
    <row r="6" spans="3:29" x14ac:dyDescent="0.3">
      <c r="C6" s="7" t="s">
        <v>54</v>
      </c>
      <c r="D6" s="7">
        <f t="shared" si="1"/>
        <v>1</v>
      </c>
      <c r="E6" s="7">
        <v>8401</v>
      </c>
      <c r="F6" s="7">
        <v>7996</v>
      </c>
      <c r="G6" s="7">
        <v>5516</v>
      </c>
      <c r="H6" s="7">
        <v>73076</v>
      </c>
      <c r="I6" s="7">
        <v>40</v>
      </c>
      <c r="J6" s="7">
        <v>7</v>
      </c>
      <c r="K6" s="61">
        <v>50</v>
      </c>
      <c r="T6" s="7">
        <f t="shared" si="0"/>
        <v>33265.269456296308</v>
      </c>
      <c r="U6" s="7">
        <f t="shared" si="2"/>
        <v>37</v>
      </c>
      <c r="V6" s="7">
        <v>50</v>
      </c>
      <c r="X6" s="7">
        <v>5</v>
      </c>
      <c r="Y6" s="7">
        <f t="shared" si="3"/>
        <v>46</v>
      </c>
      <c r="AA6" s="38"/>
      <c r="AB6" s="38"/>
      <c r="AC6" s="38"/>
    </row>
    <row r="7" spans="3:29" ht="21.6" thickBot="1" x14ac:dyDescent="0.45">
      <c r="C7" s="7" t="s">
        <v>54</v>
      </c>
      <c r="D7" s="7">
        <f t="shared" si="1"/>
        <v>1</v>
      </c>
      <c r="E7" s="7">
        <v>7726</v>
      </c>
      <c r="F7" s="7">
        <v>7583</v>
      </c>
      <c r="G7" s="7">
        <v>5850</v>
      </c>
      <c r="H7" s="7">
        <v>18196</v>
      </c>
      <c r="I7" s="7">
        <v>66</v>
      </c>
      <c r="J7" s="7">
        <v>9</v>
      </c>
      <c r="K7" s="61">
        <v>47</v>
      </c>
      <c r="M7" s="10" t="s">
        <v>65</v>
      </c>
      <c r="N7" s="11">
        <f>100/AVERAGE(Y2:Y7)</f>
        <v>2.0833333333333335</v>
      </c>
      <c r="O7" s="39" t="s">
        <v>58</v>
      </c>
      <c r="T7" s="7">
        <f t="shared" si="0"/>
        <v>22017.791351541146</v>
      </c>
      <c r="U7" s="7">
        <f t="shared" si="2"/>
        <v>26</v>
      </c>
      <c r="V7" s="7">
        <v>47</v>
      </c>
      <c r="X7" s="7">
        <v>6</v>
      </c>
      <c r="Y7" s="7">
        <f t="shared" si="3"/>
        <v>54</v>
      </c>
      <c r="AA7" s="38"/>
      <c r="AB7" s="38"/>
      <c r="AC7" s="38"/>
    </row>
    <row r="8" spans="3:29" x14ac:dyDescent="0.3">
      <c r="C8" s="7" t="s">
        <v>54</v>
      </c>
      <c r="D8" s="7">
        <f t="shared" si="1"/>
        <v>1</v>
      </c>
      <c r="E8" s="7">
        <v>9463</v>
      </c>
      <c r="F8" s="7">
        <v>7535</v>
      </c>
      <c r="G8" s="7">
        <v>5638</v>
      </c>
      <c r="H8" s="7">
        <v>12780</v>
      </c>
      <c r="I8" s="7">
        <v>57</v>
      </c>
      <c r="J8" s="7">
        <v>8</v>
      </c>
      <c r="K8" s="61">
        <v>46</v>
      </c>
      <c r="T8" s="7">
        <f t="shared" si="0"/>
        <v>27609.94268375072</v>
      </c>
      <c r="U8" s="7">
        <f t="shared" si="2"/>
        <v>31</v>
      </c>
      <c r="V8" s="7">
        <v>46</v>
      </c>
      <c r="AA8" s="38"/>
      <c r="AB8" s="38"/>
      <c r="AC8" s="38"/>
    </row>
    <row r="9" spans="3:29" ht="21.6" thickBot="1" x14ac:dyDescent="0.45">
      <c r="C9" s="7" t="s">
        <v>54</v>
      </c>
      <c r="D9" s="7">
        <f t="shared" si="1"/>
        <v>1</v>
      </c>
      <c r="E9" s="7">
        <v>7645</v>
      </c>
      <c r="F9" s="7">
        <v>7632</v>
      </c>
      <c r="G9" s="7">
        <v>5080</v>
      </c>
      <c r="H9" s="7">
        <v>53654</v>
      </c>
      <c r="I9" s="7">
        <v>29</v>
      </c>
      <c r="J9" s="7">
        <v>7</v>
      </c>
      <c r="K9" s="61">
        <v>45</v>
      </c>
      <c r="M9" s="10" t="s">
        <v>59</v>
      </c>
      <c r="N9" s="11">
        <f>100/(N17+(M4*N18)+(N4*N19)+(O4*N20)+(P4*N21)+(Q4*N22)+(R4*N23)+(S4*N24))</f>
        <v>1.9429888022466071</v>
      </c>
      <c r="O9" s="39" t="s">
        <v>58</v>
      </c>
      <c r="T9" s="7">
        <f t="shared" si="0"/>
        <v>13923.973247604292</v>
      </c>
      <c r="U9" s="7">
        <f t="shared" si="2"/>
        <v>18</v>
      </c>
      <c r="V9" s="7">
        <v>45</v>
      </c>
      <c r="AA9" s="38"/>
      <c r="AB9" s="38"/>
      <c r="AC9" s="38"/>
    </row>
    <row r="10" spans="3:29" x14ac:dyDescent="0.3">
      <c r="C10" s="7" t="s">
        <v>54</v>
      </c>
      <c r="D10" s="7">
        <f t="shared" si="1"/>
        <v>1</v>
      </c>
      <c r="E10" s="7">
        <v>8020</v>
      </c>
      <c r="F10" s="7">
        <v>7824</v>
      </c>
      <c r="G10" s="7">
        <v>5683</v>
      </c>
      <c r="H10" s="7">
        <v>58676</v>
      </c>
      <c r="I10" s="7">
        <v>71</v>
      </c>
      <c r="J10" s="7">
        <v>5</v>
      </c>
      <c r="K10" s="61">
        <v>43</v>
      </c>
      <c r="T10" s="7">
        <f t="shared" si="0"/>
        <v>18955.008493799203</v>
      </c>
      <c r="U10" s="7">
        <f t="shared" si="2"/>
        <v>21</v>
      </c>
      <c r="V10" s="7">
        <v>43</v>
      </c>
    </row>
    <row r="11" spans="3:29" s="8" customFormat="1" x14ac:dyDescent="0.3">
      <c r="C11" s="8" t="s">
        <v>54</v>
      </c>
      <c r="D11" s="7">
        <f t="shared" si="1"/>
        <v>1</v>
      </c>
      <c r="E11" s="8">
        <v>9034</v>
      </c>
      <c r="F11" s="8">
        <v>7704</v>
      </c>
      <c r="G11" s="8">
        <v>5274</v>
      </c>
      <c r="H11" s="8">
        <v>42732</v>
      </c>
      <c r="I11" s="8">
        <v>68</v>
      </c>
      <c r="J11" s="8">
        <v>2</v>
      </c>
      <c r="K11" s="62">
        <v>43</v>
      </c>
      <c r="L11" s="7"/>
      <c r="M11" s="7"/>
      <c r="N11" s="7"/>
      <c r="T11" s="7">
        <f t="shared" si="0"/>
        <v>4938.6494105170086</v>
      </c>
      <c r="U11" s="7">
        <f t="shared" si="2"/>
        <v>3</v>
      </c>
      <c r="V11" s="8">
        <v>43</v>
      </c>
      <c r="X11" s="7"/>
      <c r="Y11" s="7"/>
    </row>
    <row r="12" spans="3:29" ht="21" x14ac:dyDescent="0.4">
      <c r="C12" s="7" t="s">
        <v>54</v>
      </c>
      <c r="D12" s="7">
        <f t="shared" si="1"/>
        <v>1</v>
      </c>
      <c r="E12" s="7">
        <v>8090</v>
      </c>
      <c r="F12" s="7">
        <v>7712</v>
      </c>
      <c r="G12" s="7">
        <v>5924</v>
      </c>
      <c r="H12" s="7">
        <v>25005</v>
      </c>
      <c r="I12" s="7">
        <v>72</v>
      </c>
      <c r="J12" s="7">
        <v>3</v>
      </c>
      <c r="K12" s="61">
        <v>51</v>
      </c>
      <c r="P12" s="39"/>
      <c r="Q12" s="39"/>
      <c r="R12" s="39"/>
      <c r="S12" s="39"/>
      <c r="T12" s="7">
        <f t="shared" si="0"/>
        <v>15376.825029894826</v>
      </c>
      <c r="U12" s="7">
        <f t="shared" si="2"/>
        <v>19</v>
      </c>
      <c r="V12" s="7">
        <v>51</v>
      </c>
    </row>
    <row r="13" spans="3:29" x14ac:dyDescent="0.3">
      <c r="C13" s="7" t="s">
        <v>54</v>
      </c>
      <c r="D13" s="7">
        <f t="shared" si="1"/>
        <v>1</v>
      </c>
      <c r="E13" s="7">
        <v>7933</v>
      </c>
      <c r="F13" s="7">
        <v>7801</v>
      </c>
      <c r="G13" s="7">
        <v>5129</v>
      </c>
      <c r="H13" s="7">
        <v>30910</v>
      </c>
      <c r="I13" s="7">
        <v>14</v>
      </c>
      <c r="J13" s="7">
        <v>4</v>
      </c>
      <c r="K13" s="61">
        <v>53</v>
      </c>
      <c r="T13" s="7">
        <f t="shared" si="0"/>
        <v>9573.0288310440174</v>
      </c>
      <c r="U13" s="7">
        <f t="shared" si="2"/>
        <v>13</v>
      </c>
      <c r="V13" s="7">
        <v>53</v>
      </c>
    </row>
    <row r="14" spans="3:29" x14ac:dyDescent="0.3">
      <c r="C14" s="7" t="s">
        <v>55</v>
      </c>
      <c r="D14" s="7">
        <f t="shared" si="1"/>
        <v>2</v>
      </c>
      <c r="E14" s="7">
        <v>7926</v>
      </c>
      <c r="F14" s="7">
        <v>7771</v>
      </c>
      <c r="G14" s="7">
        <v>5916</v>
      </c>
      <c r="H14" s="7">
        <v>20906</v>
      </c>
      <c r="I14" s="7">
        <v>19</v>
      </c>
      <c r="J14" s="7">
        <v>7</v>
      </c>
      <c r="K14" s="61">
        <v>50</v>
      </c>
      <c r="T14" s="7">
        <f t="shared" si="0"/>
        <v>19368.572224095406</v>
      </c>
      <c r="U14" s="7">
        <f t="shared" si="2"/>
        <v>22</v>
      </c>
      <c r="V14" s="7">
        <v>50</v>
      </c>
    </row>
    <row r="15" spans="3:29" x14ac:dyDescent="0.3">
      <c r="C15" s="7" t="s">
        <v>55</v>
      </c>
      <c r="D15" s="7">
        <f t="shared" si="1"/>
        <v>2</v>
      </c>
      <c r="E15" s="7">
        <v>7623</v>
      </c>
      <c r="F15" s="7">
        <v>7551</v>
      </c>
      <c r="G15" s="7">
        <v>5215</v>
      </c>
      <c r="H15" s="7">
        <v>57853</v>
      </c>
      <c r="I15" s="7">
        <v>40</v>
      </c>
      <c r="J15" s="7">
        <v>7</v>
      </c>
      <c r="K15" s="61">
        <v>50</v>
      </c>
      <c r="T15" s="7">
        <f t="shared" si="0"/>
        <v>18063.5851923144</v>
      </c>
      <c r="U15" s="7">
        <f t="shared" si="2"/>
        <v>20</v>
      </c>
      <c r="V15" s="7">
        <v>50</v>
      </c>
    </row>
    <row r="16" spans="3:29" x14ac:dyDescent="0.3">
      <c r="C16" s="7" t="s">
        <v>55</v>
      </c>
      <c r="D16" s="7">
        <f t="shared" si="1"/>
        <v>2</v>
      </c>
      <c r="E16" s="7">
        <v>8247</v>
      </c>
      <c r="F16" s="7">
        <v>7716</v>
      </c>
      <c r="G16" s="7">
        <v>5786</v>
      </c>
      <c r="H16" s="7">
        <v>31184</v>
      </c>
      <c r="I16" s="7">
        <v>65</v>
      </c>
      <c r="J16" s="7">
        <v>9</v>
      </c>
      <c r="K16" s="61">
        <v>52</v>
      </c>
      <c r="T16" s="7">
        <f t="shared" si="0"/>
        <v>9483.8501675216266</v>
      </c>
      <c r="U16" s="7">
        <f t="shared" si="2"/>
        <v>12</v>
      </c>
      <c r="V16" s="7">
        <v>52</v>
      </c>
    </row>
    <row r="17" spans="3:22" x14ac:dyDescent="0.3">
      <c r="C17" s="7" t="s">
        <v>55</v>
      </c>
      <c r="D17" s="7">
        <f t="shared" si="1"/>
        <v>2</v>
      </c>
      <c r="E17" s="7">
        <v>8918</v>
      </c>
      <c r="F17" s="7">
        <v>7856</v>
      </c>
      <c r="G17" s="7">
        <v>5571</v>
      </c>
      <c r="H17" s="7">
        <v>14123</v>
      </c>
      <c r="I17" s="7">
        <v>28</v>
      </c>
      <c r="J17" s="7">
        <v>6</v>
      </c>
      <c r="K17" s="61">
        <v>44</v>
      </c>
      <c r="M17" s="7" t="s">
        <v>60</v>
      </c>
      <c r="N17" s="7">
        <v>70.816685253087968</v>
      </c>
      <c r="T17" s="7">
        <f t="shared" si="0"/>
        <v>26193.388383330632</v>
      </c>
      <c r="U17" s="7">
        <f t="shared" si="2"/>
        <v>29</v>
      </c>
      <c r="V17" s="7">
        <v>44</v>
      </c>
    </row>
    <row r="18" spans="3:22" x14ac:dyDescent="0.3">
      <c r="C18" s="7" t="s">
        <v>55</v>
      </c>
      <c r="D18" s="7">
        <f t="shared" si="1"/>
        <v>2</v>
      </c>
      <c r="E18" s="7">
        <v>7577</v>
      </c>
      <c r="F18" s="7">
        <v>7816</v>
      </c>
      <c r="G18" s="7">
        <v>5155</v>
      </c>
      <c r="H18" s="7">
        <v>52071</v>
      </c>
      <c r="I18" s="7">
        <v>56</v>
      </c>
      <c r="J18" s="7">
        <v>8</v>
      </c>
      <c r="K18" s="61">
        <v>50</v>
      </c>
      <c r="M18" s="7" t="s">
        <v>61</v>
      </c>
      <c r="N18" s="7">
        <v>-3.7030386622389791E-2</v>
      </c>
      <c r="T18" s="7">
        <f t="shared" si="0"/>
        <v>12360.62474149264</v>
      </c>
      <c r="U18" s="7">
        <f t="shared" si="2"/>
        <v>15</v>
      </c>
      <c r="V18" s="7">
        <v>50</v>
      </c>
    </row>
    <row r="19" spans="3:22" x14ac:dyDescent="0.3">
      <c r="C19" s="7" t="s">
        <v>55</v>
      </c>
      <c r="D19" s="7">
        <f t="shared" si="1"/>
        <v>2</v>
      </c>
      <c r="E19" s="7">
        <v>8781</v>
      </c>
      <c r="F19" s="7">
        <v>7526</v>
      </c>
      <c r="G19" s="7">
        <v>5692</v>
      </c>
      <c r="H19" s="7">
        <v>60824</v>
      </c>
      <c r="I19" s="7">
        <v>9</v>
      </c>
      <c r="J19" s="7">
        <v>8</v>
      </c>
      <c r="K19" s="61">
        <v>42</v>
      </c>
      <c r="M19" s="7" t="s">
        <v>57</v>
      </c>
      <c r="N19" s="7">
        <v>-3.427900843796466E-4</v>
      </c>
      <c r="T19" s="7">
        <f t="shared" si="0"/>
        <v>21202.203022327656</v>
      </c>
      <c r="U19" s="7">
        <f t="shared" si="2"/>
        <v>25</v>
      </c>
      <c r="V19" s="7">
        <v>42</v>
      </c>
    </row>
    <row r="20" spans="3:22" x14ac:dyDescent="0.3">
      <c r="C20" s="7" t="s">
        <v>55</v>
      </c>
      <c r="D20" s="7">
        <f t="shared" si="1"/>
        <v>2</v>
      </c>
      <c r="E20" s="7">
        <v>8766</v>
      </c>
      <c r="F20" s="7">
        <v>7941</v>
      </c>
      <c r="G20" s="7">
        <v>5898</v>
      </c>
      <c r="H20" s="7">
        <v>41992</v>
      </c>
      <c r="I20" s="7">
        <v>5</v>
      </c>
      <c r="J20" s="7">
        <v>6</v>
      </c>
      <c r="K20" s="61">
        <v>43</v>
      </c>
      <c r="M20" s="7" t="s">
        <v>46</v>
      </c>
      <c r="N20" s="7">
        <v>-3.0581251422651889E-3</v>
      </c>
      <c r="T20" s="7">
        <f t="shared" si="0"/>
        <v>4478.0751445235928</v>
      </c>
      <c r="U20" s="7">
        <f t="shared" si="2"/>
        <v>2</v>
      </c>
      <c r="V20" s="7">
        <v>43</v>
      </c>
    </row>
    <row r="21" spans="3:22" x14ac:dyDescent="0.3">
      <c r="C21" s="7" t="s">
        <v>55</v>
      </c>
      <c r="D21" s="7">
        <f t="shared" si="1"/>
        <v>2</v>
      </c>
      <c r="E21" s="7">
        <v>8890</v>
      </c>
      <c r="F21" s="7">
        <v>7853</v>
      </c>
      <c r="G21" s="7">
        <v>5901</v>
      </c>
      <c r="H21" s="7">
        <v>45789</v>
      </c>
      <c r="I21" s="7">
        <v>42</v>
      </c>
      <c r="J21" s="7">
        <v>6</v>
      </c>
      <c r="K21" s="61">
        <v>53</v>
      </c>
      <c r="M21" s="7" t="s">
        <v>47</v>
      </c>
      <c r="N21" s="7">
        <v>-4.2162796706166295E-4</v>
      </c>
      <c r="T21" s="7">
        <f t="shared" si="0"/>
        <v>7111.2055236788083</v>
      </c>
      <c r="U21" s="7">
        <f t="shared" si="2"/>
        <v>7</v>
      </c>
      <c r="V21" s="7">
        <v>53</v>
      </c>
    </row>
    <row r="22" spans="3:22" x14ac:dyDescent="0.3">
      <c r="C22" s="7" t="s">
        <v>55</v>
      </c>
      <c r="D22" s="7">
        <f t="shared" si="1"/>
        <v>2</v>
      </c>
      <c r="E22" s="7">
        <v>8775</v>
      </c>
      <c r="F22" s="7">
        <v>7872</v>
      </c>
      <c r="G22" s="7">
        <v>5188</v>
      </c>
      <c r="H22" s="7">
        <v>35411</v>
      </c>
      <c r="I22" s="7">
        <v>25</v>
      </c>
      <c r="J22" s="7">
        <v>7</v>
      </c>
      <c r="K22" s="61">
        <v>46</v>
      </c>
      <c r="M22" s="7" t="s">
        <v>48</v>
      </c>
      <c r="N22" s="7">
        <v>2.6231573539602784E-5</v>
      </c>
      <c r="T22" s="7">
        <f t="shared" si="0"/>
        <v>5981.0035111175112</v>
      </c>
      <c r="U22" s="7">
        <f t="shared" si="2"/>
        <v>5</v>
      </c>
      <c r="V22" s="7">
        <v>46</v>
      </c>
    </row>
    <row r="23" spans="3:22" x14ac:dyDescent="0.3">
      <c r="C23" s="7" t="s">
        <v>55</v>
      </c>
      <c r="D23" s="7">
        <f t="shared" si="1"/>
        <v>2</v>
      </c>
      <c r="E23" s="7">
        <v>8382</v>
      </c>
      <c r="F23" s="7">
        <v>7771</v>
      </c>
      <c r="G23" s="7">
        <v>5670</v>
      </c>
      <c r="H23" s="7">
        <v>66814</v>
      </c>
      <c r="I23" s="7">
        <v>54</v>
      </c>
      <c r="J23" s="7">
        <v>10</v>
      </c>
      <c r="K23" s="61">
        <v>53</v>
      </c>
      <c r="M23" s="7" t="s">
        <v>49</v>
      </c>
      <c r="N23" s="7">
        <v>6.9121501427770599E-2</v>
      </c>
      <c r="T23" s="7">
        <f t="shared" si="0"/>
        <v>27051.792805653382</v>
      </c>
      <c r="U23" s="7">
        <f t="shared" si="2"/>
        <v>30</v>
      </c>
      <c r="V23" s="7">
        <v>53</v>
      </c>
    </row>
    <row r="24" spans="3:22" x14ac:dyDescent="0.3">
      <c r="C24" s="7" t="s">
        <v>55</v>
      </c>
      <c r="D24" s="7">
        <f t="shared" si="1"/>
        <v>2</v>
      </c>
      <c r="E24" s="7">
        <v>7719</v>
      </c>
      <c r="F24" s="7">
        <v>7917</v>
      </c>
      <c r="G24" s="7">
        <v>5020</v>
      </c>
      <c r="H24" s="7">
        <v>48766</v>
      </c>
      <c r="I24" s="7">
        <v>19</v>
      </c>
      <c r="J24" s="7">
        <v>6</v>
      </c>
      <c r="K24" s="61">
        <v>44</v>
      </c>
      <c r="M24" s="7" t="s">
        <v>50</v>
      </c>
      <c r="N24" s="7">
        <v>0.28752096446280057</v>
      </c>
      <c r="T24" s="7">
        <f t="shared" si="0"/>
        <v>9192.0734331270432</v>
      </c>
      <c r="U24" s="7">
        <f t="shared" si="2"/>
        <v>10</v>
      </c>
      <c r="V24" s="7">
        <v>44</v>
      </c>
    </row>
    <row r="25" spans="3:22" x14ac:dyDescent="0.3">
      <c r="C25" s="7" t="s">
        <v>55</v>
      </c>
      <c r="D25" s="7">
        <f t="shared" si="1"/>
        <v>2</v>
      </c>
      <c r="E25" s="7">
        <v>8736</v>
      </c>
      <c r="F25" s="7">
        <v>7968</v>
      </c>
      <c r="G25" s="7">
        <v>5552</v>
      </c>
      <c r="H25" s="7">
        <v>27299</v>
      </c>
      <c r="I25" s="7">
        <v>24</v>
      </c>
      <c r="J25" s="7">
        <v>7</v>
      </c>
      <c r="K25" s="61">
        <v>40</v>
      </c>
      <c r="T25" s="7">
        <f t="shared" si="0"/>
        <v>13279.233675178701</v>
      </c>
      <c r="U25" s="7">
        <f t="shared" si="2"/>
        <v>17</v>
      </c>
      <c r="V25" s="7">
        <v>40</v>
      </c>
    </row>
    <row r="26" spans="3:22" ht="21" x14ac:dyDescent="0.4">
      <c r="C26" s="7" t="s">
        <v>56</v>
      </c>
      <c r="D26" s="7">
        <f t="shared" si="1"/>
        <v>3</v>
      </c>
      <c r="E26" s="7">
        <v>9011</v>
      </c>
      <c r="F26" s="7">
        <v>7822</v>
      </c>
      <c r="G26" s="7">
        <v>5796</v>
      </c>
      <c r="H26" s="7">
        <v>16641</v>
      </c>
      <c r="I26" s="7">
        <v>70</v>
      </c>
      <c r="J26" s="7">
        <v>9</v>
      </c>
      <c r="K26" s="61">
        <v>50</v>
      </c>
      <c r="O26" s="39"/>
      <c r="P26" s="39"/>
      <c r="Q26" s="39"/>
      <c r="R26" s="39"/>
      <c r="S26" s="39"/>
      <c r="T26" s="7">
        <f t="shared" si="0"/>
        <v>23735.750356793022</v>
      </c>
      <c r="U26" s="7">
        <f t="shared" si="2"/>
        <v>27</v>
      </c>
      <c r="V26" s="7">
        <v>50</v>
      </c>
    </row>
    <row r="27" spans="3:22" x14ac:dyDescent="0.3">
      <c r="C27" s="7" t="s">
        <v>56</v>
      </c>
      <c r="D27" s="7">
        <f t="shared" si="1"/>
        <v>3</v>
      </c>
      <c r="E27" s="7">
        <v>8044</v>
      </c>
      <c r="F27" s="7">
        <v>7772</v>
      </c>
      <c r="G27" s="7">
        <v>5302</v>
      </c>
      <c r="H27" s="7">
        <v>67815</v>
      </c>
      <c r="I27" s="7">
        <v>14</v>
      </c>
      <c r="J27" s="7">
        <v>4</v>
      </c>
      <c r="K27" s="61">
        <v>44</v>
      </c>
      <c r="T27" s="7">
        <f t="shared" si="0"/>
        <v>27992.941735373224</v>
      </c>
      <c r="U27" s="7">
        <f t="shared" si="2"/>
        <v>33</v>
      </c>
      <c r="V27" s="7">
        <v>44</v>
      </c>
    </row>
    <row r="28" spans="3:22" x14ac:dyDescent="0.3">
      <c r="C28" s="7" t="s">
        <v>56</v>
      </c>
      <c r="D28" s="7">
        <f t="shared" si="1"/>
        <v>3</v>
      </c>
      <c r="E28" s="7">
        <v>8668</v>
      </c>
      <c r="F28" s="7">
        <v>7700</v>
      </c>
      <c r="G28" s="7">
        <v>5339</v>
      </c>
      <c r="H28" s="7">
        <v>38449</v>
      </c>
      <c r="I28" s="7">
        <v>59</v>
      </c>
      <c r="J28" s="7">
        <v>10</v>
      </c>
      <c r="K28" s="61">
        <v>47</v>
      </c>
      <c r="T28" s="7">
        <f t="shared" si="0"/>
        <v>4076.4836562900628</v>
      </c>
      <c r="U28" s="7">
        <f t="shared" si="2"/>
        <v>1</v>
      </c>
      <c r="V28" s="7">
        <v>47</v>
      </c>
    </row>
    <row r="29" spans="3:22" x14ac:dyDescent="0.3">
      <c r="C29" s="7" t="s">
        <v>56</v>
      </c>
      <c r="D29" s="7">
        <f t="shared" si="1"/>
        <v>3</v>
      </c>
      <c r="E29" s="7">
        <v>8541</v>
      </c>
      <c r="F29" s="7">
        <v>7842</v>
      </c>
      <c r="G29" s="7">
        <v>5547</v>
      </c>
      <c r="H29" s="7">
        <v>52716</v>
      </c>
      <c r="I29" s="7">
        <v>35</v>
      </c>
      <c r="J29" s="7">
        <v>8</v>
      </c>
      <c r="K29" s="61">
        <v>44</v>
      </c>
      <c r="T29" s="7">
        <f t="shared" si="0"/>
        <v>13240.576384734919</v>
      </c>
      <c r="U29" s="7">
        <f t="shared" si="2"/>
        <v>16</v>
      </c>
      <c r="V29" s="7">
        <v>44</v>
      </c>
    </row>
    <row r="30" spans="3:22" x14ac:dyDescent="0.3">
      <c r="C30" s="7" t="s">
        <v>56</v>
      </c>
      <c r="D30" s="7">
        <f t="shared" si="1"/>
        <v>3</v>
      </c>
      <c r="E30" s="7">
        <v>8768</v>
      </c>
      <c r="F30" s="7">
        <v>7738</v>
      </c>
      <c r="G30" s="7">
        <v>5516</v>
      </c>
      <c r="H30" s="7">
        <v>68991</v>
      </c>
      <c r="I30" s="7">
        <v>63</v>
      </c>
      <c r="J30" s="7">
        <v>5</v>
      </c>
      <c r="K30" s="61">
        <v>53</v>
      </c>
      <c r="T30" s="7">
        <f t="shared" si="0"/>
        <v>29252.911837969226</v>
      </c>
      <c r="U30" s="7">
        <f t="shared" si="2"/>
        <v>35</v>
      </c>
      <c r="V30" s="7">
        <v>53</v>
      </c>
    </row>
    <row r="31" spans="3:22" x14ac:dyDescent="0.3">
      <c r="C31" s="7" t="s">
        <v>56</v>
      </c>
      <c r="D31" s="7">
        <f t="shared" si="1"/>
        <v>3</v>
      </c>
      <c r="E31" s="7">
        <v>8244</v>
      </c>
      <c r="F31" s="7">
        <v>7538</v>
      </c>
      <c r="G31" s="7">
        <v>5859</v>
      </c>
      <c r="H31" s="7">
        <v>19158</v>
      </c>
      <c r="I31" s="7">
        <v>17</v>
      </c>
      <c r="J31" s="7">
        <v>9</v>
      </c>
      <c r="K31" s="61">
        <v>41</v>
      </c>
      <c r="T31" s="7">
        <f t="shared" si="0"/>
        <v>21140.420028939821</v>
      </c>
      <c r="U31" s="7">
        <f t="shared" si="2"/>
        <v>24</v>
      </c>
      <c r="V31" s="7">
        <v>41</v>
      </c>
    </row>
    <row r="32" spans="3:22" x14ac:dyDescent="0.3">
      <c r="C32" s="7" t="s">
        <v>56</v>
      </c>
      <c r="D32" s="7">
        <f t="shared" si="1"/>
        <v>3</v>
      </c>
      <c r="E32" s="7">
        <v>9899</v>
      </c>
      <c r="F32" s="7">
        <v>7976</v>
      </c>
      <c r="G32" s="7">
        <v>5625</v>
      </c>
      <c r="H32" s="7">
        <v>32233</v>
      </c>
      <c r="I32" s="7">
        <v>42</v>
      </c>
      <c r="J32" s="7">
        <v>2</v>
      </c>
      <c r="K32" s="61">
        <v>41</v>
      </c>
      <c r="T32" s="7">
        <f t="shared" si="0"/>
        <v>9249.0583845059609</v>
      </c>
      <c r="U32" s="7">
        <f t="shared" si="2"/>
        <v>11</v>
      </c>
      <c r="V32" s="7">
        <v>41</v>
      </c>
    </row>
    <row r="33" spans="3:22" x14ac:dyDescent="0.3">
      <c r="C33" s="7" t="s">
        <v>56</v>
      </c>
      <c r="D33" s="7">
        <f t="shared" si="1"/>
        <v>3</v>
      </c>
      <c r="E33" s="7">
        <v>9363</v>
      </c>
      <c r="F33" s="7">
        <v>7528</v>
      </c>
      <c r="G33" s="7">
        <v>5535</v>
      </c>
      <c r="H33" s="7">
        <v>43301</v>
      </c>
      <c r="I33" s="7">
        <v>42</v>
      </c>
      <c r="J33" s="7">
        <v>4</v>
      </c>
      <c r="K33" s="61">
        <v>55</v>
      </c>
      <c r="T33" s="7">
        <f t="shared" si="0"/>
        <v>5584.1480102160613</v>
      </c>
      <c r="U33" s="7">
        <f t="shared" si="2"/>
        <v>4</v>
      </c>
      <c r="V33" s="7">
        <v>55</v>
      </c>
    </row>
    <row r="34" spans="3:22" x14ac:dyDescent="0.3">
      <c r="C34" s="7" t="s">
        <v>56</v>
      </c>
      <c r="D34" s="7">
        <f t="shared" si="1"/>
        <v>3</v>
      </c>
      <c r="E34" s="7">
        <v>8254</v>
      </c>
      <c r="F34" s="7">
        <v>7791</v>
      </c>
      <c r="G34" s="7">
        <v>5787</v>
      </c>
      <c r="H34" s="7">
        <v>59723</v>
      </c>
      <c r="I34" s="7">
        <v>55</v>
      </c>
      <c r="J34" s="7">
        <v>5</v>
      </c>
      <c r="K34" s="61">
        <v>47</v>
      </c>
      <c r="T34" s="7">
        <f t="shared" si="0"/>
        <v>20030.719832297589</v>
      </c>
      <c r="U34" s="7">
        <f t="shared" si="2"/>
        <v>23</v>
      </c>
      <c r="V34" s="7">
        <v>47</v>
      </c>
    </row>
    <row r="35" spans="3:22" x14ac:dyDescent="0.3">
      <c r="C35" s="7" t="s">
        <v>56</v>
      </c>
      <c r="D35" s="7">
        <f t="shared" si="1"/>
        <v>3</v>
      </c>
      <c r="E35" s="7">
        <v>9746</v>
      </c>
      <c r="F35" s="7">
        <v>7969</v>
      </c>
      <c r="G35" s="7">
        <v>5337</v>
      </c>
      <c r="H35" s="7">
        <v>30828</v>
      </c>
      <c r="I35" s="7">
        <v>20</v>
      </c>
      <c r="J35" s="7">
        <v>7</v>
      </c>
      <c r="K35" s="61">
        <v>49</v>
      </c>
      <c r="T35" s="7">
        <f t="shared" si="0"/>
        <v>10359.47725515144</v>
      </c>
      <c r="U35" s="7">
        <f t="shared" si="2"/>
        <v>14</v>
      </c>
      <c r="V35" s="7">
        <v>49</v>
      </c>
    </row>
    <row r="36" spans="3:22" x14ac:dyDescent="0.3">
      <c r="C36" s="7" t="s">
        <v>56</v>
      </c>
      <c r="D36" s="7">
        <f t="shared" si="1"/>
        <v>3</v>
      </c>
      <c r="E36" s="7">
        <v>9279</v>
      </c>
      <c r="F36" s="7">
        <v>7718</v>
      </c>
      <c r="G36" s="7">
        <v>5516</v>
      </c>
      <c r="H36" s="7">
        <v>35710</v>
      </c>
      <c r="I36" s="7">
        <v>46</v>
      </c>
      <c r="J36" s="7">
        <v>8</v>
      </c>
      <c r="K36" s="61">
        <v>54</v>
      </c>
      <c r="T36" s="7">
        <f t="shared" si="0"/>
        <v>6146.7545094952347</v>
      </c>
      <c r="U36" s="7">
        <f t="shared" si="2"/>
        <v>6</v>
      </c>
      <c r="V36" s="7">
        <v>54</v>
      </c>
    </row>
    <row r="37" spans="3:22" x14ac:dyDescent="0.3">
      <c r="C37" s="7" t="s">
        <v>56</v>
      </c>
      <c r="D37" s="7">
        <f t="shared" si="1"/>
        <v>3</v>
      </c>
      <c r="E37" s="7">
        <v>9813</v>
      </c>
      <c r="F37" s="7">
        <v>7751</v>
      </c>
      <c r="G37" s="7">
        <v>5880</v>
      </c>
      <c r="H37" s="7">
        <v>10425</v>
      </c>
      <c r="I37" s="7">
        <v>25</v>
      </c>
      <c r="J37" s="7">
        <v>10</v>
      </c>
      <c r="K37" s="61">
        <v>43</v>
      </c>
      <c r="T37" s="7">
        <f t="shared" si="0"/>
        <v>29995.911054675435</v>
      </c>
      <c r="U37" s="7">
        <f t="shared" si="2"/>
        <v>36</v>
      </c>
      <c r="V37" s="7">
        <v>43</v>
      </c>
    </row>
    <row r="38" spans="3:22" ht="15" thickBot="1" x14ac:dyDescent="0.35">
      <c r="C38" s="7" t="s">
        <v>56</v>
      </c>
      <c r="D38" s="7">
        <f t="shared" si="1"/>
        <v>3</v>
      </c>
      <c r="E38" s="7">
        <v>8418</v>
      </c>
      <c r="F38" s="7">
        <v>7751</v>
      </c>
      <c r="G38" s="7">
        <v>5508</v>
      </c>
      <c r="H38" s="7">
        <v>33443</v>
      </c>
      <c r="I38" s="7">
        <v>49</v>
      </c>
      <c r="J38" s="7">
        <v>3</v>
      </c>
      <c r="K38" s="61">
        <v>46</v>
      </c>
      <c r="T38" s="7">
        <f t="shared" si="0"/>
        <v>7464.0535903756745</v>
      </c>
      <c r="U38" s="7">
        <f t="shared" si="2"/>
        <v>8</v>
      </c>
      <c r="V38" s="7">
        <v>46</v>
      </c>
    </row>
    <row r="39" spans="3:22" ht="15" thickBot="1" x14ac:dyDescent="0.35">
      <c r="C39" s="9"/>
    </row>
  </sheetData>
  <mergeCells count="1">
    <mergeCell ref="M1:S1"/>
  </mergeCells>
  <dataValidations count="1">
    <dataValidation type="list" allowBlank="1" showInputMessage="1" showErrorMessage="1" sqref="M5 P5 R5:S5" xr:uid="{00000000-0002-0000-0200-000000000000}">
      <formula1>$AA$2:$AA$4</formula1>
    </dataValidation>
  </dataValidations>
  <pageMargins left="0.7" right="0.7" top="0.75" bottom="0.75" header="0.3" footer="0.3"/>
  <ignoredErrors>
    <ignoredError sqref="T2:T38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workbookViewId="0">
      <selection activeCell="E29" sqref="E29"/>
    </sheetView>
  </sheetViews>
  <sheetFormatPr defaultRowHeight="14.4" x14ac:dyDescent="0.3"/>
  <cols>
    <col min="1" max="1" width="12.88671875" customWidth="1"/>
  </cols>
  <sheetData>
    <row r="1" spans="1:9" x14ac:dyDescent="0.3">
      <c r="A1" t="s">
        <v>66</v>
      </c>
    </row>
    <row r="2" spans="1:9" ht="15" thickBot="1" x14ac:dyDescent="0.35"/>
    <row r="3" spans="1:9" x14ac:dyDescent="0.3">
      <c r="A3" s="25" t="s">
        <v>67</v>
      </c>
      <c r="B3" s="25"/>
    </row>
    <row r="4" spans="1:9" x14ac:dyDescent="0.3">
      <c r="A4" s="22" t="s">
        <v>68</v>
      </c>
      <c r="B4" s="22">
        <v>0.4010724009655296</v>
      </c>
    </row>
    <row r="5" spans="1:9" x14ac:dyDescent="0.3">
      <c r="A5" s="22" t="s">
        <v>69</v>
      </c>
      <c r="B5" s="22">
        <v>0.16085907081625453</v>
      </c>
    </row>
    <row r="6" spans="1:9" x14ac:dyDescent="0.3">
      <c r="A6" s="22" t="s">
        <v>70</v>
      </c>
      <c r="B6" s="22">
        <v>-4.1692187952235761E-2</v>
      </c>
    </row>
    <row r="7" spans="1:9" x14ac:dyDescent="0.3">
      <c r="A7" s="22" t="s">
        <v>71</v>
      </c>
      <c r="B7" s="22">
        <v>4.3209594029035143</v>
      </c>
    </row>
    <row r="8" spans="1:9" ht="15" thickBot="1" x14ac:dyDescent="0.35">
      <c r="A8" s="23" t="s">
        <v>72</v>
      </c>
      <c r="B8" s="23">
        <v>37</v>
      </c>
    </row>
    <row r="10" spans="1:9" ht="15" thickBot="1" x14ac:dyDescent="0.35">
      <c r="A10" t="s">
        <v>73</v>
      </c>
    </row>
    <row r="11" spans="1:9" x14ac:dyDescent="0.3">
      <c r="A11" s="24"/>
      <c r="B11" s="24" t="s">
        <v>77</v>
      </c>
      <c r="C11" s="24" t="s">
        <v>78</v>
      </c>
      <c r="D11" s="24" t="s">
        <v>79</v>
      </c>
      <c r="E11" s="24" t="s">
        <v>80</v>
      </c>
      <c r="F11" s="24" t="s">
        <v>81</v>
      </c>
    </row>
    <row r="12" spans="1:9" x14ac:dyDescent="0.3">
      <c r="A12" s="22" t="s">
        <v>74</v>
      </c>
      <c r="B12" s="22">
        <v>7</v>
      </c>
      <c r="C12" s="22">
        <v>103.79322855857458</v>
      </c>
      <c r="D12" s="22">
        <v>14.82760407979637</v>
      </c>
      <c r="E12" s="22">
        <v>0.79416475510582429</v>
      </c>
      <c r="F12" s="22">
        <v>0.59827944278686596</v>
      </c>
    </row>
    <row r="13" spans="1:9" x14ac:dyDescent="0.3">
      <c r="A13" s="22" t="s">
        <v>75</v>
      </c>
      <c r="B13" s="22">
        <v>29</v>
      </c>
      <c r="C13" s="22">
        <v>541.45001468466853</v>
      </c>
      <c r="D13" s="22">
        <v>18.670690161540293</v>
      </c>
      <c r="E13" s="22"/>
      <c r="F13" s="22"/>
    </row>
    <row r="14" spans="1:9" ht="15" thickBot="1" x14ac:dyDescent="0.35">
      <c r="A14" s="23" t="s">
        <v>76</v>
      </c>
      <c r="B14" s="23">
        <v>36</v>
      </c>
      <c r="C14" s="23">
        <v>645.24324324324311</v>
      </c>
      <c r="D14" s="23"/>
      <c r="E14" s="23"/>
      <c r="F14" s="23"/>
    </row>
    <row r="15" spans="1:9" ht="15" thickBot="1" x14ac:dyDescent="0.35"/>
    <row r="16" spans="1:9" x14ac:dyDescent="0.3">
      <c r="A16" s="24"/>
      <c r="B16" s="24" t="s">
        <v>82</v>
      </c>
      <c r="C16" s="24" t="s">
        <v>71</v>
      </c>
      <c r="D16" s="24" t="s">
        <v>83</v>
      </c>
      <c r="E16" s="24" t="s">
        <v>84</v>
      </c>
      <c r="F16" s="24" t="s">
        <v>85</v>
      </c>
      <c r="G16" s="24" t="s">
        <v>86</v>
      </c>
      <c r="H16" s="24" t="s">
        <v>87</v>
      </c>
      <c r="I16" s="24" t="s">
        <v>88</v>
      </c>
    </row>
    <row r="17" spans="1:9" x14ac:dyDescent="0.3">
      <c r="A17" s="22" t="s">
        <v>60</v>
      </c>
      <c r="B17" s="22">
        <v>70.816685253087968</v>
      </c>
      <c r="C17" s="22">
        <v>47.266527460150236</v>
      </c>
      <c r="D17" s="22">
        <v>1.4982417591982518</v>
      </c>
      <c r="E17" s="22">
        <v>0.14487768427883066</v>
      </c>
      <c r="F17" s="22">
        <v>-25.854217789090768</v>
      </c>
      <c r="G17" s="22">
        <v>167.4875882952667</v>
      </c>
      <c r="H17" s="22">
        <v>-25.854217789090768</v>
      </c>
      <c r="I17" s="22">
        <v>167.4875882952667</v>
      </c>
    </row>
    <row r="18" spans="1:9" x14ac:dyDescent="0.3">
      <c r="A18" s="22" t="s">
        <v>64</v>
      </c>
      <c r="B18" s="22">
        <v>-3.7030386622389791E-2</v>
      </c>
      <c r="C18" s="22">
        <v>0.93246285356586012</v>
      </c>
      <c r="D18" s="22">
        <v>-3.9712452330707589E-2</v>
      </c>
      <c r="E18" s="22">
        <v>0.96859451413333719</v>
      </c>
      <c r="F18" s="22">
        <v>-1.9441310549229345</v>
      </c>
      <c r="G18" s="22">
        <v>1.8700702816781549</v>
      </c>
      <c r="H18" s="22">
        <v>-1.9441310549229345</v>
      </c>
      <c r="I18" s="22">
        <v>1.8700702816781549</v>
      </c>
    </row>
    <row r="19" spans="1:9" x14ac:dyDescent="0.3">
      <c r="A19" s="22" t="s">
        <v>45</v>
      </c>
      <c r="B19" s="22">
        <v>-3.427900843796466E-4</v>
      </c>
      <c r="C19" s="22">
        <v>1.2027058077466904E-3</v>
      </c>
      <c r="D19" s="22">
        <v>-0.28501573882134595</v>
      </c>
      <c r="E19" s="22">
        <v>0.77765771209046719</v>
      </c>
      <c r="F19" s="22">
        <v>-2.8025996531483356E-3</v>
      </c>
      <c r="G19" s="22">
        <v>2.1170194843890427E-3</v>
      </c>
      <c r="H19" s="22">
        <v>-2.8025996531483356E-3</v>
      </c>
      <c r="I19" s="22">
        <v>2.1170194843890427E-3</v>
      </c>
    </row>
    <row r="20" spans="1:9" x14ac:dyDescent="0.3">
      <c r="A20" s="22" t="s">
        <v>46</v>
      </c>
      <c r="B20" s="22">
        <v>-3.0581251422651889E-3</v>
      </c>
      <c r="C20" s="22">
        <v>5.6668756887657493E-3</v>
      </c>
      <c r="D20" s="22">
        <v>-0.53964923711450807</v>
      </c>
      <c r="E20" s="22">
        <v>0.59355881710792735</v>
      </c>
      <c r="F20" s="22">
        <v>-1.4648187279210087E-2</v>
      </c>
      <c r="G20" s="22">
        <v>8.5319369946797088E-3</v>
      </c>
      <c r="H20" s="22">
        <v>-1.4648187279210087E-2</v>
      </c>
      <c r="I20" s="22">
        <v>8.5319369946797088E-3</v>
      </c>
    </row>
    <row r="21" spans="1:9" x14ac:dyDescent="0.3">
      <c r="A21" s="22" t="s">
        <v>47</v>
      </c>
      <c r="B21" s="22">
        <v>-4.2162796706166295E-4</v>
      </c>
      <c r="C21" s="22">
        <v>2.822137763192584E-3</v>
      </c>
      <c r="D21" s="22">
        <v>-0.14940020737495474</v>
      </c>
      <c r="E21" s="22">
        <v>0.88227201167462255</v>
      </c>
      <c r="F21" s="22">
        <v>-6.1935477745252232E-3</v>
      </c>
      <c r="G21" s="22">
        <v>5.3502918404018966E-3</v>
      </c>
      <c r="H21" s="22">
        <v>-6.1935477745252232E-3</v>
      </c>
      <c r="I21" s="22">
        <v>5.3502918404018966E-3</v>
      </c>
    </row>
    <row r="22" spans="1:9" x14ac:dyDescent="0.3">
      <c r="A22" s="22" t="s">
        <v>48</v>
      </c>
      <c r="B22" s="22">
        <v>2.6231573539602784E-5</v>
      </c>
      <c r="C22" s="22">
        <v>4.4048296975824726E-5</v>
      </c>
      <c r="D22" s="22">
        <v>0.59551844998683168</v>
      </c>
      <c r="E22" s="22">
        <v>0.5561163503650115</v>
      </c>
      <c r="F22" s="22">
        <v>-6.385730912081832E-5</v>
      </c>
      <c r="G22" s="22">
        <v>1.1632045620002389E-4</v>
      </c>
      <c r="H22" s="22">
        <v>-6.385730912081832E-5</v>
      </c>
      <c r="I22" s="22">
        <v>1.1632045620002389E-4</v>
      </c>
    </row>
    <row r="23" spans="1:9" x14ac:dyDescent="0.3">
      <c r="A23" s="22" t="s">
        <v>49</v>
      </c>
      <c r="B23" s="22">
        <v>6.9121501427770599E-2</v>
      </c>
      <c r="C23" s="22">
        <v>3.8635043332183185E-2</v>
      </c>
      <c r="D23" s="22">
        <v>1.7890882335362115</v>
      </c>
      <c r="E23" s="22">
        <v>8.4051304668454244E-2</v>
      </c>
      <c r="F23" s="22">
        <v>-9.896034420291952E-3</v>
      </c>
      <c r="G23" s="22">
        <v>0.14813903727583316</v>
      </c>
      <c r="H23" s="22">
        <v>-9.896034420291952E-3</v>
      </c>
      <c r="I23" s="22">
        <v>0.14813903727583316</v>
      </c>
    </row>
    <row r="24" spans="1:9" ht="15" thickBot="1" x14ac:dyDescent="0.35">
      <c r="A24" s="23" t="s">
        <v>50</v>
      </c>
      <c r="B24" s="23">
        <v>0.28752096446280057</v>
      </c>
      <c r="C24" s="23">
        <v>0.3324493993141906</v>
      </c>
      <c r="D24" s="23">
        <v>0.86485632116023425</v>
      </c>
      <c r="E24" s="23">
        <v>0.394215676040374</v>
      </c>
      <c r="F24" s="23">
        <v>-0.39241440152379409</v>
      </c>
      <c r="G24" s="23">
        <v>0.96745633044939527</v>
      </c>
      <c r="H24" s="23">
        <v>-0.39241440152379409</v>
      </c>
      <c r="I24" s="23">
        <v>0.96745633044939527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I23" sqref="I23"/>
    </sheetView>
  </sheetViews>
  <sheetFormatPr defaultRowHeight="14.4" x14ac:dyDescent="0.3"/>
  <sheetData>
    <row r="1" spans="1:4" x14ac:dyDescent="0.3">
      <c r="A1" t="s">
        <v>21</v>
      </c>
      <c r="B1" t="s">
        <v>22</v>
      </c>
      <c r="C1" t="s">
        <v>23</v>
      </c>
      <c r="D1" t="s">
        <v>24</v>
      </c>
    </row>
    <row r="2" spans="1:4" x14ac:dyDescent="0.3">
      <c r="A2" t="s">
        <v>27</v>
      </c>
      <c r="B2" t="s">
        <v>30</v>
      </c>
      <c r="C2" t="s">
        <v>32</v>
      </c>
      <c r="D2" t="s">
        <v>26</v>
      </c>
    </row>
    <row r="3" spans="1:4" x14ac:dyDescent="0.3">
      <c r="A3" t="s">
        <v>29</v>
      </c>
      <c r="B3" t="s">
        <v>31</v>
      </c>
    </row>
    <row r="4" spans="1:4" x14ac:dyDescent="0.3">
      <c r="B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knn IRIS</vt:lpstr>
      <vt:lpstr>HAMMING DISTANCE</vt:lpstr>
      <vt:lpstr>KNN IN Numerical</vt:lpstr>
      <vt:lpstr>regression value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2022-01-28T09:23:01Z</dcterms:created>
  <dcterms:modified xsi:type="dcterms:W3CDTF">2022-03-14T04:54:02Z</dcterms:modified>
</cp:coreProperties>
</file>