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Tài Liệu ĐH\211\Xử lý hình ảnh y sinh bằng kỹ thuật số\"/>
    </mc:Choice>
  </mc:AlternateContent>
  <xr:revisionPtr revIDLastSave="0" documentId="13_ncr:1_{E8ADED69-EEE0-4AE7-8285-58098F8A8A1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Kiểm tra barcode" sheetId="2" r:id="rId1"/>
    <sheet name="Công thức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0" i="1" l="1"/>
  <c r="X20" i="1"/>
  <c r="Q18" i="1"/>
  <c r="S20" i="1" s="1"/>
  <c r="T20" i="1"/>
  <c r="O34" i="1"/>
  <c r="O33" i="1"/>
  <c r="N20" i="1"/>
  <c r="L20" i="1"/>
  <c r="K22" i="1"/>
  <c r="K21" i="1"/>
  <c r="K20" i="1"/>
  <c r="I32" i="1"/>
  <c r="I20" i="1"/>
  <c r="H19" i="1"/>
  <c r="H18" i="1"/>
  <c r="H17" i="1"/>
  <c r="H16" i="1"/>
  <c r="G16" i="1"/>
  <c r="F16" i="1"/>
  <c r="B5" i="1"/>
  <c r="B4" i="1"/>
  <c r="E7" i="2"/>
  <c r="A4" i="1"/>
  <c r="W20" i="1" l="1"/>
  <c r="O26" i="1"/>
  <c r="O19" i="1"/>
  <c r="B10" i="1"/>
  <c r="E5" i="1" l="1"/>
  <c r="E4" i="1"/>
  <c r="B7" i="1"/>
  <c r="B6" i="1"/>
  <c r="B8" i="1"/>
  <c r="B9" i="1"/>
  <c r="B11" i="1"/>
  <c r="B12" i="1"/>
  <c r="B13" i="1"/>
  <c r="B14" i="1"/>
  <c r="B15" i="1"/>
  <c r="E6" i="1" l="1"/>
  <c r="E7" i="1"/>
  <c r="E8" i="1"/>
  <c r="E9" i="1"/>
  <c r="E10" i="1"/>
  <c r="E11" i="1"/>
  <c r="E12" i="1"/>
  <c r="E13" i="1"/>
  <c r="E14" i="1"/>
  <c r="E15" i="1"/>
  <c r="E16" i="1" l="1"/>
  <c r="I16" i="1" l="1"/>
  <c r="I28" i="1"/>
  <c r="N28" i="1" s="1"/>
  <c r="O28" i="1" s="1"/>
  <c r="N32" i="1"/>
  <c r="O32" i="1" s="1"/>
  <c r="I24" i="1"/>
  <c r="I29" i="1"/>
  <c r="N29" i="1" s="1"/>
  <c r="O29" i="1" s="1"/>
  <c r="I21" i="1"/>
  <c r="I25" i="1"/>
  <c r="I30" i="1"/>
  <c r="N30" i="1" s="1"/>
  <c r="O30" i="1" s="1"/>
  <c r="I22" i="1"/>
  <c r="I27" i="1"/>
  <c r="N27" i="1" s="1"/>
  <c r="O27" i="1" s="1"/>
  <c r="I31" i="1"/>
  <c r="N31" i="1" s="1"/>
  <c r="O31" i="1" s="1"/>
  <c r="I23" i="1"/>
  <c r="M25" i="1" l="1"/>
  <c r="L25" i="1"/>
  <c r="M24" i="1"/>
  <c r="L24" i="1"/>
  <c r="M20" i="1"/>
  <c r="M21" i="1"/>
  <c r="L21" i="1"/>
  <c r="K25" i="1"/>
  <c r="K24" i="1"/>
  <c r="K23" i="1"/>
  <c r="L23" i="1"/>
  <c r="M23" i="1"/>
  <c r="M22" i="1"/>
  <c r="L22" i="1"/>
  <c r="N22" i="1" l="1"/>
  <c r="O22" i="1" s="1"/>
  <c r="N21" i="1"/>
  <c r="O21" i="1" s="1"/>
  <c r="N23" i="1"/>
  <c r="O23" i="1" s="1"/>
  <c r="N24" i="1"/>
  <c r="O24" i="1" s="1"/>
  <c r="N25" i="1"/>
  <c r="O25" i="1" s="1"/>
  <c r="O20" i="1" l="1"/>
  <c r="CU20" i="1" l="1"/>
  <c r="CI6" i="2" s="1"/>
  <c r="AF20" i="1"/>
  <c r="T6" i="2" s="1"/>
  <c r="AV20" i="1"/>
  <c r="AJ6" i="2" s="1"/>
  <c r="BL20" i="1"/>
  <c r="AZ6" i="2" s="1"/>
  <c r="CB20" i="1"/>
  <c r="BP6" i="2" s="1"/>
  <c r="G6" i="2"/>
  <c r="DD20" i="1"/>
  <c r="CR6" i="2" s="1"/>
  <c r="M6" i="2"/>
  <c r="AO20" i="1"/>
  <c r="AC6" i="2" s="1"/>
  <c r="BE20" i="1"/>
  <c r="AS6" i="2" s="1"/>
  <c r="BU20" i="1"/>
  <c r="BI6" i="2" s="1"/>
  <c r="CK20" i="1"/>
  <c r="BY6" i="2" s="1"/>
  <c r="DA20" i="1"/>
  <c r="CO6" i="2" s="1"/>
  <c r="V20" i="1"/>
  <c r="J6" i="2" s="1"/>
  <c r="AL20" i="1"/>
  <c r="Z6" i="2" s="1"/>
  <c r="BB20" i="1"/>
  <c r="AP6" i="2" s="1"/>
  <c r="BR20" i="1"/>
  <c r="BF6" i="2" s="1"/>
  <c r="DB20" i="1"/>
  <c r="CP6" i="2" s="1"/>
  <c r="BS20" i="1"/>
  <c r="BG6" i="2" s="1"/>
  <c r="AA20" i="1"/>
  <c r="O6" i="2" s="1"/>
  <c r="CI20" i="1"/>
  <c r="BW6" i="2" s="1"/>
  <c r="AE20" i="1"/>
  <c r="S6" i="2" s="1"/>
  <c r="CL20" i="1"/>
  <c r="BZ6" i="2" s="1"/>
  <c r="AY20" i="1"/>
  <c r="AM6" i="2" s="1"/>
  <c r="AP20" i="1"/>
  <c r="AD6" i="2" s="1"/>
  <c r="BV20" i="1"/>
  <c r="BJ6" i="2" s="1"/>
  <c r="CH20" i="1"/>
  <c r="BV6" i="2" s="1"/>
  <c r="CQ20" i="1"/>
  <c r="CE6" i="2" s="1"/>
  <c r="AU20" i="1"/>
  <c r="AI6" i="2" s="1"/>
  <c r="BO20" i="1"/>
  <c r="BC6" i="2" s="1"/>
  <c r="DG20" i="1"/>
  <c r="CU6" i="2" s="1"/>
  <c r="AR20" i="1"/>
  <c r="AF6" i="2" s="1"/>
  <c r="BX20" i="1"/>
  <c r="BL6" i="2" s="1"/>
  <c r="CZ20" i="1"/>
  <c r="CN6" i="2" s="1"/>
  <c r="AK20" i="1"/>
  <c r="Y6" i="2" s="1"/>
  <c r="BQ20" i="1"/>
  <c r="BE6" i="2" s="1"/>
  <c r="CW20" i="1"/>
  <c r="CK6" i="2" s="1"/>
  <c r="AH20" i="1"/>
  <c r="V6" i="2" s="1"/>
  <c r="AX20" i="1"/>
  <c r="AL6" i="2" s="1"/>
  <c r="BC20" i="1"/>
  <c r="AQ6" i="2" s="1"/>
  <c r="CY20" i="1"/>
  <c r="CM6" i="2" s="1"/>
  <c r="H6" i="2"/>
  <c r="AJ20" i="1"/>
  <c r="X6" i="2" s="1"/>
  <c r="AZ20" i="1"/>
  <c r="AN6" i="2" s="1"/>
  <c r="BP20" i="1"/>
  <c r="BD6" i="2" s="1"/>
  <c r="CF20" i="1"/>
  <c r="BT6" i="2" s="1"/>
  <c r="CR20" i="1"/>
  <c r="CF6" i="2" s="1"/>
  <c r="DH20" i="1"/>
  <c r="CV6" i="2" s="1"/>
  <c r="AC20" i="1"/>
  <c r="Q6" i="2" s="1"/>
  <c r="AS20" i="1"/>
  <c r="AG6" i="2" s="1"/>
  <c r="BI20" i="1"/>
  <c r="AW6" i="2" s="1"/>
  <c r="BY20" i="1"/>
  <c r="BM6" i="2" s="1"/>
  <c r="CO20" i="1"/>
  <c r="CC6" i="2" s="1"/>
  <c r="DE20" i="1"/>
  <c r="CS6" i="2" s="1"/>
  <c r="Z20" i="1"/>
  <c r="N6" i="2" s="1"/>
  <c r="BF20" i="1"/>
  <c r="AT6" i="2" s="1"/>
  <c r="K6" i="2"/>
  <c r="AQ20" i="1"/>
  <c r="AE6" i="2" s="1"/>
  <c r="CX20" i="1"/>
  <c r="CL6" i="2" s="1"/>
  <c r="AB20" i="1"/>
  <c r="P6" i="2" s="1"/>
  <c r="BH20" i="1"/>
  <c r="AV6" i="2" s="1"/>
  <c r="CN20" i="1"/>
  <c r="CB6" i="2" s="1"/>
  <c r="U20" i="1"/>
  <c r="I6" i="2" s="1"/>
  <c r="BA20" i="1"/>
  <c r="AO6" i="2" s="1"/>
  <c r="CG20" i="1"/>
  <c r="BU6" i="2" s="1"/>
  <c r="CD20" i="1"/>
  <c r="BR6" i="2" s="1"/>
  <c r="DF20" i="1"/>
  <c r="CT6" i="2" s="1"/>
  <c r="AI20" i="1"/>
  <c r="W6" i="2" s="1"/>
  <c r="DC20" i="1"/>
  <c r="CQ6" i="2" s="1"/>
  <c r="L6" i="2"/>
  <c r="AN20" i="1"/>
  <c r="AB6" i="2" s="1"/>
  <c r="BD20" i="1"/>
  <c r="AR6" i="2" s="1"/>
  <c r="BT20" i="1"/>
  <c r="BH6" i="2" s="1"/>
  <c r="CJ20" i="1"/>
  <c r="BX6" i="2" s="1"/>
  <c r="CV20" i="1"/>
  <c r="CJ6" i="2" s="1"/>
  <c r="AG20" i="1"/>
  <c r="U6" i="2" s="1"/>
  <c r="AW20" i="1"/>
  <c r="AK6" i="2" s="1"/>
  <c r="BM20" i="1"/>
  <c r="BA6" i="2" s="1"/>
  <c r="CC20" i="1"/>
  <c r="BQ6" i="2" s="1"/>
  <c r="CS20" i="1"/>
  <c r="CG6" i="2" s="1"/>
  <c r="DI20" i="1"/>
  <c r="CW6" i="2" s="1"/>
  <c r="AD20" i="1"/>
  <c r="R6" i="2" s="1"/>
  <c r="AT20" i="1"/>
  <c r="AH6" i="2" s="1"/>
  <c r="BJ20" i="1"/>
  <c r="AX6" i="2" s="1"/>
  <c r="BZ20" i="1"/>
  <c r="BN6" i="2" s="1"/>
  <c r="AM20" i="1"/>
  <c r="AA6" i="2" s="1"/>
  <c r="CP20" i="1"/>
  <c r="CD6" i="2" s="1"/>
  <c r="BG20" i="1"/>
  <c r="AU6" i="2" s="1"/>
  <c r="CT20" i="1"/>
  <c r="CH6" i="2" s="1"/>
  <c r="BK20" i="1"/>
  <c r="AY6" i="2" s="1"/>
  <c r="CE20" i="1"/>
  <c r="BS6" i="2" s="1"/>
  <c r="BN20" i="1"/>
  <c r="BB6" i="2" s="1"/>
  <c r="BW20" i="1"/>
  <c r="BK6" i="2" s="1"/>
  <c r="CA20" i="1"/>
  <c r="BO6" i="2" s="1"/>
  <c r="CM20" i="1"/>
  <c r="CA6" i="2" s="1"/>
</calcChain>
</file>

<file path=xl/sharedStrings.xml><?xml version="1.0" encoding="utf-8"?>
<sst xmlns="http://schemas.openxmlformats.org/spreadsheetml/2006/main" count="70" uniqueCount="67">
  <si>
    <t>EAN 13 Barcode Generator in Excel</t>
  </si>
  <si>
    <t>Individual #</t>
  </si>
  <si>
    <t>Position</t>
  </si>
  <si>
    <t>Math</t>
  </si>
  <si>
    <t>Check digit</t>
  </si>
  <si>
    <t>Last Digit</t>
  </si>
  <si>
    <t>Functions Used</t>
  </si>
  <si>
    <t>MID</t>
  </si>
  <si>
    <t>RIGHT</t>
  </si>
  <si>
    <t>Multiply by</t>
  </si>
  <si>
    <t>Digit</t>
  </si>
  <si>
    <t>111OO1O</t>
  </si>
  <si>
    <t>11OO11O</t>
  </si>
  <si>
    <t>11O11OO</t>
  </si>
  <si>
    <t>1OOOO1O</t>
  </si>
  <si>
    <t>1O111OO</t>
  </si>
  <si>
    <t>1OO111O</t>
  </si>
  <si>
    <t>1O1OOOO</t>
  </si>
  <si>
    <t>1OOO1OO</t>
  </si>
  <si>
    <t>1OO1OOO</t>
  </si>
  <si>
    <t>111O1OO</t>
  </si>
  <si>
    <t>O1O1O</t>
  </si>
  <si>
    <t>left</t>
  </si>
  <si>
    <t>right</t>
  </si>
  <si>
    <t>OOOOOO</t>
  </si>
  <si>
    <t>OOEOEE</t>
  </si>
  <si>
    <t>OOEEOE</t>
  </si>
  <si>
    <t>OOEEEO</t>
  </si>
  <si>
    <t>OEOOEE</t>
  </si>
  <si>
    <t>OEEOOE</t>
  </si>
  <si>
    <t>OEEEOO</t>
  </si>
  <si>
    <t>OEOEOE</t>
  </si>
  <si>
    <t>OEOEEO</t>
  </si>
  <si>
    <t>OEEOEO</t>
  </si>
  <si>
    <t>O</t>
  </si>
  <si>
    <t>1O1</t>
  </si>
  <si>
    <t>E</t>
  </si>
  <si>
    <t>All even</t>
  </si>
  <si>
    <t>OOO11O1</t>
  </si>
  <si>
    <t>OO11OO1</t>
  </si>
  <si>
    <t>OO1OO11</t>
  </si>
  <si>
    <t>O1111O1</t>
  </si>
  <si>
    <t>O1OOO11</t>
  </si>
  <si>
    <t>O11OOO1</t>
  </si>
  <si>
    <t>O1O1111</t>
  </si>
  <si>
    <t>O111O11</t>
  </si>
  <si>
    <t>O11O111</t>
  </si>
  <si>
    <t>OOO1O11</t>
  </si>
  <si>
    <t>O1OO111</t>
  </si>
  <si>
    <t>O11OO11</t>
  </si>
  <si>
    <t>OO11O11</t>
  </si>
  <si>
    <t>O1OOOO1</t>
  </si>
  <si>
    <t>OO111O1</t>
  </si>
  <si>
    <t>O111OO1</t>
  </si>
  <si>
    <t>OOOO1O1</t>
  </si>
  <si>
    <t>OO1OOO1</t>
  </si>
  <si>
    <t>OOO1OO1</t>
  </si>
  <si>
    <t>OO1O111</t>
  </si>
  <si>
    <t>LEFT SIDE CODE</t>
  </si>
  <si>
    <t>Type Number in A3</t>
  </si>
  <si>
    <t>Individual Digit Encoding</t>
  </si>
  <si>
    <t>EAN-13 Encoding</t>
  </si>
  <si>
    <t>Dùng Phần mềm Android với tên là: "Barcode Scanner" để kiểm tra.</t>
  </si>
  <si>
    <t>Độ Dài</t>
  </si>
  <si>
    <t xml:space="preserve">   Nhập mã code vào đây </t>
  </si>
  <si>
    <t>KIỂU MÃ EAN-13</t>
  </si>
  <si>
    <r>
      <t xml:space="preserve">Tạo </t>
    </r>
    <r>
      <rPr>
        <b/>
        <u/>
        <sz val="30"/>
        <color theme="1"/>
        <rFont val="Arial"/>
        <family val="2"/>
        <scheme val="minor"/>
      </rPr>
      <t>Barcode</t>
    </r>
    <r>
      <rPr>
        <b/>
        <sz val="20"/>
        <color theme="1"/>
        <rFont val="Arial"/>
        <family val="2"/>
        <scheme val="minor"/>
      </rPr>
      <t xml:space="preserve"> (mã vạch, QR) trong Excel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</si>
</sst>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"/>
  </numFmts>
  <fonts count="16">
    <font>
      <sz val="11"/>
      <color theme="1"/>
      <name val="Arial"/>
      <family val="2"/>
      <scheme val="minor"/>
    </font>
    <font>
      <sz val="11"/>
      <color theme="1"/>
      <name val="Barcode EAN13"/>
      <family val="5"/>
    </font>
    <font>
      <sz val="18"/>
      <color theme="1"/>
      <name val="Arial"/>
      <family val="2"/>
      <scheme val="minor"/>
    </font>
    <font>
      <sz val="11"/>
      <color rgb="FF252525"/>
      <name val="Arial"/>
      <family val="2"/>
    </font>
    <font>
      <sz val="11"/>
      <color rgb="FF000000"/>
      <name val="Arial"/>
      <family val="2"/>
    </font>
    <font>
      <sz val="16"/>
      <color theme="1"/>
      <name val="Arial"/>
      <family val="2"/>
      <scheme val="minor"/>
    </font>
    <font>
      <sz val="36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sz val="20"/>
      <color rgb="FFFF0000"/>
      <name val="Arial"/>
      <family val="2"/>
      <scheme val="minor"/>
    </font>
    <font>
      <b/>
      <u/>
      <sz val="30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24"/>
      <color rgb="FFFF0000"/>
      <name val="Arial"/>
      <family val="2"/>
      <scheme val="minor"/>
    </font>
    <font>
      <u/>
      <sz val="11"/>
      <color theme="10"/>
      <name val="Arial"/>
      <family val="2"/>
      <scheme val="minor"/>
    </font>
    <font>
      <b/>
      <sz val="14"/>
      <color theme="1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506CA"/>
        <bgColor indexed="64"/>
      </patternFill>
    </fill>
    <fill>
      <patternFill patternType="solid">
        <fgColor rgb="FF84E4B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0" fillId="5" borderId="0" xfId="0" applyFill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7" borderId="5" xfId="0" applyFill="1" applyBorder="1"/>
    <xf numFmtId="0" fontId="0" fillId="2" borderId="6" xfId="0" applyFill="1" applyBorder="1"/>
    <xf numFmtId="0" fontId="0" fillId="0" borderId="0" xfId="0" applyFont="1"/>
    <xf numFmtId="164" fontId="3" fillId="0" borderId="0" xfId="0" applyNumberFormat="1" applyFont="1"/>
    <xf numFmtId="0" fontId="0" fillId="10" borderId="0" xfId="0" applyFill="1"/>
    <xf numFmtId="0" fontId="0" fillId="5" borderId="8" xfId="0" applyFill="1" applyBorder="1"/>
    <xf numFmtId="0" fontId="0" fillId="10" borderId="8" xfId="0" applyFill="1" applyBorder="1"/>
    <xf numFmtId="0" fontId="0" fillId="10" borderId="8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11" borderId="0" xfId="0" applyFill="1"/>
    <xf numFmtId="0" fontId="4" fillId="9" borderId="7" xfId="0" applyFont="1" applyFill="1" applyBorder="1" applyAlignment="1">
      <alignment horizontal="center" vertical="center" wrapText="1"/>
    </xf>
    <xf numFmtId="0" fontId="0" fillId="12" borderId="0" xfId="0" applyFont="1" applyFill="1"/>
    <xf numFmtId="0" fontId="0" fillId="13" borderId="0" xfId="0" applyFont="1" applyFill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5" fillId="14" borderId="2" xfId="0" applyFont="1" applyFill="1" applyBorder="1"/>
    <xf numFmtId="0" fontId="0" fillId="0" borderId="0" xfId="0" applyFill="1"/>
    <xf numFmtId="0" fontId="0" fillId="13" borderId="0" xfId="0" applyFill="1"/>
    <xf numFmtId="0" fontId="6" fillId="13" borderId="0" xfId="0" applyFont="1" applyFill="1" applyAlignment="1">
      <alignment horizontal="center"/>
    </xf>
    <xf numFmtId="0" fontId="7" fillId="13" borderId="0" xfId="0" applyFont="1" applyFill="1"/>
    <xf numFmtId="0" fontId="8" fillId="13" borderId="0" xfId="0" applyFont="1" applyFill="1"/>
    <xf numFmtId="0" fontId="9" fillId="0" borderId="0" xfId="0" applyFont="1" applyFill="1" applyAlignment="1">
      <alignment horizontal="center" vertical="center"/>
    </xf>
    <xf numFmtId="0" fontId="12" fillId="13" borderId="8" xfId="0" applyFont="1" applyFill="1" applyBorder="1" applyAlignment="1">
      <alignment horizontal="left" vertical="center"/>
    </xf>
    <xf numFmtId="164" fontId="10" fillId="13" borderId="8" xfId="0" applyNumberFormat="1" applyFont="1" applyFill="1" applyBorder="1" applyAlignment="1">
      <alignment horizontal="center" vertical="center"/>
    </xf>
    <xf numFmtId="0" fontId="13" fillId="13" borderId="8" xfId="0" applyFont="1" applyFill="1" applyBorder="1"/>
    <xf numFmtId="0" fontId="9" fillId="15" borderId="0" xfId="0" applyFont="1" applyFill="1" applyAlignment="1">
      <alignment horizontal="center" vertic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15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14" fillId="0" borderId="0" xfId="1" applyFill="1" applyBorder="1"/>
  </cellXfs>
  <cellStyles count="2">
    <cellStyle name="Hyperlink" xfId="1" builtinId="8"/>
    <cellStyle name="Normal" xfId="0" builtinId="0"/>
  </cellStyles>
  <dxfs count="4">
    <dxf>
      <font>
        <color theme="0"/>
      </font>
      <fill>
        <patternFill patternType="solid">
          <bgColor theme="0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 patternType="solid">
          <bgColor theme="0"/>
        </patternFill>
      </fill>
    </dxf>
    <dxf>
      <font>
        <color theme="1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66FF"/>
      <color rgb="FF84E4BF"/>
      <color rgb="FFC506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1783069</xdr:colOff>
      <xdr:row>5</xdr:row>
      <xdr:rowOff>67234</xdr:rowOff>
    </xdr:from>
    <xdr:to>
      <xdr:col>2</xdr:col>
      <xdr:colOff>2074422</xdr:colOff>
      <xdr:row>5</xdr:row>
      <xdr:rowOff>620057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143783" y="1645663"/>
          <a:ext cx="291353" cy="55282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X45"/>
  <sheetViews>
    <sheetView showGridLines="0" tabSelected="1" zoomScale="85" zoomScaleNormal="85" workbookViewId="0">
      <selection activeCell="AB7" sqref="AB7"/>
    </sheetView>
  </sheetViews>
  <sheetFormatPr defaultColWidth="8.75" defaultRowHeight="14.25"/>
  <cols>
    <col min="1" max="1" width="9.125" style="31"/>
    <col min="2" max="2" width="8.75" style="31"/>
    <col min="3" max="3" width="37.5" style="31" customWidth="1"/>
    <col min="4" max="5" width="8.75" style="31"/>
    <col min="6" max="6" width="10.5" style="31" customWidth="1"/>
    <col min="7" max="101" width="0.5" style="31" customWidth="1"/>
    <col min="102" max="102" width="8.75" style="31"/>
    <col min="103" max="323" width="9.125" style="31"/>
    <col min="324" max="16384" width="8.75" style="31"/>
  </cols>
  <sheetData>
    <row r="1" spans="2:102" ht="17.45" customHeight="1">
      <c r="B1" s="40" t="s">
        <v>66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</row>
    <row r="2" spans="2:102" ht="22.5" customHeight="1"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  <c r="CS2" s="40"/>
      <c r="CT2" s="40"/>
      <c r="CU2" s="40"/>
      <c r="CV2" s="40"/>
      <c r="CW2" s="40"/>
      <c r="CX2" s="40"/>
    </row>
    <row r="3" spans="2:102" ht="26.25"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6"/>
      <c r="CQ3" s="36"/>
      <c r="CR3" s="36"/>
      <c r="CS3" s="36"/>
      <c r="CT3" s="36"/>
      <c r="CU3" s="36"/>
      <c r="CV3" s="36"/>
      <c r="CW3" s="36"/>
      <c r="CX3" s="36"/>
    </row>
    <row r="5" spans="2:102" ht="44.25">
      <c r="B5" s="32"/>
      <c r="C5" s="33" t="s">
        <v>65</v>
      </c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</row>
    <row r="6" spans="2:102" ht="52.5" customHeight="1">
      <c r="B6" s="32"/>
      <c r="C6" s="37" t="s">
        <v>64</v>
      </c>
      <c r="D6" s="32"/>
      <c r="E6" s="32" t="s">
        <v>63</v>
      </c>
      <c r="F6" s="34"/>
      <c r="G6" s="34" t="str">
        <f>'Công thức'!S20</f>
        <v>1</v>
      </c>
      <c r="H6" s="34" t="str">
        <f>'Công thức'!T20</f>
        <v>O</v>
      </c>
      <c r="I6" s="34" t="str">
        <f>'Công thức'!U20</f>
        <v>1</v>
      </c>
      <c r="J6" s="34" t="str">
        <f>'Công thức'!V20</f>
        <v>O</v>
      </c>
      <c r="K6" s="34" t="str">
        <f>'Công thức'!W20</f>
        <v>O</v>
      </c>
      <c r="L6" s="34" t="str">
        <f>'Công thức'!X20</f>
        <v>O</v>
      </c>
      <c r="M6" s="34" t="str">
        <f>'Công thức'!Y20</f>
        <v>1</v>
      </c>
      <c r="N6" s="34" t="str">
        <f>'Công thức'!Z20</f>
        <v>O</v>
      </c>
      <c r="O6" s="34" t="str">
        <f>'Công thức'!AA20</f>
        <v>1</v>
      </c>
      <c r="P6" s="34" t="str">
        <f>'Công thức'!AB20</f>
        <v>1</v>
      </c>
      <c r="Q6" s="34" t="str">
        <f>'Công thức'!AC20</f>
        <v>O</v>
      </c>
      <c r="R6" s="34" t="str">
        <f>'Công thức'!AD20</f>
        <v>1</v>
      </c>
      <c r="S6" s="34" t="str">
        <f>'Công thức'!AE20</f>
        <v>O</v>
      </c>
      <c r="T6" s="34" t="str">
        <f>'Công thức'!AF20</f>
        <v>O</v>
      </c>
      <c r="U6" s="34" t="str">
        <f>'Công thức'!AG20</f>
        <v>O</v>
      </c>
      <c r="V6" s="34" t="str">
        <f>'Công thức'!AH20</f>
        <v>O</v>
      </c>
      <c r="W6" s="34" t="str">
        <f>'Công thức'!AI20</f>
        <v>1</v>
      </c>
      <c r="X6" s="34" t="str">
        <f>'Công thức'!AJ20</f>
        <v>O</v>
      </c>
      <c r="Y6" s="34" t="str">
        <f>'Công thức'!AK20</f>
        <v>1</v>
      </c>
      <c r="Z6" s="34" t="str">
        <f>'Công thức'!AL20</f>
        <v>O</v>
      </c>
      <c r="AA6" s="34" t="str">
        <f>'Công thức'!AM20</f>
        <v>O</v>
      </c>
      <c r="AB6" s="34" t="str">
        <f>'Công thức'!AN20</f>
        <v>O</v>
      </c>
      <c r="AC6" s="34" t="str">
        <f>'Công thức'!AO20</f>
        <v>1</v>
      </c>
      <c r="AD6" s="34" t="str">
        <f>'Công thức'!AP20</f>
        <v>1</v>
      </c>
      <c r="AE6" s="34" t="str">
        <f>'Công thức'!AQ20</f>
        <v>O</v>
      </c>
      <c r="AF6" s="34" t="str">
        <f>'Công thức'!AR20</f>
        <v>O</v>
      </c>
      <c r="AG6" s="34" t="str">
        <f>'Công thức'!AS20</f>
        <v>O</v>
      </c>
      <c r="AH6" s="34" t="str">
        <f>'Công thức'!AT20</f>
        <v>1</v>
      </c>
      <c r="AI6" s="34" t="str">
        <f>'Công thức'!AU20</f>
        <v>O</v>
      </c>
      <c r="AJ6" s="34" t="str">
        <f>'Công thức'!AV20</f>
        <v>O</v>
      </c>
      <c r="AK6" s="34" t="str">
        <f>'Công thức'!AW20</f>
        <v>1</v>
      </c>
      <c r="AL6" s="34" t="str">
        <f>'Công thức'!AX20</f>
        <v>O</v>
      </c>
      <c r="AM6" s="34" t="str">
        <f>'Công thức'!AY20</f>
        <v>O</v>
      </c>
      <c r="AN6" s="34" t="str">
        <f>'Công thức'!AZ20</f>
        <v>O</v>
      </c>
      <c r="AO6" s="34" t="str">
        <f>'Công thức'!BA20</f>
        <v>O</v>
      </c>
      <c r="AP6" s="34" t="str">
        <f>'Công thức'!BB20</f>
        <v>1</v>
      </c>
      <c r="AQ6" s="34" t="str">
        <f>'Công thức'!BC20</f>
        <v>O</v>
      </c>
      <c r="AR6" s="34" t="str">
        <f>'Công thức'!BD20</f>
        <v>1</v>
      </c>
      <c r="AS6" s="34" t="str">
        <f>'Công thức'!BE20</f>
        <v>O</v>
      </c>
      <c r="AT6" s="34" t="str">
        <f>'Công thức'!BF20</f>
        <v>1</v>
      </c>
      <c r="AU6" s="34" t="str">
        <f>'Công thức'!BG20</f>
        <v>1</v>
      </c>
      <c r="AV6" s="34" t="str">
        <f>'Công thức'!BH20</f>
        <v>O</v>
      </c>
      <c r="AW6" s="34" t="str">
        <f>'Công thức'!BI20</f>
        <v>1</v>
      </c>
      <c r="AX6" s="34" t="str">
        <f>'Công thức'!BJ20</f>
        <v>1</v>
      </c>
      <c r="AY6" s="34" t="str">
        <f>'Công thức'!BK20</f>
        <v>1</v>
      </c>
      <c r="AZ6" s="34" t="str">
        <f>'Công thức'!BL20</f>
        <v>O</v>
      </c>
      <c r="BA6" s="34" t="str">
        <f>'Công thức'!BM20</f>
        <v>1</v>
      </c>
      <c r="BB6" s="34" t="str">
        <f>'Công thức'!BN20</f>
        <v>O</v>
      </c>
      <c r="BC6" s="34" t="str">
        <f>'Công thức'!BO20</f>
        <v>1</v>
      </c>
      <c r="BD6" s="34" t="str">
        <f>'Công thức'!BP20</f>
        <v>O</v>
      </c>
      <c r="BE6" s="34" t="str">
        <f>'Công thức'!BQ20</f>
        <v>1</v>
      </c>
      <c r="BF6" s="34" t="str">
        <f>'Công thức'!BR20</f>
        <v>1</v>
      </c>
      <c r="BG6" s="34" t="str">
        <f>'Công thức'!BS20</f>
        <v>O</v>
      </c>
      <c r="BH6" s="34" t="str">
        <f>'Công thức'!BT20</f>
        <v>O</v>
      </c>
      <c r="BI6" s="34" t="str">
        <f>'Công thức'!BU20</f>
        <v>1</v>
      </c>
      <c r="BJ6" s="34" t="str">
        <f>'Công thức'!BV20</f>
        <v>1</v>
      </c>
      <c r="BK6" s="34" t="str">
        <f>'Công thức'!BW20</f>
        <v>O</v>
      </c>
      <c r="BL6" s="34" t="str">
        <f>'Công thức'!BX20</f>
        <v>1</v>
      </c>
      <c r="BM6" s="34" t="str">
        <f>'Công thức'!BY20</f>
        <v>O</v>
      </c>
      <c r="BN6" s="34" t="str">
        <f>'Công thức'!BZ20</f>
        <v>O</v>
      </c>
      <c r="BO6" s="34" t="str">
        <f>'Công thức'!CA20</f>
        <v>O</v>
      </c>
      <c r="BP6" s="34" t="str">
        <f>'Công thức'!CB20</f>
        <v>O</v>
      </c>
      <c r="BQ6" s="34" t="str">
        <f>'Công thức'!CC20</f>
        <v>1</v>
      </c>
      <c r="BR6" s="34" t="str">
        <f>'Công thức'!CD20</f>
        <v>O</v>
      </c>
      <c r="BS6" s="34" t="str">
        <f>'Công thức'!CE20</f>
        <v>1</v>
      </c>
      <c r="BT6" s="34" t="str">
        <f>'Công thức'!CF20</f>
        <v>O</v>
      </c>
      <c r="BU6" s="34" t="str">
        <f>'Công thức'!CG20</f>
        <v>O</v>
      </c>
      <c r="BV6" s="34" t="str">
        <f>'Công thức'!CH20</f>
        <v>O</v>
      </c>
      <c r="BW6" s="34" t="str">
        <f>'Công thức'!CI20</f>
        <v>O</v>
      </c>
      <c r="BX6" s="34" t="str">
        <f>'Công thức'!CJ20</f>
        <v>1</v>
      </c>
      <c r="BY6" s="34" t="str">
        <f>'Công thức'!CK20</f>
        <v>O</v>
      </c>
      <c r="BZ6" s="34" t="str">
        <f>'Công thức'!CL20</f>
        <v>1</v>
      </c>
      <c r="CA6" s="34" t="str">
        <f>'Công thức'!CM20</f>
        <v>O</v>
      </c>
      <c r="CB6" s="34" t="str">
        <f>'Công thức'!CN20</f>
        <v>1</v>
      </c>
      <c r="CC6" s="34" t="str">
        <f>'Công thức'!CO20</f>
        <v>1</v>
      </c>
      <c r="CD6" s="34" t="str">
        <f>'Công thức'!CP20</f>
        <v>1</v>
      </c>
      <c r="CE6" s="34" t="str">
        <f>'Công thức'!CQ20</f>
        <v>O</v>
      </c>
      <c r="CF6" s="34" t="str">
        <f>'Công thức'!CR20</f>
        <v>O</v>
      </c>
      <c r="CG6" s="34" t="str">
        <f>'Công thức'!CS20</f>
        <v>1</v>
      </c>
      <c r="CH6" s="34" t="str">
        <f>'Công thức'!CT20</f>
        <v>1</v>
      </c>
      <c r="CI6" s="34" t="str">
        <f>'Công thức'!CU20</f>
        <v>1</v>
      </c>
      <c r="CJ6" s="34" t="str">
        <f>'Công thức'!CV20</f>
        <v>O</v>
      </c>
      <c r="CK6" s="34" t="str">
        <f>'Công thức'!CW20</f>
        <v>O</v>
      </c>
      <c r="CL6" s="34" t="str">
        <f>'Công thức'!CX20</f>
        <v>1</v>
      </c>
      <c r="CM6" s="34" t="str">
        <f>'Công thức'!CY20</f>
        <v>O</v>
      </c>
      <c r="CN6" s="34" t="str">
        <f>'Công thức'!CZ20</f>
        <v>1</v>
      </c>
      <c r="CO6" s="34" t="str">
        <f>'Công thức'!DA20</f>
        <v>O</v>
      </c>
      <c r="CP6" s="34" t="str">
        <f>'Công thức'!DB20</f>
        <v>O</v>
      </c>
      <c r="CQ6" s="34" t="str">
        <f>'Công thức'!DC20</f>
        <v>O</v>
      </c>
      <c r="CR6" s="34" t="str">
        <f>'Công thức'!DD20</f>
        <v>1</v>
      </c>
      <c r="CS6" s="34" t="str">
        <f>'Công thức'!DE20</f>
        <v>O</v>
      </c>
      <c r="CT6" s="34" t="str">
        <f>'Công thức'!DF20</f>
        <v>O</v>
      </c>
      <c r="CU6" s="34" t="str">
        <f>'Công thức'!DG20</f>
        <v>1</v>
      </c>
      <c r="CV6" s="34" t="str">
        <f>'Công thức'!DH20</f>
        <v>O</v>
      </c>
      <c r="CW6" s="34" t="str">
        <f>'Công thức'!DI20</f>
        <v>1</v>
      </c>
      <c r="CX6" s="34"/>
    </row>
    <row r="7" spans="2:102" ht="30">
      <c r="B7" s="32"/>
      <c r="C7" s="38">
        <v>8934868133407</v>
      </c>
      <c r="D7" s="32"/>
      <c r="E7" s="39">
        <f>LEN(C7)</f>
        <v>13</v>
      </c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</row>
    <row r="8" spans="2:102">
      <c r="B8" s="32"/>
      <c r="C8" s="32"/>
      <c r="D8" s="32"/>
      <c r="E8" s="32"/>
      <c r="F8" s="32"/>
      <c r="G8" s="35" t="s">
        <v>62</v>
      </c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</row>
    <row r="11" spans="2:102" ht="18">
      <c r="B11" s="44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</row>
    <row r="12" spans="2:102">
      <c r="B12" s="46"/>
      <c r="C12" s="45"/>
      <c r="D12" s="47"/>
      <c r="E12" s="45"/>
      <c r="F12" s="47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</row>
    <row r="13" spans="2:102">
      <c r="B13" s="46"/>
      <c r="C13" s="45"/>
      <c r="D13" s="47"/>
      <c r="E13" s="45"/>
      <c r="F13" s="47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</row>
    <row r="14" spans="2:102">
      <c r="B14" s="46"/>
      <c r="C14" s="45"/>
      <c r="D14" s="47"/>
      <c r="E14" s="45"/>
      <c r="F14" s="47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</row>
    <row r="15" spans="2:102">
      <c r="B15" s="46"/>
      <c r="C15" s="45"/>
      <c r="D15" s="47"/>
      <c r="E15" s="45"/>
      <c r="F15" s="47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</row>
    <row r="16" spans="2:102">
      <c r="B16" s="46"/>
      <c r="C16" s="45"/>
      <c r="D16" s="47"/>
      <c r="E16" s="45"/>
      <c r="F16" s="47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</row>
    <row r="17" spans="2:21">
      <c r="B17" s="46"/>
      <c r="C17" s="45"/>
      <c r="D17" s="47"/>
      <c r="E17" s="45"/>
      <c r="F17" s="47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</row>
    <row r="18" spans="2:21">
      <c r="B18" s="46"/>
      <c r="C18" s="45"/>
      <c r="D18" s="47"/>
      <c r="E18" s="45"/>
      <c r="F18" s="47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</row>
    <row r="19" spans="2:21">
      <c r="B19" s="46"/>
      <c r="C19" s="45"/>
      <c r="D19" s="47"/>
      <c r="E19" s="45"/>
      <c r="F19" s="47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</row>
    <row r="20" spans="2:21">
      <c r="B20" s="46"/>
      <c r="C20" s="45"/>
      <c r="D20" s="47"/>
      <c r="E20" s="45"/>
      <c r="F20" s="47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</row>
    <row r="21" spans="2:21">
      <c r="B21" s="46"/>
      <c r="C21" s="45"/>
      <c r="D21" s="47"/>
      <c r="E21" s="45"/>
      <c r="F21" s="47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</row>
    <row r="22" spans="2:21">
      <c r="B22" s="46"/>
      <c r="C22" s="45"/>
      <c r="D22" s="47"/>
      <c r="E22" s="45"/>
      <c r="F22" s="47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</row>
    <row r="23" spans="2:21">
      <c r="B23" s="46"/>
      <c r="C23" s="45"/>
      <c r="D23" s="47"/>
      <c r="E23" s="45"/>
      <c r="F23" s="47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</row>
    <row r="24" spans="2:21">
      <c r="B24" s="46"/>
      <c r="C24" s="45"/>
      <c r="D24" s="47"/>
      <c r="E24" s="45"/>
      <c r="F24" s="47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</row>
    <row r="25" spans="2:21">
      <c r="B25" s="46"/>
      <c r="C25" s="45"/>
      <c r="D25" s="47"/>
      <c r="E25" s="45"/>
      <c r="F25" s="47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</row>
    <row r="26" spans="2:21">
      <c r="B26" s="46"/>
      <c r="C26" s="45"/>
      <c r="D26" s="47"/>
      <c r="E26" s="45"/>
      <c r="F26" s="47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</row>
    <row r="27" spans="2:21">
      <c r="B27" s="46"/>
      <c r="C27" s="45"/>
      <c r="D27" s="47"/>
      <c r="E27" s="45"/>
      <c r="F27" s="47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</row>
    <row r="28" spans="2:21">
      <c r="B28" s="46"/>
      <c r="C28" s="45"/>
      <c r="D28" s="47"/>
      <c r="E28" s="45"/>
      <c r="F28" s="47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</row>
    <row r="29" spans="2:21">
      <c r="B29" s="46"/>
      <c r="C29" s="45"/>
      <c r="D29" s="47"/>
      <c r="E29" s="45"/>
      <c r="F29" s="47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</row>
    <row r="30" spans="2:21">
      <c r="B30" s="46"/>
      <c r="C30" s="45"/>
      <c r="D30" s="47"/>
      <c r="E30" s="45"/>
      <c r="F30" s="47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</row>
    <row r="31" spans="2:21">
      <c r="B31" s="46"/>
      <c r="C31" s="45"/>
      <c r="D31" s="47"/>
      <c r="E31" s="45"/>
      <c r="F31" s="47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</row>
    <row r="32" spans="2:21">
      <c r="B32" s="46"/>
      <c r="C32" s="45"/>
      <c r="D32" s="47"/>
      <c r="E32" s="45"/>
      <c r="F32" s="47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</row>
    <row r="33" spans="2:21">
      <c r="B33" s="46"/>
      <c r="C33" s="45"/>
      <c r="D33" s="47"/>
      <c r="E33" s="45"/>
      <c r="F33" s="47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</row>
    <row r="34" spans="2:21">
      <c r="B34" s="46"/>
      <c r="C34" s="45"/>
      <c r="D34" s="47"/>
      <c r="E34" s="45"/>
      <c r="F34" s="47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</row>
    <row r="35" spans="2:21">
      <c r="B35" s="46"/>
      <c r="C35" s="45"/>
      <c r="D35" s="47"/>
      <c r="E35" s="45"/>
      <c r="F35" s="47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</row>
    <row r="36" spans="2:21">
      <c r="B36" s="45"/>
      <c r="C36" s="45"/>
      <c r="D36" s="47"/>
      <c r="E36" s="45"/>
      <c r="F36" s="47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</row>
    <row r="37" spans="2:21">
      <c r="B37" s="45"/>
      <c r="C37" s="45"/>
      <c r="D37" s="47"/>
      <c r="E37" s="45"/>
      <c r="F37" s="47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</row>
    <row r="38" spans="2:21">
      <c r="B38" s="45"/>
      <c r="C38" s="45"/>
      <c r="D38" s="47"/>
      <c r="E38" s="45"/>
      <c r="F38" s="47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</row>
    <row r="39" spans="2:21">
      <c r="B39" s="45"/>
      <c r="C39" s="45"/>
      <c r="D39" s="47"/>
      <c r="E39" s="45"/>
      <c r="F39" s="47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</row>
    <row r="40" spans="2:21">
      <c r="B40" s="45"/>
      <c r="C40" s="45"/>
      <c r="D40" s="47"/>
      <c r="E40" s="45"/>
      <c r="F40" s="47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</row>
    <row r="41" spans="2:21">
      <c r="B41" s="45"/>
      <c r="C41" s="45"/>
      <c r="D41" s="47"/>
      <c r="E41" s="45"/>
      <c r="F41" s="47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</row>
    <row r="42" spans="2:21">
      <c r="B42" s="45"/>
      <c r="C42" s="45"/>
      <c r="D42" s="47"/>
      <c r="E42" s="45"/>
      <c r="F42" s="47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</row>
    <row r="43" spans="2:21"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</row>
    <row r="44" spans="2:21"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</row>
    <row r="45" spans="2:21"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</row>
  </sheetData>
  <mergeCells count="1">
    <mergeCell ref="B1:CX2"/>
  </mergeCells>
  <conditionalFormatting sqref="G6:CW7">
    <cfRule type="containsText" dxfId="3" priority="1" operator="containsText" text="1">
      <formula>NOT(ISERROR(SEARCH("1",G6)))</formula>
    </cfRule>
    <cfRule type="containsText" dxfId="2" priority="2" stopIfTrue="1" operator="containsText" text="O">
      <formula>NOT(ISERROR(SEARCH("O",G6)))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I34"/>
  <sheetViews>
    <sheetView topLeftCell="M7" zoomScale="115" zoomScaleNormal="115" workbookViewId="0">
      <selection activeCell="DI20" sqref="DI20"/>
    </sheetView>
  </sheetViews>
  <sheetFormatPr defaultRowHeight="14.25"/>
  <cols>
    <col min="1" max="1" width="24.75" bestFit="1" customWidth="1"/>
    <col min="2" max="2" width="11.25" bestFit="1" customWidth="1"/>
    <col min="4" max="4" width="11" bestFit="1" customWidth="1"/>
    <col min="7" max="7" width="14.5" bestFit="1" customWidth="1"/>
    <col min="8" max="8" width="14.5" customWidth="1"/>
    <col min="9" max="9" width="7.5" customWidth="1"/>
    <col min="10" max="10" width="8" customWidth="1"/>
    <col min="11" max="11" width="15.875" customWidth="1"/>
    <col min="12" max="12" width="15" customWidth="1"/>
    <col min="13" max="13" width="12.875" customWidth="1"/>
    <col min="14" max="14" width="11" customWidth="1"/>
    <col min="16" max="16" width="16.75" customWidth="1"/>
    <col min="19" max="113" width="0.75" customWidth="1"/>
  </cols>
  <sheetData>
    <row r="1" spans="1:17" ht="15.75" customHeight="1">
      <c r="A1" s="43" t="s">
        <v>0</v>
      </c>
      <c r="B1" s="43"/>
      <c r="C1" s="43"/>
      <c r="D1" s="43"/>
      <c r="E1" s="43"/>
      <c r="J1" s="2" t="s">
        <v>10</v>
      </c>
      <c r="K1" s="2" t="s">
        <v>60</v>
      </c>
      <c r="L1" s="2"/>
      <c r="M1" s="2"/>
      <c r="O1" s="10"/>
      <c r="P1" s="10" t="s">
        <v>61</v>
      </c>
      <c r="Q1" s="10"/>
    </row>
    <row r="2" spans="1:17" ht="15.75" customHeight="1" thickBot="1">
      <c r="A2" s="43"/>
      <c r="B2" s="43"/>
      <c r="C2" s="43"/>
      <c r="D2" s="43"/>
      <c r="E2" s="43"/>
      <c r="J2" s="2"/>
      <c r="K2" s="41" t="s">
        <v>22</v>
      </c>
      <c r="L2" s="42"/>
      <c r="M2" s="11" t="s">
        <v>23</v>
      </c>
      <c r="O2" s="10"/>
      <c r="P2" s="10"/>
      <c r="Q2" s="10"/>
    </row>
    <row r="3" spans="1:17" ht="21" customHeight="1" thickBot="1">
      <c r="A3" s="30" t="s">
        <v>59</v>
      </c>
      <c r="B3" s="3" t="s">
        <v>1</v>
      </c>
      <c r="C3" s="3" t="s">
        <v>2</v>
      </c>
      <c r="D3" s="3" t="s">
        <v>9</v>
      </c>
      <c r="E3" s="3" t="s">
        <v>3</v>
      </c>
      <c r="F3" s="3" t="s">
        <v>5</v>
      </c>
      <c r="G3" s="4" t="s">
        <v>4</v>
      </c>
      <c r="J3" s="2"/>
      <c r="K3" s="11" t="s">
        <v>34</v>
      </c>
      <c r="L3" s="11" t="s">
        <v>36</v>
      </c>
      <c r="M3" s="11" t="s">
        <v>37</v>
      </c>
      <c r="O3" s="10"/>
      <c r="P3" s="10"/>
      <c r="Q3" s="10"/>
    </row>
    <row r="4" spans="1:17" ht="15.75" customHeight="1" thickBot="1">
      <c r="A4" s="9">
        <f>'Kiểm tra barcode'!C7</f>
        <v>8934868133407</v>
      </c>
      <c r="B4" s="24" t="str">
        <f>MID($A$4,C4,1)</f>
        <v>8</v>
      </c>
      <c r="C4" s="25">
        <v>1</v>
      </c>
      <c r="D4" s="14">
        <v>1</v>
      </c>
      <c r="E4" s="26">
        <f>B4*D4</f>
        <v>8</v>
      </c>
      <c r="F4" s="20"/>
      <c r="G4" s="20"/>
      <c r="J4" s="11">
        <v>0</v>
      </c>
      <c r="K4" s="16" t="s">
        <v>38</v>
      </c>
      <c r="L4" s="16" t="s">
        <v>48</v>
      </c>
      <c r="M4" s="16" t="s">
        <v>11</v>
      </c>
      <c r="O4" s="12">
        <v>0</v>
      </c>
      <c r="P4" s="13" t="s">
        <v>24</v>
      </c>
      <c r="Q4" s="12"/>
    </row>
    <row r="5" spans="1:17" ht="15.75" customHeight="1" thickBot="1">
      <c r="B5" s="24" t="str">
        <f>MID($A$4,C5,1)</f>
        <v>9</v>
      </c>
      <c r="C5" s="25">
        <v>2</v>
      </c>
      <c r="D5" s="14">
        <v>3</v>
      </c>
      <c r="E5" s="26">
        <f>B5*D5</f>
        <v>27</v>
      </c>
      <c r="F5" s="20"/>
      <c r="G5" s="20"/>
      <c r="J5" s="11">
        <v>1</v>
      </c>
      <c r="K5" s="16" t="s">
        <v>39</v>
      </c>
      <c r="L5" s="16" t="s">
        <v>49</v>
      </c>
      <c r="M5" s="16" t="s">
        <v>12</v>
      </c>
      <c r="O5" s="12">
        <v>1</v>
      </c>
      <c r="P5" s="13" t="s">
        <v>25</v>
      </c>
      <c r="Q5" s="12"/>
    </row>
    <row r="6" spans="1:17" ht="15.75" customHeight="1" thickBot="1">
      <c r="B6" s="24" t="str">
        <f t="shared" ref="B6:B15" si="0">MID($A$4,C6,1)</f>
        <v>3</v>
      </c>
      <c r="C6" s="25">
        <v>3</v>
      </c>
      <c r="D6" s="14">
        <v>1</v>
      </c>
      <c r="E6" s="26">
        <f t="shared" ref="E6:E15" si="1">B6*D6</f>
        <v>3</v>
      </c>
      <c r="F6" s="20"/>
      <c r="G6" s="20"/>
      <c r="J6" s="11">
        <v>2</v>
      </c>
      <c r="K6" s="16" t="s">
        <v>40</v>
      </c>
      <c r="L6" s="16" t="s">
        <v>50</v>
      </c>
      <c r="M6" s="16" t="s">
        <v>13</v>
      </c>
      <c r="O6" s="12">
        <v>2</v>
      </c>
      <c r="P6" s="13" t="s">
        <v>26</v>
      </c>
      <c r="Q6" s="12"/>
    </row>
    <row r="7" spans="1:17" ht="15.75" customHeight="1" thickBot="1">
      <c r="B7" s="24" t="str">
        <f>MID($A$4,C7,1)</f>
        <v>4</v>
      </c>
      <c r="C7" s="25">
        <v>4</v>
      </c>
      <c r="D7" s="14">
        <v>3</v>
      </c>
      <c r="E7" s="26">
        <f t="shared" si="1"/>
        <v>12</v>
      </c>
      <c r="F7" s="20"/>
      <c r="G7" s="20"/>
      <c r="H7" s="5" t="s">
        <v>6</v>
      </c>
      <c r="J7" s="11">
        <v>3</v>
      </c>
      <c r="K7" s="16" t="s">
        <v>41</v>
      </c>
      <c r="L7" s="16" t="s">
        <v>51</v>
      </c>
      <c r="M7" s="16" t="s">
        <v>14</v>
      </c>
      <c r="O7" s="12">
        <v>3</v>
      </c>
      <c r="P7" s="13" t="s">
        <v>27</v>
      </c>
      <c r="Q7" s="12"/>
    </row>
    <row r="8" spans="1:17" ht="15.75" customHeight="1" thickBot="1">
      <c r="B8" s="24" t="str">
        <f t="shared" si="0"/>
        <v>8</v>
      </c>
      <c r="C8" s="25">
        <v>5</v>
      </c>
      <c r="D8" s="14">
        <v>1</v>
      </c>
      <c r="E8" s="26">
        <f t="shared" si="1"/>
        <v>8</v>
      </c>
      <c r="F8" s="20"/>
      <c r="G8" s="20"/>
      <c r="H8" s="6" t="s">
        <v>8</v>
      </c>
      <c r="J8" s="11">
        <v>4</v>
      </c>
      <c r="K8" s="16" t="s">
        <v>42</v>
      </c>
      <c r="L8" s="16" t="s">
        <v>52</v>
      </c>
      <c r="M8" s="16" t="s">
        <v>15</v>
      </c>
      <c r="O8" s="12">
        <v>4</v>
      </c>
      <c r="P8" s="13" t="s">
        <v>28</v>
      </c>
      <c r="Q8" s="12"/>
    </row>
    <row r="9" spans="1:17" ht="15.75" customHeight="1" thickBot="1">
      <c r="B9" s="24" t="str">
        <f t="shared" si="0"/>
        <v>6</v>
      </c>
      <c r="C9" s="25">
        <v>6</v>
      </c>
      <c r="D9" s="14">
        <v>3</v>
      </c>
      <c r="E9" s="26">
        <f t="shared" si="1"/>
        <v>18</v>
      </c>
      <c r="F9" s="20"/>
      <c r="G9" s="20"/>
      <c r="H9" s="7" t="s">
        <v>7</v>
      </c>
      <c r="J9" s="11">
        <v>5</v>
      </c>
      <c r="K9" s="16" t="s">
        <v>43</v>
      </c>
      <c r="L9" s="16" t="s">
        <v>53</v>
      </c>
      <c r="M9" s="16" t="s">
        <v>16</v>
      </c>
      <c r="O9" s="12">
        <v>5</v>
      </c>
      <c r="P9" s="13" t="s">
        <v>29</v>
      </c>
      <c r="Q9" s="12"/>
    </row>
    <row r="10" spans="1:17" ht="15.75" customHeight="1" thickBot="1">
      <c r="B10" s="24" t="str">
        <f t="shared" si="0"/>
        <v>8</v>
      </c>
      <c r="C10" s="25">
        <v>7</v>
      </c>
      <c r="D10" s="14">
        <v>1</v>
      </c>
      <c r="E10" s="26">
        <f t="shared" si="1"/>
        <v>8</v>
      </c>
      <c r="F10" s="20"/>
      <c r="G10" s="20"/>
      <c r="J10" s="11">
        <v>6</v>
      </c>
      <c r="K10" s="16" t="s">
        <v>44</v>
      </c>
      <c r="L10" s="16" t="s">
        <v>54</v>
      </c>
      <c r="M10" s="16" t="s">
        <v>17</v>
      </c>
      <c r="O10" s="12">
        <v>6</v>
      </c>
      <c r="P10" s="13" t="s">
        <v>30</v>
      </c>
      <c r="Q10" s="12"/>
    </row>
    <row r="11" spans="1:17" ht="15.75" customHeight="1" thickBot="1">
      <c r="B11" s="24" t="str">
        <f t="shared" si="0"/>
        <v>1</v>
      </c>
      <c r="C11" s="25">
        <v>8</v>
      </c>
      <c r="D11" s="14">
        <v>3</v>
      </c>
      <c r="E11" s="26">
        <f t="shared" si="1"/>
        <v>3</v>
      </c>
      <c r="F11" s="20"/>
      <c r="G11" s="20"/>
      <c r="J11" s="11">
        <v>7</v>
      </c>
      <c r="K11" s="16" t="s">
        <v>45</v>
      </c>
      <c r="L11" s="16" t="s">
        <v>55</v>
      </c>
      <c r="M11" s="16" t="s">
        <v>18</v>
      </c>
      <c r="O11" s="12">
        <v>7</v>
      </c>
      <c r="P11" s="13" t="s">
        <v>31</v>
      </c>
      <c r="Q11" s="12"/>
    </row>
    <row r="12" spans="1:17" ht="15.75" customHeight="1" thickBot="1">
      <c r="B12" s="24" t="str">
        <f t="shared" si="0"/>
        <v>3</v>
      </c>
      <c r="C12" s="25">
        <v>9</v>
      </c>
      <c r="D12" s="14">
        <v>1</v>
      </c>
      <c r="E12" s="26">
        <f t="shared" si="1"/>
        <v>3</v>
      </c>
      <c r="F12" s="20"/>
      <c r="G12" s="20"/>
      <c r="J12" s="11">
        <v>8</v>
      </c>
      <c r="K12" s="16" t="s">
        <v>46</v>
      </c>
      <c r="L12" s="16" t="s">
        <v>56</v>
      </c>
      <c r="M12" s="16" t="s">
        <v>19</v>
      </c>
      <c r="O12" s="12">
        <v>8</v>
      </c>
      <c r="P12" s="13" t="s">
        <v>32</v>
      </c>
      <c r="Q12" s="12"/>
    </row>
    <row r="13" spans="1:17" ht="15.75" customHeight="1" thickBot="1">
      <c r="B13" s="24" t="str">
        <f t="shared" si="0"/>
        <v>3</v>
      </c>
      <c r="C13" s="25">
        <v>10</v>
      </c>
      <c r="D13" s="14">
        <v>3</v>
      </c>
      <c r="E13" s="26">
        <f t="shared" si="1"/>
        <v>9</v>
      </c>
      <c r="F13" s="20"/>
      <c r="G13" s="20"/>
      <c r="J13" s="11">
        <v>9</v>
      </c>
      <c r="K13" s="16" t="s">
        <v>47</v>
      </c>
      <c r="L13" s="16" t="s">
        <v>57</v>
      </c>
      <c r="M13" s="16" t="s">
        <v>20</v>
      </c>
      <c r="O13" s="12">
        <v>9</v>
      </c>
      <c r="P13" s="13" t="s">
        <v>33</v>
      </c>
      <c r="Q13" s="12"/>
    </row>
    <row r="14" spans="1:17" ht="15.75" customHeight="1">
      <c r="B14" s="24" t="str">
        <f t="shared" si="0"/>
        <v>4</v>
      </c>
      <c r="C14" s="25">
        <v>11</v>
      </c>
      <c r="D14" s="14">
        <v>1</v>
      </c>
      <c r="E14" s="26">
        <f t="shared" si="1"/>
        <v>4</v>
      </c>
      <c r="F14" s="20"/>
      <c r="G14" s="20"/>
      <c r="J14" s="2"/>
      <c r="K14" s="2"/>
      <c r="L14" s="2"/>
      <c r="M14" s="2"/>
      <c r="O14" s="10"/>
      <c r="P14" s="10"/>
      <c r="Q14" s="10"/>
    </row>
    <row r="15" spans="1:17" ht="15.75" customHeight="1">
      <c r="B15" s="24" t="str">
        <f t="shared" si="0"/>
        <v>0</v>
      </c>
      <c r="C15" s="25">
        <v>12</v>
      </c>
      <c r="D15" s="14">
        <v>3</v>
      </c>
      <c r="E15" s="26">
        <f t="shared" si="1"/>
        <v>0</v>
      </c>
      <c r="F15" s="20"/>
      <c r="G15" s="20"/>
      <c r="J15" s="2"/>
      <c r="K15" s="2"/>
      <c r="L15" s="2"/>
      <c r="M15" s="2"/>
      <c r="O15" s="10"/>
      <c r="P15" s="10"/>
      <c r="Q15" s="10"/>
    </row>
    <row r="16" spans="1:17" ht="15.75" customHeight="1">
      <c r="B16" s="20"/>
      <c r="C16" s="20"/>
      <c r="D16" s="20"/>
      <c r="E16" s="27">
        <f>SUM(E4:E15)</f>
        <v>103</v>
      </c>
      <c r="F16" s="28" t="str">
        <f>RIGHT(E16,1)</f>
        <v>3</v>
      </c>
      <c r="G16" s="29">
        <f>10-F16</f>
        <v>7</v>
      </c>
      <c r="H16" s="8" t="str">
        <f>A4&amp;G16</f>
        <v>89348681334077</v>
      </c>
      <c r="I16" s="1">
        <f>LEN(H16)</f>
        <v>14</v>
      </c>
      <c r="J16" s="2"/>
      <c r="K16" s="2"/>
      <c r="L16" s="2"/>
      <c r="M16" s="2"/>
      <c r="O16" s="10"/>
      <c r="P16" s="10"/>
      <c r="Q16" s="10"/>
    </row>
    <row r="17" spans="2:113" ht="15.75" customHeight="1">
      <c r="B17" s="20"/>
      <c r="C17" s="20"/>
      <c r="D17" s="20"/>
      <c r="E17" s="27"/>
      <c r="F17" s="28"/>
      <c r="G17" s="29"/>
      <c r="H17" t="str">
        <f>LEFT(H16,1)</f>
        <v>8</v>
      </c>
    </row>
    <row r="18" spans="2:113" ht="15" customHeight="1">
      <c r="B18" s="20"/>
      <c r="C18" s="20"/>
      <c r="D18" s="20"/>
      <c r="E18" s="20"/>
      <c r="F18" s="20"/>
      <c r="G18" s="20"/>
      <c r="H18" s="8">
        <f>VALUE(H17)</f>
        <v>8</v>
      </c>
      <c r="Q18" t="str">
        <f>CONCATENATE(N19,N20,N21,N22,N23,N24,N25,N26,N27,N28,N29,N30,N31,N32,N33)</f>
        <v>1O1OOO1O11O1OOOO1O1OOO11OOO1OO1OOOO1O1O11O111O1O1O11OO11O1OOOO1O1OOOO1O1O111OO111OO1O1OOO1OO1O1</v>
      </c>
    </row>
    <row r="19" spans="2:113" s="8" customFormat="1">
      <c r="G19" s="18" t="s">
        <v>58</v>
      </c>
      <c r="H19" s="19" t="str">
        <f>VLOOKUP(H18,O4:P13,2,FALSE)</f>
        <v>OEOEEO</v>
      </c>
      <c r="L19" s="8" t="s">
        <v>34</v>
      </c>
      <c r="M19" s="8" t="s">
        <v>36</v>
      </c>
      <c r="N19" s="17" t="s">
        <v>35</v>
      </c>
      <c r="O19" s="8">
        <f>LEN(N19)</f>
        <v>3</v>
      </c>
      <c r="S19" s="8">
        <v>1</v>
      </c>
      <c r="T19" s="8">
        <v>2</v>
      </c>
      <c r="U19" s="8">
        <v>3</v>
      </c>
      <c r="V19" s="8">
        <v>4</v>
      </c>
      <c r="W19" s="8">
        <v>5</v>
      </c>
      <c r="X19" s="8">
        <v>6</v>
      </c>
      <c r="Y19" s="8">
        <v>7</v>
      </c>
      <c r="Z19" s="8">
        <v>8</v>
      </c>
      <c r="AA19" s="8">
        <v>9</v>
      </c>
      <c r="AB19" s="8">
        <v>10</v>
      </c>
      <c r="AC19" s="8">
        <v>11</v>
      </c>
      <c r="AD19" s="8">
        <v>12</v>
      </c>
      <c r="AE19" s="8">
        <v>13</v>
      </c>
      <c r="AF19" s="8">
        <v>14</v>
      </c>
      <c r="AG19" s="8">
        <v>15</v>
      </c>
      <c r="AH19" s="8">
        <v>16</v>
      </c>
      <c r="AI19" s="8">
        <v>17</v>
      </c>
      <c r="AJ19" s="8">
        <v>18</v>
      </c>
      <c r="AK19" s="8">
        <v>19</v>
      </c>
      <c r="AL19" s="8">
        <v>20</v>
      </c>
      <c r="AM19" s="8">
        <v>21</v>
      </c>
      <c r="AN19" s="8">
        <v>22</v>
      </c>
      <c r="AO19" s="8">
        <v>23</v>
      </c>
      <c r="AP19" s="8">
        <v>24</v>
      </c>
      <c r="AQ19" s="8">
        <v>25</v>
      </c>
      <c r="AR19" s="8">
        <v>26</v>
      </c>
      <c r="AS19" s="8">
        <v>27</v>
      </c>
      <c r="AT19" s="8">
        <v>28</v>
      </c>
      <c r="AU19" s="8">
        <v>29</v>
      </c>
      <c r="AV19" s="8">
        <v>30</v>
      </c>
      <c r="AW19" s="8">
        <v>31</v>
      </c>
      <c r="AX19" s="8">
        <v>32</v>
      </c>
      <c r="AY19" s="8">
        <v>33</v>
      </c>
      <c r="AZ19" s="8">
        <v>34</v>
      </c>
      <c r="BA19" s="8">
        <v>35</v>
      </c>
      <c r="BB19" s="8">
        <v>36</v>
      </c>
      <c r="BC19" s="8">
        <v>37</v>
      </c>
      <c r="BD19" s="8">
        <v>38</v>
      </c>
      <c r="BE19" s="8">
        <v>39</v>
      </c>
      <c r="BF19" s="8">
        <v>40</v>
      </c>
      <c r="BG19" s="8">
        <v>41</v>
      </c>
      <c r="BH19" s="8">
        <v>42</v>
      </c>
      <c r="BI19" s="8">
        <v>43</v>
      </c>
      <c r="BJ19" s="8">
        <v>44</v>
      </c>
      <c r="BK19" s="8">
        <v>45</v>
      </c>
      <c r="BL19" s="8">
        <v>46</v>
      </c>
      <c r="BM19" s="8">
        <v>47</v>
      </c>
      <c r="BN19" s="8">
        <v>48</v>
      </c>
      <c r="BO19" s="8">
        <v>49</v>
      </c>
      <c r="BP19" s="8">
        <v>50</v>
      </c>
      <c r="BQ19" s="8">
        <v>51</v>
      </c>
      <c r="BR19" s="8">
        <v>52</v>
      </c>
      <c r="BS19" s="8">
        <v>53</v>
      </c>
      <c r="BT19" s="8">
        <v>54</v>
      </c>
      <c r="BU19" s="8">
        <v>55</v>
      </c>
      <c r="BV19" s="8">
        <v>56</v>
      </c>
      <c r="BW19" s="8">
        <v>57</v>
      </c>
      <c r="BX19" s="8">
        <v>58</v>
      </c>
      <c r="BY19" s="8">
        <v>59</v>
      </c>
      <c r="BZ19" s="8">
        <v>60</v>
      </c>
      <c r="CA19" s="8">
        <v>61</v>
      </c>
      <c r="CB19" s="8">
        <v>62</v>
      </c>
      <c r="CC19" s="8">
        <v>63</v>
      </c>
      <c r="CD19" s="8">
        <v>64</v>
      </c>
      <c r="CE19" s="8">
        <v>65</v>
      </c>
      <c r="CF19" s="8">
        <v>66</v>
      </c>
      <c r="CG19" s="8">
        <v>67</v>
      </c>
      <c r="CH19" s="8">
        <v>68</v>
      </c>
      <c r="CI19" s="8">
        <v>69</v>
      </c>
      <c r="CJ19" s="8">
        <v>70</v>
      </c>
      <c r="CK19" s="8">
        <v>71</v>
      </c>
      <c r="CL19" s="8">
        <v>72</v>
      </c>
      <c r="CM19" s="8">
        <v>73</v>
      </c>
      <c r="CN19" s="8">
        <v>74</v>
      </c>
      <c r="CO19" s="8">
        <v>75</v>
      </c>
      <c r="CP19" s="8">
        <v>76</v>
      </c>
      <c r="CQ19" s="8">
        <v>77</v>
      </c>
      <c r="CR19" s="8">
        <v>78</v>
      </c>
      <c r="CS19" s="8">
        <v>79</v>
      </c>
      <c r="CT19" s="8">
        <v>80</v>
      </c>
      <c r="CU19" s="8">
        <v>81</v>
      </c>
      <c r="CV19" s="8">
        <v>82</v>
      </c>
      <c r="CW19" s="8">
        <v>83</v>
      </c>
      <c r="CX19" s="8">
        <v>84</v>
      </c>
      <c r="CY19" s="8">
        <v>85</v>
      </c>
      <c r="CZ19" s="8">
        <v>86</v>
      </c>
      <c r="DA19" s="8">
        <v>87</v>
      </c>
      <c r="DB19" s="8">
        <v>88</v>
      </c>
      <c r="DC19" s="8">
        <v>89</v>
      </c>
      <c r="DD19" s="8">
        <v>90</v>
      </c>
      <c r="DE19" s="8">
        <v>91</v>
      </c>
      <c r="DF19" s="8">
        <v>92</v>
      </c>
      <c r="DG19" s="8">
        <v>93</v>
      </c>
      <c r="DH19" s="8">
        <v>94</v>
      </c>
      <c r="DI19" s="8">
        <v>95</v>
      </c>
    </row>
    <row r="20" spans="2:113" ht="29.25" customHeight="1">
      <c r="I20" s="15">
        <f>MID($H$16,(J20),1)*1</f>
        <v>9</v>
      </c>
      <c r="J20" s="15">
        <v>2</v>
      </c>
      <c r="K20" t="str">
        <f>MID($H$19,1,1)</f>
        <v>O</v>
      </c>
      <c r="L20" s="20" t="str">
        <f>VLOOKUP(I20,$J$4:$L$13,2,FALSE)</f>
        <v>OOO1O11</v>
      </c>
      <c r="M20" s="20" t="str">
        <f>VLOOKUP(I20,$J$4:$L$13,3,FALSE)</f>
        <v>OO1O111</v>
      </c>
      <c r="N20" s="21" t="str">
        <f>IF(K20="E",M20,L20)</f>
        <v>OOO1O11</v>
      </c>
      <c r="O20" s="8">
        <f t="shared" ref="O20:O33" si="2">LEN(N20)</f>
        <v>7</v>
      </c>
      <c r="S20" t="str">
        <f>MID($Q$18,(S19),1)</f>
        <v>1</v>
      </c>
      <c r="T20" t="str">
        <f t="shared" ref="T20:CE20" si="3">MID($Q$18,(T19),1)</f>
        <v>O</v>
      </c>
      <c r="U20" t="str">
        <f t="shared" si="3"/>
        <v>1</v>
      </c>
      <c r="V20" t="str">
        <f t="shared" si="3"/>
        <v>O</v>
      </c>
      <c r="W20" t="str">
        <f t="shared" si="3"/>
        <v>O</v>
      </c>
      <c r="X20" t="str">
        <f>MID($Q$18,(X19),1)</f>
        <v>O</v>
      </c>
      <c r="Y20" t="str">
        <f t="shared" si="3"/>
        <v>1</v>
      </c>
      <c r="Z20" t="str">
        <f t="shared" si="3"/>
        <v>O</v>
      </c>
      <c r="AA20" t="str">
        <f t="shared" si="3"/>
        <v>1</v>
      </c>
      <c r="AB20" t="str">
        <f t="shared" si="3"/>
        <v>1</v>
      </c>
      <c r="AC20" t="str">
        <f t="shared" si="3"/>
        <v>O</v>
      </c>
      <c r="AD20" t="str">
        <f t="shared" si="3"/>
        <v>1</v>
      </c>
      <c r="AE20" t="str">
        <f t="shared" si="3"/>
        <v>O</v>
      </c>
      <c r="AF20" t="str">
        <f t="shared" si="3"/>
        <v>O</v>
      </c>
      <c r="AG20" t="str">
        <f t="shared" si="3"/>
        <v>O</v>
      </c>
      <c r="AH20" t="str">
        <f t="shared" si="3"/>
        <v>O</v>
      </c>
      <c r="AI20" t="str">
        <f t="shared" si="3"/>
        <v>1</v>
      </c>
      <c r="AJ20" t="str">
        <f t="shared" si="3"/>
        <v>O</v>
      </c>
      <c r="AK20" t="str">
        <f t="shared" si="3"/>
        <v>1</v>
      </c>
      <c r="AL20" t="str">
        <f t="shared" si="3"/>
        <v>O</v>
      </c>
      <c r="AM20" t="str">
        <f t="shared" si="3"/>
        <v>O</v>
      </c>
      <c r="AN20" t="str">
        <f t="shared" si="3"/>
        <v>O</v>
      </c>
      <c r="AO20" t="str">
        <f t="shared" si="3"/>
        <v>1</v>
      </c>
      <c r="AP20" t="str">
        <f t="shared" si="3"/>
        <v>1</v>
      </c>
      <c r="AQ20" t="str">
        <f t="shared" si="3"/>
        <v>O</v>
      </c>
      <c r="AR20" t="str">
        <f t="shared" si="3"/>
        <v>O</v>
      </c>
      <c r="AS20" t="str">
        <f t="shared" si="3"/>
        <v>O</v>
      </c>
      <c r="AT20" t="str">
        <f t="shared" si="3"/>
        <v>1</v>
      </c>
      <c r="AU20" t="str">
        <f t="shared" si="3"/>
        <v>O</v>
      </c>
      <c r="AV20" t="str">
        <f t="shared" si="3"/>
        <v>O</v>
      </c>
      <c r="AW20" t="str">
        <f t="shared" si="3"/>
        <v>1</v>
      </c>
      <c r="AX20" t="str">
        <f t="shared" si="3"/>
        <v>O</v>
      </c>
      <c r="AY20" t="str">
        <f t="shared" si="3"/>
        <v>O</v>
      </c>
      <c r="AZ20" t="str">
        <f t="shared" si="3"/>
        <v>O</v>
      </c>
      <c r="BA20" t="str">
        <f t="shared" si="3"/>
        <v>O</v>
      </c>
      <c r="BB20" t="str">
        <f t="shared" si="3"/>
        <v>1</v>
      </c>
      <c r="BC20" t="str">
        <f t="shared" si="3"/>
        <v>O</v>
      </c>
      <c r="BD20" t="str">
        <f t="shared" si="3"/>
        <v>1</v>
      </c>
      <c r="BE20" t="str">
        <f t="shared" si="3"/>
        <v>O</v>
      </c>
      <c r="BF20" t="str">
        <f t="shared" si="3"/>
        <v>1</v>
      </c>
      <c r="BG20" t="str">
        <f t="shared" si="3"/>
        <v>1</v>
      </c>
      <c r="BH20" t="str">
        <f t="shared" si="3"/>
        <v>O</v>
      </c>
      <c r="BI20" t="str">
        <f t="shared" si="3"/>
        <v>1</v>
      </c>
      <c r="BJ20" t="str">
        <f t="shared" si="3"/>
        <v>1</v>
      </c>
      <c r="BK20" t="str">
        <f t="shared" si="3"/>
        <v>1</v>
      </c>
      <c r="BL20" t="str">
        <f t="shared" si="3"/>
        <v>O</v>
      </c>
      <c r="BM20" t="str">
        <f t="shared" si="3"/>
        <v>1</v>
      </c>
      <c r="BN20" t="str">
        <f t="shared" si="3"/>
        <v>O</v>
      </c>
      <c r="BO20" t="str">
        <f t="shared" si="3"/>
        <v>1</v>
      </c>
      <c r="BP20" t="str">
        <f t="shared" si="3"/>
        <v>O</v>
      </c>
      <c r="BQ20" t="str">
        <f t="shared" si="3"/>
        <v>1</v>
      </c>
      <c r="BR20" t="str">
        <f t="shared" si="3"/>
        <v>1</v>
      </c>
      <c r="BS20" t="str">
        <f t="shared" si="3"/>
        <v>O</v>
      </c>
      <c r="BT20" t="str">
        <f t="shared" si="3"/>
        <v>O</v>
      </c>
      <c r="BU20" t="str">
        <f t="shared" si="3"/>
        <v>1</v>
      </c>
      <c r="BV20" t="str">
        <f t="shared" si="3"/>
        <v>1</v>
      </c>
      <c r="BW20" t="str">
        <f t="shared" si="3"/>
        <v>O</v>
      </c>
      <c r="BX20" t="str">
        <f t="shared" si="3"/>
        <v>1</v>
      </c>
      <c r="BY20" t="str">
        <f t="shared" si="3"/>
        <v>O</v>
      </c>
      <c r="BZ20" t="str">
        <f t="shared" si="3"/>
        <v>O</v>
      </c>
      <c r="CA20" t="str">
        <f t="shared" si="3"/>
        <v>O</v>
      </c>
      <c r="CB20" t="str">
        <f t="shared" si="3"/>
        <v>O</v>
      </c>
      <c r="CC20" t="str">
        <f t="shared" si="3"/>
        <v>1</v>
      </c>
      <c r="CD20" t="str">
        <f t="shared" si="3"/>
        <v>O</v>
      </c>
      <c r="CE20" t="str">
        <f t="shared" si="3"/>
        <v>1</v>
      </c>
      <c r="CF20" t="str">
        <f t="shared" ref="CF20:CQ20" si="4">MID($Q$18,(CF19),1)</f>
        <v>O</v>
      </c>
      <c r="CG20" t="str">
        <f t="shared" si="4"/>
        <v>O</v>
      </c>
      <c r="CH20" t="str">
        <f t="shared" si="4"/>
        <v>O</v>
      </c>
      <c r="CI20" t="str">
        <f t="shared" si="4"/>
        <v>O</v>
      </c>
      <c r="CJ20" t="str">
        <f t="shared" si="4"/>
        <v>1</v>
      </c>
      <c r="CK20" t="str">
        <f t="shared" si="4"/>
        <v>O</v>
      </c>
      <c r="CL20" t="str">
        <f t="shared" si="4"/>
        <v>1</v>
      </c>
      <c r="CM20" t="str">
        <f t="shared" si="4"/>
        <v>O</v>
      </c>
      <c r="CN20" t="str">
        <f t="shared" si="4"/>
        <v>1</v>
      </c>
      <c r="CO20" t="str">
        <f t="shared" si="4"/>
        <v>1</v>
      </c>
      <c r="CP20" t="str">
        <f t="shared" si="4"/>
        <v>1</v>
      </c>
      <c r="CQ20" t="str">
        <f t="shared" si="4"/>
        <v>O</v>
      </c>
      <c r="CR20" t="str">
        <f t="shared" ref="CR20" si="5">MID($Q$18,(CR19),1)</f>
        <v>O</v>
      </c>
      <c r="CS20" t="str">
        <f t="shared" ref="CS20" si="6">MID($Q$18,(CS19),1)</f>
        <v>1</v>
      </c>
      <c r="CT20" t="str">
        <f t="shared" ref="CT20" si="7">MID($Q$18,(CT19),1)</f>
        <v>1</v>
      </c>
      <c r="CU20" t="str">
        <f t="shared" ref="CU20" si="8">MID($Q$18,(CU19),1)</f>
        <v>1</v>
      </c>
      <c r="CV20" t="str">
        <f t="shared" ref="CV20" si="9">MID($Q$18,(CV19),1)</f>
        <v>O</v>
      </c>
      <c r="CW20" t="str">
        <f t="shared" ref="CW20" si="10">MID($Q$18,(CW19),1)</f>
        <v>O</v>
      </c>
      <c r="CX20" t="str">
        <f t="shared" ref="CX20" si="11">MID($Q$18,(CX19),1)</f>
        <v>1</v>
      </c>
      <c r="CY20" t="str">
        <f t="shared" ref="CY20" si="12">MID($Q$18,(CY19),1)</f>
        <v>O</v>
      </c>
      <c r="CZ20" t="str">
        <f t="shared" ref="CZ20" si="13">MID($Q$18,(CZ19),1)</f>
        <v>1</v>
      </c>
      <c r="DA20" t="str">
        <f t="shared" ref="DA20" si="14">MID($Q$18,(DA19),1)</f>
        <v>O</v>
      </c>
      <c r="DB20" t="str">
        <f t="shared" ref="DB20" si="15">MID($Q$18,(DB19),1)</f>
        <v>O</v>
      </c>
      <c r="DC20" t="str">
        <f t="shared" ref="DC20" si="16">MID($Q$18,(DC19),1)</f>
        <v>O</v>
      </c>
      <c r="DD20" t="str">
        <f t="shared" ref="DD20" si="17">MID($Q$18,(DD19),1)</f>
        <v>1</v>
      </c>
      <c r="DE20" t="str">
        <f t="shared" ref="DE20" si="18">MID($Q$18,(DE19),1)</f>
        <v>O</v>
      </c>
      <c r="DF20" t="str">
        <f t="shared" ref="DF20" si="19">MID($Q$18,(DF19),1)</f>
        <v>O</v>
      </c>
      <c r="DG20" t="str">
        <f t="shared" ref="DG20" si="20">MID($Q$18,(DG19),1)</f>
        <v>1</v>
      </c>
      <c r="DH20" t="str">
        <f t="shared" ref="DH20" si="21">MID($Q$18,(DH19),1)</f>
        <v>O</v>
      </c>
      <c r="DI20" t="str">
        <f t="shared" ref="DI20" si="22">MID($Q$18,(DI19),1)</f>
        <v>1</v>
      </c>
    </row>
    <row r="21" spans="2:113">
      <c r="I21" s="15">
        <f t="shared" ref="I21:I32" si="23">MID($H$16,(J21),1)*1</f>
        <v>3</v>
      </c>
      <c r="J21" s="15">
        <v>3</v>
      </c>
      <c r="K21" t="str">
        <f>MID($H$19,2,1)</f>
        <v>E</v>
      </c>
      <c r="L21" s="20" t="str">
        <f t="shared" ref="L21:L25" si="24">VLOOKUP(I21,$J$4:$L$13,2,FALSE)</f>
        <v>O1111O1</v>
      </c>
      <c r="M21" s="20" t="str">
        <f t="shared" ref="M21:M25" si="25">VLOOKUP(I21,$J$4:$L$13,3,FALSE)</f>
        <v>O1OOOO1</v>
      </c>
      <c r="N21" s="21" t="str">
        <f t="shared" ref="N21:N25" si="26">IF(K21="E",M21,L21)</f>
        <v>O1OOOO1</v>
      </c>
      <c r="O21" s="8">
        <f t="shared" si="2"/>
        <v>7</v>
      </c>
    </row>
    <row r="22" spans="2:113">
      <c r="I22" s="15">
        <f t="shared" si="23"/>
        <v>4</v>
      </c>
      <c r="J22" s="15">
        <v>4</v>
      </c>
      <c r="K22" t="str">
        <f>MID($H$19,3,1)</f>
        <v>O</v>
      </c>
      <c r="L22" s="20" t="str">
        <f t="shared" si="24"/>
        <v>O1OOO11</v>
      </c>
      <c r="M22" s="20" t="str">
        <f t="shared" si="25"/>
        <v>OO111O1</v>
      </c>
      <c r="N22" s="21" t="str">
        <f t="shared" si="26"/>
        <v>O1OOO11</v>
      </c>
      <c r="O22" s="8">
        <f t="shared" si="2"/>
        <v>7</v>
      </c>
    </row>
    <row r="23" spans="2:113">
      <c r="I23" s="15">
        <f t="shared" si="23"/>
        <v>8</v>
      </c>
      <c r="J23" s="15">
        <v>5</v>
      </c>
      <c r="K23" t="str">
        <f>MID($H$19,4,1)</f>
        <v>E</v>
      </c>
      <c r="L23" s="20" t="str">
        <f t="shared" si="24"/>
        <v>O11O111</v>
      </c>
      <c r="M23" s="20" t="str">
        <f t="shared" si="25"/>
        <v>OOO1OO1</v>
      </c>
      <c r="N23" s="21" t="str">
        <f t="shared" si="26"/>
        <v>OOO1OO1</v>
      </c>
      <c r="O23" s="8">
        <f t="shared" si="2"/>
        <v>7</v>
      </c>
    </row>
    <row r="24" spans="2:113">
      <c r="I24" s="15">
        <f t="shared" si="23"/>
        <v>6</v>
      </c>
      <c r="J24" s="15">
        <v>6</v>
      </c>
      <c r="K24" t="str">
        <f>MID($H$19,5,1)</f>
        <v>E</v>
      </c>
      <c r="L24" s="20" t="str">
        <f t="shared" si="24"/>
        <v>O1O1111</v>
      </c>
      <c r="M24" s="20" t="str">
        <f t="shared" si="25"/>
        <v>OOOO1O1</v>
      </c>
      <c r="N24" s="21" t="str">
        <f t="shared" si="26"/>
        <v>OOOO1O1</v>
      </c>
      <c r="O24" s="8">
        <f t="shared" si="2"/>
        <v>7</v>
      </c>
    </row>
    <row r="25" spans="2:113">
      <c r="I25" s="15">
        <f t="shared" si="23"/>
        <v>8</v>
      </c>
      <c r="J25" s="15">
        <v>7</v>
      </c>
      <c r="K25" t="str">
        <f>MID($H$19,6,1)</f>
        <v>O</v>
      </c>
      <c r="L25" s="20" t="str">
        <f t="shared" si="24"/>
        <v>O11O111</v>
      </c>
      <c r="M25" s="20" t="str">
        <f t="shared" si="25"/>
        <v>OOO1OO1</v>
      </c>
      <c r="N25" s="21" t="str">
        <f t="shared" si="26"/>
        <v>O11O111</v>
      </c>
      <c r="O25" s="8">
        <f t="shared" si="2"/>
        <v>7</v>
      </c>
    </row>
    <row r="26" spans="2:113">
      <c r="I26" s="15"/>
      <c r="J26" s="15"/>
      <c r="L26" s="20"/>
      <c r="M26" s="20"/>
      <c r="N26" s="22" t="s">
        <v>21</v>
      </c>
      <c r="O26" s="8">
        <f t="shared" si="2"/>
        <v>5</v>
      </c>
    </row>
    <row r="27" spans="2:113">
      <c r="I27" s="15">
        <f t="shared" si="23"/>
        <v>1</v>
      </c>
      <c r="J27" s="15">
        <v>8</v>
      </c>
      <c r="L27" s="20"/>
      <c r="M27" s="20"/>
      <c r="N27" s="21" t="str">
        <f t="shared" ref="N27:N32" si="27">VLOOKUP(I27,$J$4:$M$13,4,FALSE)</f>
        <v>11OO11O</v>
      </c>
      <c r="O27" s="8">
        <f t="shared" si="2"/>
        <v>7</v>
      </c>
    </row>
    <row r="28" spans="2:113">
      <c r="I28" s="15">
        <f t="shared" si="23"/>
        <v>3</v>
      </c>
      <c r="J28" s="15">
        <v>9</v>
      </c>
      <c r="L28" s="20"/>
      <c r="M28" s="20"/>
      <c r="N28" s="21" t="str">
        <f t="shared" si="27"/>
        <v>1OOOO1O</v>
      </c>
      <c r="O28" s="8">
        <f t="shared" si="2"/>
        <v>7</v>
      </c>
    </row>
    <row r="29" spans="2:113">
      <c r="I29" s="15">
        <f t="shared" si="23"/>
        <v>3</v>
      </c>
      <c r="J29" s="15">
        <v>10</v>
      </c>
      <c r="L29" s="20"/>
      <c r="M29" s="20"/>
      <c r="N29" s="21" t="str">
        <f t="shared" si="27"/>
        <v>1OOOO1O</v>
      </c>
      <c r="O29" s="8">
        <f t="shared" si="2"/>
        <v>7</v>
      </c>
    </row>
    <row r="30" spans="2:113">
      <c r="I30" s="15">
        <f t="shared" si="23"/>
        <v>4</v>
      </c>
      <c r="J30" s="15">
        <v>11</v>
      </c>
      <c r="L30" s="20"/>
      <c r="M30" s="20"/>
      <c r="N30" s="21" t="str">
        <f t="shared" si="27"/>
        <v>1O111OO</v>
      </c>
      <c r="O30" s="8">
        <f t="shared" si="2"/>
        <v>7</v>
      </c>
    </row>
    <row r="31" spans="2:113">
      <c r="I31" s="15">
        <f t="shared" si="23"/>
        <v>0</v>
      </c>
      <c r="J31" s="15">
        <v>12</v>
      </c>
      <c r="L31" s="20"/>
      <c r="M31" s="20"/>
      <c r="N31" s="21" t="str">
        <f t="shared" si="27"/>
        <v>111OO1O</v>
      </c>
      <c r="O31" s="8">
        <f t="shared" si="2"/>
        <v>7</v>
      </c>
    </row>
    <row r="32" spans="2:113">
      <c r="I32" s="15">
        <f t="shared" si="23"/>
        <v>7</v>
      </c>
      <c r="J32" s="15">
        <v>13</v>
      </c>
      <c r="L32" s="20"/>
      <c r="M32" s="20"/>
      <c r="N32" s="21" t="str">
        <f t="shared" si="27"/>
        <v>1OOO1OO</v>
      </c>
      <c r="O32" s="8">
        <f t="shared" si="2"/>
        <v>7</v>
      </c>
    </row>
    <row r="33" spans="12:15">
      <c r="L33" s="20"/>
      <c r="M33" s="20"/>
      <c r="N33" s="23" t="s">
        <v>35</v>
      </c>
      <c r="O33" s="8">
        <f>LEN(N33)</f>
        <v>3</v>
      </c>
    </row>
    <row r="34" spans="12:15">
      <c r="L34" s="20"/>
      <c r="M34" s="20"/>
      <c r="N34" s="20"/>
      <c r="O34" s="8">
        <f>SUM(O19:O33)</f>
        <v>95</v>
      </c>
    </row>
  </sheetData>
  <mergeCells count="2">
    <mergeCell ref="K2:L2"/>
    <mergeCell ref="A1:E2"/>
  </mergeCells>
  <conditionalFormatting sqref="R20:DN20">
    <cfRule type="containsText" dxfId="1" priority="1" operator="containsText" text="1">
      <formula>NOT(ISERROR(SEARCH("1",R20)))</formula>
    </cfRule>
    <cfRule type="containsText" dxfId="0" priority="2" stopIfTrue="1" operator="containsText" text="O">
      <formula>NOT(ISERROR(SEARCH("O",R20)))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Kiểm tra barcode</vt:lpstr>
      <vt:lpstr>Công thức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Tui La Nhat Thong</cp:lastModifiedBy>
  <dcterms:created xsi:type="dcterms:W3CDTF">2015-03-30T14:01:33Z</dcterms:created>
  <dcterms:modified xsi:type="dcterms:W3CDTF">2021-10-30T16:10:47Z</dcterms:modified>
</cp:coreProperties>
</file>