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aofxta/Downloads/"/>
    </mc:Choice>
  </mc:AlternateContent>
  <xr:revisionPtr revIDLastSave="0" documentId="13_ncr:1_{D4BE3051-9798-B049-AC86-B95246CE562F}" xr6:coauthVersionLast="47" xr6:coauthVersionMax="47" xr10:uidLastSave="{00000000-0000-0000-0000-000000000000}"/>
  <bookViews>
    <workbookView xWindow="37100" yWindow="-440" windowWidth="36000" windowHeight="20220" xr2:uid="{D7ADB1A9-7FE2-4FAD-A495-118E13B559EA}"/>
  </bookViews>
  <sheets>
    <sheet name="construction plan" sheetId="6" r:id="rId1"/>
    <sheet name="detail" sheetId="7" r:id="rId2"/>
    <sheet name="ค่าใช้จ่ายพิเศษ" sheetId="3" state="hidden" r:id="rId3"/>
  </sheets>
  <definedNames>
    <definedName name="__123Graph_A" hidden="1">#REF!</definedName>
    <definedName name="__123Graph_B" hidden="1">#REF!</definedName>
    <definedName name="__123Graph_C" hidden="1">#REF!</definedName>
    <definedName name="__123Graph_D" hidden="1">#REF!</definedName>
    <definedName name="__123Graph_X" hidden="1">#REF!</definedName>
    <definedName name="_25__123Graph_ACHART_1" localSheetId="0" hidden="1">#REF!</definedName>
    <definedName name="_25__123Graph_ACHART_1" localSheetId="2" hidden="1">#REF!</definedName>
    <definedName name="_25__123Graph_ACHART_1" hidden="1">#REF!</definedName>
    <definedName name="_50__123Graph_BCHART_1" localSheetId="0" hidden="1">#REF!</definedName>
    <definedName name="_50__123Graph_BCHART_1" localSheetId="2" hidden="1">#REF!</definedName>
    <definedName name="_50__123Graph_BCHART_1" hidden="1">#REF!</definedName>
    <definedName name="_a129" localSheetId="2" hidden="1">{"Offgrid",#N/A,FALSE,"OFFGRID";"Region",#N/A,FALSE,"REGION";"Offgrid -2",#N/A,FALSE,"OFFGRID";"WTP",#N/A,FALSE,"WTP";"WTP -2",#N/A,FALSE,"WTP";"Project",#N/A,FALSE,"PROJECT";"Summary -2",#N/A,FALSE,"SUMMARY"}</definedName>
    <definedName name="_a129" hidden="1">{"Offgrid",#N/A,FALSE,"OFFGRID";"Region",#N/A,FALSE,"REGION";"Offgrid -2",#N/A,FALSE,"OFFGRID";"WTP",#N/A,FALSE,"WTP";"WTP -2",#N/A,FALSE,"WTP";"Project",#N/A,FALSE,"PROJECT";"Summary -2",#N/A,FALSE,"SUMMARY"}</definedName>
    <definedName name="_a130" localSheetId="2" hidden="1">{"Offgrid",#N/A,FALSE,"OFFGRID";"Region",#N/A,FALSE,"REGION";"Offgrid -2",#N/A,FALSE,"OFFGRID";"WTP",#N/A,FALSE,"WTP";"WTP -2",#N/A,FALSE,"WTP";"Project",#N/A,FALSE,"PROJECT";"Summary -2",#N/A,FALSE,"SUMMARY"}</definedName>
    <definedName name="_a130" hidden="1">{"Offgrid",#N/A,FALSE,"OFFGRID";"Region",#N/A,FALSE,"REGION";"Offgrid -2",#N/A,FALSE,"OFFGRID";"WTP",#N/A,FALSE,"WTP";"WTP -2",#N/A,FALSE,"WTP";"Project",#N/A,FALSE,"PROJECT";"Summary -2",#N/A,FALSE,"SUMMARY"}</definedName>
    <definedName name="_CRS2">#REF!</definedName>
    <definedName name="_CSS1">#REF!</definedName>
    <definedName name="_Fill" hidden="1">#REF!</definedName>
    <definedName name="_xlnm._FilterDatabase" localSheetId="0" hidden="1">'construction plan'!$J$13:$J$222</definedName>
    <definedName name="_Key1" hidden="1">#REF!</definedName>
    <definedName name="_Key2" hidden="1">#REF!</definedName>
    <definedName name="_MatInverse_In" hidden="1">#REF!</definedName>
    <definedName name="_MatInverse_Out" hidden="1">#REF!</definedName>
    <definedName name="_MatMult_A" hidden="1">#REF!</definedName>
    <definedName name="_MatMult_AxB" hidden="1">#REF!</definedName>
    <definedName name="_MatMult_B" hidden="1">#REF!</definedName>
    <definedName name="_Order1" hidden="1">255</definedName>
    <definedName name="_Order2" hidden="1">255</definedName>
    <definedName name="_PAD2" hidden="1">#REF!</definedName>
    <definedName name="_PLE">370</definedName>
    <definedName name="_RB25">#REF!</definedName>
    <definedName name="_SD30">#REF!</definedName>
    <definedName name="_SD40" localSheetId="0">#REF!</definedName>
    <definedName name="_SD40">#REF!</definedName>
    <definedName name="_SD50">#REF!</definedName>
    <definedName name="_Sort" hidden="1">#REF!</definedName>
    <definedName name="_Table1_In1" localSheetId="0" hidden="1">#REF!</definedName>
    <definedName name="_Table1_In1" hidden="1">#REF!</definedName>
    <definedName name="_Table1_Out" localSheetId="0" hidden="1">#REF!</definedName>
    <definedName name="_Table1_Out" hidden="1">#REF!</definedName>
    <definedName name="AA" localSheetId="0" hidden="1">#REF!</definedName>
    <definedName name="AA" hidden="1">#REF!</definedName>
    <definedName name="AC" localSheetId="0">#REF!</definedName>
    <definedName name="AC">#REF!</definedName>
    <definedName name="AC_60">#REF!</definedName>
    <definedName name="AccessDatabase" localSheetId="0" hidden="1">"C:\My Documents\MRTA\COST\VO\BS\L_subway.mdb"</definedName>
    <definedName name="AccessDatabase" hidden="1">"C:\BPS Management\Data\pricelist.dbf"</definedName>
    <definedName name="B_Betweet">#REF!</definedName>
    <definedName name="B_Betweet2">#REF!</definedName>
    <definedName name="BARRIER_FOR_7.2">#REF!</definedName>
    <definedName name="BASE">#REF!</definedName>
    <definedName name="BASE_D" localSheetId="0">#REF!</definedName>
    <definedName name="BASE_D">#REF!</definedName>
    <definedName name="BASE_DC">#REF!</definedName>
    <definedName name="BASE_F" localSheetId="0">#REF!</definedName>
    <definedName name="BASE_F">#REF!</definedName>
    <definedName name="bb" localSheetId="0" hidden="1">#REF!</definedName>
    <definedName name="bb" localSheetId="2" hidden="1">#REF!</definedName>
    <definedName name="bb" hidden="1">#REF!</definedName>
    <definedName name="bearingpad_0.15x0.01" localSheetId="0">#REF!</definedName>
    <definedName name="bearingpad_0.15x0.01">#REF!</definedName>
    <definedName name="BOQ." localSheetId="0">'construction plan'!$B$12:$J$342</definedName>
    <definedName name="BOQ." localSheetId="2">#REF!</definedName>
    <definedName name="BOQ.">#REF!</definedName>
    <definedName name="boredpile0.80">#REF!</definedName>
    <definedName name="boredpile1.50">#REF!</definedName>
    <definedName name="BOXBEAM13.5IN">#REF!</definedName>
    <definedName name="BOXBEAM13IN">#REF!</definedName>
    <definedName name="BOXBEAM14IN">#REF!</definedName>
    <definedName name="BOXBEAM15EX">#REF!</definedName>
    <definedName name="BOXBEAM15IN">#REF!</definedName>
    <definedName name="C_center">#REF!</definedName>
    <definedName name="CEMENT" localSheetId="0">#REF!</definedName>
    <definedName name="CEMENT">#REF!</definedName>
    <definedName name="CEMENT_1" localSheetId="0">#REF!</definedName>
    <definedName name="CEMENT_1">#REF!</definedName>
    <definedName name="CON_30" hidden="1">#REF!</definedName>
    <definedName name="CON_35" hidden="1">#REF!</definedName>
    <definedName name="CON_35L3" hidden="1">#REF!</definedName>
    <definedName name="CON_40" hidden="1">#REF!</definedName>
    <definedName name="CON_50" hidden="1">#REF!</definedName>
    <definedName name="CON_A_3">#REF!</definedName>
    <definedName name="CON_A2015" localSheetId="0">#REF!</definedName>
    <definedName name="CON_A2015">#REF!</definedName>
    <definedName name="CON_A32015">#REF!</definedName>
    <definedName name="CON_B_3">#REF!</definedName>
    <definedName name="CON_B2015" localSheetId="0">#REF!</definedName>
    <definedName name="CON_B2015">#REF!</definedName>
    <definedName name="CON_C_3">#REF!</definedName>
    <definedName name="CON_C2015" localSheetId="0">#REF!</definedName>
    <definedName name="CON_C2015">#REF!</definedName>
    <definedName name="CON_D_3">#REF!</definedName>
    <definedName name="CON_D2015" localSheetId="0">#REF!</definedName>
    <definedName name="CON_D2015">#REF!</definedName>
    <definedName name="CON_D32015">#REF!</definedName>
    <definedName name="CON_E_3">#REF!</definedName>
    <definedName name="CON_E2015" localSheetId="0">#REF!</definedName>
    <definedName name="CON_E2015">#REF!</definedName>
    <definedName name="CON_FAST">#REF!</definedName>
    <definedName name="CONC122">#REF!</definedName>
    <definedName name="CRS_2">#REF!</definedName>
    <definedName name="CSS_1">#REF!</definedName>
    <definedName name="D_disel">#REF!</definedName>
    <definedName name="D_distant">#REF!</definedName>
    <definedName name="dd" localSheetId="0" hidden="1">#REF!</definedName>
    <definedName name="dd" localSheetId="2" hidden="1">#REF!</definedName>
    <definedName name="dd" hidden="1">#REF!</definedName>
    <definedName name="df" localSheetId="0" hidden="1">#REF!</definedName>
    <definedName name="df" localSheetId="2" hidden="1">#REF!</definedName>
    <definedName name="df" hidden="1">#REF!</definedName>
    <definedName name="Dist_province2">#REF!</definedName>
    <definedName name="Dist_province3">#REF!</definedName>
    <definedName name="Dist_province4">#REF!</definedName>
    <definedName name="Dist_province5">#REF!</definedName>
    <definedName name="Dist_กทม.">#REF!</definedName>
    <definedName name="Distขนทิ้ง">#REF!</definedName>
    <definedName name="DOWEL32">#REF!</definedName>
    <definedName name="dswd" hidden="1">#REF!</definedName>
    <definedName name="EAP" localSheetId="0">#REF!</definedName>
    <definedName name="EAP">#REF!</definedName>
    <definedName name="EARTH_EMB">#REF!</definedName>
    <definedName name="EARTH_EMBD" localSheetId="0">#REF!</definedName>
    <definedName name="EARTH_EMBD">#REF!</definedName>
    <definedName name="EARTH_EMBDC">#REF!</definedName>
    <definedName name="EARTH_EMBF" localSheetId="0">#REF!</definedName>
    <definedName name="EARTH_EMBF">#REF!</definedName>
    <definedName name="EXJ_4">#REF!</definedName>
    <definedName name="Expansion_Finger">#REF!</definedName>
    <definedName name="ff" localSheetId="0" hidden="1">#REF!</definedName>
    <definedName name="ff" localSheetId="2" hidden="1">#REF!</definedName>
    <definedName name="ff" hidden="1">#REF!</definedName>
    <definedName name="FIN_CON35">#REF!</definedName>
    <definedName name="fireprotection" localSheetId="0" hidden="1">#REF!</definedName>
    <definedName name="fireprotection" localSheetId="2" hidden="1">#REF!</definedName>
    <definedName name="fireprotection" hidden="1">#REF!</definedName>
    <definedName name="FORM_1" localSheetId="0">#REF!</definedName>
    <definedName name="FORM_1">#REF!</definedName>
    <definedName name="FORM_2" localSheetId="0">#REF!</definedName>
    <definedName name="FORM_2">#REF!</definedName>
    <definedName name="FORM_3" localSheetId="0">#REF!</definedName>
    <definedName name="FORM_3">#REF!</definedName>
    <definedName name="Form_IGirder" localSheetId="0">#REF!</definedName>
    <definedName name="Form_IGirder">#REF!</definedName>
    <definedName name="FORM_MSE">#REF!</definedName>
    <definedName name="FORM_STEEL" localSheetId="0">#REF!</definedName>
    <definedName name="FORM_STEEL">#REF!</definedName>
    <definedName name="FORM_STEEL_SHEET">#REF!</definedName>
    <definedName name="freetype">#REF!</definedName>
    <definedName name="Fงานทาง" localSheetId="0">#REF!</definedName>
    <definedName name="Fงานทาง">#REF!</definedName>
    <definedName name="Fงานสะพาน" localSheetId="0">#REF!</definedName>
    <definedName name="Fงานสะพาน">#REF!</definedName>
    <definedName name="Fพิเศษ">#REF!</definedName>
    <definedName name="Gabion">#REF!</definedName>
    <definedName name="GEOTEXTILE">#REF!</definedName>
    <definedName name="GUIDE" localSheetId="0">#REF!</definedName>
    <definedName name="GUIDE">#REF!</definedName>
    <definedName name="guidetype">#REF!</definedName>
    <definedName name="Hardware" localSheetId="2" hidden="1">{#N/A,#N/A,TRUE,"Str.";#N/A,#N/A,TRUE,"Steel &amp; Roof";#N/A,#N/A,TRUE,"Arc.";#N/A,#N/A,TRUE,"Preliminary";#N/A,#N/A,TRUE,"Sum_Prelim"}</definedName>
    <definedName name="Hardware" hidden="1">{#N/A,#N/A,TRUE,"Str.";#N/A,#N/A,TRUE,"Steel &amp; Roof";#N/A,#N/A,TRUE,"Arc.";#N/A,#N/A,TRUE,"Preliminary";#N/A,#N/A,TRUE,"Sum_Prelim"}</definedName>
    <definedName name="HTML_CodePage" hidden="1">950</definedName>
    <definedName name="HTML_Control" localSheetId="2"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"C:\2689\Q\??\00q3961????PTA3??\MyHTML.htm"</definedName>
    <definedName name="HTML_Title" hidden="1">"00Q3961-SUM"</definedName>
    <definedName name="huy" localSheetId="2" hidden="1">{"'Sheet1'!$L$16"}</definedName>
    <definedName name="huy" hidden="1">{"'Sheet1'!$L$16"}</definedName>
    <definedName name="ITEM1.10">#REF!</definedName>
    <definedName name="ITEM1.11">#REF!</definedName>
    <definedName name="ITEM1.12">#REF!</definedName>
    <definedName name="ITEM1.15" localSheetId="0">#REF!</definedName>
    <definedName name="ITEM1.15">#REF!</definedName>
    <definedName name="ITEM1.17" localSheetId="0">#REF!</definedName>
    <definedName name="ITEM1.17">#REF!</definedName>
    <definedName name="ITEM1.3.1">#REF!</definedName>
    <definedName name="ITEM1.3.2">#REF!</definedName>
    <definedName name="ITEM1.3.3">#REF!</definedName>
    <definedName name="ITEM1.3.4">#REF!</definedName>
    <definedName name="ITEM1.3.5" localSheetId="0" hidden="1">#REF!</definedName>
    <definedName name="ITEM1.3.5">#REF!</definedName>
    <definedName name="ITEM1.3.6" hidden="1">#REF!</definedName>
    <definedName name="ITEM1.3.7" hidden="1">#REF!</definedName>
    <definedName name="ITEM1.3.8" hidden="1">#REF!</definedName>
    <definedName name="ITEM1.5">#REF!</definedName>
    <definedName name="ITEM1.7" localSheetId="0">#REF!</definedName>
    <definedName name="ITEM1.7">#REF!</definedName>
    <definedName name="ITEM1.8">#REF!</definedName>
    <definedName name="ITEM2.1" localSheetId="0">#REF!</definedName>
    <definedName name="ITEM2.1">#REF!</definedName>
    <definedName name="ITEM2.2.1" localSheetId="0">#REF!</definedName>
    <definedName name="ITEM2.2.1">#REF!</definedName>
    <definedName name="ITEM2.2.5">#REF!</definedName>
    <definedName name="ITEM2.2.6">#REF!</definedName>
    <definedName name="ITEM2.3.1">#REF!</definedName>
    <definedName name="ITEM2.3.1.1" hidden="1">#REF!</definedName>
    <definedName name="ITEM2.3.12">#REF!</definedName>
    <definedName name="ITEM2.3.2" localSheetId="0">#REF!</definedName>
    <definedName name="ITEM2.3.2">#REF!</definedName>
    <definedName name="ITEM2.3.4.1" localSheetId="0">#REF!</definedName>
    <definedName name="ITEM2.3.4.1">#REF!</definedName>
    <definedName name="ITEM2.3.5" localSheetId="0">#REF!</definedName>
    <definedName name="ITEM2.3.5">#REF!</definedName>
    <definedName name="ITEM2.3.5.1" localSheetId="0">#REF!</definedName>
    <definedName name="ITEM2.3.5.1">#REF!</definedName>
    <definedName name="ITEM2.3.6">#REF!</definedName>
    <definedName name="ITEM2.3.7" localSheetId="0">#REF!</definedName>
    <definedName name="ITEM2.3.7">#REF!</definedName>
    <definedName name="ITEM2.3.8">#REF!</definedName>
    <definedName name="ITEM3.1.1">#REF!</definedName>
    <definedName name="ITEM3.2.1">#REF!</definedName>
    <definedName name="ITEM3.2.5INPLACE" hidden="1">#REF!</definedName>
    <definedName name="ITEM3.2.5INPLANT" hidden="1">#REF!</definedName>
    <definedName name="ITEM3.4.1">#REF!</definedName>
    <definedName name="ITEM3.4.2">#REF!</definedName>
    <definedName name="ITEM4.1.1" localSheetId="0">#REF!</definedName>
    <definedName name="ITEM4.1.1">#REF!</definedName>
    <definedName name="ITEM4.1.2" localSheetId="0">#REF!</definedName>
    <definedName name="ITEM4.1.2">#REF!</definedName>
    <definedName name="ITEM4.10">#REF!</definedName>
    <definedName name="ITEM4.10.1">#REF!</definedName>
    <definedName name="ITEM4.3.1">#REF!</definedName>
    <definedName name="ITEM4.3.3">#REF!</definedName>
    <definedName name="ITEM4.3.6">#REF!</definedName>
    <definedName name="ITEM4.3.8" localSheetId="0">#REF!</definedName>
    <definedName name="ITEM4.3.8">#REF!</definedName>
    <definedName name="ITEM4.4.1">#REF!</definedName>
    <definedName name="ITEM4.4.3">#REF!</definedName>
    <definedName name="ITEM4.4.4" localSheetId="0">#REF!</definedName>
    <definedName name="ITEM4.4.4">#REF!</definedName>
    <definedName name="ITEM4.4.5" localSheetId="0">#REF!</definedName>
    <definedName name="ITEM4.4.5">#REF!</definedName>
    <definedName name="ITEM4.4.6">#REF!</definedName>
    <definedName name="ITEM4.7.1">#REF!</definedName>
    <definedName name="ITEM4.7.5">#REF!</definedName>
    <definedName name="ITEM4.7.7">#REF!</definedName>
    <definedName name="ITEM4.7.8">#REF!</definedName>
    <definedName name="ITEM4.9.2">#REF!</definedName>
    <definedName name="ITEM4.9.3">#REF!</definedName>
    <definedName name="ITEM4.9.4">#REF!</definedName>
    <definedName name="ITEM4.9.5">#REF!</definedName>
    <definedName name="ITEM4.9.6">#REF!</definedName>
    <definedName name="ITEM5.1.1.1">#REF!</definedName>
    <definedName name="ITEM5.1.1.10">#REF!</definedName>
    <definedName name="ITEM5.1.1.11">#REF!</definedName>
    <definedName name="ITEM5.1.1.12">#REF!</definedName>
    <definedName name="ITEM5.1.1.13">#REF!</definedName>
    <definedName name="ITEM5.1.1.14">#REF!</definedName>
    <definedName name="ITEM5.1.1.15">#REF!</definedName>
    <definedName name="ITEM5.1.1.16">#REF!</definedName>
    <definedName name="ITEM5.1.1.17">#REF!</definedName>
    <definedName name="ITEM5.1.1.18">#REF!</definedName>
    <definedName name="ITEM5.1.1.19">#REF!</definedName>
    <definedName name="ITEM5.1.1.2">#REF!</definedName>
    <definedName name="ITEM5.1.1.20">#REF!</definedName>
    <definedName name="ITEM5.1.1.21">#REF!</definedName>
    <definedName name="ITEM5.1.1.22">#REF!</definedName>
    <definedName name="ITEM5.1.1.23">#REF!</definedName>
    <definedName name="ITEM5.1.1.24">#REF!</definedName>
    <definedName name="ITEM5.1.1.25">#REF!</definedName>
    <definedName name="ITEM5.1.1.26">#REF!</definedName>
    <definedName name="ITEM5.1.1.27">#REF!</definedName>
    <definedName name="ITEM5.1.1.28">#REF!</definedName>
    <definedName name="ITEM5.1.1.29">#REF!</definedName>
    <definedName name="ITEM5.1.1.3">#REF!</definedName>
    <definedName name="ITEM5.1.1.30">#REF!</definedName>
    <definedName name="ITEM5.1.1.31">#REF!</definedName>
    <definedName name="ITEM5.1.1.32">#REF!</definedName>
    <definedName name="ITEM5.1.1.33">#REF!</definedName>
    <definedName name="ITEM5.1.1.34">#REF!</definedName>
    <definedName name="ITEM5.1.1.35">#REF!</definedName>
    <definedName name="ITEM5.1.1.36">#REF!</definedName>
    <definedName name="ITEM5.1.1.37">#REF!</definedName>
    <definedName name="ITEM5.1.1.38">#REF!</definedName>
    <definedName name="ITEM5.1.1.39">#REF!</definedName>
    <definedName name="ITEM5.1.1.4">#REF!</definedName>
    <definedName name="ITEM5.1.1.40">#REF!</definedName>
    <definedName name="ITEM5.1.1.41">#REF!</definedName>
    <definedName name="ITEM5.1.1.42">#REF!</definedName>
    <definedName name="ITEM5.1.1.43">#REF!</definedName>
    <definedName name="ITEM5.1.1.44">#REF!</definedName>
    <definedName name="ITEM5.1.1.45">#REF!</definedName>
    <definedName name="ITEM5.1.1.46">#REF!</definedName>
    <definedName name="ITEM5.1.1.47">#REF!</definedName>
    <definedName name="ITEM5.1.1.48">#REF!</definedName>
    <definedName name="ITEM5.1.1.49">#REF!</definedName>
    <definedName name="ITEM5.1.1.5">#REF!</definedName>
    <definedName name="ITEM5.1.1.50">#REF!</definedName>
    <definedName name="ITEM5.1.1.51">#REF!</definedName>
    <definedName name="ITEM5.1.1.52">#REF!</definedName>
    <definedName name="ITEM5.1.1.53">#REF!</definedName>
    <definedName name="ITEM5.1.1.54">#REF!</definedName>
    <definedName name="ITEM5.1.1.55">#REF!</definedName>
    <definedName name="ITEM5.1.1.56">#REF!</definedName>
    <definedName name="ITEM5.1.1.57">#REF!</definedName>
    <definedName name="ITEM5.1.1.58">#REF!</definedName>
    <definedName name="ITEM5.1.1.59">#REF!</definedName>
    <definedName name="ITEM5.1.1.6">#REF!</definedName>
    <definedName name="ITEM5.1.1.60">#REF!</definedName>
    <definedName name="ITEM5.1.1.61">#REF!</definedName>
    <definedName name="ITEM5.1.1.62">#REF!</definedName>
    <definedName name="ITEM5.1.1.63">#REF!</definedName>
    <definedName name="ITEM5.1.1.64">#REF!</definedName>
    <definedName name="ITEM5.1.1.65">#REF!</definedName>
    <definedName name="ITEM5.1.1.66">#REF!</definedName>
    <definedName name="ITEM5.1.1.67">#REF!</definedName>
    <definedName name="ITEM5.1.1.68">#REF!</definedName>
    <definedName name="ITEM5.1.1.69">#REF!</definedName>
    <definedName name="ITEM5.1.1.7">#REF!</definedName>
    <definedName name="ITEM5.1.1.70">#REF!</definedName>
    <definedName name="ITEM5.1.1.71">#REF!</definedName>
    <definedName name="ITEM5.1.1.72">#REF!</definedName>
    <definedName name="ITEM5.1.1.73">#REF!</definedName>
    <definedName name="ITEM5.1.1.74">#REF!</definedName>
    <definedName name="ITEM5.1.1.75">#REF!</definedName>
    <definedName name="ITEM5.1.1.76">#REF!</definedName>
    <definedName name="ITEM5.1.1.77">#REF!</definedName>
    <definedName name="ITEM5.1.1.78">#REF!</definedName>
    <definedName name="ITEM5.1.1.79">#REF!</definedName>
    <definedName name="ITEM5.1.1.8">#REF!</definedName>
    <definedName name="ITEM5.1.1.80">#REF!</definedName>
    <definedName name="ITEM5.1.1.81">#REF!</definedName>
    <definedName name="ITEM5.1.1.82">#REF!</definedName>
    <definedName name="ITEM5.1.1.83">#REF!</definedName>
    <definedName name="ITEM5.1.1.84">#REF!</definedName>
    <definedName name="ITEM5.1.1.85">#REF!</definedName>
    <definedName name="ITEM5.1.1.86">#REF!</definedName>
    <definedName name="ITEM5.1.1.87">#REF!</definedName>
    <definedName name="ITEM5.1.1.9">#REF!</definedName>
    <definedName name="ITEM5.1.10.1" localSheetId="0">#REF!</definedName>
    <definedName name="ITEM5.1.10.1">#REF!</definedName>
    <definedName name="ITEM5.1.11.1">#REF!</definedName>
    <definedName name="ITEM5.1.11.2">#REF!</definedName>
    <definedName name="ITEM5.1.13.1">#REF!</definedName>
    <definedName name="ITEM5.1.16">#REF!</definedName>
    <definedName name="ITEM5.1.4.1">#REF!</definedName>
    <definedName name="ITEM5.1.4.2">#REF!</definedName>
    <definedName name="ITEM5.1.8.4" hidden="1">#REF!</definedName>
    <definedName name="ITEM5.3.5">#REF!</definedName>
    <definedName name="ITEM5.4.1">#REF!</definedName>
    <definedName name="ITEM6.10.4.2">#REF!</definedName>
    <definedName name="ITEM6.10.4.3">#REF!</definedName>
    <definedName name="ITEM6.11.1">#REF!</definedName>
    <definedName name="ITEM6.11.2.3">#REF!</definedName>
    <definedName name="ITEM6.11.3.1">#REF!</definedName>
    <definedName name="ITEM6.11.5.1" hidden="1">#REF!</definedName>
    <definedName name="ITEM6.11.5.2" hidden="1">#REF!</definedName>
    <definedName name="ITEM6.12.1">#REF!</definedName>
    <definedName name="ITEM6.12.10.1">#REF!</definedName>
    <definedName name="ITEM6.14.1.2">#REF!</definedName>
    <definedName name="ITEM6.14.3">#REF!</definedName>
    <definedName name="ITEM6.14.4">#REF!</definedName>
    <definedName name="ITEM6.15.2.2">#REF!</definedName>
    <definedName name="ITEM6.15.6">#REF!</definedName>
    <definedName name="ITEM6.16.11">#REF!</definedName>
    <definedName name="ITEM6.16.5">#REF!</definedName>
    <definedName name="ITEM6.17.2" localSheetId="0">#REF!</definedName>
    <definedName name="ITEM6.17.2">#REF!</definedName>
    <definedName name="ITEM6.17.5" localSheetId="0">#REF!</definedName>
    <definedName name="ITEM6.17.5">#REF!</definedName>
    <definedName name="ITEM6.17.6">#REF!</definedName>
    <definedName name="ITEM6.17.8">#REF!</definedName>
    <definedName name="item6.19">#REF!</definedName>
    <definedName name="ITEM6.19.1">#REF!</definedName>
    <definedName name="ITEM6.19.2">#REF!</definedName>
    <definedName name="ITEM6.20" localSheetId="0">#REF!</definedName>
    <definedName name="ITEM6.20">#REF!</definedName>
    <definedName name="ITEM6.21.1">#REF!</definedName>
    <definedName name="ITEM6.21.2">#REF!</definedName>
    <definedName name="ITEM6.21.3">#REF!</definedName>
    <definedName name="ITEM6.21.4">#REF!</definedName>
    <definedName name="ITEM6.21.5">#REF!</definedName>
    <definedName name="ITEM6.21.6">#REF!</definedName>
    <definedName name="ITEM6.22">#REF!</definedName>
    <definedName name="ITEM6.23">#REF!</definedName>
    <definedName name="ITEM6.3.11.2" localSheetId="0">#REF!</definedName>
    <definedName name="ITEM6.3.11.2">#REF!</definedName>
    <definedName name="ITEM6.3.14.1">#REF!</definedName>
    <definedName name="ITEM6.3.14.3">#REF!</definedName>
    <definedName name="ITEM6.3.14.4">#REF!</definedName>
    <definedName name="ITEM6.3.15.1" localSheetId="0">#REF!</definedName>
    <definedName name="ITEM6.3.15.1">#REF!</definedName>
    <definedName name="ITEM6.3.15.2">#REF!</definedName>
    <definedName name="ITEM6.3.15.3">#REF!</definedName>
    <definedName name="ITEM6.3.16" localSheetId="0">#REF!</definedName>
    <definedName name="ITEM6.3.16">#REF!</definedName>
    <definedName name="ITEM6.3.3" localSheetId="0">#REF!</definedName>
    <definedName name="ITEM6.3.3">#REF!</definedName>
    <definedName name="ITEM6.3.3.1.1" hidden="1">#REF!</definedName>
    <definedName name="ITEM6.3.3.2.1" hidden="1">#REF!</definedName>
    <definedName name="ITEM6.4.1" localSheetId="0">#REF!</definedName>
    <definedName name="ITEM6.4.1">#REF!</definedName>
    <definedName name="ITEM6.4.6.1">#REF!</definedName>
    <definedName name="ITEM6.4.8">#REF!</definedName>
    <definedName name="ITEM6.5.1">#REF!</definedName>
    <definedName name="ITEM6.5.1.4.1">#REF!</definedName>
    <definedName name="ITEM6.5.1.4.2">#REF!</definedName>
    <definedName name="ITEM6.5.4.1.6">#REF!</definedName>
    <definedName name="ITEM6.7.1">#REF!</definedName>
    <definedName name="ITEM6.8.1">#REF!</definedName>
    <definedName name="ITEM6.8.3.1">#REF!</definedName>
    <definedName name="ITEM8.1" localSheetId="0">#REF!</definedName>
    <definedName name="ITEM8.1">#REF!</definedName>
    <definedName name="ITEM8.2" localSheetId="0">#REF!</definedName>
    <definedName name="ITEM8.2">#REF!</definedName>
    <definedName name="ITEM8.3">#REF!</definedName>
    <definedName name="ITEM8.4">#REF!</definedName>
    <definedName name="ITEM9.1">ค่าใช้จ่ายพิเศษ!$L$21</definedName>
    <definedName name="ITEM9.2">ค่าใช้จ่ายพิเศษ!$L$31</definedName>
    <definedName name="ITEM9.3">ค่าใช้จ่ายพิเศษ!$L$35</definedName>
    <definedName name="ITEM9.4">ค่าใช้จ่ายพิเศษ!$L$48</definedName>
    <definedName name="JOINT_SEALER">#REF!</definedName>
    <definedName name="k" localSheetId="2" hidden="1">{"Offgrid",#N/A,FALSE,"OFFGRID";"Region",#N/A,FALSE,"REGION";"Offgrid -2",#N/A,FALSE,"OFFGRID";"WTP",#N/A,FALSE,"WTP";"WTP -2",#N/A,FALSE,"WTP";"Project",#N/A,FALSE,"PROJECT";"Summary -2",#N/A,FALSE,"SUMMARY"}</definedName>
    <definedName name="k" hidden="1">{"Offgrid",#N/A,FALSE,"OFFGRID";"Region",#N/A,FALSE,"REGION";"Offgrid -2",#N/A,FALSE,"OFFGRID";"WTP",#N/A,FALSE,"WTP";"WTP -2",#N/A,FALSE,"WTP";"Project",#N/A,FALSE,"PROJECT";"Summary -2",#N/A,FALSE,"SUMMARY"}</definedName>
    <definedName name="LEAN">#REF!</definedName>
    <definedName name="LEAN2015">#REF!</definedName>
    <definedName name="link2" localSheetId="0">INDEX(pic,MATCH(link1,picmenu,0))</definedName>
    <definedName name="link2">INDEX(pic,MATCH(link1,picmenu,0))</definedName>
    <definedName name="m" localSheetId="2" hidden="1">{"Offgrid",#N/A,FALSE,"OFFGRID";"Region",#N/A,FALSE,"REGION";"Offgrid -2",#N/A,FALSE,"OFFGRID";"WTP",#N/A,FALSE,"WTP";"WTP -2",#N/A,FALSE,"WTP";"Project",#N/A,FALSE,"PROJECT";"Summary -2",#N/A,FALSE,"SUMMARY"}</definedName>
    <definedName name="m" hidden="1">{"Offgrid",#N/A,FALSE,"OFFGRID";"Region",#N/A,FALSE,"REGION";"Offgrid -2",#N/A,FALSE,"OFFGRID";"WTP",#N/A,FALSE,"WTP";"WTP -2",#N/A,FALSE,"WTP";"Project",#N/A,FALSE,"PROJECT";"Summary -2",#N/A,FALSE,"SUMMARY"}</definedName>
    <definedName name="M_mount">#REF!</definedName>
    <definedName name="MC_70">#REF!</definedName>
    <definedName name="MESH_MSE_WALL">#REF!</definedName>
    <definedName name="MORTAR">#REF!</definedName>
    <definedName name="MORTAR2015">#REF!</definedName>
    <definedName name="MSE_TEST">#REF!</definedName>
    <definedName name="NameP1">#REF!</definedName>
    <definedName name="NameP2">#REF!</definedName>
    <definedName name="NameP3">#REF!</definedName>
    <definedName name="NameP4">#REF!</definedName>
    <definedName name="NameP5">#REF!</definedName>
    <definedName name="P_pro1">#REF!</definedName>
    <definedName name="P_province">#REF!</definedName>
    <definedName name="Pages">#REF!</definedName>
    <definedName name="PCW" localSheetId="0">#REF!</definedName>
    <definedName name="PCW">#REF!</definedName>
    <definedName name="PCW4MM">#REF!</definedName>
    <definedName name="PCW7MM" localSheetId="0">#REF!</definedName>
    <definedName name="PCW7MM">#REF!</definedName>
    <definedName name="PILE52.5" hidden="1">#REF!</definedName>
    <definedName name="PLANK10" localSheetId="0">#REF!</definedName>
    <definedName name="PLANK10" hidden="1">#REF!</definedName>
    <definedName name="PLANK10EX">#REF!</definedName>
    <definedName name="PLANK10IN">#REF!</definedName>
    <definedName name="PLANK10IS" hidden="1">#REF!</definedName>
    <definedName name="PLANK12EX">#REF!</definedName>
    <definedName name="PLANK12IN">#REF!</definedName>
    <definedName name="PLANK9.5IN">#REF!</definedName>
    <definedName name="PLANK9EX">#REF!</definedName>
    <definedName name="PLANK9IN">#REF!</definedName>
    <definedName name="PLATE_FORM" localSheetId="0">#REF!</definedName>
    <definedName name="PLATE_FORM">#REF!</definedName>
    <definedName name="PMA" localSheetId="0">#REF!</definedName>
    <definedName name="PMA">#REF!</definedName>
    <definedName name="PRECAST_FORM">#REF!</definedName>
    <definedName name="_xlnm.Print_Area" localSheetId="0">'construction plan'!$A$4:$BB$222</definedName>
    <definedName name="_xlnm.Print_Area" localSheetId="2">ค่าใช้จ่ายพิเศษ!$A$1:$M$138</definedName>
    <definedName name="Q3.1.1" hidden="1">#REF!</definedName>
    <definedName name="QTY1.1" hidden="1">#REF!</definedName>
    <definedName name="QTY1.10" localSheetId="2">#REF!</definedName>
    <definedName name="QTY1.10">#REF!</definedName>
    <definedName name="QTY1.11" localSheetId="2">#REF!</definedName>
    <definedName name="QTY1.11">#REF!</definedName>
    <definedName name="QTY1.12" localSheetId="2">#REF!</definedName>
    <definedName name="QTY1.12">#REF!</definedName>
    <definedName name="QTY1.15" localSheetId="0">'construction plan'!$H$17</definedName>
    <definedName name="QTY1.15" localSheetId="2">#REF!</definedName>
    <definedName name="QTY1.15">#REF!</definedName>
    <definedName name="QTY1.17" localSheetId="0">'construction plan'!$H$19</definedName>
    <definedName name="QTY1.17" localSheetId="2">#REF!</definedName>
    <definedName name="QTY1.17">#REF!</definedName>
    <definedName name="QTY1.18" localSheetId="0">'construction plan'!$H$20</definedName>
    <definedName name="QTY1.18">#REF!</definedName>
    <definedName name="QTY1.2" hidden="1">#REF!</definedName>
    <definedName name="QTY1.3.1" localSheetId="2">#REF!</definedName>
    <definedName name="QTY1.3.1">#REF!</definedName>
    <definedName name="QTY1.3.2" localSheetId="2">#REF!</definedName>
    <definedName name="QTY1.3.2">#REF!</definedName>
    <definedName name="QTY1.3.3" localSheetId="2">#REF!</definedName>
    <definedName name="QTY1.3.3">#REF!</definedName>
    <definedName name="QTY1.3.4" localSheetId="2">#REF!</definedName>
    <definedName name="QTY1.3.4">#REF!</definedName>
    <definedName name="QTY1.3.5" localSheetId="2">#REF!</definedName>
    <definedName name="QTY1.3.5">#REF!</definedName>
    <definedName name="QTY1.4.1" hidden="1">#REF!</definedName>
    <definedName name="QTY1.4.5" hidden="1">#REF!</definedName>
    <definedName name="QTY1.4.6" hidden="1">#REF!</definedName>
    <definedName name="QTY1.4.7" hidden="1">#REF!</definedName>
    <definedName name="QTY1.4.8" hidden="1">#REF!</definedName>
    <definedName name="QTY1.5" localSheetId="2">#REF!</definedName>
    <definedName name="QTY1.5">#REF!</definedName>
    <definedName name="QTY1.7" localSheetId="0">'construction plan'!$H$16</definedName>
    <definedName name="QTY1.7" localSheetId="2">#REF!</definedName>
    <definedName name="QTY1.7">#REF!</definedName>
    <definedName name="QTY1.8" localSheetId="2">#REF!</definedName>
    <definedName name="QTY1.8">#REF!</definedName>
    <definedName name="QTY1.8.1" hidden="1">#REF!</definedName>
    <definedName name="QTY1.9" localSheetId="0">'construction plan'!$H$15</definedName>
    <definedName name="QTY1.9">#REF!</definedName>
    <definedName name="QTY2.1" localSheetId="0">'construction plan'!$H$30</definedName>
    <definedName name="QTY2.1" localSheetId="2">#REF!</definedName>
    <definedName name="QTY2.1">#REF!</definedName>
    <definedName name="QTY2.2.1" localSheetId="0">'construction plan'!$H$32</definedName>
    <definedName name="QTY2.2.1" localSheetId="2">#REF!</definedName>
    <definedName name="QTY2.2.1">#REF!</definedName>
    <definedName name="QTY2.2.2" hidden="1">#REF!</definedName>
    <definedName name="QTY2.2.3" hidden="1">#REF!</definedName>
    <definedName name="QTY2.2.5" localSheetId="2">#REF!</definedName>
    <definedName name="QTY2.2.5">#REF!</definedName>
    <definedName name="QTY2.3.12" localSheetId="2">#REF!</definedName>
    <definedName name="QTY2.3.12">#REF!</definedName>
    <definedName name="QTY2.3.2" localSheetId="0">'construction plan'!$H$34</definedName>
    <definedName name="QTY2.3.2" localSheetId="2">#REF!</definedName>
    <definedName name="QTY2.3.2">#REF!</definedName>
    <definedName name="QTY2.3.6" localSheetId="0">'construction plan'!$H$36</definedName>
    <definedName name="QTY2.3.6">#REF!</definedName>
    <definedName name="QTY2.3.7" localSheetId="0">'construction plan'!$H$35</definedName>
    <definedName name="QTY2.3.7" localSheetId="2">#REF!</definedName>
    <definedName name="QTY2.3.7">#REF!</definedName>
    <definedName name="QTY2.3.8" localSheetId="2">#REF!</definedName>
    <definedName name="QTY2.3.8">#REF!</definedName>
    <definedName name="QTY2.4.3" hidden="1">#REF!</definedName>
    <definedName name="QTY3.2.1" localSheetId="0">'construction plan'!$H$41</definedName>
    <definedName name="QTY3.2.1">#REF!</definedName>
    <definedName name="QTY3.4.2" localSheetId="2">#REF!</definedName>
    <definedName name="QTY3.4.2">#REF!</definedName>
    <definedName name="QTY3.6" hidden="1">#REF!</definedName>
    <definedName name="QTY4.1.2" localSheetId="0">'construction plan'!$H$44</definedName>
    <definedName name="QTY4.1.2" localSheetId="2">#REF!</definedName>
    <definedName name="QTY4.1.2">#REF!</definedName>
    <definedName name="QTY4.10" localSheetId="0">'construction plan'!$H$52</definedName>
    <definedName name="QTY4.10">#REF!</definedName>
    <definedName name="QTY4.10.1" localSheetId="2">#REF!</definedName>
    <definedName name="QTY4.10.1">#REF!</definedName>
    <definedName name="QTY4.3" hidden="1">#REF!</definedName>
    <definedName name="QTY4.3.1" localSheetId="2">#REF!</definedName>
    <definedName name="QTY4.3.1">#REF!</definedName>
    <definedName name="QTY4.3.6" localSheetId="2">#REF!</definedName>
    <definedName name="QTY4.3.6">#REF!</definedName>
    <definedName name="QTY4.4.1" localSheetId="0">'construction plan'!$H$46</definedName>
    <definedName name="QTY4.4.1" hidden="1">#REF!</definedName>
    <definedName name="QTY4.4.3" localSheetId="0">'construction plan'!$H$47</definedName>
    <definedName name="QTY4.4.3">#REF!</definedName>
    <definedName name="QTY4.4.4" localSheetId="0">'construction plan'!$H$48</definedName>
    <definedName name="QTY4.4.4">#REF!</definedName>
    <definedName name="QTY4.4.5" hidden="1">#REF!</definedName>
    <definedName name="QTY4.7.1" localSheetId="2">#REF!</definedName>
    <definedName name="QTY4.7.1">#REF!</definedName>
    <definedName name="QTY4.7.5" localSheetId="2">#REF!</definedName>
    <definedName name="QTY4.7.5">#REF!</definedName>
    <definedName name="QTY4.7.7" localSheetId="2">#REF!</definedName>
    <definedName name="QTY4.7.7">#REF!</definedName>
    <definedName name="QTY4.7.8" localSheetId="2">#REF!</definedName>
    <definedName name="QTY4.7.8">#REF!</definedName>
    <definedName name="QTY4.9.2" localSheetId="0">'construction plan'!#REF!</definedName>
    <definedName name="QTY4.9.2">#REF!</definedName>
    <definedName name="QTY4.9.3" localSheetId="0">'construction plan'!#REF!</definedName>
    <definedName name="QTY4.9.3">#REF!</definedName>
    <definedName name="QTY4.9.4" localSheetId="0">'construction plan'!#REF!</definedName>
    <definedName name="QTY4.9.4">#REF!</definedName>
    <definedName name="QTY4.9.5" localSheetId="0">'construction plan'!#REF!</definedName>
    <definedName name="QTY4.9.5">#REF!</definedName>
    <definedName name="QTY4.9.6" localSheetId="0">'construction plan'!#REF!</definedName>
    <definedName name="QTY4.9.6" hidden="1">#REF!</definedName>
    <definedName name="QTY5.1.1.1" localSheetId="2">#REF!</definedName>
    <definedName name="QTY5.1.1.1">#REF!</definedName>
    <definedName name="QTY5.1.1.10" localSheetId="2">#REF!</definedName>
    <definedName name="QTY5.1.1.10">#REF!</definedName>
    <definedName name="QTY5.1.1.11">#REF!</definedName>
    <definedName name="QTY5.1.1.12">#REF!</definedName>
    <definedName name="QTY5.1.1.13" localSheetId="2">#REF!</definedName>
    <definedName name="QTY5.1.1.13">#REF!</definedName>
    <definedName name="QTY5.1.1.14">#REF!</definedName>
    <definedName name="QTY5.1.1.15" localSheetId="2">#REF!</definedName>
    <definedName name="QTY5.1.1.15">#REF!</definedName>
    <definedName name="QTY5.1.1.16">#REF!</definedName>
    <definedName name="QTY5.1.1.17" localSheetId="2">#REF!</definedName>
    <definedName name="QTY5.1.1.17">#REF!</definedName>
    <definedName name="QTY5.1.1.18" localSheetId="2">#REF!</definedName>
    <definedName name="QTY5.1.1.18">#REF!</definedName>
    <definedName name="QTY5.1.1.19" localSheetId="2">#REF!</definedName>
    <definedName name="QTY5.1.1.19">#REF!</definedName>
    <definedName name="QTY5.1.1.2" localSheetId="2">#REF!</definedName>
    <definedName name="QTY5.1.1.2">#REF!</definedName>
    <definedName name="QTY5.1.1.20" localSheetId="2">#REF!</definedName>
    <definedName name="QTY5.1.1.20">#REF!</definedName>
    <definedName name="QTY5.1.1.21" localSheetId="2">#REF!</definedName>
    <definedName name="QTY5.1.1.21">#REF!</definedName>
    <definedName name="QTY5.1.1.22" localSheetId="2">#REF!</definedName>
    <definedName name="QTY5.1.1.22">#REF!</definedName>
    <definedName name="QTY5.1.1.23" localSheetId="2">#REF!</definedName>
    <definedName name="QTY5.1.1.23">#REF!</definedName>
    <definedName name="QTY5.1.1.24" localSheetId="2">#REF!</definedName>
    <definedName name="QTY5.1.1.24">#REF!</definedName>
    <definedName name="QTY5.1.1.25" localSheetId="2">#REF!</definedName>
    <definedName name="QTY5.1.1.25">#REF!</definedName>
    <definedName name="QTY5.1.1.26" localSheetId="2">#REF!</definedName>
    <definedName name="QTY5.1.1.26">#REF!</definedName>
    <definedName name="QTY5.1.1.27" localSheetId="2">#REF!</definedName>
    <definedName name="QTY5.1.1.27">#REF!</definedName>
    <definedName name="QTY5.1.1.28" localSheetId="2">#REF!</definedName>
    <definedName name="QTY5.1.1.28">#REF!</definedName>
    <definedName name="QTY5.1.1.29" localSheetId="2">#REF!</definedName>
    <definedName name="QTY5.1.1.29">#REF!</definedName>
    <definedName name="QTY5.1.1.3" localSheetId="2">#REF!</definedName>
    <definedName name="QTY5.1.1.3">#REF!</definedName>
    <definedName name="QTY5.1.1.30" localSheetId="2">#REF!</definedName>
    <definedName name="QTY5.1.1.30">#REF!</definedName>
    <definedName name="QTY5.1.1.31" localSheetId="2">#REF!</definedName>
    <definedName name="QTY5.1.1.31">#REF!</definedName>
    <definedName name="QTY5.1.1.32" localSheetId="2">#REF!</definedName>
    <definedName name="QTY5.1.1.32">#REF!</definedName>
    <definedName name="QTY5.1.1.33" localSheetId="2">#REF!</definedName>
    <definedName name="QTY5.1.1.33">#REF!</definedName>
    <definedName name="QTY5.1.1.34" localSheetId="2">#REF!</definedName>
    <definedName name="QTY5.1.1.34">#REF!</definedName>
    <definedName name="QTY5.1.1.35" localSheetId="2">#REF!</definedName>
    <definedName name="QTY5.1.1.35">#REF!</definedName>
    <definedName name="QTY5.1.1.36" localSheetId="2">#REF!</definedName>
    <definedName name="QTY5.1.1.36">#REF!</definedName>
    <definedName name="QTY5.1.1.37" localSheetId="2">#REF!</definedName>
    <definedName name="QTY5.1.1.37">#REF!</definedName>
    <definedName name="QTY5.1.1.38" localSheetId="2">#REF!</definedName>
    <definedName name="QTY5.1.1.38">#REF!</definedName>
    <definedName name="QTY5.1.1.39" localSheetId="2">#REF!</definedName>
    <definedName name="QTY5.1.1.39">#REF!</definedName>
    <definedName name="QTY5.1.1.4" localSheetId="2">#REF!</definedName>
    <definedName name="QTY5.1.1.4">#REF!</definedName>
    <definedName name="QTY5.1.1.40" localSheetId="2">#REF!</definedName>
    <definedName name="QTY5.1.1.40">#REF!</definedName>
    <definedName name="QTY5.1.1.41" localSheetId="2">#REF!</definedName>
    <definedName name="QTY5.1.1.41">#REF!</definedName>
    <definedName name="QTY5.1.1.42" localSheetId="2">#REF!</definedName>
    <definedName name="QTY5.1.1.42">#REF!</definedName>
    <definedName name="QTY5.1.1.43" localSheetId="2">#REF!</definedName>
    <definedName name="QTY5.1.1.43">#REF!</definedName>
    <definedName name="QTY5.1.1.44" localSheetId="2">#REF!</definedName>
    <definedName name="QTY5.1.1.44">#REF!</definedName>
    <definedName name="QTY5.1.1.45" localSheetId="2">#REF!</definedName>
    <definedName name="QTY5.1.1.45">#REF!</definedName>
    <definedName name="QTY5.1.1.46" localSheetId="2">#REF!</definedName>
    <definedName name="QTY5.1.1.46">#REF!</definedName>
    <definedName name="QTY5.1.1.47" localSheetId="2">#REF!</definedName>
    <definedName name="QTY5.1.1.47">#REF!</definedName>
    <definedName name="QTY5.1.1.48" localSheetId="2">#REF!</definedName>
    <definedName name="QTY5.1.1.48">#REF!</definedName>
    <definedName name="QTY5.1.1.49" localSheetId="2">#REF!</definedName>
    <definedName name="QTY5.1.1.49">#REF!</definedName>
    <definedName name="QTY5.1.1.5" localSheetId="2">#REF!</definedName>
    <definedName name="QTY5.1.1.5">#REF!</definedName>
    <definedName name="QTY5.1.1.50" localSheetId="2">#REF!</definedName>
    <definedName name="QTY5.1.1.50">#REF!</definedName>
    <definedName name="QTY5.1.1.51" localSheetId="2">#REF!</definedName>
    <definedName name="QTY5.1.1.51">#REF!</definedName>
    <definedName name="QTY5.1.1.52" localSheetId="2">#REF!</definedName>
    <definedName name="QTY5.1.1.52">#REF!</definedName>
    <definedName name="QTY5.1.1.53" localSheetId="2">#REF!</definedName>
    <definedName name="QTY5.1.1.53">#REF!</definedName>
    <definedName name="QTY5.1.1.54" localSheetId="2">#REF!</definedName>
    <definedName name="QTY5.1.1.54">#REF!</definedName>
    <definedName name="QTY5.1.1.55" localSheetId="2">#REF!</definedName>
    <definedName name="QTY5.1.1.55">#REF!</definedName>
    <definedName name="QTY5.1.1.56" localSheetId="2">#REF!</definedName>
    <definedName name="QTY5.1.1.56">#REF!</definedName>
    <definedName name="QTY5.1.1.57" localSheetId="2">#REF!</definedName>
    <definedName name="QTY5.1.1.57">#REF!</definedName>
    <definedName name="QTY5.1.1.58" localSheetId="2">#REF!</definedName>
    <definedName name="QTY5.1.1.58">#REF!</definedName>
    <definedName name="QTY5.1.1.59" localSheetId="2">#REF!</definedName>
    <definedName name="QTY5.1.1.59">#REF!</definedName>
    <definedName name="QTY5.1.1.6" localSheetId="2">#REF!</definedName>
    <definedName name="QTY5.1.1.6">#REF!</definedName>
    <definedName name="QTY5.1.1.60" localSheetId="2">#REF!</definedName>
    <definedName name="QTY5.1.1.60">#REF!</definedName>
    <definedName name="QTY5.1.1.61" localSheetId="2">#REF!</definedName>
    <definedName name="QTY5.1.1.61">#REF!</definedName>
    <definedName name="QTY5.1.1.62" localSheetId="2">#REF!</definedName>
    <definedName name="QTY5.1.1.62">#REF!</definedName>
    <definedName name="QTY5.1.1.63" localSheetId="2">#REF!</definedName>
    <definedName name="QTY5.1.1.63">#REF!</definedName>
    <definedName name="QTY5.1.1.64" localSheetId="2">#REF!</definedName>
    <definedName name="QTY5.1.1.64">#REF!</definedName>
    <definedName name="QTY5.1.1.65" localSheetId="2">#REF!</definedName>
    <definedName name="QTY5.1.1.65">#REF!</definedName>
    <definedName name="QTY5.1.1.66" localSheetId="2">#REF!</definedName>
    <definedName name="QTY5.1.1.66">#REF!</definedName>
    <definedName name="QTY5.1.1.67" localSheetId="2">#REF!</definedName>
    <definedName name="QTY5.1.1.67">#REF!</definedName>
    <definedName name="QTY5.1.1.68" localSheetId="2">#REF!</definedName>
    <definedName name="QTY5.1.1.68">#REF!</definedName>
    <definedName name="QTY5.1.1.69" localSheetId="2">#REF!</definedName>
    <definedName name="QTY5.1.1.69">#REF!</definedName>
    <definedName name="QTY5.1.1.7" localSheetId="2">#REF!</definedName>
    <definedName name="QTY5.1.1.7">#REF!</definedName>
    <definedName name="QTY5.1.1.70" localSheetId="2">#REF!</definedName>
    <definedName name="QTY5.1.1.70">#REF!</definedName>
    <definedName name="QTY5.1.1.71" localSheetId="2">#REF!</definedName>
    <definedName name="QTY5.1.1.71">#REF!</definedName>
    <definedName name="QTY5.1.1.72" localSheetId="2">#REF!</definedName>
    <definedName name="QTY5.1.1.72">#REF!</definedName>
    <definedName name="QTY5.1.1.73" localSheetId="2">#REF!</definedName>
    <definedName name="QTY5.1.1.73">#REF!</definedName>
    <definedName name="QTY5.1.1.74" localSheetId="2">#REF!</definedName>
    <definedName name="QTY5.1.1.74">#REF!</definedName>
    <definedName name="QTY5.1.1.75" localSheetId="2">#REF!</definedName>
    <definedName name="QTY5.1.1.75">#REF!</definedName>
    <definedName name="QTY5.1.1.76" localSheetId="2">#REF!</definedName>
    <definedName name="QTY5.1.1.76">#REF!</definedName>
    <definedName name="QTY5.1.1.77" localSheetId="2">#REF!</definedName>
    <definedName name="QTY5.1.1.77">#REF!</definedName>
    <definedName name="QTY5.1.1.78" localSheetId="2">#REF!</definedName>
    <definedName name="QTY5.1.1.78">#REF!</definedName>
    <definedName name="QTY5.1.1.79" localSheetId="2">#REF!</definedName>
    <definedName name="QTY5.1.1.79">#REF!</definedName>
    <definedName name="QTY5.1.1.8" localSheetId="2">#REF!</definedName>
    <definedName name="QTY5.1.1.8">#REF!</definedName>
    <definedName name="QTY5.1.1.80" localSheetId="2">#REF!</definedName>
    <definedName name="QTY5.1.1.80">#REF!</definedName>
    <definedName name="QTY5.1.1.81" localSheetId="2">#REF!</definedName>
    <definedName name="QTY5.1.1.81">#REF!</definedName>
    <definedName name="QTY5.1.1.82" localSheetId="2">#REF!</definedName>
    <definedName name="QTY5.1.1.82">#REF!</definedName>
    <definedName name="QTY5.1.1.83" localSheetId="2">#REF!</definedName>
    <definedName name="QTY5.1.1.83">#REF!</definedName>
    <definedName name="QTY5.1.1.84" localSheetId="2">#REF!</definedName>
    <definedName name="QTY5.1.1.84">#REF!</definedName>
    <definedName name="QTY5.1.1.85" localSheetId="2">#REF!</definedName>
    <definedName name="QTY5.1.1.85">#REF!</definedName>
    <definedName name="QTY5.1.1.86" localSheetId="2">#REF!</definedName>
    <definedName name="QTY5.1.1.86">#REF!</definedName>
    <definedName name="QTY5.1.1.87" localSheetId="2">#REF!</definedName>
    <definedName name="QTY5.1.1.87">#REF!</definedName>
    <definedName name="QTY5.1.1.9" localSheetId="2">#REF!</definedName>
    <definedName name="QTY5.1.1.9">#REF!</definedName>
    <definedName name="QTY5.1.10.1" localSheetId="2">#REF!</definedName>
    <definedName name="QTY5.1.10.1">#REF!</definedName>
    <definedName name="QTY5.1.11.1" localSheetId="2">#REF!</definedName>
    <definedName name="QTY5.1.11.1">#REF!</definedName>
    <definedName name="QTY5.1.11.2" localSheetId="2">#REF!</definedName>
    <definedName name="QTY5.1.11.2">#REF!</definedName>
    <definedName name="QTY5.1.12.2" localSheetId="0">'construction plan'!$H$140</definedName>
    <definedName name="QTY5.1.12.2">#REF!</definedName>
    <definedName name="QTY5.1.13.1" localSheetId="2">#REF!</definedName>
    <definedName name="QTY5.1.13.1">#REF!</definedName>
    <definedName name="QTY5.1.13.2" localSheetId="0">'construction plan'!#REF!</definedName>
    <definedName name="QTY5.1.13.2">#REF!</definedName>
    <definedName name="QTY5.1.14.1" localSheetId="0">'construction plan'!#REF!</definedName>
    <definedName name="QTY5.1.14.1">#REF!</definedName>
    <definedName name="QTY5.1.15.1" localSheetId="0">'construction plan'!#REF!</definedName>
    <definedName name="QTY5.1.15.1">#REF!</definedName>
    <definedName name="QTY5.1.16" localSheetId="2">#REF!</definedName>
    <definedName name="QTY5.1.16">#REF!</definedName>
    <definedName name="QTY5.1.16.1" localSheetId="0">'construction plan'!#REF!</definedName>
    <definedName name="QTY5.1.16.1">#REF!</definedName>
    <definedName name="QTY5.1.16.2" localSheetId="0">'construction plan'!#REF!</definedName>
    <definedName name="QTY5.1.16.2">#REF!</definedName>
    <definedName name="QTY5.1.3.1" hidden="1">#REF!</definedName>
    <definedName name="QTY5.1.3.2" hidden="1">#REF!</definedName>
    <definedName name="QTY5.1.4.1" localSheetId="2">#REF!</definedName>
    <definedName name="QTY5.1.4.1">#REF!</definedName>
    <definedName name="QTY5.1.4.2" localSheetId="2">#REF!</definedName>
    <definedName name="QTY5.1.4.2">#REF!</definedName>
    <definedName name="QTY5.1.5RETAIN" hidden="1">#REF!</definedName>
    <definedName name="QTY5.1.6" hidden="1">#REF!</definedName>
    <definedName name="QTY5.1.8.1" hidden="1">#REF!</definedName>
    <definedName name="QTY5.2.1.1" localSheetId="0">'construction plan'!#REF!</definedName>
    <definedName name="QTY5.2.1.1">#REF!</definedName>
    <definedName name="QTY5.2.1.10" hidden="1">#REF!</definedName>
    <definedName name="QTY5.2.1.2" localSheetId="0">'construction plan'!#REF!</definedName>
    <definedName name="QTY5.2.1.2">#REF!</definedName>
    <definedName name="QTY5.2.1.3" localSheetId="0">'construction plan'!$H$147</definedName>
    <definedName name="QTY5.2.1.3">#REF!</definedName>
    <definedName name="QTY5.2.1.4" localSheetId="0">'construction plan'!$H$148</definedName>
    <definedName name="QTY5.2.1.4">#REF!</definedName>
    <definedName name="QTY5.2.1.6" hidden="1">#REF!</definedName>
    <definedName name="QTY5.2.1.7" hidden="1">#REF!</definedName>
    <definedName name="QTY5.2.1.8" hidden="1">#REF!</definedName>
    <definedName name="QTY5.2.1.9" hidden="1">#REF!</definedName>
    <definedName name="QTY5.2.2.1" localSheetId="0">'construction plan'!$H$150</definedName>
    <definedName name="QTY5.2.2.1">#REF!</definedName>
    <definedName name="QTY5.2.2.10" hidden="1">#REF!</definedName>
    <definedName name="QTY5.2.2.11" hidden="1">#REF!</definedName>
    <definedName name="QTY5.2.2.12" hidden="1">#REF!</definedName>
    <definedName name="QTY5.2.2.2" localSheetId="0">'construction plan'!#REF!</definedName>
    <definedName name="QTY5.2.2.2">#REF!</definedName>
    <definedName name="QTY5.2.2.2PRE" hidden="1">#REF!</definedName>
    <definedName name="QTY5.2.2.3" localSheetId="0">'construction plan'!$H$153</definedName>
    <definedName name="QTY5.2.2.3">#REF!</definedName>
    <definedName name="QTY5.2.2.3PRE" hidden="1">#REF!</definedName>
    <definedName name="QTY5.2.2.4" localSheetId="0">'construction plan'!$H$154</definedName>
    <definedName name="QTY5.2.2.4">#REF!</definedName>
    <definedName name="QTY5.2.2.4PRE" hidden="1">#REF!</definedName>
    <definedName name="QTY5.2.2.5PRE" hidden="1">#REF!</definedName>
    <definedName name="QTY5.2.2.6PRE" hidden="1">#REF!</definedName>
    <definedName name="QTY5.2.2.8" hidden="1">#REF!</definedName>
    <definedName name="QTY5.2.2.9" hidden="1">#REF!</definedName>
    <definedName name="QTY5.4.1" hidden="1">#REF!</definedName>
    <definedName name="QTY5.4.2" hidden="1">#REF!</definedName>
    <definedName name="QTY5.4.6" hidden="1">#REF!</definedName>
    <definedName name="QTY5.4.7" hidden="1">#REF!</definedName>
    <definedName name="QTY6.1.10" hidden="1">#REF!</definedName>
    <definedName name="QTY6.1.11" hidden="1">#REF!</definedName>
    <definedName name="QTY6.1.12" hidden="1">#REF!</definedName>
    <definedName name="QTY6.1.16" hidden="1">#REF!</definedName>
    <definedName name="QTY6.1.17" hidden="1">#REF!</definedName>
    <definedName name="QTY6.1.18" hidden="1">#REF!</definedName>
    <definedName name="QTY6.1.2.1" hidden="1">#REF!</definedName>
    <definedName name="QTY6.1.2.2" hidden="1">#REF!</definedName>
    <definedName name="QTY6.1.3" hidden="1">#REF!</definedName>
    <definedName name="QTY6.1.4.1" hidden="1">#REF!</definedName>
    <definedName name="QTY6.1.4.2" hidden="1">#REF!</definedName>
    <definedName name="QTY6.1.5" hidden="1">#REF!</definedName>
    <definedName name="QTY6.1.8" hidden="1">#REF!</definedName>
    <definedName name="QTY6.1.9" hidden="1">#REF!</definedName>
    <definedName name="QTY6.10.1RE" hidden="1">#REF!</definedName>
    <definedName name="QTY6.10.2" hidden="1">#REF!</definedName>
    <definedName name="QTY6.10.2RE" hidden="1">#REF!</definedName>
    <definedName name="QTY6.10.3" hidden="1">#REF!</definedName>
    <definedName name="QTY6.10.4.2" localSheetId="0">'construction plan'!$H$196</definedName>
    <definedName name="QTY6.10.4.2">#REF!</definedName>
    <definedName name="QTY6.10.4.3" localSheetId="0">'construction plan'!$H$197</definedName>
    <definedName name="QTY6.10.4.3">#REF!</definedName>
    <definedName name="QTY6.11.1" localSheetId="0">'construction plan'!$H$200</definedName>
    <definedName name="QTY6.11.1">#REF!</definedName>
    <definedName name="QTY6.11.2.3" localSheetId="0">'construction plan'!$H$202</definedName>
    <definedName name="QTY6.11.2.3" hidden="1">#REF!</definedName>
    <definedName name="QTY6.11.3.1" hidden="1">#REF!</definedName>
    <definedName name="QTY6.11.3.2" hidden="1">#REF!</definedName>
    <definedName name="QTY6.11.4.1" hidden="1">#REF!</definedName>
    <definedName name="QTY6.11.4.2" hidden="1">#REF!</definedName>
    <definedName name="QTY6.11.4.3" hidden="1">#REF!</definedName>
    <definedName name="QTY6.11.5.1" hidden="1">#REF!</definedName>
    <definedName name="QTY6.11.5.2" hidden="1">#REF!</definedName>
    <definedName name="QTY6.11.6.1" hidden="1">#REF!</definedName>
    <definedName name="QTY6.11.6.2" hidden="1">#REF!</definedName>
    <definedName name="QTY6.12.1" hidden="1">#REF!</definedName>
    <definedName name="QTY6.12.10.1" hidden="1">#REF!</definedName>
    <definedName name="QTY6.12.10.2" hidden="1">#REF!</definedName>
    <definedName name="QTY6.12.10.3" hidden="1">#REF!</definedName>
    <definedName name="QTY6.12.10.4" hidden="1">#REF!</definedName>
    <definedName name="QTY6.12.11" hidden="1">#REF!</definedName>
    <definedName name="QTY6.12.2" hidden="1">#REF!</definedName>
    <definedName name="QTY6.12.3" hidden="1">#REF!</definedName>
    <definedName name="QTY6.12.4" hidden="1">#REF!</definedName>
    <definedName name="QTY6.12.5.1" hidden="1">#REF!</definedName>
    <definedName name="QTY6.12.7" hidden="1">#REF!</definedName>
    <definedName name="QTY6.13.1.1" hidden="1">#REF!</definedName>
    <definedName name="QTY6.13.1.2" hidden="1">#REF!</definedName>
    <definedName name="QTY6.13.2.1" hidden="1">#REF!</definedName>
    <definedName name="QTY6.13.2.2" hidden="1">#REF!</definedName>
    <definedName name="QTY6.14.1.2" localSheetId="2">#REF!</definedName>
    <definedName name="QTY6.14.1.2">#REF!</definedName>
    <definedName name="QTY6.14.3" localSheetId="2">#REF!</definedName>
    <definedName name="QTY6.14.3">#REF!</definedName>
    <definedName name="QTY6.14.4" localSheetId="2">#REF!</definedName>
    <definedName name="QTY6.14.4">#REF!</definedName>
    <definedName name="QTY6.15.2.2" localSheetId="0">'construction plan'!#REF!</definedName>
    <definedName name="QTY6.15.2.2">#REF!</definedName>
    <definedName name="QTY6.15.5.1" hidden="1">#REF!</definedName>
    <definedName name="QTY6.15.5.2" hidden="1">#REF!</definedName>
    <definedName name="QTY6.15.6" localSheetId="0">'construction plan'!#REF!</definedName>
    <definedName name="QTY6.15.6">#REF!</definedName>
    <definedName name="QTY6.16" hidden="1">#REF!</definedName>
    <definedName name="QTY6.16.11" localSheetId="2">#REF!</definedName>
    <definedName name="QTY6.16.11">#REF!</definedName>
    <definedName name="QTY6.16.5" localSheetId="0">'construction plan'!#REF!</definedName>
    <definedName name="QTY6.16.5">#REF!</definedName>
    <definedName name="QTY6.17.1" localSheetId="0">'construction plan'!#REF!</definedName>
    <definedName name="QTY6.17.1">#REF!</definedName>
    <definedName name="QTY6.17.2" localSheetId="0">'construction plan'!#REF!</definedName>
    <definedName name="QTY6.17.2" localSheetId="2">#REF!</definedName>
    <definedName name="QTY6.17.2">#REF!</definedName>
    <definedName name="QTY6.17.5" localSheetId="0">'construction plan'!#REF!</definedName>
    <definedName name="QTY6.17.5" localSheetId="2">#REF!</definedName>
    <definedName name="QTY6.17.5">#REF!</definedName>
    <definedName name="QTY6.17.6" localSheetId="2">#REF!</definedName>
    <definedName name="QTY6.17.6">#REF!</definedName>
    <definedName name="QTY6.17.8" localSheetId="0">'construction plan'!#REF!</definedName>
    <definedName name="QTY6.17.8">#REF!</definedName>
    <definedName name="QTY6.19" localSheetId="0">'construction plan'!#REF!</definedName>
    <definedName name="QTY6.19">#REF!</definedName>
    <definedName name="QTY6.19.1" localSheetId="2">#REF!</definedName>
    <definedName name="QTY6.19.1">#REF!</definedName>
    <definedName name="QTY6.19.2" localSheetId="2">#REF!</definedName>
    <definedName name="QTY6.19.2">#REF!</definedName>
    <definedName name="QTY6.19.4" hidden="1">#REF!</definedName>
    <definedName name="QTY6.20" localSheetId="0">'construction plan'!#REF!</definedName>
    <definedName name="QTY6.20" localSheetId="2">#REF!</definedName>
    <definedName name="QTY6.20">#REF!</definedName>
    <definedName name="QTY6.20.1" hidden="1">#REF!</definedName>
    <definedName name="QTY6.20.4" hidden="1">#REF!</definedName>
    <definedName name="QTY6.21.1" localSheetId="2">#REF!</definedName>
    <definedName name="QTY6.21.1">#REF!</definedName>
    <definedName name="QTY6.21.2" localSheetId="2">#REF!</definedName>
    <definedName name="QTY6.21.2">#REF!</definedName>
    <definedName name="QTY6.21.3" localSheetId="2">#REF!</definedName>
    <definedName name="QTY6.21.3">#REF!</definedName>
    <definedName name="QTY6.21.4" localSheetId="2">#REF!</definedName>
    <definedName name="QTY6.21.4">#REF!</definedName>
    <definedName name="QTY6.21.5" localSheetId="2">#REF!</definedName>
    <definedName name="QTY6.21.5">#REF!</definedName>
    <definedName name="QTY6.21.6" localSheetId="2">#REF!</definedName>
    <definedName name="QTY6.21.6">#REF!</definedName>
    <definedName name="QTY6.22" localSheetId="2">#REF!</definedName>
    <definedName name="QTY6.22">#REF!</definedName>
    <definedName name="QTY6.23" localSheetId="2">#REF!</definedName>
    <definedName name="QTY6.23">#REF!</definedName>
    <definedName name="QTY6.3.1.1" hidden="1">#REF!</definedName>
    <definedName name="QTY6.3.1.3.2" hidden="1">#REF!</definedName>
    <definedName name="QTY6.3.1.4.1" hidden="1">#REF!</definedName>
    <definedName name="QTY6.3.1.4.2" hidden="1">#REF!</definedName>
    <definedName name="QTY6.3.1.4.3" hidden="1">#REF!</definedName>
    <definedName name="QTY6.3.1.5" hidden="1">#REF!</definedName>
    <definedName name="QTY6.3.1.8" hidden="1">#REF!</definedName>
    <definedName name="QTY6.3.1.9" hidden="1">#REF!</definedName>
    <definedName name="QTY6.3.11.2" localSheetId="0">'construction plan'!$H$165</definedName>
    <definedName name="QTY6.3.11.2" localSheetId="2">#REF!</definedName>
    <definedName name="QTY6.3.11.2">#REF!</definedName>
    <definedName name="QTY6.3.12.1" hidden="1">#REF!</definedName>
    <definedName name="QTY6.3.12.2" hidden="1">#REF!</definedName>
    <definedName name="QTY6.3.12.3" hidden="1">#REF!</definedName>
    <definedName name="QTY6.3.14.1" localSheetId="2">#REF!</definedName>
    <definedName name="QTY6.3.14.1">#REF!</definedName>
    <definedName name="QTY6.3.14.2" hidden="1">#REF!</definedName>
    <definedName name="QTY6.3.14.3" localSheetId="2">#REF!</definedName>
    <definedName name="QTY6.3.14.3">#REF!</definedName>
    <definedName name="QTY6.3.14.4" localSheetId="2">#REF!</definedName>
    <definedName name="QTY6.3.14.4">#REF!</definedName>
    <definedName name="QTY6.3.14.4.1" hidden="1">#REF!</definedName>
    <definedName name="QTY6.3.14.4.3" hidden="1">#REF!</definedName>
    <definedName name="QTY6.3.15.1" localSheetId="0">'construction plan'!$H$175</definedName>
    <definedName name="QTY6.3.15.1" localSheetId="2">#REF!</definedName>
    <definedName name="QTY6.3.15.1">#REF!</definedName>
    <definedName name="QTY6.3.15.2" localSheetId="0">'construction plan'!$H$176</definedName>
    <definedName name="QTY6.3.15.2">#REF!</definedName>
    <definedName name="QTY6.3.15.3" localSheetId="2">#REF!</definedName>
    <definedName name="QTY6.3.15.3">#REF!</definedName>
    <definedName name="QTY6.3.16" localSheetId="0">'construction plan'!$H$177</definedName>
    <definedName name="QTY6.3.16" localSheetId="2">#REF!</definedName>
    <definedName name="QTY6.3.16">#REF!</definedName>
    <definedName name="QTY6.3.3" localSheetId="0">'construction plan'!$H$161</definedName>
    <definedName name="QTY6.3.3" localSheetId="2">#REF!</definedName>
    <definedName name="QTY6.3.3">#REF!</definedName>
    <definedName name="QTY6.3.3.1.2" hidden="1">#REF!</definedName>
    <definedName name="QTY6.3.3.2.3" hidden="1">#REF!</definedName>
    <definedName name="QTY6.3.3.2.5" hidden="1">#REF!</definedName>
    <definedName name="QTY6.3.7" hidden="1">#REF!</definedName>
    <definedName name="QTY6.3.9" hidden="1">#REF!</definedName>
    <definedName name="QTY6.4.1" localSheetId="0">'construction plan'!$H$179</definedName>
    <definedName name="QTY6.4.1" localSheetId="2">#REF!</definedName>
    <definedName name="QTY6.4.1">#REF!</definedName>
    <definedName name="QTY6.4.2" hidden="1">#REF!</definedName>
    <definedName name="QTY6.4.5" hidden="1">#REF!</definedName>
    <definedName name="QTY6.4.6.1" localSheetId="0">'construction plan'!$H$183</definedName>
    <definedName name="QTY6.4.6.1" localSheetId="2">#REF!</definedName>
    <definedName name="QTY6.4.6.1">#REF!</definedName>
    <definedName name="QTY6.4.6.2" localSheetId="0">'construction plan'!$H$186</definedName>
    <definedName name="QTY6.4.6.2">#REF!</definedName>
    <definedName name="QTY6.4.8" localSheetId="2">#REF!</definedName>
    <definedName name="QTY6.4.8">#REF!</definedName>
    <definedName name="QTY6.5.1.4.2" localSheetId="2">#REF!</definedName>
    <definedName name="QTY6.5.1.4.2">#REF!</definedName>
    <definedName name="QTY6.5.1.4.6" localSheetId="2">#REF!</definedName>
    <definedName name="QTY6.5.1.4.6">#REF!</definedName>
    <definedName name="QTY6.5.3" hidden="1">#REF!</definedName>
    <definedName name="QTY6.8.1" localSheetId="2">#REF!</definedName>
    <definedName name="QTY6.8.1">#REF!</definedName>
    <definedName name="QTY6.8.1.3" hidden="1">#REF!</definedName>
    <definedName name="QTY6.8.2" localSheetId="0">'construction plan'!$H$193</definedName>
    <definedName name="QTY6.8.2">#REF!</definedName>
    <definedName name="QTY6.8.4.1" hidden="1">#REF!</definedName>
    <definedName name="QTY6.8.4.3" hidden="1">#REF!</definedName>
    <definedName name="QTY6.8.4.4" hidden="1">#REF!</definedName>
    <definedName name="QTY6.8.4.6" hidden="1">#REF!</definedName>
    <definedName name="QTY6.8.4.7" hidden="1">#REF!</definedName>
    <definedName name="QTY6.9.1.2" hidden="1">#REF!</definedName>
    <definedName name="QTY7.1" localSheetId="0">'construction plan'!$H$206</definedName>
    <definedName name="QTY7.2" localSheetId="0">'construction plan'!$H$208</definedName>
    <definedName name="QTY7.2">#REF!</definedName>
    <definedName name="QTY8.1" localSheetId="2">#REF!</definedName>
    <definedName name="QTY8.1">#REF!</definedName>
    <definedName name="QTY8.2" localSheetId="2">#REF!</definedName>
    <definedName name="QTY8.2">#REF!</definedName>
    <definedName name="QTY8.4" localSheetId="2">#REF!</definedName>
    <definedName name="QTY8.4">#REF!</definedName>
    <definedName name="QTY9.1" localSheetId="2">#REF!</definedName>
    <definedName name="QTY9.1">#REF!</definedName>
    <definedName name="QTY9.3" localSheetId="2">#REF!</definedName>
    <definedName name="QTY9.3">#REF!</definedName>
    <definedName name="QTY9.4" localSheetId="2">#REF!</definedName>
    <definedName name="QTY9.4">#REF!</definedName>
    <definedName name="RB_25">#REF!</definedName>
    <definedName name="RB6_9" localSheetId="0">#REF!</definedName>
    <definedName name="RB6_9">#REF!</definedName>
    <definedName name="ROCK_AS" localSheetId="0">#REF!</definedName>
    <definedName name="ROCK_AS">#REF!</definedName>
    <definedName name="ROCK_AS_GN">#REF!</definedName>
    <definedName name="ROCK_CON" localSheetId="0">#REF!</definedName>
    <definedName name="ROCK_CON">#REF!</definedName>
    <definedName name="ROCK_MODIFIEDASPHALT">#REF!</definedName>
    <definedName name="ROCK_S" localSheetId="0">#REF!</definedName>
    <definedName name="ROCK_S">#REF!</definedName>
    <definedName name="S_plate">#REF!</definedName>
    <definedName name="SAND_CON" localSheetId="0">#REF!</definedName>
    <definedName name="SAND_CON">#REF!</definedName>
    <definedName name="SAND_COND" localSheetId="0">#REF!</definedName>
    <definedName name="SAND_COND">#REF!</definedName>
    <definedName name="SAND_CONDC" localSheetId="0">#REF!</definedName>
    <definedName name="SAND_CONDC">#REF!</definedName>
    <definedName name="SAND_CONF" localSheetId="0">#REF!</definedName>
    <definedName name="SAND_CONF">#REF!</definedName>
    <definedName name="SAND_CUSH">#REF!</definedName>
    <definedName name="SAND_CUSHD">#REF!</definedName>
    <definedName name="SAND_CUSHDC">#REF!</definedName>
    <definedName name="SAND_CUSHF">#REF!</definedName>
    <definedName name="SAND_EMB" localSheetId="0">#REF!</definedName>
    <definedName name="SAND_EMB">#REF!</definedName>
    <definedName name="SAND_EMBD" localSheetId="0">#REF!</definedName>
    <definedName name="SAND_EMBD">#REF!</definedName>
    <definedName name="SAND_EMBDC" localSheetId="0">#REF!</definedName>
    <definedName name="SAND_EMBDC">#REF!</definedName>
    <definedName name="SAND_EMBF" localSheetId="0">#REF!</definedName>
    <definedName name="SAND_EMBF">#REF!</definedName>
    <definedName name="SAND_UNDER">#REF!</definedName>
    <definedName name="SANDCOMPAC" localSheetId="0">#REF!</definedName>
    <definedName name="SANDCOMPAC">#REF!</definedName>
    <definedName name="SD50_32">#REF!</definedName>
    <definedName name="SELEC_AD" localSheetId="0">#REF!</definedName>
    <definedName name="SELEC_AD">#REF!</definedName>
    <definedName name="SELEC_AF" localSheetId="0">#REF!</definedName>
    <definedName name="SELEC_AF">#REF!</definedName>
    <definedName name="SELEC_BD">#REF!</definedName>
    <definedName name="SELEC_BF">#REF!</definedName>
    <definedName name="SHEET_PILE" localSheetId="0">#REF!</definedName>
    <definedName name="SHEET_PILE">#REF!</definedName>
    <definedName name="STEEL">#REF!</definedName>
    <definedName name="steelpate" localSheetId="0">#REF!</definedName>
    <definedName name="steelpate">#REF!</definedName>
    <definedName name="STEELPLATE">#REF!</definedName>
    <definedName name="STformCol" hidden="1">#REF!</definedName>
    <definedName name="STformGEN" hidden="1">#REF!</definedName>
    <definedName name="SUBBASE_D" localSheetId="0">#REF!</definedName>
    <definedName name="SUBBASE_D">#REF!</definedName>
    <definedName name="SUBBASE_DC" localSheetId="0">#REF!</definedName>
    <definedName name="SUBBASE_DC">#REF!</definedName>
    <definedName name="SUBBASE_F" localSheetId="0">#REF!</definedName>
    <definedName name="SUBBASE_F">#REF!</definedName>
    <definedName name="WIRE" localSheetId="0">#REF!</definedName>
    <definedName name="WIRE">#REF!</definedName>
    <definedName name="wood1">#REF!</definedName>
    <definedName name="wood2">#REF!</definedName>
    <definedName name="wood3">#REF!</definedName>
    <definedName name="wrn.BILLS._.OF._.QUANTITY." localSheetId="2" hidden="1">{#N/A,#N/A,TRUE,"Str.";#N/A,#N/A,TRUE,"Steel &amp; Roof";#N/A,#N/A,TRUE,"Arc.";#N/A,#N/A,TRUE,"Preliminary";#N/A,#N/A,TRUE,"Sum_Prelim"}</definedName>
    <definedName name="wrn.BILLS._.OF._.QUANTITY." hidden="1">{#N/A,#N/A,TRUE,"Str.";#N/A,#N/A,TRUE,"Steel &amp; Roof";#N/A,#N/A,TRUE,"Arc.";#N/A,#N/A,TRUE,"Preliminary";#N/A,#N/A,TRUE,"Sum_Prelim"}</definedName>
    <definedName name="wrn.BOOK11." localSheetId="0" hidden="1">{"SUM",#N/A,FALSE,"summary";"BOOK11-1",#N/A,FALSE,"1CityGarden";"BOOK11-2",#N/A,FALSE,"2CountryGarden";"BOOK11-3",#N/A,FALSE,"3JUNGLE";"BOOK11-4CIVIL",#N/A,FALSE,"CIVIL"}</definedName>
    <definedName name="wrn.BOOK11." localSheetId="2" hidden="1">{"SUM",#N/A,FALSE,"summary";"BOOK11-1",#N/A,FALSE,"1CityGarden";"BOOK11-2",#N/A,FALSE,"2CountryGarden";"BOOK11-3",#N/A,FALSE,"3JUNGLE";"BOOK11-4CIVIL",#N/A,FALSE,"CIVIL"}</definedName>
    <definedName name="wrn.BOOK11." hidden="1">{"SUM",#N/A,FALSE,"summary";"BOOK11-1",#N/A,FALSE,"1CityGarden";"BOOK11-2",#N/A,FALSE,"2CountryGarden";"BOOK11-3",#N/A,FALSE,"3JUNGLE";"BOOK11-4CIVIL",#N/A,FALSE,"CIVIL"}</definedName>
    <definedName name="wrn.chi._.tiÆt." localSheetId="2" hidden="1">{#N/A,#N/A,FALSE,"Chi tiÆt"}</definedName>
    <definedName name="wrn.chi._.tiÆt." hidden="1">{#N/A,#N/A,FALSE,"Chi tiÆt"}</definedName>
    <definedName name="wrn.Report." localSheetId="2" hidden="1">{"Offgrid",#N/A,FALSE,"OFFGRID";"Region",#N/A,FALSE,"REGION";"Offgrid -2",#N/A,FALSE,"OFFGRID";"WTP",#N/A,FALSE,"WTP";"WTP -2",#N/A,FALSE,"WTP";"Project",#N/A,FALSE,"PROJECT";"Summary -2",#N/A,FALSE,"SUMMARY"}</definedName>
    <definedName name="wrn.Report." hidden="1">{"Offgrid",#N/A,FALSE,"OFFGRID";"Region",#N/A,FALSE,"REGION";"Offgrid -2",#N/A,FALSE,"OFFGRID";"WTP",#N/A,FALSE,"WTP";"WTP -2",#N/A,FALSE,"WTP";"Project",#N/A,FALSE,"PROJECT";"Summary -2",#N/A,FALSE,"SUMMARY"}</definedName>
    <definedName name="wrn.รายละเอียดราคาประเมิน." localSheetId="0" hidden="1">{#N/A,#N/A,FALSE,"Cape Seal";#N/A,#N/A,FALSE,"MEMO"}</definedName>
    <definedName name="wrn.รายละเอียดราคาประเมิน." localSheetId="2" hidden="1">{#N/A,#N/A,FALSE,"Cape Seal";#N/A,#N/A,FALSE,"MEMO"}</definedName>
    <definedName name="wrn.รายละเอียดราคาประเมิน." hidden="1">{#N/A,#N/A,FALSE,"Cape Seal";#N/A,#N/A,FALSE,"MEMO"}</definedName>
    <definedName name="wrnf.report" localSheetId="2" hidden="1">{"Offgrid",#N/A,FALSE,"OFFGRID";"Region",#N/A,FALSE,"REGION";"Offgrid -2",#N/A,FALSE,"OFFGRID";"WTP",#N/A,FALSE,"WTP";"WTP -2",#N/A,FALSE,"WTP";"Project",#N/A,FALSE,"PROJECT";"Summary -2",#N/A,FALSE,"SUMMARY"}</definedName>
    <definedName name="wrnf.report" hidden="1">{"Offgrid",#N/A,FALSE,"OFFGRID";"Region",#N/A,FALSE,"REGION";"Offgrid -2",#N/A,FALSE,"OFFGRID";"WTP",#N/A,FALSE,"WTP";"WTP -2",#N/A,FALSE,"WTP";"Project",#N/A,FALSE,"PROJECT";"Summary -2",#N/A,FALSE,"SUMMARY"}</definedName>
    <definedName name="ค่าขนส่งวัสดุสิบล้อ" localSheetId="0">#REF!</definedName>
    <definedName name="ค่าขนส่งวัสดุสิบล้อ">#REF!</definedName>
    <definedName name="ค่าขนส่งวัสดุสิบล้อลากพ่วง" localSheetId="0">#REF!</definedName>
    <definedName name="ค่าขนส่งวัสดุสิบล้อลากพ่วง">#REF!</definedName>
    <definedName name="ค่าใช้จ่ายตามเงื่อนไข">#REF!</definedName>
    <definedName name="ค่าใช้จ่ายพิเศษ" localSheetId="2">#REF!</definedName>
    <definedName name="ค่าใช้จ่ายพิเศษ">#REF!</definedName>
    <definedName name="ต้นทุนงานทาง" localSheetId="0">'construction plan'!#REF!</definedName>
    <definedName name="ต้นทุนงานทาง" localSheetId="2">#REF!</definedName>
    <definedName name="ต้นทุนงานทาง">#REF!</definedName>
    <definedName name="ต้นทุนงานสะพาน" localSheetId="0">'construction plan'!#REF!</definedName>
    <definedName name="ต้นทุนงานสะพาน" localSheetId="2">#REF!</definedName>
    <definedName name="ต้นทุนงานสะพาน">#REF!</definedName>
    <definedName name="ตารางค่าFงานทาง">#REF!</definedName>
    <definedName name="ตารางค่าFงานสะพาน">#REF!</definedName>
    <definedName name="ตารางค่าดำเนินการ" localSheetId="0">#REF!</definedName>
    <definedName name="ตารางค่าดำเนินการ">#REF!</definedName>
    <definedName name="ตารางเสาเข็ม">#REF!</definedName>
    <definedName name="ทางเบี่ยง">#REF!</definedName>
    <definedName name="นั่งร้านรับปั้นจั่น">#REF!</definedName>
    <definedName name="ฝนตกชุก">#REF!</definedName>
    <definedName name="ฝนตกปกติ">#REF!</definedName>
    <definedName name="มูลค่าใช้งาน">#REF!</definedName>
    <definedName name="ระยะขนทิ้ง">#REF!</definedName>
    <definedName name="ราคากลางรวม" localSheetId="2">#REF!</definedName>
    <definedName name="ราคากลางรวม">#REF!</definedName>
    <definedName name="ราคาจังหวัด1">#REF!</definedName>
    <definedName name="ราคาจังหวัด2">#REF!</definedName>
    <definedName name="ราคาจังหวัด3">#REF!</definedName>
    <definedName name="ราคาจังหวัด4">#REF!</definedName>
    <definedName name="วัสดุกทม.">#REF!</definedName>
    <definedName name="สแตนเลส">#REF!</definedName>
    <definedName name="เหล็กรูปพรรณ" localSheetId="0">#REF!</definedName>
    <definedName name="เหล็กรูปพรรณ">#REF!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6" l="1"/>
  <c r="E9" i="6"/>
  <c r="AV9" i="6"/>
  <c r="AV8" i="6"/>
  <c r="AV7" i="6"/>
  <c r="B7" i="7"/>
  <c r="BD222" i="6" l="1"/>
  <c r="BD221" i="6"/>
  <c r="BD220" i="6"/>
  <c r="BD219" i="6"/>
  <c r="BD218" i="6"/>
  <c r="BD217" i="6"/>
  <c r="BD216" i="6"/>
  <c r="BD215" i="6"/>
  <c r="BC214" i="6"/>
  <c r="BD214" i="6" s="1"/>
  <c r="BC213" i="6"/>
  <c r="J213" i="6"/>
  <c r="BC212" i="6"/>
  <c r="J212" i="6"/>
  <c r="BC211" i="6"/>
  <c r="BD211" i="6" s="1"/>
  <c r="J211" i="6"/>
  <c r="BC210" i="6"/>
  <c r="BD210" i="6" s="1"/>
  <c r="BC209" i="6"/>
  <c r="BE209" i="6" s="1"/>
  <c r="J209" i="6"/>
  <c r="BC208" i="6"/>
  <c r="BD208" i="6" s="1"/>
  <c r="J208" i="6"/>
  <c r="BC207" i="6"/>
  <c r="BD207" i="6" s="1"/>
  <c r="J207" i="6"/>
  <c r="BC206" i="6"/>
  <c r="BD206" i="6" s="1"/>
  <c r="BC205" i="6"/>
  <c r="BD205" i="6" s="1"/>
  <c r="J205" i="6"/>
  <c r="BC204" i="6"/>
  <c r="BD204" i="6" s="1"/>
  <c r="J204" i="6"/>
  <c r="BC203" i="6"/>
  <c r="BD203" i="6" s="1"/>
  <c r="J203" i="6"/>
  <c r="BC202" i="6"/>
  <c r="BD202" i="6" s="1"/>
  <c r="J202" i="6"/>
  <c r="BC201" i="6"/>
  <c r="BD201" i="6" s="1"/>
  <c r="J201" i="6"/>
  <c r="BC200" i="6"/>
  <c r="BD200" i="6" s="1"/>
  <c r="J200" i="6"/>
  <c r="BC199" i="6"/>
  <c r="BD199" i="6" s="1"/>
  <c r="J199" i="6"/>
  <c r="BC198" i="6"/>
  <c r="BD198" i="6" s="1"/>
  <c r="J198" i="6"/>
  <c r="BC197" i="6"/>
  <c r="BD197" i="6" s="1"/>
  <c r="BC196" i="6"/>
  <c r="BD196" i="6" s="1"/>
  <c r="J196" i="6"/>
  <c r="BC195" i="6"/>
  <c r="BD195" i="6" s="1"/>
  <c r="J195" i="6"/>
  <c r="BC194" i="6"/>
  <c r="BD194" i="6" s="1"/>
  <c r="J194" i="6"/>
  <c r="BC193" i="6"/>
  <c r="BD193" i="6" s="1"/>
  <c r="BC192" i="6"/>
  <c r="BD192" i="6" s="1"/>
  <c r="J192" i="6"/>
  <c r="BC191" i="6"/>
  <c r="BD191" i="6" s="1"/>
  <c r="J191" i="6"/>
  <c r="BC190" i="6"/>
  <c r="BD190" i="6" s="1"/>
  <c r="J190" i="6"/>
  <c r="BC189" i="6"/>
  <c r="BD189" i="6" s="1"/>
  <c r="BC188" i="6"/>
  <c r="BD188" i="6" s="1"/>
  <c r="J188" i="6"/>
  <c r="BC187" i="6"/>
  <c r="BD187" i="6" s="1"/>
  <c r="BC186" i="6"/>
  <c r="BD186" i="6" s="1"/>
  <c r="J186" i="6"/>
  <c r="BC185" i="6"/>
  <c r="BD185" i="6" s="1"/>
  <c r="J185" i="6"/>
  <c r="BC184" i="6"/>
  <c r="BD184" i="6" s="1"/>
  <c r="J184" i="6"/>
  <c r="BC183" i="6"/>
  <c r="BD183" i="6" s="1"/>
  <c r="BC182" i="6"/>
  <c r="BD182" i="6" s="1"/>
  <c r="BC181" i="6"/>
  <c r="BD181" i="6" s="1"/>
  <c r="J181" i="6"/>
  <c r="BC180" i="6"/>
  <c r="BD180" i="6" s="1"/>
  <c r="BC179" i="6"/>
  <c r="BD179" i="6" s="1"/>
  <c r="J179" i="6"/>
  <c r="BC178" i="6"/>
  <c r="BD178" i="6" s="1"/>
  <c r="J178" i="6"/>
  <c r="BC177" i="6"/>
  <c r="BD177" i="6" s="1"/>
  <c r="BC176" i="6"/>
  <c r="BD176" i="6" s="1"/>
  <c r="BC175" i="6"/>
  <c r="BD175" i="6" s="1"/>
  <c r="J175" i="6"/>
  <c r="BC174" i="6"/>
  <c r="BD174" i="6" s="1"/>
  <c r="J174" i="6"/>
  <c r="BC173" i="6"/>
  <c r="BD173" i="6" s="1"/>
  <c r="BC172" i="6"/>
  <c r="BD172" i="6" s="1"/>
  <c r="J172" i="6"/>
  <c r="BC171" i="6"/>
  <c r="BD171" i="6" s="1"/>
  <c r="BC170" i="6"/>
  <c r="BD170" i="6" s="1"/>
  <c r="J170" i="6"/>
  <c r="BC169" i="6"/>
  <c r="BD169" i="6" s="1"/>
  <c r="J169" i="6"/>
  <c r="BC168" i="6"/>
  <c r="BD168" i="6" s="1"/>
  <c r="J168" i="6"/>
  <c r="BC167" i="6"/>
  <c r="BD167" i="6" s="1"/>
  <c r="BC166" i="6"/>
  <c r="BD166" i="6" s="1"/>
  <c r="J166" i="6"/>
  <c r="BC165" i="6"/>
  <c r="BD165" i="6" s="1"/>
  <c r="J165" i="6"/>
  <c r="BC164" i="6"/>
  <c r="BD164" i="6" s="1"/>
  <c r="J164" i="6"/>
  <c r="BC163" i="6"/>
  <c r="BD163" i="6" s="1"/>
  <c r="BC162" i="6"/>
  <c r="BD162" i="6" s="1"/>
  <c r="J162" i="6"/>
  <c r="BC161" i="6"/>
  <c r="BD161" i="6" s="1"/>
  <c r="BC160" i="6"/>
  <c r="BD160" i="6" s="1"/>
  <c r="J160" i="6"/>
  <c r="BC159" i="6"/>
  <c r="BD159" i="6" s="1"/>
  <c r="BC158" i="6"/>
  <c r="BD158" i="6" s="1"/>
  <c r="BC157" i="6"/>
  <c r="BD157" i="6" s="1"/>
  <c r="J157" i="6"/>
  <c r="BC156" i="6"/>
  <c r="BD156" i="6" s="1"/>
  <c r="J156" i="6"/>
  <c r="BC155" i="6"/>
  <c r="BD155" i="6" s="1"/>
  <c r="BC154" i="6"/>
  <c r="BD154" i="6" s="1"/>
  <c r="J154" i="6"/>
  <c r="BC153" i="6"/>
  <c r="BD153" i="6" s="1"/>
  <c r="J153" i="6"/>
  <c r="BC152" i="6"/>
  <c r="BD152" i="6" s="1"/>
  <c r="BC151" i="6"/>
  <c r="BD151" i="6" s="1"/>
  <c r="J151" i="6"/>
  <c r="BC150" i="6"/>
  <c r="BD150" i="6" s="1"/>
  <c r="BC149" i="6"/>
  <c r="BD149" i="6" s="1"/>
  <c r="J149" i="6"/>
  <c r="BC148" i="6"/>
  <c r="BD148" i="6" s="1"/>
  <c r="J148" i="6"/>
  <c r="BC147" i="6"/>
  <c r="BD147" i="6" s="1"/>
  <c r="BC146" i="6"/>
  <c r="BD146" i="6" s="1"/>
  <c r="J146" i="6"/>
  <c r="BC145" i="6"/>
  <c r="BD145" i="6" s="1"/>
  <c r="J145" i="6"/>
  <c r="BC144" i="6"/>
  <c r="BD144" i="6" s="1"/>
  <c r="J144" i="6"/>
  <c r="BC143" i="6"/>
  <c r="BD143" i="6" s="1"/>
  <c r="J143" i="6"/>
  <c r="BC142" i="6"/>
  <c r="BD142" i="6" s="1"/>
  <c r="J142" i="6"/>
  <c r="BC141" i="6"/>
  <c r="BD141" i="6" s="1"/>
  <c r="J141" i="6"/>
  <c r="BC140" i="6"/>
  <c r="BD140" i="6" s="1"/>
  <c r="J140" i="6"/>
  <c r="BC139" i="6"/>
  <c r="BD139" i="6" s="1"/>
  <c r="J139" i="6"/>
  <c r="BC138" i="6"/>
  <c r="BD138" i="6" s="1"/>
  <c r="J138" i="6"/>
  <c r="BC137" i="6"/>
  <c r="BD137" i="6" s="1"/>
  <c r="J137" i="6"/>
  <c r="BC136" i="6"/>
  <c r="BD136" i="6" s="1"/>
  <c r="J136" i="6"/>
  <c r="BC135" i="6"/>
  <c r="BD135" i="6" s="1"/>
  <c r="J135" i="6"/>
  <c r="BC134" i="6"/>
  <c r="BD134" i="6" s="1"/>
  <c r="J134" i="6"/>
  <c r="BC133" i="6"/>
  <c r="BD133" i="6" s="1"/>
  <c r="J133" i="6"/>
  <c r="BC132" i="6"/>
  <c r="BD132" i="6" s="1"/>
  <c r="J132" i="6"/>
  <c r="BC131" i="6"/>
  <c r="BD131" i="6" s="1"/>
  <c r="J131" i="6"/>
  <c r="BC130" i="6"/>
  <c r="BD130" i="6" s="1"/>
  <c r="J130" i="6"/>
  <c r="BC129" i="6"/>
  <c r="BD129" i="6" s="1"/>
  <c r="J129" i="6"/>
  <c r="BC128" i="6"/>
  <c r="BD128" i="6" s="1"/>
  <c r="J128" i="6"/>
  <c r="BC127" i="6"/>
  <c r="BD127" i="6" s="1"/>
  <c r="J127" i="6"/>
  <c r="BC126" i="6"/>
  <c r="BD126" i="6" s="1"/>
  <c r="J126" i="6"/>
  <c r="BC125" i="6"/>
  <c r="BD125" i="6" s="1"/>
  <c r="J125" i="6"/>
  <c r="BC124" i="6"/>
  <c r="BD124" i="6" s="1"/>
  <c r="J124" i="6"/>
  <c r="BC123" i="6"/>
  <c r="BD123" i="6" s="1"/>
  <c r="J123" i="6"/>
  <c r="BC122" i="6"/>
  <c r="BD122" i="6" s="1"/>
  <c r="J122" i="6"/>
  <c r="BC121" i="6"/>
  <c r="BD121" i="6" s="1"/>
  <c r="J121" i="6"/>
  <c r="BC120" i="6"/>
  <c r="BD120" i="6" s="1"/>
  <c r="J120" i="6"/>
  <c r="BC119" i="6"/>
  <c r="BD119" i="6" s="1"/>
  <c r="J119" i="6"/>
  <c r="BC118" i="6"/>
  <c r="BD118" i="6" s="1"/>
  <c r="J118" i="6"/>
  <c r="BC117" i="6"/>
  <c r="BD117" i="6" s="1"/>
  <c r="J117" i="6"/>
  <c r="BC116" i="6"/>
  <c r="BD116" i="6" s="1"/>
  <c r="J116" i="6"/>
  <c r="BC115" i="6"/>
  <c r="BD115" i="6" s="1"/>
  <c r="J115" i="6"/>
  <c r="BC114" i="6"/>
  <c r="BD114" i="6" s="1"/>
  <c r="J114" i="6"/>
  <c r="BC113" i="6"/>
  <c r="BD113" i="6" s="1"/>
  <c r="J113" i="6"/>
  <c r="BC112" i="6"/>
  <c r="BD112" i="6" s="1"/>
  <c r="BC111" i="6"/>
  <c r="BD111" i="6" s="1"/>
  <c r="J111" i="6"/>
  <c r="BC110" i="6"/>
  <c r="BD110" i="6" s="1"/>
  <c r="J110" i="6"/>
  <c r="BC109" i="6"/>
  <c r="BD109" i="6" s="1"/>
  <c r="J109" i="6"/>
  <c r="BC108" i="6"/>
  <c r="BD108" i="6" s="1"/>
  <c r="J108" i="6"/>
  <c r="BC107" i="6"/>
  <c r="BD107" i="6" s="1"/>
  <c r="J107" i="6"/>
  <c r="BC106" i="6"/>
  <c r="BD106" i="6" s="1"/>
  <c r="J106" i="6"/>
  <c r="BC105" i="6"/>
  <c r="BD105" i="6" s="1"/>
  <c r="J105" i="6"/>
  <c r="BC104" i="6"/>
  <c r="BD104" i="6" s="1"/>
  <c r="J104" i="6"/>
  <c r="BC103" i="6"/>
  <c r="BD103" i="6" s="1"/>
  <c r="J103" i="6"/>
  <c r="BC102" i="6"/>
  <c r="BD102" i="6" s="1"/>
  <c r="J102" i="6"/>
  <c r="BC101" i="6"/>
  <c r="BD101" i="6" s="1"/>
  <c r="J101" i="6"/>
  <c r="BC100" i="6"/>
  <c r="BD100" i="6" s="1"/>
  <c r="J100" i="6"/>
  <c r="BC99" i="6"/>
  <c r="BD99" i="6" s="1"/>
  <c r="J99" i="6"/>
  <c r="BC98" i="6"/>
  <c r="BD98" i="6" s="1"/>
  <c r="J98" i="6"/>
  <c r="BC97" i="6"/>
  <c r="BD97" i="6" s="1"/>
  <c r="J97" i="6"/>
  <c r="BC96" i="6"/>
  <c r="BD96" i="6" s="1"/>
  <c r="J96" i="6"/>
  <c r="BC95" i="6"/>
  <c r="BD95" i="6" s="1"/>
  <c r="J95" i="6"/>
  <c r="BC94" i="6"/>
  <c r="BD94" i="6" s="1"/>
  <c r="J94" i="6"/>
  <c r="BC93" i="6"/>
  <c r="BD93" i="6" s="1"/>
  <c r="J93" i="6"/>
  <c r="BC92" i="6"/>
  <c r="BD92" i="6" s="1"/>
  <c r="J92" i="6"/>
  <c r="BC91" i="6"/>
  <c r="BD91" i="6" s="1"/>
  <c r="J91" i="6"/>
  <c r="BC90" i="6"/>
  <c r="BD90" i="6" s="1"/>
  <c r="J90" i="6"/>
  <c r="BC89" i="6"/>
  <c r="BD89" i="6" s="1"/>
  <c r="J89" i="6"/>
  <c r="BC88" i="6"/>
  <c r="BD88" i="6" s="1"/>
  <c r="BC87" i="6"/>
  <c r="BD87" i="6" s="1"/>
  <c r="J87" i="6"/>
  <c r="BC86" i="6"/>
  <c r="BD86" i="6" s="1"/>
  <c r="J86" i="6"/>
  <c r="BC85" i="6"/>
  <c r="BD85" i="6" s="1"/>
  <c r="J85" i="6"/>
  <c r="BC84" i="6"/>
  <c r="BD84" i="6" s="1"/>
  <c r="J84" i="6"/>
  <c r="BC83" i="6"/>
  <c r="BD83" i="6" s="1"/>
  <c r="J83" i="6"/>
  <c r="BC82" i="6"/>
  <c r="BD82" i="6" s="1"/>
  <c r="J82" i="6"/>
  <c r="BC81" i="6"/>
  <c r="BD81" i="6" s="1"/>
  <c r="J81" i="6"/>
  <c r="BC80" i="6"/>
  <c r="BD80" i="6" s="1"/>
  <c r="J80" i="6"/>
  <c r="BC79" i="6"/>
  <c r="BD79" i="6" s="1"/>
  <c r="J79" i="6"/>
  <c r="BC78" i="6"/>
  <c r="BD78" i="6" s="1"/>
  <c r="J78" i="6"/>
  <c r="BC77" i="6"/>
  <c r="BD77" i="6" s="1"/>
  <c r="J77" i="6"/>
  <c r="BC76" i="6"/>
  <c r="BD76" i="6" s="1"/>
  <c r="J76" i="6"/>
  <c r="BC75" i="6"/>
  <c r="BD75" i="6" s="1"/>
  <c r="J75" i="6"/>
  <c r="BC74" i="6"/>
  <c r="BD74" i="6" s="1"/>
  <c r="J74" i="6"/>
  <c r="BC73" i="6"/>
  <c r="BD73" i="6" s="1"/>
  <c r="J73" i="6"/>
  <c r="BC72" i="6"/>
  <c r="BD72" i="6" s="1"/>
  <c r="J72" i="6"/>
  <c r="BC71" i="6"/>
  <c r="BD71" i="6" s="1"/>
  <c r="J71" i="6"/>
  <c r="BC70" i="6"/>
  <c r="BD70" i="6" s="1"/>
  <c r="J70" i="6"/>
  <c r="BC69" i="6"/>
  <c r="BD69" i="6" s="1"/>
  <c r="J69" i="6"/>
  <c r="BC68" i="6"/>
  <c r="BD68" i="6" s="1"/>
  <c r="J68" i="6"/>
  <c r="BC67" i="6"/>
  <c r="BD67" i="6" s="1"/>
  <c r="J67" i="6"/>
  <c r="BC66" i="6"/>
  <c r="BD66" i="6" s="1"/>
  <c r="J66" i="6"/>
  <c r="BC65" i="6"/>
  <c r="BD65" i="6" s="1"/>
  <c r="J65" i="6"/>
  <c r="BC64" i="6"/>
  <c r="BD64" i="6" s="1"/>
  <c r="J64" i="6"/>
  <c r="BC63" i="6"/>
  <c r="BD63" i="6" s="1"/>
  <c r="J63" i="6"/>
  <c r="BC62" i="6"/>
  <c r="BD62" i="6" s="1"/>
  <c r="J62" i="6"/>
  <c r="BC61" i="6"/>
  <c r="BD61" i="6" s="1"/>
  <c r="J61" i="6"/>
  <c r="BC60" i="6"/>
  <c r="BD60" i="6" s="1"/>
  <c r="J60" i="6"/>
  <c r="BC59" i="6"/>
  <c r="BD59" i="6" s="1"/>
  <c r="J59" i="6"/>
  <c r="BC58" i="6"/>
  <c r="BD58" i="6" s="1"/>
  <c r="J58" i="6"/>
  <c r="BC57" i="6"/>
  <c r="BD57" i="6" s="1"/>
  <c r="BC56" i="6"/>
  <c r="BD56" i="6" s="1"/>
  <c r="BC55" i="6"/>
  <c r="BD55" i="6" s="1"/>
  <c r="BC54" i="6"/>
  <c r="BD54" i="6" s="1"/>
  <c r="J54" i="6"/>
  <c r="BC53" i="6"/>
  <c r="BD53" i="6" s="1"/>
  <c r="BC52" i="6"/>
  <c r="BD52" i="6" s="1"/>
  <c r="J52" i="6"/>
  <c r="BC51" i="6"/>
  <c r="BD51" i="6" s="1"/>
  <c r="J51" i="6"/>
  <c r="BC50" i="6"/>
  <c r="BD50" i="6" s="1"/>
  <c r="J50" i="6"/>
  <c r="BC49" i="6"/>
  <c r="BD49" i="6" s="1"/>
  <c r="J49" i="6"/>
  <c r="BC48" i="6"/>
  <c r="BD48" i="6" s="1"/>
  <c r="BC47" i="6"/>
  <c r="BD47" i="6" s="1"/>
  <c r="J47" i="6"/>
  <c r="BC46" i="6"/>
  <c r="BD46" i="6" s="1"/>
  <c r="J46" i="6"/>
  <c r="BC45" i="6"/>
  <c r="BD45" i="6" s="1"/>
  <c r="BC44" i="6"/>
  <c r="BD44" i="6" s="1"/>
  <c r="J44" i="6"/>
  <c r="BC43" i="6"/>
  <c r="BD43" i="6" s="1"/>
  <c r="BC42" i="6"/>
  <c r="BD42" i="6" s="1"/>
  <c r="BC41" i="6"/>
  <c r="BD41" i="6" s="1"/>
  <c r="J41" i="6"/>
  <c r="BC40" i="6"/>
  <c r="BD40" i="6" s="1"/>
  <c r="BC39" i="6"/>
  <c r="BD39" i="6" s="1"/>
  <c r="BC38" i="6"/>
  <c r="BD38" i="6" s="1"/>
  <c r="J38" i="6"/>
  <c r="BC37" i="6"/>
  <c r="BD37" i="6" s="1"/>
  <c r="J37" i="6"/>
  <c r="BC36" i="6"/>
  <c r="BD36" i="6" s="1"/>
  <c r="J36" i="6"/>
  <c r="BC35" i="6"/>
  <c r="BD35" i="6" s="1"/>
  <c r="J35" i="6"/>
  <c r="BC34" i="6"/>
  <c r="BD34" i="6" s="1"/>
  <c r="BC33" i="6"/>
  <c r="BD33" i="6" s="1"/>
  <c r="J33" i="6"/>
  <c r="BC32" i="6"/>
  <c r="BD32" i="6" s="1"/>
  <c r="J32" i="6"/>
  <c r="BC31" i="6"/>
  <c r="BD31" i="6" s="1"/>
  <c r="BC30" i="6"/>
  <c r="BD30" i="6" s="1"/>
  <c r="J30" i="6"/>
  <c r="BC29" i="6"/>
  <c r="BD29" i="6" s="1"/>
  <c r="BC28" i="6"/>
  <c r="BD28" i="6" s="1"/>
  <c r="J28" i="6"/>
  <c r="BC27" i="6"/>
  <c r="BD27" i="6" s="1"/>
  <c r="J27" i="6"/>
  <c r="BC26" i="6"/>
  <c r="BD26" i="6" s="1"/>
  <c r="J26" i="6"/>
  <c r="BC25" i="6"/>
  <c r="BD25" i="6" s="1"/>
  <c r="J25" i="6"/>
  <c r="BC24" i="6"/>
  <c r="BD24" i="6" s="1"/>
  <c r="J24" i="6"/>
  <c r="BC23" i="6"/>
  <c r="BD23" i="6" s="1"/>
  <c r="J23" i="6"/>
  <c r="BC22" i="6"/>
  <c r="BD22" i="6" s="1"/>
  <c r="J22" i="6"/>
  <c r="BC21" i="6"/>
  <c r="BD21" i="6" s="1"/>
  <c r="J21" i="6"/>
  <c r="BC20" i="6"/>
  <c r="BD20" i="6" s="1"/>
  <c r="J20" i="6"/>
  <c r="BC19" i="6"/>
  <c r="BD19" i="6" s="1"/>
  <c r="J19" i="6"/>
  <c r="BC18" i="6"/>
  <c r="BD18" i="6" s="1"/>
  <c r="J18" i="6"/>
  <c r="BC17" i="6"/>
  <c r="BD17" i="6" s="1"/>
  <c r="J17" i="6"/>
  <c r="BC16" i="6"/>
  <c r="BD16" i="6" s="1"/>
  <c r="J16" i="6"/>
  <c r="BC15" i="6"/>
  <c r="BD15" i="6" s="1"/>
  <c r="BC14" i="6"/>
  <c r="BD14" i="6" s="1"/>
  <c r="BC13" i="6"/>
  <c r="BD13" i="6" s="1"/>
  <c r="R228" i="6" l="1"/>
  <c r="BE210" i="6"/>
  <c r="BE213" i="6"/>
  <c r="BD213" i="6"/>
  <c r="Q228" i="6"/>
  <c r="J214" i="6"/>
  <c r="K46" i="6" s="1"/>
  <c r="AV228" i="6"/>
  <c r="AN228" i="6"/>
  <c r="AF228" i="6"/>
  <c r="AU228" i="6"/>
  <c r="AM228" i="6"/>
  <c r="AE228" i="6"/>
  <c r="X228" i="6"/>
  <c r="P228" i="6"/>
  <c r="AT228" i="6"/>
  <c r="AL228" i="6"/>
  <c r="AD228" i="6"/>
  <c r="W228" i="6"/>
  <c r="O228" i="6"/>
  <c r="AS228" i="6"/>
  <c r="AK228" i="6"/>
  <c r="AC228" i="6"/>
  <c r="V228" i="6"/>
  <c r="N228" i="6"/>
  <c r="AR228" i="6"/>
  <c r="AJ228" i="6"/>
  <c r="AB228" i="6"/>
  <c r="U228" i="6"/>
  <c r="M228" i="6"/>
  <c r="M229" i="6" s="1"/>
  <c r="AQ228" i="6"/>
  <c r="AI228" i="6"/>
  <c r="AA228" i="6"/>
  <c r="T228" i="6"/>
  <c r="Z228" i="6" a="1"/>
  <c r="Z228" i="6" s="1"/>
  <c r="Y228" i="6"/>
  <c r="AW228" i="6"/>
  <c r="AO228" i="6"/>
  <c r="AG228" i="6"/>
  <c r="S228" i="6"/>
  <c r="BE211" i="6"/>
  <c r="AH228" i="6"/>
  <c r="BD209" i="6"/>
  <c r="AP228" i="6"/>
  <c r="BE212" i="6"/>
  <c r="BD212" i="6"/>
  <c r="K184" i="6" l="1"/>
  <c r="K23" i="6"/>
  <c r="K101" i="6"/>
  <c r="K117" i="6"/>
  <c r="K105" i="6"/>
  <c r="K138" i="6"/>
  <c r="K107" i="6"/>
  <c r="K21" i="6"/>
  <c r="K154" i="6"/>
  <c r="K174" i="6"/>
  <c r="K200" i="6"/>
  <c r="K81" i="6"/>
  <c r="K19" i="6"/>
  <c r="K141" i="6"/>
  <c r="K66" i="6"/>
  <c r="K95" i="6"/>
  <c r="K157" i="6"/>
  <c r="K77" i="6"/>
  <c r="K131" i="6"/>
  <c r="K74" i="6"/>
  <c r="K20" i="6"/>
  <c r="K196" i="6"/>
  <c r="K191" i="6"/>
  <c r="K102" i="6"/>
  <c r="K89" i="6"/>
  <c r="K63" i="6"/>
  <c r="K78" i="6"/>
  <c r="K144" i="6"/>
  <c r="K44" i="6"/>
  <c r="K83" i="6"/>
  <c r="K37" i="6"/>
  <c r="K67" i="6"/>
  <c r="K208" i="6"/>
  <c r="K172" i="6"/>
  <c r="K192" i="6"/>
  <c r="K169" i="6"/>
  <c r="K190" i="6"/>
  <c r="K149" i="6"/>
  <c r="K116" i="6"/>
  <c r="K100" i="6"/>
  <c r="K72" i="6"/>
  <c r="K168" i="6"/>
  <c r="K156" i="6"/>
  <c r="K118" i="6"/>
  <c r="K92" i="6"/>
  <c r="K68" i="6"/>
  <c r="K32" i="6"/>
  <c r="K211" i="6"/>
  <c r="K143" i="6"/>
  <c r="K97" i="6"/>
  <c r="K195" i="6"/>
  <c r="K145" i="6"/>
  <c r="K132" i="6"/>
  <c r="K128" i="6"/>
  <c r="K124" i="6"/>
  <c r="K110" i="6"/>
  <c r="K106" i="6"/>
  <c r="K96" i="6"/>
  <c r="K203" i="6"/>
  <c r="K165" i="6"/>
  <c r="K148" i="6"/>
  <c r="K129" i="6"/>
  <c r="K113" i="6"/>
  <c r="K111" i="6"/>
  <c r="K84" i="6"/>
  <c r="K41" i="6"/>
  <c r="K140" i="6"/>
  <c r="K114" i="6"/>
  <c r="K86" i="6"/>
  <c r="K36" i="6"/>
  <c r="K38" i="6"/>
  <c r="K24" i="6"/>
  <c r="K18" i="6"/>
  <c r="K80" i="6"/>
  <c r="K69" i="6"/>
  <c r="K104" i="6"/>
  <c r="K64" i="6"/>
  <c r="K178" i="6"/>
  <c r="K115" i="6"/>
  <c r="K70" i="6"/>
  <c r="K52" i="6"/>
  <c r="K22" i="6"/>
  <c r="K181" i="6"/>
  <c r="K94" i="6"/>
  <c r="K50" i="6"/>
  <c r="K199" i="6"/>
  <c r="K137" i="6"/>
  <c r="K99" i="6"/>
  <c r="K170" i="6"/>
  <c r="K127" i="6"/>
  <c r="K108" i="6"/>
  <c r="K90" i="6"/>
  <c r="K133" i="6"/>
  <c r="K109" i="6"/>
  <c r="K98" i="6"/>
  <c r="K130" i="6"/>
  <c r="K207" i="6"/>
  <c r="K35" i="6"/>
  <c r="K87" i="6"/>
  <c r="K209" i="6"/>
  <c r="K146" i="6"/>
  <c r="K47" i="6"/>
  <c r="K160" i="6"/>
  <c r="M232" i="6"/>
  <c r="M227" i="6"/>
  <c r="M218" i="6" s="1"/>
  <c r="M217" i="6" s="1"/>
  <c r="K194" i="6"/>
  <c r="K79" i="6"/>
  <c r="K201" i="6"/>
  <c r="K93" i="6"/>
  <c r="K91" i="6"/>
  <c r="K82" i="6"/>
  <c r="K76" i="6"/>
  <c r="K202" i="6"/>
  <c r="K179" i="6"/>
  <c r="K28" i="6"/>
  <c r="K142" i="6"/>
  <c r="K213" i="6"/>
  <c r="K30" i="6"/>
  <c r="K71" i="6"/>
  <c r="K61" i="6"/>
  <c r="K185" i="6"/>
  <c r="K26" i="6"/>
  <c r="K59" i="6"/>
  <c r="K162" i="6"/>
  <c r="K122" i="6"/>
  <c r="K123" i="6"/>
  <c r="K186" i="6"/>
  <c r="K164" i="6"/>
  <c r="K60" i="6"/>
  <c r="K205" i="6"/>
  <c r="K153" i="6"/>
  <c r="K75" i="6"/>
  <c r="K65" i="6"/>
  <c r="K212" i="6"/>
  <c r="K16" i="6"/>
  <c r="K151" i="6"/>
  <c r="K17" i="6"/>
  <c r="K73" i="6"/>
  <c r="K27" i="6"/>
  <c r="K54" i="6"/>
  <c r="K62" i="6"/>
  <c r="K136" i="6"/>
  <c r="K126" i="6"/>
  <c r="K58" i="6"/>
  <c r="K188" i="6"/>
  <c r="K139" i="6"/>
  <c r="K119" i="6"/>
  <c r="K125" i="6"/>
  <c r="K120" i="6"/>
  <c r="K204" i="6"/>
  <c r="K25" i="6"/>
  <c r="K198" i="6"/>
  <c r="N229" i="6"/>
  <c r="O229" i="6" s="1"/>
  <c r="K121" i="6"/>
  <c r="K33" i="6"/>
  <c r="K49" i="6"/>
  <c r="K134" i="6"/>
  <c r="K175" i="6"/>
  <c r="K51" i="6"/>
  <c r="K166" i="6"/>
  <c r="K135" i="6"/>
  <c r="K103" i="6"/>
  <c r="K85" i="6"/>
  <c r="M231" i="6" l="1"/>
  <c r="M216" i="6" s="1"/>
  <c r="M215" i="6" s="1"/>
  <c r="N232" i="6"/>
  <c r="N227" i="6"/>
  <c r="N218" i="6" s="1"/>
  <c r="N217" i="6" s="1"/>
  <c r="O232" i="6"/>
  <c r="O227" i="6"/>
  <c r="O218" i="6" s="1"/>
  <c r="P229" i="6"/>
  <c r="K214" i="6"/>
  <c r="O217" i="6" l="1"/>
  <c r="P232" i="6"/>
  <c r="P227" i="6"/>
  <c r="P218" i="6" s="1"/>
  <c r="P217" i="6" s="1"/>
  <c r="Q229" i="6"/>
  <c r="O231" i="6"/>
  <c r="O216" i="6" s="1"/>
  <c r="N231" i="6"/>
  <c r="N216" i="6" l="1"/>
  <c r="O215" i="6" s="1"/>
  <c r="P231" i="6"/>
  <c r="P216" i="6" s="1"/>
  <c r="P215" i="6" s="1"/>
  <c r="Q232" i="6"/>
  <c r="Q227" i="6"/>
  <c r="Q218" i="6" s="1"/>
  <c r="Q217" i="6" s="1"/>
  <c r="R229" i="6"/>
  <c r="N215" i="6" l="1"/>
  <c r="R227" i="6"/>
  <c r="R218" i="6" s="1"/>
  <c r="R217" i="6" s="1"/>
  <c r="R232" i="6"/>
  <c r="S229" i="6"/>
  <c r="Q231" i="6"/>
  <c r="Q216" i="6" s="1"/>
  <c r="Q215" i="6" s="1"/>
  <c r="S227" i="6" l="1"/>
  <c r="S218" i="6" s="1"/>
  <c r="S217" i="6" s="1"/>
  <c r="S232" i="6"/>
  <c r="T229" i="6"/>
  <c r="R231" i="6"/>
  <c r="R216" i="6" s="1"/>
  <c r="R215" i="6" s="1"/>
  <c r="T227" i="6" l="1"/>
  <c r="T218" i="6" s="1"/>
  <c r="T217" i="6" s="1"/>
  <c r="T232" i="6"/>
  <c r="U229" i="6"/>
  <c r="S231" i="6"/>
  <c r="S216" i="6" s="1"/>
  <c r="S215" i="6" s="1"/>
  <c r="U232" i="6" l="1"/>
  <c r="U227" i="6"/>
  <c r="U218" i="6" s="1"/>
  <c r="U217" i="6" s="1"/>
  <c r="V229" i="6"/>
  <c r="T231" i="6"/>
  <c r="T216" i="6" s="1"/>
  <c r="T215" i="6" s="1"/>
  <c r="U231" i="6" l="1"/>
  <c r="U216" i="6" s="1"/>
  <c r="U215" i="6" s="1"/>
  <c r="V232" i="6"/>
  <c r="V227" i="6"/>
  <c r="V218" i="6" s="1"/>
  <c r="V217" i="6" s="1"/>
  <c r="W229" i="6"/>
  <c r="W232" i="6" l="1"/>
  <c r="W227" i="6"/>
  <c r="W218" i="6" s="1"/>
  <c r="W217" i="6" s="1"/>
  <c r="X229" i="6"/>
  <c r="V231" i="6"/>
  <c r="V216" i="6" s="1"/>
  <c r="V215" i="6" s="1"/>
  <c r="X232" i="6" l="1"/>
  <c r="X227" i="6"/>
  <c r="X218" i="6" s="1"/>
  <c r="X217" i="6" s="1"/>
  <c r="Y229" i="6"/>
  <c r="W231" i="6"/>
  <c r="W216" i="6" s="1"/>
  <c r="W215" i="6" s="1"/>
  <c r="Y232" i="6" l="1"/>
  <c r="Y227" i="6"/>
  <c r="Y218" i="6" s="1"/>
  <c r="Y217" i="6" s="1"/>
  <c r="Z229" i="6"/>
  <c r="X231" i="6"/>
  <c r="X216" i="6" s="1"/>
  <c r="X215" i="6" s="1"/>
  <c r="Z232" i="6" l="1"/>
  <c r="Z227" i="6"/>
  <c r="Z218" i="6" s="1"/>
  <c r="Z217" i="6" s="1"/>
  <c r="AA229" i="6"/>
  <c r="Y231" i="6"/>
  <c r="Y216" i="6" s="1"/>
  <c r="Y215" i="6" s="1"/>
  <c r="AA227" i="6" l="1"/>
  <c r="AA218" i="6" s="1"/>
  <c r="AA217" i="6" s="1"/>
  <c r="AA232" i="6"/>
  <c r="AB229" i="6"/>
  <c r="Z231" i="6"/>
  <c r="Z216" i="6" s="1"/>
  <c r="Z215" i="6" s="1"/>
  <c r="AB227" i="6" l="1"/>
  <c r="AB218" i="6" s="1"/>
  <c r="AB217" i="6" s="1"/>
  <c r="AB232" i="6"/>
  <c r="AC229" i="6"/>
  <c r="AA231" i="6"/>
  <c r="AA216" i="6" s="1"/>
  <c r="AA215" i="6" s="1"/>
  <c r="AC232" i="6" l="1"/>
  <c r="AC227" i="6"/>
  <c r="AC218" i="6" s="1"/>
  <c r="AC217" i="6" s="1"/>
  <c r="AD229" i="6"/>
  <c r="AB231" i="6"/>
  <c r="AB216" i="6" s="1"/>
  <c r="AB215" i="6" s="1"/>
  <c r="AD232" i="6" l="1"/>
  <c r="AD227" i="6"/>
  <c r="AD218" i="6" s="1"/>
  <c r="AD217" i="6" s="1"/>
  <c r="AE229" i="6"/>
  <c r="AC231" i="6"/>
  <c r="AC216" i="6" s="1"/>
  <c r="AC215" i="6" l="1"/>
  <c r="AE232" i="6"/>
  <c r="AE227" i="6"/>
  <c r="AE218" i="6" s="1"/>
  <c r="AE217" i="6" s="1"/>
  <c r="AF229" i="6"/>
  <c r="AD231" i="6"/>
  <c r="AD216" i="6" s="1"/>
  <c r="AD215" i="6" s="1"/>
  <c r="AF232" i="6" l="1"/>
  <c r="AF227" i="6"/>
  <c r="AF218" i="6" s="1"/>
  <c r="AF217" i="6" s="1"/>
  <c r="AG229" i="6"/>
  <c r="AE231" i="6"/>
  <c r="AE216" i="6" s="1"/>
  <c r="AE215" i="6" s="1"/>
  <c r="AG232" i="6" l="1"/>
  <c r="AG227" i="6"/>
  <c r="AG218" i="6" s="1"/>
  <c r="AG217" i="6" s="1"/>
  <c r="AH229" i="6"/>
  <c r="AF231" i="6"/>
  <c r="AF216" i="6" s="1"/>
  <c r="AF215" i="6" s="1"/>
  <c r="AH232" i="6" l="1"/>
  <c r="AH227" i="6"/>
  <c r="AH218" i="6" s="1"/>
  <c r="AH217" i="6" s="1"/>
  <c r="AI229" i="6"/>
  <c r="AG231" i="6"/>
  <c r="AG216" i="6" s="1"/>
  <c r="AG215" i="6" s="1"/>
  <c r="AI227" i="6" l="1"/>
  <c r="AI218" i="6" s="1"/>
  <c r="AI217" i="6" s="1"/>
  <c r="AI232" i="6"/>
  <c r="AJ229" i="6"/>
  <c r="AH231" i="6"/>
  <c r="AH216" i="6" s="1"/>
  <c r="AH215" i="6" s="1"/>
  <c r="AJ227" i="6" l="1"/>
  <c r="AJ218" i="6" s="1"/>
  <c r="AJ217" i="6" s="1"/>
  <c r="AJ232" i="6"/>
  <c r="AK229" i="6"/>
  <c r="AI231" i="6"/>
  <c r="AI216" i="6" s="1"/>
  <c r="AI215" i="6" s="1"/>
  <c r="AK232" i="6" l="1"/>
  <c r="AK227" i="6"/>
  <c r="AK218" i="6" s="1"/>
  <c r="AK217" i="6" s="1"/>
  <c r="AL229" i="6"/>
  <c r="AJ231" i="6"/>
  <c r="AJ216" i="6" s="1"/>
  <c r="AJ215" i="6" s="1"/>
  <c r="AL232" i="6" l="1"/>
  <c r="AL227" i="6"/>
  <c r="AL218" i="6" s="1"/>
  <c r="AL217" i="6" s="1"/>
  <c r="AM229" i="6"/>
  <c r="AK231" i="6"/>
  <c r="AK216" i="6" s="1"/>
  <c r="AK215" i="6" s="1"/>
  <c r="AM232" i="6" l="1"/>
  <c r="AM227" i="6"/>
  <c r="AM218" i="6" s="1"/>
  <c r="AM217" i="6" s="1"/>
  <c r="AN229" i="6"/>
  <c r="AL231" i="6"/>
  <c r="AL216" i="6" s="1"/>
  <c r="AL215" i="6" s="1"/>
  <c r="AN232" i="6" l="1"/>
  <c r="AN227" i="6"/>
  <c r="AN218" i="6" s="1"/>
  <c r="AN217" i="6" s="1"/>
  <c r="AO229" i="6"/>
  <c r="AM231" i="6"/>
  <c r="AM216" i="6" s="1"/>
  <c r="AM215" i="6" s="1"/>
  <c r="AO232" i="6" l="1"/>
  <c r="AO227" i="6"/>
  <c r="AO218" i="6" s="1"/>
  <c r="AO217" i="6" s="1"/>
  <c r="AP229" i="6"/>
  <c r="AN231" i="6"/>
  <c r="AN216" i="6" s="1"/>
  <c r="AN215" i="6" s="1"/>
  <c r="AP232" i="6" l="1"/>
  <c r="AP227" i="6"/>
  <c r="AP218" i="6" s="1"/>
  <c r="AP217" i="6" s="1"/>
  <c r="AQ229" i="6"/>
  <c r="AO231" i="6"/>
  <c r="AO216" i="6" s="1"/>
  <c r="AO215" i="6" s="1"/>
  <c r="AQ227" i="6" l="1"/>
  <c r="AQ218" i="6" s="1"/>
  <c r="AQ217" i="6" s="1"/>
  <c r="AQ232" i="6"/>
  <c r="AR229" i="6"/>
  <c r="AP231" i="6"/>
  <c r="AP216" i="6" s="1"/>
  <c r="AP215" i="6" s="1"/>
  <c r="AQ231" i="6" l="1"/>
  <c r="AQ216" i="6" s="1"/>
  <c r="AQ215" i="6" s="1"/>
  <c r="AR227" i="6"/>
  <c r="AR218" i="6" s="1"/>
  <c r="AR217" i="6" s="1"/>
  <c r="AR232" i="6"/>
  <c r="AS229" i="6"/>
  <c r="AS232" i="6" l="1"/>
  <c r="AS227" i="6"/>
  <c r="AS218" i="6" s="1"/>
  <c r="AS217" i="6" s="1"/>
  <c r="AT229" i="6"/>
  <c r="AR231" i="6"/>
  <c r="AR216" i="6" s="1"/>
  <c r="AR215" i="6" s="1"/>
  <c r="AT232" i="6" l="1"/>
  <c r="AT227" i="6"/>
  <c r="AT218" i="6" s="1"/>
  <c r="AT217" i="6" s="1"/>
  <c r="AU229" i="6"/>
  <c r="AS231" i="6"/>
  <c r="AS216" i="6" s="1"/>
  <c r="AS215" i="6" s="1"/>
  <c r="AU232" i="6" l="1"/>
  <c r="AU227" i="6"/>
  <c r="AU218" i="6" s="1"/>
  <c r="AU217" i="6" s="1"/>
  <c r="AV229" i="6"/>
  <c r="AT231" i="6"/>
  <c r="AT216" i="6" s="1"/>
  <c r="AT215" i="6" s="1"/>
  <c r="AV232" i="6" l="1"/>
  <c r="AV227" i="6"/>
  <c r="AV218" i="6" s="1"/>
  <c r="AV217" i="6" s="1"/>
  <c r="AW229" i="6"/>
  <c r="AU231" i="6"/>
  <c r="AU216" i="6" s="1"/>
  <c r="AU215" i="6" s="1"/>
  <c r="AW232" i="6" l="1"/>
  <c r="AW227" i="6"/>
  <c r="AW218" i="6" s="1"/>
  <c r="AW217" i="6" s="1"/>
  <c r="AV231" i="6"/>
  <c r="AV216" i="6" s="1"/>
  <c r="AV215" i="6" s="1"/>
  <c r="I47" i="3"/>
  <c r="I45" i="3"/>
  <c r="A120" i="3"/>
  <c r="AW231" i="6" l="1"/>
  <c r="AW216" i="6" s="1"/>
  <c r="AW215" i="6" s="1"/>
  <c r="I14" i="3"/>
  <c r="I11" i="3" s="1"/>
  <c r="I18" i="3"/>
  <c r="I20" i="3"/>
  <c r="I15" i="3"/>
  <c r="I16" i="3"/>
  <c r="I17" i="3"/>
  <c r="A110" i="3"/>
  <c r="O119" i="3"/>
  <c r="I12" i="3" l="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<sst xmlns="http://schemas.openxmlformats.org/spreadsheetml/2006/main" count="620" uniqueCount="394">
  <si>
    <t>ค่าใช้จ่ายพิเศษ</t>
  </si>
  <si>
    <t>รายการ</t>
  </si>
  <si>
    <t>รายการและราคาต่อหน่วยเป็นตัวหนังสือ</t>
  </si>
  <si>
    <t>หน่วย</t>
  </si>
  <si>
    <t>จำนวน</t>
  </si>
  <si>
    <t>ราคาต่อหน่วย</t>
  </si>
  <si>
    <t>ที่</t>
  </si>
  <si>
    <t>(ESTIMATED)</t>
  </si>
  <si>
    <t>(บาท)</t>
  </si>
  <si>
    <t>Removal of Existing Structures</t>
  </si>
  <si>
    <t>1.3  Removal  of  Existing  Box Culvert</t>
  </si>
  <si>
    <t xml:space="preserve">     1.3(1)  Size 1.50 x 1.50 M. </t>
  </si>
  <si>
    <t>M.</t>
  </si>
  <si>
    <t xml:space="preserve">     1.3(2)  Size 1.80 x 1.50 M.</t>
  </si>
  <si>
    <t xml:space="preserve">     1.3(3)  Size 2.10 x 1.80 M. </t>
  </si>
  <si>
    <t xml:space="preserve">     1.3(4)  Size 2.10 x 1.50 M. </t>
  </si>
  <si>
    <t xml:space="preserve">     1.3(5)  Size 2.60 x 1.50 M. </t>
  </si>
  <si>
    <t>1.5  Removal of Existing Concrete Pavement</t>
  </si>
  <si>
    <t>SQ.M.</t>
  </si>
  <si>
    <t>1.7  Milling of Existing Asphalt Surface 5 CM. Thick</t>
  </si>
  <si>
    <t>1.8  Removal of Existing Bus Stop Shelter</t>
  </si>
  <si>
    <t>EACH</t>
  </si>
  <si>
    <t>1.10  Removal of Existing Guard Rail</t>
  </si>
  <si>
    <t>1.11  Removal of Existing Concrete Barrier</t>
  </si>
  <si>
    <t>1.12  Removal of Existing Ditch Lining</t>
  </si>
  <si>
    <t>1.15  Removal of Existing Concrete Curb</t>
  </si>
  <si>
    <t>1.17  Removal of Existing Concrete Slab Block</t>
  </si>
  <si>
    <t>Earth Work</t>
  </si>
  <si>
    <t>2.1  Clearing  and  Grubbing</t>
  </si>
  <si>
    <t>2.2  Roadway  Excavation</t>
  </si>
  <si>
    <t xml:space="preserve">      2.2(1)  Earth  Excavation</t>
  </si>
  <si>
    <t>CU.M.</t>
  </si>
  <si>
    <t xml:space="preserve">      2.2(5)  Soft  Material  Excavation  (Excavation  Only)</t>
  </si>
  <si>
    <t>2.3  Embankment</t>
  </si>
  <si>
    <t xml:space="preserve">      2.3(2)  Sand  Embankment</t>
  </si>
  <si>
    <t xml:space="preserve">      2.3(7)  Sand Fill Under Sidewalk</t>
  </si>
  <si>
    <t xml:space="preserve">      2.3(8)  Porous Backfill </t>
  </si>
  <si>
    <t xml:space="preserve">      2.3(12)  Sand  Working  Platform  0.30 M. (Min.)</t>
  </si>
  <si>
    <t>Subbase  and  Base  Courses</t>
  </si>
  <si>
    <t>3.4  Materials to Control Pumping Under Concrete Pavement</t>
  </si>
  <si>
    <t xml:space="preserve">      3.4(2)  Crushed Rock Soil Aggregate Under Concrete Pavement</t>
  </si>
  <si>
    <t>Surface  Courses</t>
  </si>
  <si>
    <t>4.1  Prime  Coat &amp; Tack  Coat</t>
  </si>
  <si>
    <t xml:space="preserve">      4.1(2)  Tack  Coat</t>
  </si>
  <si>
    <t>4.3  Asphalt  Concrete</t>
  </si>
  <si>
    <t xml:space="preserve">      4.3(1)  Asphalt  Concrete  Levelling  Course  AC 60/70</t>
  </si>
  <si>
    <t>TON</t>
  </si>
  <si>
    <t xml:space="preserve">      4.3(6)  Modified Asphalt  Concrete  5  CM.  Thick</t>
  </si>
  <si>
    <t>4.7  Joint Reinforced Concrete Pavement (JRCP.)(คอนกรีตแข็งตัวเร็ว 24 ชั่วโมง)</t>
  </si>
  <si>
    <t xml:space="preserve">      4.7(5)  Contraction  Joint</t>
  </si>
  <si>
    <t xml:space="preserve">      4.7(7)  Longitudinal  Joint</t>
  </si>
  <si>
    <t xml:space="preserve">      4.7(8)  Dummy  Joint</t>
  </si>
  <si>
    <t>4.10 Concrete Pavement Reparing</t>
  </si>
  <si>
    <t xml:space="preserve">      4.10(1)  Full Depth Repairing</t>
  </si>
  <si>
    <t>Structures</t>
  </si>
  <si>
    <t>5.1  Concrete Bridges</t>
  </si>
  <si>
    <t xml:space="preserve">      5.1(1)  New Concrete Bridge</t>
  </si>
  <si>
    <t xml:space="preserve">      5.1(4)  Bridge  Approach  Slab</t>
  </si>
  <si>
    <t xml:space="preserve">            5.1(4.1)  Bridge  Approach  Slab</t>
  </si>
  <si>
    <t xml:space="preserve">            5.1(4.2)  Bridge  Approach  Slab With PC.Pile 0.22x0.22 M.</t>
  </si>
  <si>
    <t xml:space="preserve">      5.1(10)  Bored Pile</t>
  </si>
  <si>
    <t xml:space="preserve">            5.1(10.1)  Bored Pile Dia.0.60 M.</t>
  </si>
  <si>
    <t xml:space="preserve">      5.1(11)  Driven Pile</t>
  </si>
  <si>
    <t xml:space="preserve">            5.1(11.1)  PC.Pile Dia.0.22x0.22 M.</t>
  </si>
  <si>
    <t xml:space="preserve">            5.1(11.2)  PC.Pile Dia.0.26x0.26 M.</t>
  </si>
  <si>
    <t xml:space="preserve">      5.1(13)  Dynamic Load Test On</t>
  </si>
  <si>
    <t xml:space="preserve">Miscellaneous  </t>
  </si>
  <si>
    <t>6.3  Miscellaneous  Structures</t>
  </si>
  <si>
    <t xml:space="preserve">      6.3(3)  R.C. Rectangular Pipe From Curb Inlet</t>
  </si>
  <si>
    <t xml:space="preserve">      6.3(11)  Retaining Wall</t>
  </si>
  <si>
    <t xml:space="preserve">            6.3(11.2)  Retaining Wall Type 1B (For Side Walk)</t>
  </si>
  <si>
    <t xml:space="preserve">      6.3(14)  Retaining Wall Type P.C. Sheet Pile, Cap Beam</t>
  </si>
  <si>
    <t xml:space="preserve">            6.3(14.1) Sheet Pile Type 1 (L=16.00 M.)</t>
  </si>
  <si>
    <t xml:space="preserve">            6.3(14.3) Sheet Pile Type 3 (L=9.00 M.)</t>
  </si>
  <si>
    <t xml:space="preserve">            6.3(14.4) CapBeam</t>
  </si>
  <si>
    <t xml:space="preserve">      6.3(15)  Concrete Lining</t>
  </si>
  <si>
    <t xml:space="preserve">            6.3(15.1)  Type 1 (0.10 M. Thk.) With R.C. Beam and P.C. Bracing Beam</t>
  </si>
  <si>
    <t xml:space="preserve">            6.3(15.3)  Type 3 (0.50 M. Thk.) </t>
  </si>
  <si>
    <t xml:space="preserve">      6.3(16)  Steel  Stair</t>
  </si>
  <si>
    <t>6.4  Concrete  Curb  and  Gutter</t>
  </si>
  <si>
    <t xml:space="preserve">      6.4(6)  New Jersey Concrete  Barriers</t>
  </si>
  <si>
    <t xml:space="preserve">            6.4(6.1)  Type  I</t>
  </si>
  <si>
    <t xml:space="preserve">      6.4(8)  Curb 0.20 M. Width หลังสะพาน</t>
  </si>
  <si>
    <t>6.5  Paving Block</t>
  </si>
  <si>
    <t xml:space="preserve">      6.5(1.4)  Concrete Slab Block Size 40x40x3.5 CM. </t>
  </si>
  <si>
    <t xml:space="preserve">          6.5(1.4.2)  For  Bridge</t>
  </si>
  <si>
    <t xml:space="preserve">       6.5(16)  Stamp Concrete </t>
  </si>
  <si>
    <t>6.8  Guardrail</t>
  </si>
  <si>
    <t xml:space="preserve">      6.8(1)  Single W - Beam Guardrail Thickness 3.2 MM. Type 1</t>
  </si>
  <si>
    <t>6.14  Markings</t>
  </si>
  <si>
    <t xml:space="preserve">      6.14(1)  Thermoplastic Paint</t>
  </si>
  <si>
    <t xml:space="preserve">         6.14(1.2)  White</t>
  </si>
  <si>
    <t xml:space="preserve">      6.14(3)  Curb Markings</t>
  </si>
  <si>
    <t xml:space="preserve">      6.14(4)  Barrier Markings</t>
  </si>
  <si>
    <t>6.16  Bus Stop Shelter</t>
  </si>
  <si>
    <t xml:space="preserve">      6.16(1)  New Urban Bus Stop Shelter</t>
  </si>
  <si>
    <t>6.17 Landscaping Work</t>
  </si>
  <si>
    <t xml:space="preserve">      6.17(2)  Shrub Planting</t>
  </si>
  <si>
    <t xml:space="preserve">      6.17(5)  Earth Fill For Landscaping Work</t>
  </si>
  <si>
    <t xml:space="preserve">      6.17(6)  กรวดคละขนาด</t>
  </si>
  <si>
    <t>6.19 กระถางต้นไม้ และราวกันตก</t>
  </si>
  <si>
    <t xml:space="preserve">      6.19(1)  กระถางต้นไม้</t>
  </si>
  <si>
    <t xml:space="preserve">      6.19(2)  ราวกันตก</t>
  </si>
  <si>
    <t xml:space="preserve">6.20 งานทำความสะอาดท่อระบายน้ำเดิม  โดยรถดูดฉีดล้างท่อระบายน้ำ </t>
  </si>
  <si>
    <t>6.21  ระบบระบายน้ำเสีย</t>
  </si>
  <si>
    <t xml:space="preserve">            6.21(1)  รางระบายน้ำ ขนาด 0.60 M.</t>
  </si>
  <si>
    <t xml:space="preserve">            6.21(2)  รางระบายน้ำ ขนาด 0.80 M.</t>
  </si>
  <si>
    <t xml:space="preserve">            6.21(3)  รางระบายน้ำ ขนาด 1.00 M.</t>
  </si>
  <si>
    <t xml:space="preserve">            6.21(4)  ท่อ HDPE PN 10 ขนาด Dia. 400 MM.</t>
  </si>
  <si>
    <t xml:space="preserve">            6.21(5)  บ่อพักน้ำเสีย สำหรับรางระบายน้ำ 0.60 M. และ 0.80 M.</t>
  </si>
  <si>
    <t xml:space="preserve">            6.21(6)  บ่อพักน้ำเสีย สำหรับรางระบายน้ำ 1.00 M.</t>
  </si>
  <si>
    <t>6.22 4.00 M. (Mounting Height) Post Top Steel Pole with LED Lamp 50 Watts</t>
  </si>
  <si>
    <t>6.23 ตู้ควบคุมระบบไฟฟ้าแสงสว่าง</t>
  </si>
  <si>
    <t>Safety Administration During Construction</t>
  </si>
  <si>
    <t>8.1 Traffic Signs and Devices During Construction</t>
  </si>
  <si>
    <t>L.S.</t>
  </si>
  <si>
    <t>8.2 Traffic Administration During Construction</t>
  </si>
  <si>
    <t>8.4 ทางเบี่ยงชั่วคราวสำหรับงานก่อสร้างสะพาน</t>
  </si>
  <si>
    <t xml:space="preserve"> 9.1 ค่าเช่าเครื่องมือและสิ่งอำนวยความสะดวกในการควบคุมงาน</t>
  </si>
  <si>
    <t>9.3 ป้ายแสดงรูปแบบขนาดย่อของโครงการและ/หรือรูปจำลองขนาดย่อของโครงการ</t>
  </si>
  <si>
    <t xml:space="preserve"> 9.4 ค่าใช้จ่ายงานไฟฟ้า</t>
  </si>
  <si>
    <t>P.S.</t>
  </si>
  <si>
    <t>รวมเป็นเงิน</t>
  </si>
  <si>
    <t>เป็นเงิน</t>
  </si>
  <si>
    <t>หมายเหตุ</t>
  </si>
  <si>
    <t>เดือน</t>
  </si>
  <si>
    <t>อัน</t>
  </si>
  <si>
    <t>หน่วย : บาท</t>
  </si>
  <si>
    <t>ลำดับ</t>
  </si>
  <si>
    <t>ค่าใช้จ่ายรวม</t>
  </si>
  <si>
    <t>ค่าเช่าเครื่องมือและสิ่งอำนวยความสะดวกในการควบคุมงาน</t>
  </si>
  <si>
    <t>9.1.1</t>
  </si>
  <si>
    <t>ค่าเช่าสำนักงานพื้นที่ไม่น้อยกว่า 150 ตร.ม.</t>
  </si>
  <si>
    <t>9.1.2</t>
  </si>
  <si>
    <t>ค่าเช่าห้องพัก 14 ห้อง พื้นที่ไม่น้อยกว่า 12 ตร.ม.</t>
  </si>
  <si>
    <t>9.1.3</t>
  </si>
  <si>
    <t>ค่าเช่าห้องปฏิบัติงานควบคุมงานแอสฟัลท์คอนกรีตในสนาม พื้นที่ไม่น้อยกว่า 36 ตร.ม.</t>
  </si>
  <si>
    <t>9.1.4</t>
  </si>
  <si>
    <t>ค่าเช่าเครื่องมือทดลองวัสดุ</t>
  </si>
  <si>
    <t>ตามประกาศ</t>
  </si>
  <si>
    <t>9.1.5</t>
  </si>
  <si>
    <t>ค่าเช่าเครื่องมือทดลองแอสฟัลท์</t>
  </si>
  <si>
    <t>9.1.6</t>
  </si>
  <si>
    <t>ค่าเช่าเครื่องคอมพิวเตอร์ 4 ชุด</t>
  </si>
  <si>
    <t>9.1.7</t>
  </si>
  <si>
    <t>ค่าเช่าเครื่องมือสำรวจ</t>
  </si>
  <si>
    <t>9.1.8</t>
  </si>
  <si>
    <t>ค่าน้ำประปา-ไฟฟ้า-โทรศัพท์</t>
  </si>
  <si>
    <t>9.1.9</t>
  </si>
  <si>
    <t>ค่าจัดหารถยนต์ปิคอัพ 6 คัน</t>
  </si>
  <si>
    <t>วัน</t>
  </si>
  <si>
    <t>9.1.10</t>
  </si>
  <si>
    <t>ค่าบริการ Internet</t>
  </si>
  <si>
    <t>รวมค่าเช่าเครื่องมือและสิ่งอำนวยความสะดวกในการควบคุมงาน (9.1)</t>
  </si>
  <si>
    <t>ค่าเช่าจัดหาหรือก่อสร้างสำนักงานชั่วคราว</t>
  </si>
  <si>
    <t>9.2.1</t>
  </si>
  <si>
    <t>ตู้ออฟฟิศคอนเทนเนอร์สภาพใหม่ ตกแต่งพร้อมเฟอร์นิเจอร์ตามลักษณะการใช้งาน</t>
  </si>
  <si>
    <t>พื้นที่ไม่น้อยกว่า ....558... ตร.ม.</t>
  </si>
  <si>
    <t>รวมค่าเช่าสำนักงานชั่วคราว (9.2)</t>
  </si>
  <si>
    <t>ป้ายแสดงรูปแบบขนาดย่อของโครงการ และ/หรือ รูปจำลองขนาดย่อของโครงการ</t>
  </si>
  <si>
    <t>9.3.1</t>
  </si>
  <si>
    <t>ป้ายแสดงรูปแบบขนาดย่อของโครงการ ขนาด 2.4 เมตร x 3.6 เมตร</t>
  </si>
  <si>
    <t>แห่ง</t>
  </si>
  <si>
    <t>9.3.2</t>
  </si>
  <si>
    <t>รูปจำลองขนาดย่อของโครงการ ขนาด1.2 เมตร x 1.8 เมตร</t>
  </si>
  <si>
    <t>-</t>
  </si>
  <si>
    <t>รวมค่าใช้จ่ายป้ายแสดงรูปแบบขนาดย่อของโครงการ และ/หรือ รูปจำลองขนาดย่อของโครงการ (9.3)</t>
  </si>
  <si>
    <t>ค่าใช้จ่ายงานไฟฟ้า (งานพื้นที่ของการไฟฟ้านครหลวง)</t>
  </si>
  <si>
    <t>9.4.1</t>
  </si>
  <si>
    <t>กรณีมีใบแจ้งหรือใบเสร็จรับเงินจากการไฟฟ้า</t>
  </si>
  <si>
    <t>9.4.2</t>
  </si>
  <si>
    <t>กรณีไม่มีใบแจ้งหรือใบเสร็จรับเงินจากการไฟฟ้า</t>
  </si>
  <si>
    <t>9.4.2.1</t>
  </si>
  <si>
    <t>ค่าขยายเขตไฟฟ้า</t>
  </si>
  <si>
    <t>9.4.2.2</t>
  </si>
  <si>
    <t>ค่าติดตั้งหม้อแปลงไฟฟ้า 30 KVA พร้อมอุปกรณ์</t>
  </si>
  <si>
    <t>ชุด</t>
  </si>
  <si>
    <t>9.4.2.3</t>
  </si>
  <si>
    <t>ค่าติดตั้งหม้อแปลงไฟฟ้า 50 KVA พร้อมอุปกรณ์</t>
  </si>
  <si>
    <t>9.4.2.4</t>
  </si>
  <si>
    <t>ค่าต่อไฟ</t>
  </si>
  <si>
    <t>9.4.2.5</t>
  </si>
  <si>
    <t>ค่าตรวจสอบการติดตั้ง</t>
  </si>
  <si>
    <t>9.4.2.6</t>
  </si>
  <si>
    <t>ค่ามิเตอร์</t>
  </si>
  <si>
    <t>รวมค่าใช้จ่ายงานไฟฟ้า (9.4)</t>
  </si>
  <si>
    <t>รวมค่าใช้จ่ายพิเศษตามข้อกำหนดฯ ทุกรายการ (9.1+9.2+9.3+9.4)</t>
  </si>
  <si>
    <t>1. เหตุผลและความจำเป็นที่ต้องมีค่าใช้จ่ายพิเศษ</t>
  </si>
  <si>
    <t>1.1 ค่าเช่าสำนักงานชั่วคราวและสิ่งอำนวยความสะดวกในการควบคุมงาน เป็นเงื่อนไขที่ผู้รับจ้างต้องจัดหาให้กับเจ้าหน้าที่กรมทางหลวงและผู้เกี่ยวข้อง เพื่อใช้ในการควบคุมงานก่อสร้าง</t>
  </si>
  <si>
    <t>ณ. สถานที่ก่อสร้าง</t>
  </si>
  <si>
    <t>1.2 ค่าธรรมเนียมการไฟฟ้า เพื่อใช้ในการติดตั้งไฟฟ้าแสงสว่างสำหรับงานทางและสะพาน ซึ่งการไฟฟ้าจะมีค่าใช้จ่ายในการดำเนินการเรียกเก็บจากกรมทางหลวง</t>
  </si>
  <si>
    <t>2. เงื่อนไขการจ่ายเงินค่าใช้จ่ายพิเศษ</t>
  </si>
  <si>
    <t>2.1 รายละเอียดรายการ</t>
  </si>
  <si>
    <r>
      <t>2.1.1 รายการที่ 9.1.10 ค่าบริการ Internet ผู้รับจ้างต้องจัดให้มี Internetในบริเวณสำนักงานชั่วคราว ที่ความเร็ว Package Speed</t>
    </r>
    <r>
      <rPr>
        <sz val="16"/>
        <rFont val="TH SarabunPSK"/>
        <family val="2"/>
      </rPr>
      <t xml:space="preserve"> 1 Gbps/700 Mbps หรือดีกว่า</t>
    </r>
  </si>
  <si>
    <t xml:space="preserve"> หรือกรณีไม่อยู่ในพื้นที่ให้บริการ ค่าบริการ Internet 4G ไม่จำกัดข้อมูล ความเร็ว Package ความเร็วสูงสุด 100 Mbps หรือดีกว่า  </t>
  </si>
  <si>
    <t xml:space="preserve">2.1.2 รายการที่ 9.2 ค่าเช่าสำนักงานชั่วคราว ผู้รับจ้างสามารถเลือกดำเนินการได้ตามกรณี ดังนี้ </t>
  </si>
  <si>
    <r>
      <t xml:space="preserve">       2.1.2.1</t>
    </r>
    <r>
      <rPr>
        <b/>
        <sz val="16"/>
        <color theme="1"/>
        <rFont val="TH SarabunPSK"/>
        <family val="2"/>
      </rPr>
      <t xml:space="preserve"> </t>
    </r>
    <r>
      <rPr>
        <b/>
        <u/>
        <sz val="16"/>
        <color theme="1"/>
        <rFont val="TH SarabunPSK"/>
        <family val="2"/>
      </rPr>
      <t>กรณีที่ 1</t>
    </r>
    <r>
      <rPr>
        <sz val="16"/>
        <color theme="1"/>
        <rFont val="TH SarabunPSK"/>
        <family val="2"/>
      </rPr>
      <t xml:space="preserve"> ผู้รับจ้างต้องจัดหาและติดตั้งตู้คอนเทนเนอร์สภาพใหม่ รวมตกแต่ง  พร้อมจัดหาเฟอร์นิเจอร์ตามลักษณะการใช้งาน โดยได้รับความเห็นชอบจากนายช่างโครงการ</t>
    </r>
  </si>
  <si>
    <t xml:space="preserve">พื้นที่ตู้คอนเทนเนอร์รวมต้องไม่น้อยกว่า 558 ตร.ม. ประกอบด้วยส่วนต่างๆไม่น้อยกว่านี้ </t>
  </si>
  <si>
    <t>2.1.2.1.1 สำนักงาน พื้นที่รวมไม่น้อยกว่า 216 ตร.ม.  ประกอบด้วย</t>
  </si>
  <si>
    <t>2.1.2.1.1.1 ห้องประชุม</t>
  </si>
  <si>
    <t>2.1.2.1.1.2 ห้องทำงาน</t>
  </si>
  <si>
    <t>2.1.2.1.1.3 ศูนย์ควบคุมและบริหารการจราจรระหว่างก่อสร้าง</t>
  </si>
  <si>
    <t>2.1.2.1.1.4 ประชาสัมพันธ์และศูนย์รับเรื่องร้องเรียน</t>
  </si>
  <si>
    <t>2.1.2.1.1.5 ห้องปฐมพยาบาล มีเตียงขนาดกว้าง 3.5 ฟุต ไม่น้อยกว่า 2 เตียง มีม่านกั้นเป็นสัดส่วน</t>
  </si>
  <si>
    <t>2.1.2.1.1.6 ห้องปฏิบัติการหน่วยควบคุมและตรวจสอบวัสดุ (ปรับปรุงพื้นที่บริเวณใกล้เคียงให้สามารถปฏิบัติงานได้ และจัดเตรียมบ่อสำหรับบ่มแท่งตัวอย่างคอนกรีต</t>
  </si>
  <si>
    <t>ให้เพียงพอต่อการใช้งานของโครงการ)</t>
  </si>
  <si>
    <t>2.1.2.1.1.7 ห้องเก็บพัสดุ</t>
  </si>
  <si>
    <t xml:space="preserve">2.1.2.1.1.8 ห้องน้ำ-สุขา แบ่งแยก ชาย-หญิง ติดตั้งสุขภัณฑ์ และอุปกรณ์อำนวยความสะดวก ติดตั้งถังบำบัดน้ำเสียรวมขนาดไม่น้อยกว่า 4,000 ลิตร </t>
  </si>
  <si>
    <t xml:space="preserve">ข้อ 2.1.2.1.1.1-2.1.2.1.1.6 ให้ติดตั้งเครื่องปรับอากาศในอัตราส่วนไม่น้อยกว่า 12,000 Btu/Hr ต่อพื้นที่ 18 ตร.ม. </t>
  </si>
  <si>
    <t>2.1.2.1.2 โรงครัว- ครัว-ที่พัก พร้อมห้องน้ำในตัว มีพื้นที่รวมไม่น้อยกว่า 54 ตร.ม.</t>
  </si>
  <si>
    <t>2.1.2.1.3 ที่พักอาศัยของผู้ควบคุมงาน ติดตั้งเครื่องปรับอากาศในอัตราส่วนไม่น้อยกว่า 12,000 Btu/Hr ต่อพื้นที่ 18 ตร.ม. โดยมีพื้นที่รวมไม่น้อยกว่า 252 ตร.ม. ติดตั้ง</t>
  </si>
  <si>
    <t>ถังบำบัดน้ำเสียรวม ขนาดไม่น้อยกว่า 4,000 ลิตร ประกอบด้วย</t>
  </si>
  <si>
    <t>2.1.2.1.3.1 ห้องพัก 1 ห้องนอน พร้อมห้องน้ำในตัว ขนาดไม่น้อยกว่า 36 ตร.ม. เตียงนอนพร้อมที่นอนขนาดไม่น้อยกว่า 5 ฟุต ตู้เสื้อผ้า และอุปกรณ์</t>
  </si>
  <si>
    <t xml:space="preserve">อำนวยความสะดวกอื่นๆ จำนวน 1 ห้อง </t>
  </si>
  <si>
    <t>2.1.2.1.3.2 ห้องพัก 1 ห้องนอน พร้อมห้องน้ำในตัว ขนาดไม่น้อยกว่า 18 ตร.ม. เตียงนอนพร้อมที่นอนขนาดไม่น้อยกว่า 5 ฟุต ตู้เสื้อผ้า และอุปกรณ์</t>
  </si>
  <si>
    <t xml:space="preserve">อำนวยความสะดวกอื่นๆ  จำนวน 12 ห้อง </t>
  </si>
  <si>
    <t xml:space="preserve">2.1.2.1.4 ห้องปฏิบัติการควบคุมงานแอสฟัลท์คอนกรีตในสนาม พื้นที่ไม่น้อยกว่า 36 ตร.ม. พร้อมติดตั้งเครื่องปรับอากาศขนาดรวมไม่น้อยกว่า 24,000 Btu/Hr </t>
  </si>
  <si>
    <t xml:space="preserve">    โดยผู้รับจ้างจะต้องดำเนินการปรับพื้นที่บริเวณที่จะทำการติดตั้งตู้คอนเทนเนอร์ เทพื้นคอนกรีตเสริมเหล็ก ทำระบบโครงสร้างรองรับสำนักงานชั่วคราวแบบ</t>
  </si>
  <si>
    <t xml:space="preserve">ตู้คอนเทนเนอร์ให้มั่นคงแข็งแรง  ทำหลังคาเมทัลชีทคลุมและบุฉนวนกันความร้อน จัดทำระบบระบายน้ำเสียและระบบสุขาภิบาลภายในบริเวณสำนักงานชั่วคราวแบบตู้คอนเทนเนอร์ </t>
  </si>
  <si>
    <t>พร้อมทั้งดูแลรักษาสำนักงานชั่วคราวแบบตู้คอนเทนเนอร์สมบูรณ์พร้อมใช้งานตลอดระยะเวลาตามสัญญา</t>
  </si>
  <si>
    <r>
      <t xml:space="preserve">        2.1.2.2 </t>
    </r>
    <r>
      <rPr>
        <b/>
        <u/>
        <sz val="16"/>
        <color theme="1"/>
        <rFont val="TH SarabunPSK"/>
        <family val="2"/>
      </rPr>
      <t>กรณีที่ 2</t>
    </r>
    <r>
      <rPr>
        <sz val="16"/>
        <color theme="1"/>
        <rFont val="TH SarabunPSK"/>
        <family val="2"/>
      </rPr>
      <t xml:space="preserve"> ผู้รับจ้างต้องจัดหาหรือก่อสร้างสำนักงานชั่วคราว, ที่พักชั่วคราว ให้แก่เจ้าหน้าที่ผู้ควบคุมงานของกรมทางหลวง ดังนี้</t>
    </r>
  </si>
  <si>
    <t>- ผู้รับจ้างต้องก่อสร้างสำนักงานและที่พักชั่วคราวตามแบบเลขที่ 9TM/180-31/1-1R,9TM/180-31/1-2R แบบสำนักงานชั่วคราว จำนวน 1 หลัง</t>
  </si>
  <si>
    <t>- ผู้รับจ้างต้องก่อสร้างสำนักงานและที่พักชั่วคราวตามแบบเลขที่ 9TM/180-31/2-1R แบบที่รับประทานอาหาร – ครัว – คนใช้ – ชั่วคราว จำนวน 1 หลัง</t>
  </si>
  <si>
    <t>- ผู้รับจ้างต้องก่อสร้างสำนักงานและที่พักชั่วคราวตามแบบเลขที่ 9TM/180-31/3-1R แบบบ้านพัก 1 ห้องนอนชั่วคราว จำนวน 1 หลัง</t>
  </si>
  <si>
    <t>- ผู้รับจ้างต้องก่อสร้างสำนักงานและที่พักชั่วคราวตามแบบเลขที่ 9TM/180-31/4-1R แบบบ้านพัก 2 ห้องนอนชั่วคราว จำนวน 1 หลัง</t>
  </si>
  <si>
    <t>- ผู้รับจ้างต้องก่อสร้างสำนักงานและที่พักชั่วคราวตามแบบเลขที่ 9TM/180-31/5-1R แบบบ้านพัก 10 ห้องนอนชั่วคราว จำนวน 10 ห้อง</t>
  </si>
  <si>
    <t xml:space="preserve">- ผู้รับจ้างต้องก่อสร้างสำนักงานและที่พักชั่วคราวตามแบบเลขที่ 9TM/180-31/6-1R แบบห้องปฏิบัติการควบคุมงานแอสฟัลท์คอนกรีตในสนาม จำนวน 1 หลัง  </t>
  </si>
  <si>
    <t xml:space="preserve">   กรณีมีความจำเป็นเรื่องพื้นที่ก่อสร้าง  เช่น  ก่อสร้างในเขตเมือง  ในพื้นที่ 3  จังหวัดชายแดนใต้  สามารถทำการเช่าได้ โดยได้รับความเห็นชอบจากกรมทางหลวง</t>
  </si>
  <si>
    <t>2.2 หลักเกณฑ์การคำนวณและจ่ายค่างาน</t>
  </si>
  <si>
    <t xml:space="preserve">       2.2.1 รายการที่ 9.1 ค่าเช่าเครื่องมือและสิ่งอำนวยความสะดวกในการควบคุมงาน กรมทางหลวงจะจ่ายค่างานให้เมื่อผู้รับจ้างได้จัดหาครบถ้วนตามรายการในสัญญา โดยจะ</t>
  </si>
  <si>
    <t xml:space="preserve"> ถือว่าเป็นภาระของผู้รับจ้าง และกรณีที่ผู้รับจ้างทำเสร็จก่อนสัญญา ให้จ่ายตามจำนวนเดือนหรือวันที่ทำจริงเท่านั้น จะไม่จ่ายค่างานให้ครบตามระยะเวลาในสัญญา</t>
  </si>
  <si>
    <t xml:space="preserve">       2.2.2 รายการที่ 9.2 ค่าเช่าสำนักงานชั่วคราว กรมทางหลวงจะจ่ายค่างานให้เมื่อผู้รับจ้างได้จัดหาหรือก่อสร้างครบถ้วนตามรายการในสัญญา โดยจะจ่ายค่างานให้ตามจำนวนเดือน</t>
  </si>
  <si>
    <t>หรือวันนับถัดจากครบกำหนด 120 วันจากวันเริ่มต้นสัญญา(กรณีจัดหาหรือก่อสร้างครบถ้วนตามรายการหรือสัญญาก่อน 120 วัน) ในทุกงวดงาน กรณีที่ผู้รับจ้างทำงานไปแล้ว</t>
  </si>
  <si>
    <t>จะไม่จ่ายค่างานให้ครบตามระยะเวลาในสัญญา</t>
  </si>
  <si>
    <t xml:space="preserve">       2.2.3 รายการที่ 9.4  ค่าใช้จ่ายงานไฟฟ้า มีรายละเอียดการจ่ายค่างานและเงื่อนไขดังนี้</t>
  </si>
  <si>
    <t>2.2.3.1 ค่าใช้จ่ายงานไฟฟ้า (ยกเว้นค่าขยายเขตไฟฟ้า) กรมทางหลวงจะจ่ายให้ตามหลักฐานที่ผู้รับจ้างนำมาแสดงแต่ไม่เกินราคาต่อหน่วยของแต่ละรายการ</t>
  </si>
  <si>
    <t xml:space="preserve">ตามบัญชีรายการที่ 9 ค่าใช้จ่ายพิเศษ รายการที่ 9.4 ค่าใช้จ่ายงานไฟฟ้า หรือ จ่ายให้ตามปริมาณงานและจำนวนเงินที่ต้องจ่ายจริงตามใบเสร็จของการไฟฟ้า </t>
  </si>
  <si>
    <t>2.2.3.2  ค่าขยายเขตไฟฟ้า กรมทางหลวงจะจ่ายค่างานให้แก่ผู้รับจ้างตามจำนวนเงินที่ต้องจ่ายจริงตามใบเสร็จของการไฟฟ้า ค่าใช้จ่ายอื่นที่อยู่ในค่าขยายเขตไฟฟ้า</t>
  </si>
  <si>
    <t>ที่ไม่มีในรายการที่ 9.4 ค่าใช้จ่ายงานไฟฟ้า ให้เบิกจ่ายในรายการค่าขยายเขตไฟฟ้า</t>
  </si>
  <si>
    <t>2.2.3.3  รายการที่ 9.4 ค่าใช้จ่ายงานไฟฟ้าสามารถถัวจ่ายได้  แต่ไม่นำไปคิดค่า OVERRUN หรือ UNDERRUN</t>
  </si>
  <si>
    <t>2.2.3.4  ปริมาณงานตามรายการที่ 9.4 ค่าใช้จ่ายงานไฟฟ้า เป็นปริมาณโดยประมาณเท่านั้น ปริมาณงานที่ทำจริงต้องสำรวจในสนาม</t>
  </si>
  <si>
    <t>2.3 ค่าปรับ</t>
  </si>
  <si>
    <t xml:space="preserve">       2.3.1 รายการที่ 9.1 ค่าเช่าเครื่องมือและสิ่งอำนวยความสะดวกในการควบคุมงาน  หากผู้รับจ้างไม่สามารถจัดหาให้ครบถ้วน ภายใน 30 วัน นับตั้งแต่วันเริ่มต้นสัญญา </t>
  </si>
  <si>
    <t>ผู้รับจ้างจะต้องเสียค่าปรับให้ผู้ว่าจ้างในอัตราร้อยละ 0.25 ต่อวัน ของค่างานรายการที่ 9.1 ค่าเช่าเครื่องมือและสิ่งอำนวยความสะดวกในการควบคุมงาน นับตั้งแต่วันถัดจาก</t>
  </si>
  <si>
    <t>ครบกำหนด 30 วัน ถึงวันที่ผู้รับจ้างจัดหาให้ครบถ้วนตามสัญญา</t>
  </si>
  <si>
    <t xml:space="preserve">       2.3.2 รายการที่ 9.2 ค่าเช่าสำนักงานชั่วคราว  หากผู้รับจ้างไม่สามารถจัดหาหรือก่อสร้างให้แล้วเสร็จ ภายใน120 วัน นับตั้งแต่วันเริ่มต้นสัญญา ผู้รับจ้างจะต้องเสียค่าปรับ</t>
  </si>
  <si>
    <t>ให้ผู้ว่าจ้างในอัตราร้อยละ 0.25 ต่อวัน ของค่างานรายการที่ 9.2 ค่าเช่าสำนักงานชั่วคราว นับตั้งแต่วันถัดจากครบกำหนด 120 วัน ถึงวันที่ผู้รับจ้างจัดหาหรือก่อสร้างแล้วเสร็จตามสัญญา</t>
  </si>
  <si>
    <t xml:space="preserve">       2.3.3 รายการที่ 9.3  ป้ายแสดงรูปแบบขนาดย่อของโครงการ และ/หรือ รูปจำลองขนาดย่อของโครงการ  หากผู้รับจ้างไม่สามารถดำเนินการให้แล้วเสร็จตามรูปแบบภายใน 120 วัน</t>
  </si>
  <si>
    <t>นับตั้งแต่วันเริ่มต้นสัญญา ผู้รับจ้างจะต้องเสียค่าปรับให้ผู้ว่าจ้างในอัตราร้อยละ 0.25 ต่อวัน ของค่างานรายการที่ 9.3  ป้ายแสดงรูปแบบขนาดย่อของโครงการ และ/หรือ รูปจำลองขนาดย่อ</t>
  </si>
  <si>
    <t>ของโครงการ นับตั้งแต่วันถัดจากครบกำหนด 120 วัน ถึงวันที่ผู้รับจ้างดำเนินการแล้วเสร็จตามสัญญา</t>
  </si>
  <si>
    <t>บัญชีราการค่าใช้จ่ายพิเศษ</t>
  </si>
  <si>
    <t>งานก่อสร้างทาง สะพานและท่อเหลี่ยม</t>
  </si>
  <si>
    <t>ชื่อโครงการ / งานก่อสร้าง</t>
  </si>
  <si>
    <t>สถานที่ก่อสร้าง</t>
  </si>
  <si>
    <t>แบบเลขที่</t>
  </si>
  <si>
    <t>หน่วยงานเจ้าของโครงการ</t>
  </si>
  <si>
    <t>สำนักก่อสร้างทางที่ 1</t>
  </si>
  <si>
    <t>คำนวณราคากลางโดย</t>
  </si>
  <si>
    <t>ปี</t>
  </si>
  <si>
    <t>โครงการก่อสร้างคูน้ำริมถนนวิภาวดีรังสิต ระยะ 3 ช่วง กม. 8+700.000 - กม.25+500.000 (ทางหลวงหมายเลข 31) จำนวน 1 แห่ง</t>
  </si>
  <si>
    <t>จ.กรุงเทพมหานคร</t>
  </si>
  <si>
    <t xml:space="preserve">      6.4(1)  Curb and Gutter 0.50 M. Width</t>
  </si>
  <si>
    <t xml:space="preserve">            5.1(13.1)   Bored Pile Dia.0.60 M.</t>
  </si>
  <si>
    <t xml:space="preserve">      5.1(16)  Seismic Intergrity Test</t>
  </si>
  <si>
    <t xml:space="preserve">      4.7(1)  Joint Reinforced Concrete Pavement  23  CM.  Thick, 0 &lt;W1 ≤ 6.20 M.</t>
  </si>
  <si>
    <t>สัญญาเลขที่</t>
  </si>
  <si>
    <t>เริ่มสัญญา</t>
  </si>
  <si>
    <t>สิ้นสุดสัญญา</t>
  </si>
  <si>
    <t>ระยะเวลา</t>
  </si>
  <si>
    <t>%</t>
  </si>
  <si>
    <t>Working</t>
  </si>
  <si>
    <t>กรกฎาคม</t>
  </si>
  <si>
    <t>สิงหาคม</t>
  </si>
  <si>
    <t>กันยายน</t>
  </si>
  <si>
    <t>ตุลาคม</t>
  </si>
  <si>
    <t>พฤศจิกายน</t>
  </si>
  <si>
    <t>ธันวาคม</t>
  </si>
  <si>
    <t>มกราคม</t>
  </si>
  <si>
    <t>กุมภาพันธ์</t>
  </si>
  <si>
    <t>มีนาคม</t>
  </si>
  <si>
    <t>เมษายน</t>
  </si>
  <si>
    <t>พฤษภาคม</t>
  </si>
  <si>
    <t>มิถุนายน</t>
  </si>
  <si>
    <t>แผนงาน</t>
  </si>
  <si>
    <t>ผลงาน</t>
  </si>
  <si>
    <t>เงินสะสมใช้</t>
  </si>
  <si>
    <t xml:space="preserve">เงินรายเดือน </t>
  </si>
  <si>
    <t>เงินสะสม</t>
  </si>
  <si>
    <t xml:space="preserve"> % สะสม ใช้</t>
  </si>
  <si>
    <t>คำนวณ % สะสม</t>
  </si>
  <si>
    <t>เริ่มสัญญาวันที่ 28 กรกฎาคม พ.ศ.2566</t>
  </si>
  <si>
    <t>พ.ศ.2566</t>
  </si>
  <si>
    <t>พ.ศ.2567</t>
  </si>
  <si>
    <t>พ.ศ.2568</t>
  </si>
  <si>
    <t>พ.ศ.2569</t>
  </si>
  <si>
    <t>สิ้นสุดสัญญาวันที่ 11 กรกฏาคม พ.ศ.2569</t>
  </si>
  <si>
    <t xml:space="preserve">            5.1(1.1)  At Sta.9+077.50 LT. (PC.Plank Girder) Width 11.00 M. With Capbeam Span (1x9.50) , Skew 0◦ (Roadway Width 7.00 M.,Sidewalk Width 2.00 M.)</t>
  </si>
  <si>
    <t xml:space="preserve">            5.1(1.2)  At Sta.9+099.50 LT. (PC.Plank Girder) Width 11.00 M. With Capbeam Span (1x9.50) , Skew 0◦ (Roadway Width 7.00 M.,Sidewalk Width 2.00 M.)</t>
  </si>
  <si>
    <t xml:space="preserve">            5.1(1.3)  At Sta.9+120.50 LT. (PC.Plank Girder) Width 17.00 M. With Capbeam Span (1x9.50) , Skew 0◦ (Roadway Width 13.00 M.,Sidewalk Width 2.00 M.)</t>
  </si>
  <si>
    <t xml:space="preserve">            5.1(1.4)  At Sta.9+340.00 LT. (PC.Box Beam) Width 14.00 M. With Capbeam Span (1x13.50) , Skew 0◦ (Roadway Width 10.00 M.,Sidewalk Width 2.00 M.)</t>
  </si>
  <si>
    <t xml:space="preserve">            5.1(1.5)  At Sta.9+403.50 LT. (PC.Box Beam) Width 11.00 M. With Capbeam Span (1x13.50) , Skew 0◦ (Roadway Width 7.00 M.,Sidewalk Width 2.00 M.)</t>
  </si>
  <si>
    <t xml:space="preserve">            5.1(1.6)  At Sta.9+424.00 LT. (PC.Box Beam) Width 12.00 M. With Capbeam Span (1x13.50) , Skew 0◦ (Roadway Width 8.00 M.,Sidewalk Width 2.00 M.)</t>
  </si>
  <si>
    <t xml:space="preserve">            5.1(1.7)  At Sta.9+433.50 LT. (PC.Box Beam) Width 13.00 M. With Capbeam  Span (1x13.50) , Skew 0◦ (Roadway Width 9.00 M.,Sidewalk Width 2.00 M.)</t>
  </si>
  <si>
    <t xml:space="preserve">            5.1(1.8)  At Sta.9+475.50 LT. (PC.Box Beam) Width 13.00 M. With Capbeam Span (1x13.50) , Skew 0◦ (Roadway Width 9.00 M.,Sidewalk Width 2.00 M.)</t>
  </si>
  <si>
    <t xml:space="preserve">            5.1(1.9)  At Sta.9+600.00 LT. (PC.Box Beam) Width 14.00 M. With Capbeam Span (1x15.00) , Skew 0◦ (Roadway Width 8.00 M.,Sidewalk Width 3.00 M.)</t>
  </si>
  <si>
    <t xml:space="preserve">            5.1(1.10)  At Sta.9+615.50 LT. (PC.Box Beam) Width 11.00 M. With Capbeam Span (1x15.00) , Skew 0◦ (Roadway Width 7.00 M.,Sidewalk Width 2.00 M.)</t>
  </si>
  <si>
    <t xml:space="preserve">            5.1(1.11)  At Sta.9+638.50 LT. (PC.Box Beam) Width 11.00 M. With Capbeam Span (1x15.00) , Skew 0◦ (Roadway Width 7.00 M.,Sidewalk Width 2.00 M.)</t>
  </si>
  <si>
    <t xml:space="preserve">            5.1(1.12)  At Sta.9+654.50 LT. (PC.Box Beam) Width 11.00 M. With Capbeam Span (1x15.00) , Skew 0◦ (Roadway Width 7.00 M.,Sidewalk Width 2.00 M.)</t>
  </si>
  <si>
    <t xml:space="preserve">            5.1(1.13)  At Sta.9+983.50 LT. (PC.Box Beam) Width 15.00 M. With Capbeam Span (1x15.00) , Skew 0◦ (Roadway Width 9.00 M.,Sidewalk Width 3.00 M.)</t>
  </si>
  <si>
    <t xml:space="preserve">            5.1(1.14)  At Sta.9+920.50 LT. (PC.Box Beam) Width 15.00 M. With Capbeam Span (1x15.00) , Skew 0◦ (For Bus Stop Shelter)</t>
  </si>
  <si>
    <t xml:space="preserve">            5.1(1.15)  At Sta.10+003.00 LT. (PC.Box Beam) Width 14.00 M. With Capbeam  Span (1x15.00) , Skew 0◦ (Roadway Width 10.00 M.,Sidewalk Width 2.00 M.)</t>
  </si>
  <si>
    <t xml:space="preserve">            5.1(1.16)  At Sta.10+026.00 LT. (PC.Box Beam) Width 14.00 M. With Capbeam Span (1x15.00) , Skew 0◦ (Roadway Width 10.00 M.,Sidewalk Width 2.00 M.)</t>
  </si>
  <si>
    <t xml:space="preserve">            5.1(1.17)  At Sta.10+070.50 LT. (PC.Box Beam) Width 25.00 M. With Capbeam Span (1x15.00) , Skew 0◦ (Roadway Width 21.00 M.,Sidewalk Width 2.00 M.)</t>
  </si>
  <si>
    <t xml:space="preserve">            5.1(1.18)  At Sta.10+129.50 LT. (PC.Box Beam) Width 11.00 M. With Capbeam Span (1x15.00) , Skew 0◦ (Roadway Width 7.00 M.,Sidewalk Width 2.00 M.)</t>
  </si>
  <si>
    <t xml:space="preserve">            5.1(1.19)  At Sta.11+730.00 LT. (PC.Box Beam) Width 12.00 M. With Capbeam Span (1x15.00) , Skew 0◦ (Roadway Width 8.00 M.,Sidewalk Width 2.00 M.)</t>
  </si>
  <si>
    <t xml:space="preserve">            5.1(1.20)  At Sta.11+761.00 LT. (PC.Box Beam) Width 12.00 M. With Capbeam Span (1x15.00) , Skew 0◦ (Roadway Width 8.00 M.,Sidewalk Width 2.00 M.)</t>
  </si>
  <si>
    <t xml:space="preserve">            5.1(1.21)  At Sta.11+784.50 LT. (PC.Box Beam) Width 15.00 M. With Capbeam Span (1x15.00) , Skew 0◦ (For Bus Stop Shelter)</t>
  </si>
  <si>
    <t xml:space="preserve">            5.1(1.22)  At Sta.11+808.00 LT. (PC.Box Beam) Width 20.00 M. With Capbeam Span (1x15.00) , Skew 0◦ (Roadway Width 14.00 M.,Sidewalk Width 3.00 M.)</t>
  </si>
  <si>
    <t xml:space="preserve">            5.1(1.23)  At Sta.11+850.50 LT. (PC.Box Beam) Width 11.00 M. With Capbeam Span (1x15.00) , Skew 0◦ (Roadway Width 7.00 M.,Sidewalk Width 2.00 M.)</t>
  </si>
  <si>
    <t xml:space="preserve">            5.1(1.24)  At Sta.11+921.50 LT. (PC.Box Beam) Width 25.00 M. With Capbeam Span (1x15.00) , Skew 0◦ (Roadway Width 19.00 M.,Sidewalk Width 3.00 M.)</t>
  </si>
  <si>
    <t xml:space="preserve">            5.1(1.25)  At Sta.11+967.00 LT. (PC.Box Beam) Width 28.00 M. With Capbeam Span (1x15.00) , Skew 0◦ (Roadway Width 22.00 M.,Sidewalk Width 3.00 M.)</t>
  </si>
  <si>
    <t xml:space="preserve">            5.1(1.26)  At Sta.12+006.50 LT. (PC.Box Beam) Width 19.00 M. With Capbeam Span (1x15.00) , Skew 0◦ (Roadway Width 15.00 M.,Sidewalk Width 2.00 M.)</t>
  </si>
  <si>
    <t xml:space="preserve">            5.1(1.27)  At Sta.12+024.00 LT. (PC.Box Beam) Width 12.00 M. With Capbeam Span (1x15.00) , Skew 0◦ (Roadway Width 8.00 M.,Sidewalk Width 2.00 M.)</t>
  </si>
  <si>
    <t xml:space="preserve">            5.1(1.28)  At Sta.12+050.00 LT. (PC.Box Beam) Width 14.00 M. With Capbeam Span (1x15.00) , Skew 0◦ (Roadway Width 10.00 M.,Sidewalk Width 2.00 M.)</t>
  </si>
  <si>
    <t xml:space="preserve">            5.1(1.29)  At Sta.12+076.50 LT. (PC.Box Beam) Width 13.00 M. With Capbeam Span (1x13.00) , Skew 0◦ (Roadway Width 9.00 M.,Sidewalk Width 2.00 M.)</t>
  </si>
  <si>
    <t xml:space="preserve">            5.1(1.31)  At Sta.12+142.00 LT. (PC.Box Beam) Width 16.00 M. With Capbeam Span (1x13.00) , Skew 0◦ (Roadway Width 10.00 M.,Sidewalk Width 3.00 M.)</t>
  </si>
  <si>
    <t xml:space="preserve">            5.1(1.32)  At Sta.9+442.00 RT. (PC.Box Beam) Width 12.00 M. With Capbeam Span (1x14.00) , Skew 0◦ (Roadway Width 8.00 M.,Sidewalk Width 2.00 M.)</t>
  </si>
  <si>
    <t xml:space="preserve">            5.1(1.33)  At Sta.9+467.00 RT. (PC.Box Beam) Width 14.00 M. With Capbeam Span (1x14.00) , Skew 0◦ (Roadway Width 10.00 M.,Sidewalk Width 2.00 M.)</t>
  </si>
  <si>
    <t xml:space="preserve">            5.1(1.34)  At Sta.9+505.00 RT. (PC.Box Beam) Width 12.00 M. With Capbeam Span (1x14.00) , Skew 0◦ (Roadway Width 8.00 M.,Sidewalk Width 2.00 M.)</t>
  </si>
  <si>
    <t xml:space="preserve">            5.1(1.35)  At Sta.9+523.00 RT. (PC.Box Beam) Width 14.00 M. With Capbeam Span (1x14.00) , Skew 0◦ (Roadway Width 10.00 M.,Sidewalk Width 2.00 M.)</t>
  </si>
  <si>
    <t xml:space="preserve">            5.1(1.36)  At Sta.9+550.00 RT. (PC.Box Beam) Width 14.00 M. With Capbeam Span (1x14.00) , Skew 0◦ (Roadway Width 10.00 M., Sidewalk Width 2.00 M.)</t>
  </si>
  <si>
    <t xml:space="preserve">            5.1(1.37)  At Sta.9+571.50 RT. (PC.Plank Girder) Width 15.00 M. With Capbeam Span (1x12.00) , Skew 0◦ (For Bus Stop Shelter)</t>
  </si>
  <si>
    <t xml:space="preserve">            5.1(1.38)  At Sta.9+588.50 RT. (PC.Plank Girder) Width 11.00 M. With Capbeam Span (1x12.00) , Skew 0◦ (Roadway Width 7.00 M., Sidewalk Width 2.00 M.)</t>
  </si>
  <si>
    <t xml:space="preserve">            5.1(1.39)  At Sta.9+632.00 RT. (PC.Plank Girder) Width 13.00 M. With Capbeam Span (1x12.00) , Skew 0◦ (Roadway Width 9.00 M., Sidewalk Width 2.00 M.)</t>
  </si>
  <si>
    <t xml:space="preserve">            5.1(1.40)  At Sta.9+659.50 RT. (PC.Plank Girder) Width 17.00 M. With Capbeam Span (1x12.00) , Skew 0◦ (Roadway Width 11.00 M., Sidewalk Width 3.00 M.)</t>
  </si>
  <si>
    <t xml:space="preserve">            5.1(1.41)  At Sta.9+676.00 RT. (PC.Plank Girder) Width 12.00 M. With Capbeam Span (1x12.00) , Skew 0◦ (Roadway Width 8.00 M., Sidewalk Width 2.00 M.)</t>
  </si>
  <si>
    <t xml:space="preserve">            5.1(1.42)  At Sta.9+704.00 RT. (PC.Plank Girder) Width 12.00 M. With Capbeam Span (1x12.00) , Skew 0◦ (Roadway Width 8.00 M., Sidewalk Width 2.00 M.)</t>
  </si>
  <si>
    <t xml:space="preserve">            5.1(1.43)  At Sta.9+722.00 RT. (PC.Box Beam) Width 12.00 M. With Capbeam Span (1x13.00) , Skew 0◦ (Roadway Width 8.00 M., Sidewalk Width 2.00 M.)</t>
  </si>
  <si>
    <t xml:space="preserve">            5.1(1.44)  At Sta.9+761.00 RT. (PC.Box Beam) Width 12.00 M. With Capbeam Span (1x13.00) , Skew 0◦ (Roadway Width 8.00 M., Sidewalk Width 2.00 M.)</t>
  </si>
  <si>
    <t xml:space="preserve">            5.1(1.45)  At Sta.9+814.50 RT. (PC.Box Beam) Width 13.00 M. With Capbeam Span (1x15.00) , Skew 0◦ (Roadway Width 9.00 M., Sidewalk Width 2.00 M.)</t>
  </si>
  <si>
    <t xml:space="preserve">            5.1(1.46)  At Sta.9+925.50 RT. (PC.Box Beam) Width 15.00 M. With Capbeam Span (1x15.00) , Skew 0◦ (For Bus Stop Shelter)</t>
  </si>
  <si>
    <t xml:space="preserve">            5.1(1.47)  At Sta.9+961.00 RT. (PC.Box Beam) Width 28.00 M. With Capbeam Span (1x15.00) , Skew 0◦ (Roadway Width 24.00 M., Sidewalk Width 2.00 M.)</t>
  </si>
  <si>
    <t xml:space="preserve">            5.1(1.48)  At Sta.10+040.50 RT. (PC.Box Beam) Width 13.00 M. With Capbeam Span (1x15.00) , Skew 0◦ (Roadway Width 9.00 M., Sidewalk Width 2.00 M.)</t>
  </si>
  <si>
    <t xml:space="preserve">            5.1(1.49)  At Sta.10+087.00 RT. (PC.Box Beam) Width 12.00 M. With Capbeam Span (1x13.00) , Skew 0◦ (Roadway Width 8.00 M., Sidewalk Width 2.00 M.)</t>
  </si>
  <si>
    <t xml:space="preserve">            5.1(1.50)  At Sta.16+873.00 RT. (PC.Box Beam) Width 12.00 M. With Capbeam Span (1x13.00) , Skew 0◦ (Roadway Width 8.00 M., Sidewalk Width 2.00 M.)</t>
  </si>
  <si>
    <t xml:space="preserve">            5.1(1.51)  At Sta.16+891.50 RT. (PC.Box Beam) Width 15.00 M. With Capbeam Span (1x13.00) , Skew 0◦ (Roadway Width 9.00 M., Sidewalk Width 3.00 M.)</t>
  </si>
  <si>
    <t xml:space="preserve">            5.1(1.52)  At Sta.16+930.00 RT. (PC.Box Beam) Width 12.00 M. With Capbeam Span (1x13.00) , Skew 0◦ (Roadway Width 8.00 M., Sidewalk Width 2.00 M.)</t>
  </si>
  <si>
    <t xml:space="preserve">            5.1(1.54)  At Sta.16+992.00 RT. (PC.Box Beam) Width 12.00 M. With Capbeam Span (1x13.00) , Skew 0◦ (Roadway Width 8.00 M., Sidewalk Width 2.00 M.)</t>
  </si>
  <si>
    <t xml:space="preserve">            5.1(1.55)  At Sta.17+018.00 RT. (PC.Box Beam) Width 16.00 M. With Capbeam Span (1x13.00) , Skew 0◦ (Roadway Width 10.00 M., Sidewalk Width 3.00 M.)</t>
  </si>
  <si>
    <t xml:space="preserve">            5.1(1.56)  At Sta.17+083.00 RT. (PC.Box Beam) Width 16.00 M. With Capbeam Span (1x13.00) , Skew 0◦ (Roadway Width 12.00 M., Sidewalk Width 2.00 M.)</t>
  </si>
  <si>
    <t xml:space="preserve">            5.1(1.57)  At Sta.17+115.00 RT. (PC.Box Beam) Width 16.00 M. With Capbeam Span (1x13.00) , Skew 0◦ (Roadway Width 12.00 M., Sidewalk Width 2.00 M.)</t>
  </si>
  <si>
    <t xml:space="preserve">            5.1(1.58)  At Sta.17+130.50 RT. (PC.Box Beam) Width 11.00 M. With Capbeam Span (1x13.00) , Skew 0◦ (Roadway Width 7.00 M., Sidewalk Width 2.00 M.)</t>
  </si>
  <si>
    <t xml:space="preserve">            5.1(1.59)  At Sta.17+232.50 RT. (PC.Plank Girder) Width 15.00 M. With Capbeam Span (1x12.00) , Skew 0◦ (For Bus Stop Shelter)</t>
  </si>
  <si>
    <t xml:space="preserve">            5.1(1.60)  At Sta.17+254.00 RT. (PC.Plank Girder) Width 18.00 M. With Capbeam Span (1x12.00) , Skew 0◦ (Roadway Width 14.00 M., Sidewalk Width 2.00 M.)</t>
  </si>
  <si>
    <t xml:space="preserve">            5.1(1.61)  At Sta.17+359.00 RT. (PC.Plank Girder) Width 22.00 M. With Capbeam Span (1x12.00) , Skew 0◦ (Roadway Width 16.00 M., Sidewalk Width 3.00 M.)</t>
  </si>
  <si>
    <t xml:space="preserve">            5.1(1.62)  At Sta.17+506.50 RT. (PC.Plank Girder) Width 11.00 M. With Capbeam Span (1x11.00) , Skew 0◦ (Roadway Width 7.00 M., Sidewalk Width 2.00 M.)</t>
  </si>
  <si>
    <t xml:space="preserve">            5.1(1.63)  At Sta.17+548.50 RT. (PC.Plank Girder) Width 19.00 M. With Capbeam Span (1x11.00) , Skew 0◦ (Roadway Width 15.00 M., Sidewalk Width 2.00 M.)</t>
  </si>
  <si>
    <t xml:space="preserve">            5.1(1.64)  At Sta.17+607.50 RT. (PC.Plank Girder) Width 19.00 M. With Capbeam Span (1x11.00) , Skew 0◦ (Roadway Width 15.00 M., Sidewalk Width 2.00 M.)</t>
  </si>
  <si>
    <t xml:space="preserve">            5.1(1.65)  At Sta.17+628.00 RT. (PC.Plank Girder) Width 12.00 M. With Capbeam Span (1x11.00) , Skew 0◦ (Roadway Width 8.00 M., Sidewalk Width 2.00 M.)</t>
  </si>
  <si>
    <t xml:space="preserve">            5.1(1.66)  At Sta.17+674.00 RT. (PC.Plank Girder) Width 14.00 M. With Capbeam Span (1x11.00) , Skew 0◦ (Roadway Width 10.00 M., Sidewalk Width 2.00 M.)</t>
  </si>
  <si>
    <t xml:space="preserve">            5.1(1.67)  At Sta.17+729.00 RT. (PC.Plank Girder) Width 14.00 M. With Capbeam Span (1x12.00) , Skew 0◦ (Roadway Width 10.00 M., Sidewalk Width 2.00 M.)</t>
  </si>
  <si>
    <t xml:space="preserve">            5.1(1.68)  At Sta.17+785.00 RT. (PC.Plank Girder) Width 16.00 M. With Capbeam Span (1x12.00) , Skew 0◦ (Roadway Width 12.00 M., Sidewalk Width 2.00 M.)</t>
  </si>
  <si>
    <t xml:space="preserve">            5.1(1.69)  At Sta.17+822.50 RT. (PC.Plank Girder) Width 15.00 M. With Capbeam Span (1x12.00) , Skew 0◦ (Roadway Width 11.00 M., Sidewalk Width 2.00 M.)</t>
  </si>
  <si>
    <t xml:space="preserve">            5.1(1.70)  At Sta.17+857.50 RT. (PC.Plank Girder) Width 21.00 M. With Capbeam Span (1x12.00) , Skew 0◦ (Roadway Width 15.00 M., Sidewalk Width 3.00 M.)</t>
  </si>
  <si>
    <t xml:space="preserve">            5.1(1.71)  At Sta.17+911.50 RT. (PC.Plank Girder) Width 11.00 M. With Capbeam Span (1x12.00) , Skew 0◦ (Roadway Width 7.00 M., Sidewalk Width 2.00 M.)</t>
  </si>
  <si>
    <t xml:space="preserve">            5.1(1.72)  At Sta.17+965.00 RT. (PC.Plank Girder) Width 12.00 M. With Capbeam Span (1x12.00) , Skew 0◦ (Roadway Width 8.00 M., Sidewalk Width 2.00 M.)</t>
  </si>
  <si>
    <t xml:space="preserve">            5.1(1.73)  At Sta.18+059.50 RT. (PC.Plank Girder) Width 13.00 M. With Capbeam Span (1x12.00) , Skew 0◦ (Roadway Width 9.00 M., Sidewalk Width 2.00 M.)</t>
  </si>
  <si>
    <t xml:space="preserve">            5.1(1.74)  At Sta.18+090.50 RT. (PC.Plank Girder) Width 13.00 M. With Capbeam Span (1x12.00) , Skew 0◦ (Roadway Width 9.00 M., Sidewalk Width 2.00 M.)</t>
  </si>
  <si>
    <t xml:space="preserve">            5.1(1.75)  At Sta.18+151.50 RT. (PC.Plank Girder) Width 11.00 M. With Capbeam Span (1x12.00) , Skew 0◦ (Roadway Width 7.00 M., Sidewalk Width 2.00 M.)</t>
  </si>
  <si>
    <t xml:space="preserve">            5.1(1.76)  At Sta.18+223.50 RT. (PC.Plank Girder) Width 30.00 M. With Capbeam Span (1x12.00) , Skew 0◦ (Roadway Width 24.00 M., Sidewalk Width 3.00 M.)</t>
  </si>
  <si>
    <t xml:space="preserve">            5.1(1.77)  At Sta.18+278.00 RT. (PC.Plank Girder) Width 12.00 M. With Capbeam Span (1x10.00) , Skew 0◦ (Roadway Width 8.00 M., Sidewalk Width 2.00 M.)</t>
  </si>
  <si>
    <t xml:space="preserve">            5.1(1.78)  At Sta.18+300.50 RT. (PC.Plank Girder) Width 15.00 M. With Capbeam Span (1x10.00) , Skew 0◦ (For Bus Stop Shelter)</t>
  </si>
  <si>
    <t xml:space="preserve">            5.1(1.79)  At Sta.18+362.00 RT. (PC.Plank Girder) Width 16.00 M. With Capbeam Span (1x10.00) , Skew 0◦ (Roadway Width 12.00 M., Sidewalk Width 2.00 M.)</t>
  </si>
  <si>
    <t xml:space="preserve">            5.1(1.80)  At Sta.18+440.00 RT. (PC.Plank Girder) Width 30.00 M. With Capbeam Span (1x10.00) , Skew 0◦ (Roadway Width 24.00 M., Sidewalk Width 3.00 M.)</t>
  </si>
  <si>
    <t xml:space="preserve">            5.1(1.81)  At Sta.18+547.00 RT. (PC.Plank Girder) Width 16.00 M. With Capbeam Span (1x10.00) , Skew 0◦ (Roadway Width 12.00 M., Sidewalk Width 2.00 M.)</t>
  </si>
  <si>
    <t xml:space="preserve">            5.1(1.82)  At Sta.18+573.00 RT. (PC.Plank Girder) Width 12.00 M. With Capbeam Span (1x10.00) , Skew 0◦ (Roadway Width 8.00 M., Sidewalk Width 2.00 M.)</t>
  </si>
  <si>
    <t xml:space="preserve">            5.1(1.83)  At Sta.18+600.50 RT. (PC.Plank Girder) Width 15.00 M. With Capbeam Span (1x10.00) , Skew 0◦ (For Bus Stop Shelter)</t>
  </si>
  <si>
    <t xml:space="preserve">            5.1(1.84)  At Sta.18+664.00 RT. (PC.Plank Girder) Width 20.00 M. With Capbeam Span (1x9.00) , Skew 0◦ (Roadway Width 14.00 M., Sidewalk Width 3.00 M.)</t>
  </si>
  <si>
    <t xml:space="preserve">            5.1(1.85)  At Sta.18+680.50 RT. (PC.Plank Girder) Width 15.00 M. With Capbeam Span (1x9.00) , Skew 0◦ (Roadway Width 11.00 M., Sidewalk Width 2.00 M.)</t>
  </si>
  <si>
    <t xml:space="preserve">            5.1(1.86)  At Sta.18+705.50 RT. (PC.Plank Girder) Width 15.00 M. With Capbeam Span (1x9.00) , Skew 0◦ (Roadway Width 11.00 M., Sidewalk Width 2.00 M.)</t>
  </si>
  <si>
    <t xml:space="preserve">            5.1(1.87)  At Sta.18+722.00 RT. (PC.Plank Girder) Width 14.00 M. With Capbeam Span (1x9.00) , Skew 0◦ (Roadway Width 10.00 M., Sidewalk Width 2.00 M.)</t>
  </si>
  <si>
    <t>ผู้ว่าจ้าง</t>
  </si>
  <si>
    <t xml:space="preserve">ผู้รับจ้าง      </t>
  </si>
  <si>
    <t xml:space="preserve">ค่างาน        </t>
  </si>
  <si>
    <t xml:space="preserve">ค่าปรับวันละ    </t>
  </si>
  <si>
    <t>:  1,080 วัน</t>
  </si>
  <si>
    <r>
      <t xml:space="preserve">  </t>
    </r>
    <r>
      <rPr>
        <b/>
        <sz val="14"/>
        <rFont val="Arial"/>
        <family val="2"/>
      </rPr>
      <t xml:space="preserve"> :  กรมทางหลวง โดย สำนักก่อสร้างทางหลวงที่ 1</t>
    </r>
  </si>
  <si>
    <t xml:space="preserve">                             Sidewalk RT. Width 14.00 M.), (For Bus Stop Shelter)</t>
  </si>
  <si>
    <t xml:space="preserve">            5.1(1.53)  At Sta.16+950.50 RT. (PC.Box Beam) Width 27.00 M. With Capbeam Span (1x13.00) , Skew 0◦ (Roadway Width 10.00 M., Sidewalk LT. Width 3.00 M.,</t>
  </si>
  <si>
    <t xml:space="preserve">            5.1(1.30)  At Sta.12+119.50 LT. (PC.Box Beam) Width 25.00 M. With Capbeam Span (1x13.00) , Skew 0◦ (Roadway Width 8.00 M.,Sidewalk LT Width 2.00 M.,</t>
  </si>
  <si>
    <t xml:space="preserve">                             Sidewalk RT. Width 15.00 M.), (For Bus Stop Shelter)</t>
  </si>
  <si>
    <r>
      <t xml:space="preserve"> </t>
    </r>
    <r>
      <rPr>
        <b/>
        <sz val="14"/>
        <rFont val="Arial"/>
        <family val="2"/>
      </rPr>
      <t xml:space="preserve">  :  บริษัท จำกัด</t>
    </r>
  </si>
  <si>
    <t>EE Construction Co., Ltd.</t>
  </si>
  <si>
    <t>สท.1/23/2566 ลว. 27 กรกฎาคม 2566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</si>
</sst>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_(* \(#,##0.00\);_(* &quot;-&quot;??_);_(@_)"/>
    <numFmt numFmtId="164" formatCode="_-* #,##0.00_-;\-* #,##0.00_-;_-* &quot;-&quot;??_-;_-@_-"/>
    <numFmt numFmtId="165" formatCode="_-* #,##0_-;\-* #,##0_-;_-* &quot;-&quot;??_-;_-@_-"/>
    <numFmt numFmtId="166" formatCode="_(* #,##0_);_(* \(#,##0\);_(* &quot;-&quot;??_);_(@_)"/>
    <numFmt numFmtId="167" formatCode="_-* #,##0.000_-;\-* #,##0.000_-;_-* &quot;-&quot;??_-;_-@_-"/>
    <numFmt numFmtId="168" formatCode="[$-107041E]d\ mmmm\ yyyy;@"/>
    <numFmt numFmtId="169" formatCode="_(* #,##0.000_);_(* \(#,##0.000\);_(* &quot;-&quot;???_);_(@_)"/>
    <numFmt numFmtId="170" formatCode="_(* #,##0.0000_);_(* \(#,##0.0000\);_(* &quot;-&quot;??_);_(@_)"/>
    <numFmt numFmtId="171" formatCode="_(* #,##0.000_);_(* \(#,##0.000\);_(* &quot;-&quot;??_);_(@_)"/>
    <numFmt numFmtId="172" formatCode="0.000%"/>
    <numFmt numFmtId="173" formatCode="[$]d\ mmmm\ yyyy;@" x16r2:formatCode16="[$-en-TH,7]d\ mmmm\ yyyy;@"/>
  </numFmts>
  <fonts count="32" x14ac:knownFonts="1">
    <font>
      <sz val="16"/>
      <name val="AngsanaUPC"/>
      <charset val="222"/>
    </font>
    <font>
      <sz val="11"/>
      <color theme="1"/>
      <name val="Calibri"/>
      <family val="2"/>
      <scheme val="minor"/>
    </font>
    <font>
      <sz val="10"/>
      <name val="Arial"/>
      <family val="2"/>
    </font>
    <font>
      <sz val="16"/>
      <name val="AngsanaUPC"/>
      <family val="1"/>
      <charset val="222"/>
    </font>
    <font>
      <sz val="16"/>
      <name val="TH SarabunPSK"/>
      <family val="2"/>
    </font>
    <font>
      <sz val="16"/>
      <color theme="1"/>
      <name val="AngsanaUPC"/>
      <family val="2"/>
      <charset val="222"/>
    </font>
    <font>
      <sz val="14"/>
      <name val="AngsanaUPC"/>
      <family val="1"/>
      <charset val="222"/>
    </font>
    <font>
      <sz val="16"/>
      <name val="AngsanaUPC"/>
      <family val="1"/>
    </font>
    <font>
      <sz val="16"/>
      <color theme="1"/>
      <name val="TH SarabunPSK"/>
      <family val="2"/>
    </font>
    <font>
      <b/>
      <sz val="16"/>
      <color theme="1"/>
      <name val="TH SarabunPSK"/>
      <family val="2"/>
    </font>
    <font>
      <sz val="16"/>
      <color rgb="FFFF0000"/>
      <name val="TH SarabunPSK"/>
      <family val="2"/>
    </font>
    <font>
      <b/>
      <u/>
      <sz val="16"/>
      <color theme="1"/>
      <name val="TH SarabunPSK"/>
      <family val="2"/>
    </font>
    <font>
      <sz val="16"/>
      <name val="TH Sarabun New"/>
      <family val="2"/>
    </font>
    <font>
      <sz val="11"/>
      <name val="Arial"/>
      <family val="2"/>
    </font>
    <font>
      <b/>
      <sz val="11"/>
      <name val="Arial"/>
      <family val="2"/>
    </font>
    <font>
      <b/>
      <sz val="11"/>
      <color rgb="FFFF0000"/>
      <name val="Arial"/>
      <family val="2"/>
    </font>
    <font>
      <b/>
      <sz val="12"/>
      <name val="Arial"/>
      <family val="2"/>
    </font>
    <font>
      <sz val="12"/>
      <name val="Arial"/>
      <family val="2"/>
    </font>
    <font>
      <sz val="14"/>
      <name val="CordiaUPC"/>
      <family val="2"/>
      <charset val="222"/>
    </font>
    <font>
      <b/>
      <sz val="12"/>
      <color theme="1"/>
      <name val="Arial"/>
      <family val="2"/>
    </font>
    <font>
      <b/>
      <sz val="14"/>
      <color rgb="FFFF0000"/>
      <name val="Arial"/>
      <family val="2"/>
    </font>
    <font>
      <sz val="16"/>
      <name val="Cordia New"/>
      <family val="2"/>
    </font>
    <font>
      <sz val="11"/>
      <color theme="1"/>
      <name val="Arial"/>
      <family val="2"/>
    </font>
    <font>
      <sz val="11"/>
      <color rgb="FFFF0000"/>
      <name val="Arial"/>
      <family val="2"/>
    </font>
    <font>
      <b/>
      <sz val="11"/>
      <color theme="1"/>
      <name val="Arial"/>
      <family val="2"/>
    </font>
    <font>
      <sz val="11"/>
      <color rgb="FFC00000"/>
      <name val="Arial"/>
      <family val="2"/>
    </font>
    <font>
      <b/>
      <sz val="14"/>
      <color rgb="FFC00000"/>
      <name val="Arial"/>
      <family val="2"/>
    </font>
    <font>
      <b/>
      <sz val="14"/>
      <name val="Arial"/>
      <family val="2"/>
    </font>
    <font>
      <b/>
      <sz val="9"/>
      <name val="Arial"/>
      <family val="2"/>
    </font>
    <font>
      <sz val="16"/>
      <name val="AngsanaUPC"/>
      <family val="1"/>
    </font>
    <font>
      <b/>
      <sz val="10"/>
      <name val="Arial"/>
      <family val="2"/>
    </font>
    <font>
      <sz val="14"/>
      <name val="Arial"/>
      <family val="2"/>
    </font>
  </fonts>
  <fills count="15">
    <fill>
      <patternFill patternType="none"/>
    </fill>
    <fill>
      <patternFill patternType="gray125"/>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rgb="FF66FFFF"/>
        <bgColor indexed="64"/>
      </patternFill>
    </fill>
    <fill>
      <patternFill patternType="solid">
        <fgColor theme="0"/>
        <bgColor indexed="64"/>
      </patternFill>
    </fill>
    <fill>
      <patternFill patternType="solid">
        <fgColor theme="1"/>
        <bgColor indexed="64"/>
      </patternFill>
    </fill>
    <fill>
      <patternFill patternType="solid">
        <fgColor theme="7" tint="0.79998168889431442"/>
        <bgColor indexed="64"/>
      </patternFill>
    </fill>
    <fill>
      <patternFill patternType="solid">
        <fgColor rgb="FFE4D3F1"/>
        <bgColor indexed="64"/>
      </patternFill>
    </fill>
    <fill>
      <patternFill patternType="solid">
        <fgColor rgb="FFFFAFAF"/>
        <bgColor indexed="64"/>
      </patternFill>
    </fill>
    <fill>
      <patternFill patternType="solid">
        <fgColor rgb="FFFFC9C9"/>
        <bgColor indexed="64"/>
      </patternFill>
    </fill>
    <fill>
      <patternFill patternType="solid">
        <fgColor theme="5" tint="0.59999389629810485"/>
        <bgColor indexed="64"/>
      </patternFill>
    </fill>
    <fill>
      <patternFill patternType="solid">
        <fgColor theme="9" tint="0.79998168889431442"/>
        <bgColor indexed="64"/>
      </patternFill>
    </fill>
  </fills>
  <borders count="23">
    <border>
      <left/>
      <right/>
      <top/>
      <bottom/>
      <diagonal/>
    </border>
    <border>
      <left style="thin">
        <color indexed="64"/>
      </left>
      <right style="thin">
        <color indexed="64"/>
      </right>
      <top style="thin">
        <color indexed="64"/>
      </top>
      <bottom/>
      <diagonal/>
    </border>
    <border>
      <left/>
      <right/>
      <top style="thin">
        <color auto="1"/>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auto="1"/>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indexed="64"/>
      </right>
      <top style="thin">
        <color indexed="64"/>
      </top>
      <bottom/>
      <diagonal/>
    </border>
    <border>
      <left/>
      <right style="thin">
        <color indexed="64"/>
      </right>
      <top/>
      <bottom style="thin">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auto="1"/>
      </top>
      <bottom/>
      <diagonal/>
    </border>
    <border>
      <left style="thin">
        <color indexed="64"/>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s>
  <cellStyleXfs count="19">
    <xf numFmtId="0" fontId="0" fillId="0" borderId="0"/>
    <xf numFmtId="43" fontId="3" fillId="0" borderId="0" applyFont="0" applyFill="0" applyBorder="0" applyAlignment="0" applyProtection="0"/>
    <xf numFmtId="0" fontId="2" fillId="0" borderId="0"/>
    <xf numFmtId="164" fontId="3" fillId="0" borderId="0" applyFont="0" applyFill="0" applyBorder="0" applyAlignment="0" applyProtection="0"/>
    <xf numFmtId="0" fontId="2" fillId="0" borderId="0"/>
    <xf numFmtId="0" fontId="3" fillId="0" borderId="0"/>
    <xf numFmtId="0" fontId="3" fillId="0" borderId="0"/>
    <xf numFmtId="43" fontId="3" fillId="0" borderId="0" applyFont="0" applyFill="0" applyBorder="0" applyAlignment="0" applyProtection="0"/>
    <xf numFmtId="0" fontId="6" fillId="0" borderId="0"/>
    <xf numFmtId="0" fontId="7" fillId="0" borderId="0"/>
    <xf numFmtId="0" fontId="5" fillId="0" borderId="0"/>
    <xf numFmtId="0" fontId="7" fillId="0" borderId="0"/>
    <xf numFmtId="0" fontId="1" fillId="0" borderId="0"/>
    <xf numFmtId="0" fontId="1" fillId="0" borderId="0"/>
    <xf numFmtId="0" fontId="18" fillId="0" borderId="0"/>
    <xf numFmtId="164" fontId="21" fillId="0" borderId="0" applyFont="0" applyFill="0" applyBorder="0" applyAlignment="0" applyProtection="0"/>
    <xf numFmtId="9" fontId="7" fillId="0" borderId="0" applyFont="0" applyFill="0" applyBorder="0" applyAlignment="0" applyProtection="0"/>
    <xf numFmtId="9" fontId="1" fillId="0" borderId="0" applyFont="0" applyFill="0" applyBorder="0" applyAlignment="0" applyProtection="0"/>
    <xf numFmtId="9" fontId="29" fillId="0" borderId="0" applyFont="0" applyFill="0" applyBorder="0" applyAlignment="0" applyProtection="0"/>
  </cellStyleXfs>
  <cellXfs count="381">
    <xf numFmtId="0" fontId="0" fillId="0" borderId="0" xfId="0"/>
    <xf numFmtId="0" fontId="4" fillId="0" borderId="0" xfId="4" applyFont="1"/>
    <xf numFmtId="0" fontId="4" fillId="0" borderId="0" xfId="9" quotePrefix="1" applyFont="1"/>
    <xf numFmtId="0" fontId="4" fillId="0" borderId="0" xfId="9" applyFont="1"/>
    <xf numFmtId="0" fontId="4" fillId="0" borderId="0" xfId="5" applyFont="1"/>
    <xf numFmtId="0" fontId="4" fillId="0" borderId="0" xfId="8" applyFont="1"/>
    <xf numFmtId="0" fontId="8" fillId="0" borderId="0" xfId="10" applyFont="1"/>
    <xf numFmtId="0" fontId="9" fillId="0" borderId="0" xfId="10" applyFont="1"/>
    <xf numFmtId="43" fontId="8" fillId="0" borderId="0" xfId="1" applyFont="1"/>
    <xf numFmtId="0" fontId="9" fillId="0" borderId="8" xfId="10" applyFont="1" applyBorder="1"/>
    <xf numFmtId="0" fontId="9" fillId="0" borderId="10" xfId="10" applyFont="1" applyBorder="1" applyAlignment="1">
      <alignment horizontal="center"/>
    </xf>
    <xf numFmtId="0" fontId="9" fillId="0" borderId="11" xfId="10" applyFont="1" applyBorder="1" applyAlignment="1">
      <alignment horizontal="center"/>
    </xf>
    <xf numFmtId="43" fontId="9" fillId="0" borderId="8" xfId="1" applyFont="1" applyBorder="1" applyAlignment="1">
      <alignment horizontal="center"/>
    </xf>
    <xf numFmtId="0" fontId="8" fillId="0" borderId="5" xfId="10" applyFont="1" applyBorder="1" applyAlignment="1">
      <alignment horizontal="center"/>
    </xf>
    <xf numFmtId="0" fontId="4" fillId="0" borderId="0" xfId="10" applyFont="1"/>
    <xf numFmtId="0" fontId="8" fillId="0" borderId="5" xfId="10" applyFont="1" applyBorder="1"/>
    <xf numFmtId="0" fontId="8" fillId="0" borderId="6" xfId="10" applyFont="1" applyBorder="1"/>
    <xf numFmtId="43" fontId="4" fillId="0" borderId="0" xfId="1" applyFont="1"/>
    <xf numFmtId="43" fontId="4" fillId="0" borderId="5" xfId="1" applyFont="1" applyBorder="1"/>
    <xf numFmtId="43" fontId="4" fillId="0" borderId="5" xfId="1" applyFont="1" applyBorder="1" applyAlignment="1">
      <alignment horizontal="center"/>
    </xf>
    <xf numFmtId="43" fontId="4" fillId="0" borderId="0" xfId="1" applyFont="1" applyAlignment="1">
      <alignment horizontal="center"/>
    </xf>
    <xf numFmtId="3" fontId="8" fillId="0" borderId="5" xfId="10" applyNumberFormat="1" applyFont="1" applyBorder="1" applyAlignment="1">
      <alignment horizontal="center"/>
    </xf>
    <xf numFmtId="0" fontId="4" fillId="0" borderId="6" xfId="10" applyFont="1" applyBorder="1"/>
    <xf numFmtId="0" fontId="10" fillId="0" borderId="6" xfId="10" applyFont="1" applyBorder="1"/>
    <xf numFmtId="0" fontId="8" fillId="0" borderId="8" xfId="10" applyFont="1" applyBorder="1" applyAlignment="1">
      <alignment horizontal="center"/>
    </xf>
    <xf numFmtId="0" fontId="4" fillId="0" borderId="10" xfId="10" applyFont="1" applyBorder="1"/>
    <xf numFmtId="0" fontId="8" fillId="0" borderId="10" xfId="10" applyFont="1" applyBorder="1"/>
    <xf numFmtId="0" fontId="8" fillId="0" borderId="8" xfId="10" applyFont="1" applyBorder="1"/>
    <xf numFmtId="0" fontId="8" fillId="0" borderId="11" xfId="10" applyFont="1" applyBorder="1"/>
    <xf numFmtId="4" fontId="4" fillId="0" borderId="10" xfId="10" applyNumberFormat="1" applyFont="1" applyBorder="1"/>
    <xf numFmtId="43" fontId="4" fillId="0" borderId="8" xfId="1" applyFont="1" applyBorder="1"/>
    <xf numFmtId="0" fontId="8" fillId="0" borderId="2" xfId="10" applyFont="1" applyBorder="1" applyAlignment="1">
      <alignment horizontal="center"/>
    </xf>
    <xf numFmtId="0" fontId="4" fillId="0" borderId="2" xfId="10" applyFont="1" applyBorder="1"/>
    <xf numFmtId="0" fontId="8" fillId="0" borderId="2" xfId="10" applyFont="1" applyBorder="1"/>
    <xf numFmtId="4" fontId="4" fillId="0" borderId="2" xfId="10" applyNumberFormat="1" applyFont="1" applyBorder="1"/>
    <xf numFmtId="43" fontId="4" fillId="0" borderId="2" xfId="1" applyFont="1" applyBorder="1"/>
    <xf numFmtId="0" fontId="8" fillId="0" borderId="0" xfId="10" applyFont="1" applyAlignment="1">
      <alignment horizontal="center"/>
    </xf>
    <xf numFmtId="4" fontId="4" fillId="0" borderId="0" xfId="10" applyNumberFormat="1" applyFont="1"/>
    <xf numFmtId="0" fontId="8" fillId="0" borderId="1" xfId="10" applyFont="1" applyBorder="1" applyAlignment="1">
      <alignment horizontal="center"/>
    </xf>
    <xf numFmtId="0" fontId="4" fillId="0" borderId="2" xfId="9" applyFont="1" applyBorder="1"/>
    <xf numFmtId="0" fontId="8" fillId="0" borderId="1" xfId="10" applyFont="1" applyBorder="1"/>
    <xf numFmtId="0" fontId="8" fillId="0" borderId="12" xfId="10" applyFont="1" applyBorder="1"/>
    <xf numFmtId="43" fontId="4" fillId="0" borderId="1" xfId="1" applyFont="1" applyBorder="1"/>
    <xf numFmtId="43" fontId="8" fillId="0" borderId="5" xfId="1" applyFont="1" applyBorder="1" applyAlignment="1">
      <alignment horizontal="center"/>
    </xf>
    <xf numFmtId="4" fontId="8" fillId="0" borderId="0" xfId="10" applyNumberFormat="1" applyFont="1"/>
    <xf numFmtId="43" fontId="8" fillId="0" borderId="5" xfId="1" applyFont="1" applyBorder="1"/>
    <xf numFmtId="43" fontId="8" fillId="0" borderId="1" xfId="1" applyFont="1" applyBorder="1"/>
    <xf numFmtId="0" fontId="8" fillId="0" borderId="3" xfId="10" applyFont="1" applyBorder="1" applyAlignment="1">
      <alignment horizontal="center"/>
    </xf>
    <xf numFmtId="0" fontId="4" fillId="0" borderId="4" xfId="10" applyFont="1" applyBorder="1"/>
    <xf numFmtId="0" fontId="8" fillId="0" borderId="4" xfId="10" applyFont="1" applyBorder="1"/>
    <xf numFmtId="0" fontId="8" fillId="0" borderId="13" xfId="10" applyFont="1" applyBorder="1"/>
    <xf numFmtId="4" fontId="4" fillId="0" borderId="4" xfId="10" applyNumberFormat="1" applyFont="1" applyBorder="1" applyAlignment="1">
      <alignment horizontal="center"/>
    </xf>
    <xf numFmtId="43" fontId="4" fillId="0" borderId="3" xfId="1" applyFont="1" applyBorder="1" applyAlignment="1">
      <alignment horizontal="center"/>
    </xf>
    <xf numFmtId="43" fontId="8" fillId="0" borderId="2" xfId="1" applyFont="1" applyBorder="1"/>
    <xf numFmtId="166" fontId="8" fillId="0" borderId="5" xfId="1" applyNumberFormat="1" applyFont="1" applyBorder="1" applyAlignment="1">
      <alignment horizontal="center"/>
    </xf>
    <xf numFmtId="4" fontId="4" fillId="0" borderId="0" xfId="10" applyNumberFormat="1" applyFont="1" applyAlignment="1">
      <alignment horizontal="right"/>
    </xf>
    <xf numFmtId="43" fontId="4" fillId="0" borderId="5" xfId="1" applyFont="1" applyBorder="1" applyAlignment="1">
      <alignment horizontal="right"/>
    </xf>
    <xf numFmtId="43" fontId="4" fillId="0" borderId="0" xfId="1" applyFont="1" applyAlignment="1">
      <alignment horizontal="right"/>
    </xf>
    <xf numFmtId="0" fontId="4" fillId="0" borderId="7" xfId="10" applyFont="1" applyBorder="1"/>
    <xf numFmtId="4" fontId="4" fillId="0" borderId="6" xfId="10" applyNumberFormat="1" applyFont="1" applyBorder="1"/>
    <xf numFmtId="0" fontId="8" fillId="0" borderId="9" xfId="10" applyFont="1" applyBorder="1"/>
    <xf numFmtId="43" fontId="8" fillId="0" borderId="8" xfId="1" applyFont="1" applyBorder="1"/>
    <xf numFmtId="0" fontId="8" fillId="0" borderId="0" xfId="9" applyFont="1"/>
    <xf numFmtId="0" fontId="8" fillId="0" borderId="0" xfId="9" quotePrefix="1" applyFont="1"/>
    <xf numFmtId="0" fontId="8" fillId="0" borderId="0" xfId="10" quotePrefix="1" applyFont="1"/>
    <xf numFmtId="0" fontId="4" fillId="0" borderId="0" xfId="10" quotePrefix="1" applyFont="1"/>
    <xf numFmtId="0" fontId="12" fillId="0" borderId="0" xfId="8" applyFont="1" applyAlignment="1">
      <alignment horizontal="left"/>
    </xf>
    <xf numFmtId="43" fontId="8" fillId="0" borderId="5" xfId="10" applyNumberFormat="1" applyFont="1" applyBorder="1" applyAlignment="1">
      <alignment horizontal="center"/>
    </xf>
    <xf numFmtId="0" fontId="9" fillId="0" borderId="0" xfId="0" applyFont="1" applyAlignment="1">
      <alignment horizontal="left"/>
    </xf>
    <xf numFmtId="0" fontId="0" fillId="0" borderId="0" xfId="0" applyAlignment="1">
      <alignment horizontal="center"/>
    </xf>
    <xf numFmtId="0" fontId="0" fillId="0" borderId="0" xfId="0" applyAlignment="1">
      <alignment horizontal="left"/>
    </xf>
    <xf numFmtId="0" fontId="4" fillId="0" borderId="0" xfId="0" applyFont="1"/>
    <xf numFmtId="0" fontId="0" fillId="0" borderId="14" xfId="0" applyBorder="1"/>
    <xf numFmtId="0" fontId="4" fillId="0" borderId="14" xfId="0" applyFont="1" applyBorder="1"/>
    <xf numFmtId="0" fontId="4" fillId="0" borderId="14" xfId="0" applyFont="1" applyBorder="1" applyAlignment="1">
      <alignment horizontal="left"/>
    </xf>
    <xf numFmtId="0" fontId="0" fillId="0" borderId="15" xfId="0" applyBorder="1"/>
    <xf numFmtId="0" fontId="0" fillId="0" borderId="0" xfId="0" applyAlignment="1">
      <alignment horizontal="right"/>
    </xf>
    <xf numFmtId="0" fontId="0" fillId="0" borderId="15" xfId="0" applyBorder="1" applyAlignment="1">
      <alignment horizontal="left"/>
    </xf>
    <xf numFmtId="0" fontId="0" fillId="0" borderId="14" xfId="0" applyBorder="1" applyAlignment="1">
      <alignment horizontal="left"/>
    </xf>
    <xf numFmtId="0" fontId="8" fillId="0" borderId="0" xfId="11" applyFont="1" applyAlignment="1">
      <alignment horizontal="left"/>
    </xf>
    <xf numFmtId="0" fontId="8" fillId="0" borderId="0" xfId="11" applyFont="1"/>
    <xf numFmtId="0" fontId="8" fillId="0" borderId="0" xfId="11" applyFont="1" applyAlignment="1">
      <alignment horizontal="center"/>
    </xf>
    <xf numFmtId="164" fontId="13" fillId="0" borderId="0" xfId="3" applyFont="1" applyFill="1" applyBorder="1" applyAlignment="1">
      <alignment vertical="center"/>
    </xf>
    <xf numFmtId="0" fontId="14" fillId="0" borderId="3" xfId="2" applyFont="1" applyBorder="1" applyAlignment="1">
      <alignment horizontal="center" vertical="center"/>
    </xf>
    <xf numFmtId="0" fontId="14" fillId="0" borderId="0" xfId="2" applyFont="1" applyAlignment="1">
      <alignment horizontal="center" vertical="center"/>
    </xf>
    <xf numFmtId="167" fontId="14" fillId="0" borderId="0" xfId="2" applyNumberFormat="1" applyFont="1" applyAlignment="1">
      <alignment horizontal="center" vertical="center"/>
    </xf>
    <xf numFmtId="0" fontId="14" fillId="0" borderId="0" xfId="12" applyFont="1" applyAlignment="1">
      <alignment horizontal="center" vertical="center"/>
    </xf>
    <xf numFmtId="164" fontId="14" fillId="0" borderId="0" xfId="3" applyFont="1" applyFill="1" applyAlignment="1">
      <alignment horizontal="center" vertical="center"/>
    </xf>
    <xf numFmtId="0" fontId="15" fillId="0" borderId="0" xfId="12" applyFont="1" applyAlignment="1">
      <alignment horizontal="center" vertical="center"/>
    </xf>
    <xf numFmtId="0" fontId="14" fillId="0" borderId="0" xfId="12" applyFont="1" applyAlignment="1">
      <alignment vertical="center"/>
    </xf>
    <xf numFmtId="167" fontId="13" fillId="0" borderId="0" xfId="3" applyNumberFormat="1" applyFont="1" applyFill="1" applyAlignment="1">
      <alignment vertical="center"/>
    </xf>
    <xf numFmtId="0" fontId="13" fillId="0" borderId="0" xfId="2" applyFont="1" applyAlignment="1">
      <alignment vertical="center"/>
    </xf>
    <xf numFmtId="168" fontId="14" fillId="0" borderId="0" xfId="12" applyNumberFormat="1" applyFont="1" applyAlignment="1">
      <alignment horizontal="center" vertical="center"/>
    </xf>
    <xf numFmtId="3" fontId="14" fillId="0" borderId="0" xfId="12" applyNumberFormat="1" applyFont="1" applyAlignment="1">
      <alignment horizontal="center" vertical="center"/>
    </xf>
    <xf numFmtId="3" fontId="14" fillId="0" borderId="0" xfId="12" applyNumberFormat="1" applyFont="1" applyAlignment="1">
      <alignment vertical="center"/>
    </xf>
    <xf numFmtId="0" fontId="13" fillId="0" borderId="0" xfId="2" applyFont="1" applyAlignment="1">
      <alignment horizontal="center" vertical="center"/>
    </xf>
    <xf numFmtId="164" fontId="13" fillId="0" borderId="0" xfId="3" applyFont="1" applyFill="1" applyAlignment="1">
      <alignment vertical="center"/>
    </xf>
    <xf numFmtId="164" fontId="14" fillId="0" borderId="0" xfId="3" applyFont="1" applyFill="1" applyAlignment="1">
      <alignment vertical="center"/>
    </xf>
    <xf numFmtId="0" fontId="16" fillId="0" borderId="0" xfId="12" applyFont="1" applyAlignment="1">
      <alignment horizontal="left" vertical="center"/>
    </xf>
    <xf numFmtId="0" fontId="17" fillId="0" borderId="0" xfId="13" applyFont="1" applyAlignment="1">
      <alignment horizontal="left"/>
    </xf>
    <xf numFmtId="0" fontId="16" fillId="0" borderId="0" xfId="14" applyFont="1" applyAlignment="1">
      <alignment horizontal="center" vertical="center"/>
    </xf>
    <xf numFmtId="0" fontId="17" fillId="0" borderId="0" xfId="13" applyFont="1" applyAlignment="1">
      <alignment horizontal="center" vertical="center"/>
    </xf>
    <xf numFmtId="164" fontId="17" fillId="0" borderId="0" xfId="3" applyFont="1" applyFill="1" applyAlignment="1">
      <alignment horizontal="center" vertical="center"/>
    </xf>
    <xf numFmtId="167" fontId="14" fillId="0" borderId="0" xfId="3" applyNumberFormat="1" applyFont="1" applyFill="1" applyAlignment="1">
      <alignment horizontal="center" vertical="center"/>
    </xf>
    <xf numFmtId="164" fontId="16" fillId="0" borderId="0" xfId="13" applyNumberFormat="1" applyFont="1" applyAlignment="1">
      <alignment horizontal="center" vertical="center"/>
    </xf>
    <xf numFmtId="0" fontId="13" fillId="0" borderId="0" xfId="13" applyFont="1" applyAlignment="1">
      <alignment horizontal="center" vertical="center"/>
    </xf>
    <xf numFmtId="0" fontId="13" fillId="0" borderId="0" xfId="13" applyFont="1" applyAlignment="1">
      <alignment horizontal="left"/>
    </xf>
    <xf numFmtId="0" fontId="16" fillId="0" borderId="16" xfId="2" applyFont="1" applyBorder="1" applyAlignment="1">
      <alignment horizontal="center" vertical="center"/>
    </xf>
    <xf numFmtId="164" fontId="16" fillId="0" borderId="1" xfId="3" applyFont="1" applyBorder="1" applyAlignment="1">
      <alignment horizontal="center" vertical="center"/>
    </xf>
    <xf numFmtId="164" fontId="16" fillId="0" borderId="2" xfId="3" applyFont="1" applyBorder="1" applyAlignment="1">
      <alignment horizontal="center" vertical="center"/>
    </xf>
    <xf numFmtId="167" fontId="13" fillId="0" borderId="0" xfId="3" applyNumberFormat="1" applyFont="1" applyAlignment="1">
      <alignment vertical="center"/>
    </xf>
    <xf numFmtId="0" fontId="16" fillId="0" borderId="17" xfId="2" applyFont="1" applyBorder="1" applyAlignment="1">
      <alignment horizontal="center" vertical="center"/>
    </xf>
    <xf numFmtId="164" fontId="16" fillId="0" borderId="3" xfId="3" applyFont="1" applyBorder="1" applyAlignment="1">
      <alignment horizontal="center" vertical="center"/>
    </xf>
    <xf numFmtId="164" fontId="16" fillId="0" borderId="4" xfId="3" applyFont="1" applyBorder="1" applyAlignment="1">
      <alignment horizontal="center" vertical="center"/>
    </xf>
    <xf numFmtId="49" fontId="16" fillId="2" borderId="1" xfId="15" applyNumberFormat="1" applyFont="1" applyFill="1" applyBorder="1" applyAlignment="1">
      <alignment horizontal="center" vertical="center"/>
    </xf>
    <xf numFmtId="49" fontId="16" fillId="4" borderId="1" xfId="15" applyNumberFormat="1" applyFont="1" applyFill="1" applyBorder="1" applyAlignment="1">
      <alignment horizontal="center" vertical="center"/>
    </xf>
    <xf numFmtId="164" fontId="13" fillId="0" borderId="0" xfId="3" applyFont="1" applyAlignment="1">
      <alignment vertical="center"/>
    </xf>
    <xf numFmtId="0" fontId="13" fillId="0" borderId="5" xfId="2" applyFont="1" applyBorder="1" applyAlignment="1">
      <alignment vertical="center"/>
    </xf>
    <xf numFmtId="0" fontId="13" fillId="0" borderId="6" xfId="2" applyFont="1" applyBorder="1" applyAlignment="1">
      <alignment vertical="center"/>
    </xf>
    <xf numFmtId="0" fontId="13" fillId="0" borderId="5" xfId="2" applyFont="1" applyBorder="1" applyAlignment="1">
      <alignment horizontal="center" vertical="center"/>
    </xf>
    <xf numFmtId="0" fontId="13" fillId="0" borderId="1" xfId="13" applyFont="1" applyBorder="1" applyAlignment="1">
      <alignment horizontal="left"/>
    </xf>
    <xf numFmtId="0" fontId="14" fillId="0" borderId="1" xfId="13" applyFont="1" applyBorder="1" applyAlignment="1">
      <alignment horizontal="left"/>
    </xf>
    <xf numFmtId="0" fontId="13" fillId="0" borderId="5" xfId="13" applyFont="1" applyBorder="1" applyAlignment="1">
      <alignment horizontal="left"/>
    </xf>
    <xf numFmtId="0" fontId="14" fillId="0" borderId="5" xfId="2" applyFont="1" applyBorder="1" applyAlignment="1">
      <alignment horizontal="center" vertical="center"/>
    </xf>
    <xf numFmtId="0" fontId="23" fillId="0" borderId="5" xfId="13" applyFont="1" applyBorder="1" applyAlignment="1">
      <alignment horizontal="left"/>
    </xf>
    <xf numFmtId="0" fontId="14" fillId="0" borderId="0" xfId="2" applyFont="1" applyAlignment="1">
      <alignment horizontal="left" vertical="center"/>
    </xf>
    <xf numFmtId="0" fontId="13" fillId="0" borderId="0" xfId="2" applyFont="1" applyAlignment="1">
      <alignment horizontal="left" vertical="center"/>
    </xf>
    <xf numFmtId="0" fontId="14" fillId="0" borderId="5" xfId="13" applyFont="1" applyBorder="1" applyAlignment="1">
      <alignment horizontal="center"/>
    </xf>
    <xf numFmtId="0" fontId="14" fillId="0" borderId="5" xfId="13" applyFont="1" applyBorder="1" applyAlignment="1">
      <alignment horizontal="center" vertical="center"/>
    </xf>
    <xf numFmtId="0" fontId="14" fillId="0" borderId="5" xfId="13" applyFont="1" applyBorder="1" applyAlignment="1">
      <alignment vertical="center"/>
    </xf>
    <xf numFmtId="0" fontId="13" fillId="0" borderId="5" xfId="2" applyFont="1" applyBorder="1" applyAlignment="1">
      <alignment horizontal="right" vertical="center"/>
    </xf>
    <xf numFmtId="169" fontId="13" fillId="0" borderId="0" xfId="2" applyNumberFormat="1" applyFont="1" applyAlignment="1">
      <alignment vertical="center"/>
    </xf>
    <xf numFmtId="0" fontId="13" fillId="0" borderId="3" xfId="2" applyFont="1" applyBorder="1" applyAlignment="1">
      <alignment horizontal="center" vertical="center"/>
    </xf>
    <xf numFmtId="0" fontId="14" fillId="0" borderId="0" xfId="2" applyFont="1" applyAlignment="1">
      <alignment vertical="center"/>
    </xf>
    <xf numFmtId="164" fontId="14" fillId="0" borderId="8" xfId="3" applyFont="1" applyBorder="1" applyAlignment="1">
      <alignment vertical="center"/>
    </xf>
    <xf numFmtId="167" fontId="14" fillId="0" borderId="8" xfId="17" applyNumberFormat="1" applyFont="1" applyBorder="1" applyAlignment="1">
      <alignment vertical="center"/>
    </xf>
    <xf numFmtId="0" fontId="14" fillId="0" borderId="13" xfId="2" applyFont="1" applyBorder="1" applyAlignment="1">
      <alignment vertical="center"/>
    </xf>
    <xf numFmtId="164" fontId="20" fillId="0" borderId="12" xfId="3" applyFont="1" applyFill="1" applyBorder="1" applyAlignment="1" applyProtection="1">
      <alignment vertical="center" textRotation="90"/>
      <protection locked="0" hidden="1"/>
    </xf>
    <xf numFmtId="167" fontId="13" fillId="0" borderId="18" xfId="3" applyNumberFormat="1" applyFont="1" applyFill="1" applyBorder="1" applyAlignment="1">
      <alignment horizontal="center" vertical="center"/>
    </xf>
    <xf numFmtId="164" fontId="20" fillId="0" borderId="16" xfId="3" applyFont="1" applyFill="1" applyBorder="1" applyAlignment="1" applyProtection="1">
      <alignment vertical="center" textRotation="90"/>
      <protection locked="0" hidden="1"/>
    </xf>
    <xf numFmtId="167" fontId="13" fillId="0" borderId="2" xfId="13" applyNumberFormat="1" applyFont="1" applyBorder="1" applyAlignment="1">
      <alignment horizontal="left"/>
    </xf>
    <xf numFmtId="167" fontId="13" fillId="0" borderId="12" xfId="13" applyNumberFormat="1" applyFont="1" applyBorder="1" applyAlignment="1">
      <alignment horizontal="center"/>
    </xf>
    <xf numFmtId="167" fontId="20" fillId="0" borderId="6" xfId="3" applyNumberFormat="1" applyFont="1" applyFill="1" applyBorder="1" applyAlignment="1" applyProtection="1">
      <alignment vertical="center" textRotation="90"/>
      <protection locked="0" hidden="1"/>
    </xf>
    <xf numFmtId="167" fontId="24" fillId="0" borderId="19" xfId="3" applyNumberFormat="1" applyFont="1" applyFill="1" applyBorder="1" applyAlignment="1">
      <alignment horizontal="center" vertical="center"/>
    </xf>
    <xf numFmtId="167" fontId="20" fillId="0" borderId="7" xfId="3" applyNumberFormat="1" applyFont="1" applyFill="1" applyBorder="1" applyAlignment="1" applyProtection="1">
      <alignment vertical="center" textRotation="90"/>
      <protection locked="0" hidden="1"/>
    </xf>
    <xf numFmtId="167" fontId="14" fillId="0" borderId="0" xfId="3" applyNumberFormat="1" applyFont="1" applyFill="1" applyBorder="1" applyAlignment="1">
      <alignment vertical="center"/>
    </xf>
    <xf numFmtId="167" fontId="24" fillId="0" borderId="6" xfId="3" applyNumberFormat="1" applyFont="1" applyFill="1" applyBorder="1" applyProtection="1">
      <protection locked="0" hidden="1"/>
    </xf>
    <xf numFmtId="164" fontId="20" fillId="0" borderId="6" xfId="3" applyFont="1" applyFill="1" applyBorder="1" applyAlignment="1" applyProtection="1">
      <alignment vertical="center" textRotation="90"/>
      <protection locked="0" hidden="1"/>
    </xf>
    <xf numFmtId="43" fontId="22" fillId="0" borderId="19" xfId="3" applyNumberFormat="1" applyFont="1" applyFill="1" applyBorder="1" applyAlignment="1">
      <alignment horizontal="center" vertical="center"/>
    </xf>
    <xf numFmtId="164" fontId="20" fillId="0" borderId="7" xfId="3" applyFont="1" applyFill="1" applyBorder="1" applyAlignment="1" applyProtection="1">
      <alignment vertical="center" textRotation="90"/>
      <protection locked="0" hidden="1"/>
    </xf>
    <xf numFmtId="0" fontId="13" fillId="0" borderId="0" xfId="12" applyFont="1" applyAlignment="1">
      <alignment vertical="center"/>
    </xf>
    <xf numFmtId="0" fontId="22" fillId="0" borderId="6" xfId="2" applyFont="1" applyBorder="1" applyProtection="1">
      <protection locked="0" hidden="1"/>
    </xf>
    <xf numFmtId="164" fontId="14" fillId="0" borderId="20" xfId="3" applyFont="1" applyFill="1" applyBorder="1" applyAlignment="1">
      <alignment horizontal="center" vertical="center"/>
    </xf>
    <xf numFmtId="0" fontId="24" fillId="0" borderId="6" xfId="2" applyFont="1" applyBorder="1" applyProtection="1">
      <protection locked="0" hidden="1"/>
    </xf>
    <xf numFmtId="164" fontId="20" fillId="0" borderId="6" xfId="3" applyFont="1" applyBorder="1" applyAlignment="1" applyProtection="1">
      <alignment vertical="center" textRotation="90"/>
      <protection locked="0" hidden="1"/>
    </xf>
    <xf numFmtId="0" fontId="13" fillId="0" borderId="18" xfId="12" applyFont="1" applyBorder="1" applyAlignment="1">
      <alignment horizontal="center" vertical="center"/>
    </xf>
    <xf numFmtId="164" fontId="20" fillId="0" borderId="7" xfId="3" applyFont="1" applyBorder="1" applyAlignment="1" applyProtection="1">
      <alignment vertical="center" textRotation="90"/>
      <protection locked="0" hidden="1"/>
    </xf>
    <xf numFmtId="164" fontId="14" fillId="0" borderId="0" xfId="3" applyFont="1" applyBorder="1" applyAlignment="1">
      <alignment vertical="center"/>
    </xf>
    <xf numFmtId="0" fontId="13" fillId="0" borderId="19" xfId="12" applyFont="1" applyBorder="1" applyAlignment="1">
      <alignment horizontal="center" vertical="center"/>
    </xf>
    <xf numFmtId="0" fontId="22" fillId="0" borderId="6" xfId="12" applyFont="1" applyBorder="1" applyAlignment="1">
      <alignment vertical="center"/>
    </xf>
    <xf numFmtId="0" fontId="13" fillId="0" borderId="21" xfId="12" applyFont="1" applyBorder="1" applyAlignment="1">
      <alignment horizontal="center" vertical="center"/>
    </xf>
    <xf numFmtId="164" fontId="20" fillId="0" borderId="13" xfId="3" applyFont="1" applyBorder="1" applyAlignment="1" applyProtection="1">
      <alignment vertical="center" textRotation="90"/>
      <protection locked="0" hidden="1"/>
    </xf>
    <xf numFmtId="0" fontId="13" fillId="0" borderId="20" xfId="12" applyFont="1" applyBorder="1" applyAlignment="1">
      <alignment horizontal="center" vertical="center"/>
    </xf>
    <xf numFmtId="164" fontId="20" fillId="0" borderId="17" xfId="3" applyFont="1" applyBorder="1" applyAlignment="1" applyProtection="1">
      <alignment vertical="center" textRotation="90"/>
      <protection locked="0" hidden="1"/>
    </xf>
    <xf numFmtId="0" fontId="13" fillId="0" borderId="4" xfId="12" applyFont="1" applyBorder="1" applyAlignment="1">
      <alignment vertical="center"/>
    </xf>
    <xf numFmtId="0" fontId="22" fillId="0" borderId="13" xfId="2" applyFont="1" applyBorder="1" applyProtection="1">
      <protection locked="0" hidden="1"/>
    </xf>
    <xf numFmtId="164" fontId="20" fillId="0" borderId="0" xfId="3" applyFont="1" applyBorder="1" applyAlignment="1" applyProtection="1">
      <alignment vertical="center" textRotation="90"/>
      <protection locked="0" hidden="1"/>
    </xf>
    <xf numFmtId="0" fontId="13" fillId="0" borderId="2" xfId="13" applyFont="1" applyBorder="1" applyAlignment="1">
      <alignment horizontal="center" vertical="center"/>
    </xf>
    <xf numFmtId="0" fontId="22" fillId="0" borderId="0" xfId="2" applyFont="1" applyProtection="1">
      <protection locked="0" hidden="1"/>
    </xf>
    <xf numFmtId="164" fontId="13" fillId="0" borderId="0" xfId="3" applyFont="1" applyAlignment="1">
      <alignment horizontal="center" vertical="center"/>
    </xf>
    <xf numFmtId="167" fontId="25" fillId="0" borderId="0" xfId="3" applyNumberFormat="1" applyFont="1" applyFill="1" applyAlignment="1">
      <alignment vertical="center"/>
    </xf>
    <xf numFmtId="167" fontId="25" fillId="0" borderId="0" xfId="3" applyNumberFormat="1" applyFont="1" applyAlignment="1">
      <alignment vertical="center"/>
    </xf>
    <xf numFmtId="167" fontId="25" fillId="0" borderId="0" xfId="3" applyNumberFormat="1" applyFont="1" applyAlignment="1">
      <alignment horizontal="center" vertical="center"/>
    </xf>
    <xf numFmtId="167" fontId="26" fillId="0" borderId="0" xfId="3" applyNumberFormat="1" applyFont="1" applyBorder="1" applyAlignment="1" applyProtection="1">
      <alignment vertical="center" textRotation="90"/>
      <protection locked="0" hidden="1"/>
    </xf>
    <xf numFmtId="167" fontId="25" fillId="0" borderId="0" xfId="3" applyNumberFormat="1" applyFont="1" applyBorder="1" applyAlignment="1">
      <alignment horizontal="center" vertical="center"/>
    </xf>
    <xf numFmtId="167" fontId="25" fillId="0" borderId="0" xfId="3" applyNumberFormat="1" applyFont="1" applyFill="1" applyBorder="1" applyAlignment="1">
      <alignment horizontal="center" vertical="center"/>
    </xf>
    <xf numFmtId="167" fontId="25" fillId="0" borderId="0" xfId="3" applyNumberFormat="1" applyFont="1" applyAlignment="1">
      <alignment horizontal="left"/>
    </xf>
    <xf numFmtId="0" fontId="25" fillId="0" borderId="0" xfId="2" applyFont="1" applyAlignment="1">
      <alignment vertical="center"/>
    </xf>
    <xf numFmtId="0" fontId="25" fillId="0" borderId="0" xfId="2" applyFont="1" applyAlignment="1">
      <alignment horizontal="center" vertical="center"/>
    </xf>
    <xf numFmtId="164" fontId="25" fillId="0" borderId="0" xfId="3" applyFont="1" applyAlignment="1">
      <alignment vertical="center"/>
    </xf>
    <xf numFmtId="164" fontId="26" fillId="0" borderId="0" xfId="3" applyFont="1" applyBorder="1" applyAlignment="1" applyProtection="1">
      <alignment vertical="center" textRotation="90"/>
      <protection locked="0" hidden="1"/>
    </xf>
    <xf numFmtId="170" fontId="25" fillId="0" borderId="0" xfId="13" applyNumberFormat="1" applyFont="1" applyAlignment="1">
      <alignment horizontal="center" vertical="center"/>
    </xf>
    <xf numFmtId="0" fontId="25" fillId="0" borderId="0" xfId="13" applyFont="1" applyAlignment="1">
      <alignment horizontal="left"/>
    </xf>
    <xf numFmtId="164" fontId="25" fillId="0" borderId="0" xfId="3" applyFont="1" applyAlignment="1">
      <alignment horizontal="left"/>
    </xf>
    <xf numFmtId="164" fontId="26" fillId="0" borderId="0" xfId="3" applyFont="1" applyBorder="1" applyAlignment="1" applyProtection="1">
      <alignment vertical="center"/>
      <protection locked="0" hidden="1"/>
    </xf>
    <xf numFmtId="164" fontId="25" fillId="0" borderId="0" xfId="3" applyFont="1" applyBorder="1" applyAlignment="1">
      <alignment horizontal="center" vertical="center"/>
    </xf>
    <xf numFmtId="164" fontId="27" fillId="0" borderId="0" xfId="3" applyFont="1" applyBorder="1" applyAlignment="1" applyProtection="1">
      <alignment vertical="center"/>
      <protection locked="0" hidden="1"/>
    </xf>
    <xf numFmtId="164" fontId="13" fillId="0" borderId="0" xfId="3" applyFont="1" applyBorder="1" applyAlignment="1">
      <alignment horizontal="center" vertical="center"/>
    </xf>
    <xf numFmtId="43" fontId="13" fillId="0" borderId="0" xfId="13" applyNumberFormat="1" applyFont="1" applyAlignment="1">
      <alignment horizontal="center" vertical="center"/>
    </xf>
    <xf numFmtId="170" fontId="13" fillId="0" borderId="0" xfId="13" applyNumberFormat="1" applyFont="1" applyAlignment="1">
      <alignment horizontal="center" vertical="center"/>
    </xf>
    <xf numFmtId="171" fontId="25" fillId="0" borderId="0" xfId="13" applyNumberFormat="1" applyFont="1" applyAlignment="1">
      <alignment horizontal="center" vertical="center"/>
    </xf>
    <xf numFmtId="167" fontId="13" fillId="0" borderId="0" xfId="13" applyNumberFormat="1" applyFont="1" applyAlignment="1">
      <alignment horizontal="center" vertical="center"/>
    </xf>
    <xf numFmtId="164" fontId="28" fillId="0" borderId="3" xfId="3" applyFont="1" applyBorder="1" applyAlignment="1">
      <alignment horizontal="center" vertical="center"/>
    </xf>
    <xf numFmtId="164" fontId="13" fillId="0" borderId="19" xfId="3" applyFont="1" applyFill="1" applyBorder="1" applyAlignment="1">
      <alignment horizontal="center" vertical="center"/>
    </xf>
    <xf numFmtId="164" fontId="23" fillId="0" borderId="19" xfId="3" applyFont="1" applyFill="1" applyBorder="1" applyAlignment="1">
      <alignment horizontal="center" vertical="center"/>
    </xf>
    <xf numFmtId="164" fontId="14" fillId="0" borderId="0" xfId="3" applyFont="1" applyFill="1" applyAlignment="1">
      <alignment horizontal="left" vertical="center"/>
    </xf>
    <xf numFmtId="164" fontId="25" fillId="0" borderId="0" xfId="3" applyFont="1" applyFill="1" applyBorder="1" applyAlignment="1">
      <alignment horizontal="center" vertical="center"/>
    </xf>
    <xf numFmtId="164" fontId="13" fillId="0" borderId="0" xfId="3" applyFont="1" applyFill="1" applyBorder="1" applyAlignment="1">
      <alignment horizontal="center" vertical="center"/>
    </xf>
    <xf numFmtId="171" fontId="25" fillId="6" borderId="0" xfId="13" applyNumberFormat="1" applyFont="1" applyFill="1" applyAlignment="1">
      <alignment horizontal="center" vertical="center"/>
    </xf>
    <xf numFmtId="172" fontId="13" fillId="0" borderId="21" xfId="12" applyNumberFormat="1" applyFont="1" applyBorder="1" applyAlignment="1">
      <alignment horizontal="center" vertical="center"/>
    </xf>
    <xf numFmtId="164" fontId="13" fillId="0" borderId="21" xfId="12" applyNumberFormat="1" applyFont="1" applyBorder="1" applyAlignment="1">
      <alignment horizontal="center" vertical="center"/>
    </xf>
    <xf numFmtId="167" fontId="24" fillId="7" borderId="19" xfId="3" applyNumberFormat="1" applyFont="1" applyFill="1" applyBorder="1" applyAlignment="1">
      <alignment horizontal="center" vertical="center"/>
    </xf>
    <xf numFmtId="167" fontId="23" fillId="0" borderId="0" xfId="3" applyNumberFormat="1" applyFont="1" applyAlignment="1">
      <alignment vertical="center"/>
    </xf>
    <xf numFmtId="0" fontId="16" fillId="0" borderId="0" xfId="13" applyFont="1" applyAlignment="1">
      <alignment horizontal="left" vertical="center"/>
    </xf>
    <xf numFmtId="10" fontId="23" fillId="0" borderId="19" xfId="12" applyNumberFormat="1" applyFont="1" applyBorder="1" applyAlignment="1">
      <alignment horizontal="center" vertical="center"/>
    </xf>
    <xf numFmtId="164" fontId="13" fillId="0" borderId="19" xfId="12" applyNumberFormat="1" applyFont="1" applyBorder="1" applyAlignment="1">
      <alignment horizontal="center" vertical="center"/>
    </xf>
    <xf numFmtId="10" fontId="23" fillId="0" borderId="19" xfId="18" applyNumberFormat="1" applyFont="1" applyFill="1" applyBorder="1" applyAlignment="1">
      <alignment horizontal="center" vertical="center"/>
    </xf>
    <xf numFmtId="167" fontId="14" fillId="0" borderId="19" xfId="3" applyNumberFormat="1" applyFont="1" applyFill="1" applyBorder="1" applyAlignment="1">
      <alignment horizontal="center" vertical="center"/>
    </xf>
    <xf numFmtId="164" fontId="30" fillId="0" borderId="20" xfId="3" applyFont="1" applyFill="1" applyBorder="1" applyAlignment="1">
      <alignment horizontal="center" vertical="center"/>
    </xf>
    <xf numFmtId="0" fontId="13" fillId="8" borderId="1" xfId="13" applyFont="1" applyFill="1" applyBorder="1" applyAlignment="1">
      <alignment horizontal="left"/>
    </xf>
    <xf numFmtId="0" fontId="13" fillId="8" borderId="5" xfId="13" applyFont="1" applyFill="1" applyBorder="1" applyAlignment="1">
      <alignment horizontal="left"/>
    </xf>
    <xf numFmtId="0" fontId="23" fillId="8" borderId="5" xfId="13" applyFont="1" applyFill="1" applyBorder="1" applyAlignment="1">
      <alignment horizontal="left"/>
    </xf>
    <xf numFmtId="0" fontId="14" fillId="8" borderId="0" xfId="2" applyFont="1" applyFill="1" applyAlignment="1">
      <alignment vertical="center"/>
    </xf>
    <xf numFmtId="164" fontId="13" fillId="0" borderId="19" xfId="13" applyNumberFormat="1" applyFont="1" applyBorder="1" applyAlignment="1">
      <alignment horizontal="center" vertical="center"/>
    </xf>
    <xf numFmtId="0" fontId="13" fillId="0" borderId="20" xfId="13" applyFont="1" applyBorder="1" applyAlignment="1">
      <alignment horizontal="center" vertical="center"/>
    </xf>
    <xf numFmtId="0" fontId="14" fillId="3" borderId="8" xfId="2" applyFont="1" applyFill="1" applyBorder="1" applyAlignment="1">
      <alignment horizontal="center" vertical="center"/>
    </xf>
    <xf numFmtId="164" fontId="13" fillId="0" borderId="21" xfId="3" applyFont="1" applyFill="1" applyBorder="1" applyAlignment="1">
      <alignment horizontal="center" vertical="center"/>
    </xf>
    <xf numFmtId="164" fontId="14" fillId="3" borderId="8" xfId="3" applyFont="1" applyFill="1" applyBorder="1" applyAlignment="1">
      <alignment horizontal="center" vertical="center"/>
    </xf>
    <xf numFmtId="164" fontId="13" fillId="0" borderId="22" xfId="3" applyFont="1" applyFill="1" applyBorder="1" applyAlignment="1">
      <alignment horizontal="center" vertical="center"/>
    </xf>
    <xf numFmtId="164" fontId="23" fillId="0" borderId="22" xfId="3" applyFont="1" applyFill="1" applyBorder="1" applyAlignment="1">
      <alignment horizontal="center" vertical="center"/>
    </xf>
    <xf numFmtId="164" fontId="22" fillId="0" borderId="21" xfId="3" applyFont="1" applyFill="1" applyBorder="1" applyAlignment="1">
      <alignment horizontal="center" vertical="center"/>
    </xf>
    <xf numFmtId="0" fontId="14" fillId="9" borderId="8" xfId="2" applyFont="1" applyFill="1" applyBorder="1" applyAlignment="1">
      <alignment horizontal="center" vertical="center"/>
    </xf>
    <xf numFmtId="164" fontId="13" fillId="9" borderId="8" xfId="3" applyFont="1" applyFill="1" applyBorder="1" applyAlignment="1">
      <alignment horizontal="center" vertical="center"/>
    </xf>
    <xf numFmtId="0" fontId="14" fillId="10" borderId="8" xfId="2" applyFont="1" applyFill="1" applyBorder="1" applyAlignment="1">
      <alignment horizontal="center" vertical="center"/>
    </xf>
    <xf numFmtId="164" fontId="13" fillId="10" borderId="8" xfId="3" applyFont="1" applyFill="1" applyBorder="1" applyAlignment="1">
      <alignment horizontal="center" vertical="center"/>
    </xf>
    <xf numFmtId="164" fontId="13" fillId="0" borderId="21" xfId="13" applyNumberFormat="1" applyFont="1" applyBorder="1" applyAlignment="1">
      <alignment horizontal="center" vertical="center"/>
    </xf>
    <xf numFmtId="164" fontId="13" fillId="0" borderId="22" xfId="13" applyNumberFormat="1" applyFont="1" applyBorder="1" applyAlignment="1">
      <alignment horizontal="center" vertical="center"/>
    </xf>
    <xf numFmtId="0" fontId="14" fillId="12" borderId="8" xfId="2" applyFont="1" applyFill="1" applyBorder="1" applyAlignment="1">
      <alignment horizontal="center" vertical="center"/>
    </xf>
    <xf numFmtId="164" fontId="13" fillId="12" borderId="8" xfId="3" applyFont="1" applyFill="1" applyBorder="1" applyAlignment="1">
      <alignment horizontal="center" vertical="center"/>
    </xf>
    <xf numFmtId="49" fontId="16" fillId="13" borderId="1" xfId="15" applyNumberFormat="1" applyFont="1" applyFill="1" applyBorder="1" applyAlignment="1">
      <alignment horizontal="center" vertical="center"/>
    </xf>
    <xf numFmtId="49" fontId="16" fillId="11" borderId="1" xfId="15" applyNumberFormat="1" applyFont="1" applyFill="1" applyBorder="1" applyAlignment="1">
      <alignment horizontal="center" vertical="center"/>
    </xf>
    <xf numFmtId="164" fontId="13" fillId="3" borderId="8" xfId="13" applyNumberFormat="1" applyFont="1" applyFill="1" applyBorder="1" applyAlignment="1">
      <alignment horizontal="center" vertical="center"/>
    </xf>
    <xf numFmtId="0" fontId="14" fillId="4" borderId="8" xfId="2" applyFont="1" applyFill="1" applyBorder="1" applyAlignment="1">
      <alignment horizontal="center" vertical="center"/>
    </xf>
    <xf numFmtId="0" fontId="13" fillId="4" borderId="10" xfId="2" applyFont="1" applyFill="1" applyBorder="1" applyAlignment="1">
      <alignment vertical="center"/>
    </xf>
    <xf numFmtId="0" fontId="13" fillId="4" borderId="11" xfId="2" applyFont="1" applyFill="1" applyBorder="1" applyAlignment="1">
      <alignment vertical="center"/>
    </xf>
    <xf numFmtId="0" fontId="13" fillId="4" borderId="8" xfId="2" applyFont="1" applyFill="1" applyBorder="1" applyAlignment="1">
      <alignment horizontal="center" vertical="center"/>
    </xf>
    <xf numFmtId="164" fontId="13" fillId="4" borderId="8" xfId="3" applyFont="1" applyFill="1" applyBorder="1" applyAlignment="1">
      <alignment vertical="center"/>
    </xf>
    <xf numFmtId="164" fontId="13" fillId="4" borderId="8" xfId="3" applyFont="1" applyFill="1" applyBorder="1" applyAlignment="1">
      <alignment horizontal="center" vertical="center"/>
    </xf>
    <xf numFmtId="0" fontId="14" fillId="5" borderId="8" xfId="2" applyFont="1" applyFill="1" applyBorder="1" applyAlignment="1">
      <alignment horizontal="center" vertical="center"/>
    </xf>
    <xf numFmtId="164" fontId="13" fillId="5" borderId="8" xfId="13" applyNumberFormat="1" applyFont="1" applyFill="1" applyBorder="1" applyAlignment="1">
      <alignment horizontal="center" vertical="center"/>
    </xf>
    <xf numFmtId="167" fontId="13" fillId="0" borderId="0" xfId="13" applyNumberFormat="1" applyFont="1" applyAlignment="1">
      <alignment horizontal="center"/>
    </xf>
    <xf numFmtId="167" fontId="24" fillId="0" borderId="0" xfId="3" applyNumberFormat="1" applyFont="1" applyFill="1" applyBorder="1" applyProtection="1">
      <protection locked="0" hidden="1"/>
    </xf>
    <xf numFmtId="0" fontId="24" fillId="0" borderId="0" xfId="2" applyFont="1" applyProtection="1">
      <protection locked="0" hidden="1"/>
    </xf>
    <xf numFmtId="0" fontId="22" fillId="0" borderId="0" xfId="12" applyFont="1" applyAlignment="1">
      <alignment vertical="center"/>
    </xf>
    <xf numFmtId="0" fontId="16" fillId="0" borderId="0" xfId="12" applyFont="1" applyAlignment="1">
      <alignment horizontal="center" vertical="center"/>
    </xf>
    <xf numFmtId="0" fontId="14" fillId="0" borderId="0" xfId="13" applyFont="1" applyAlignment="1">
      <alignment horizontal="left"/>
    </xf>
    <xf numFmtId="3" fontId="16" fillId="0" borderId="0" xfId="12" applyNumberFormat="1" applyFont="1" applyAlignment="1">
      <alignment horizontal="left" vertical="center"/>
    </xf>
    <xf numFmtId="0" fontId="14" fillId="3" borderId="10" xfId="2" applyFont="1" applyFill="1" applyBorder="1" applyAlignment="1">
      <alignment horizontal="center" vertical="center"/>
    </xf>
    <xf numFmtId="0" fontId="14" fillId="3" borderId="10" xfId="2" applyFont="1" applyFill="1" applyBorder="1" applyAlignment="1">
      <alignment vertical="center"/>
    </xf>
    <xf numFmtId="167" fontId="22" fillId="3" borderId="8" xfId="3" applyNumberFormat="1" applyFont="1" applyFill="1" applyBorder="1" applyAlignment="1" applyProtection="1">
      <alignment vertical="center"/>
      <protection locked="0" hidden="1"/>
    </xf>
    <xf numFmtId="164" fontId="13" fillId="0" borderId="5" xfId="3" applyFont="1" applyFill="1" applyBorder="1" applyAlignment="1">
      <alignment vertical="center"/>
    </xf>
    <xf numFmtId="167" fontId="22" fillId="0" borderId="5" xfId="16" applyNumberFormat="1" applyFont="1" applyFill="1" applyBorder="1" applyAlignment="1" applyProtection="1">
      <alignment vertical="center"/>
      <protection locked="0" hidden="1"/>
    </xf>
    <xf numFmtId="165" fontId="13" fillId="0" borderId="0" xfId="3" applyNumberFormat="1" applyFont="1" applyFill="1" applyBorder="1" applyAlignment="1">
      <alignment vertical="center"/>
    </xf>
    <xf numFmtId="0" fontId="13" fillId="0" borderId="7" xfId="2" applyFont="1" applyBorder="1" applyAlignment="1">
      <alignment vertical="center"/>
    </xf>
    <xf numFmtId="165" fontId="13" fillId="0" borderId="5" xfId="3" applyNumberFormat="1" applyFont="1" applyFill="1" applyBorder="1" applyAlignment="1">
      <alignment vertical="center"/>
    </xf>
    <xf numFmtId="0" fontId="14" fillId="4" borderId="10" xfId="2" applyFont="1" applyFill="1" applyBorder="1" applyAlignment="1">
      <alignment vertical="center"/>
    </xf>
    <xf numFmtId="167" fontId="22" fillId="4" borderId="8" xfId="16" applyNumberFormat="1" applyFont="1" applyFill="1" applyBorder="1" applyAlignment="1" applyProtection="1">
      <alignment vertical="center"/>
      <protection locked="0" hidden="1"/>
    </xf>
    <xf numFmtId="167" fontId="13" fillId="0" borderId="5" xfId="3" applyNumberFormat="1" applyFont="1" applyFill="1" applyBorder="1" applyAlignment="1">
      <alignment vertical="center"/>
    </xf>
    <xf numFmtId="0" fontId="14" fillId="9" borderId="10" xfId="2" applyFont="1" applyFill="1" applyBorder="1" applyAlignment="1">
      <alignment horizontal="left" vertical="center"/>
    </xf>
    <xf numFmtId="0" fontId="13" fillId="9" borderId="8" xfId="2" applyFont="1" applyFill="1" applyBorder="1" applyAlignment="1">
      <alignment horizontal="center" vertical="center"/>
    </xf>
    <xf numFmtId="165" fontId="13" fillId="9" borderId="10" xfId="3" applyNumberFormat="1" applyFont="1" applyFill="1" applyBorder="1" applyAlignment="1">
      <alignment vertical="center"/>
    </xf>
    <xf numFmtId="164" fontId="13" fillId="9" borderId="8" xfId="3" applyFont="1" applyFill="1" applyBorder="1" applyAlignment="1">
      <alignment vertical="center"/>
    </xf>
    <xf numFmtId="167" fontId="13" fillId="9" borderId="8" xfId="3" applyNumberFormat="1" applyFont="1" applyFill="1" applyBorder="1" applyAlignment="1">
      <alignment vertical="center"/>
    </xf>
    <xf numFmtId="167" fontId="22" fillId="9" borderId="8" xfId="16" applyNumberFormat="1" applyFont="1" applyFill="1" applyBorder="1" applyAlignment="1" applyProtection="1">
      <alignment vertical="center"/>
      <protection locked="0" hidden="1"/>
    </xf>
    <xf numFmtId="0" fontId="14" fillId="12" borderId="10" xfId="2" applyFont="1" applyFill="1" applyBorder="1" applyAlignment="1">
      <alignment vertical="center"/>
    </xf>
    <xf numFmtId="0" fontId="13" fillId="12" borderId="8" xfId="2" applyFont="1" applyFill="1" applyBorder="1" applyAlignment="1">
      <alignment horizontal="center" vertical="center"/>
    </xf>
    <xf numFmtId="165" fontId="13" fillId="12" borderId="10" xfId="3" applyNumberFormat="1" applyFont="1" applyFill="1" applyBorder="1" applyAlignment="1">
      <alignment vertical="center"/>
    </xf>
    <xf numFmtId="164" fontId="13" fillId="12" borderId="8" xfId="3" applyFont="1" applyFill="1" applyBorder="1" applyAlignment="1">
      <alignment vertical="center"/>
    </xf>
    <xf numFmtId="167" fontId="13" fillId="12" borderId="8" xfId="3" applyNumberFormat="1" applyFont="1" applyFill="1" applyBorder="1" applyAlignment="1">
      <alignment vertical="center"/>
    </xf>
    <xf numFmtId="167" fontId="22" fillId="12" borderId="8" xfId="16" applyNumberFormat="1" applyFont="1" applyFill="1" applyBorder="1" applyAlignment="1" applyProtection="1">
      <alignment vertical="center"/>
      <protection locked="0" hidden="1"/>
    </xf>
    <xf numFmtId="165" fontId="13" fillId="0" borderId="0" xfId="3" applyNumberFormat="1" applyFont="1" applyFill="1" applyBorder="1" applyAlignment="1">
      <alignment horizontal="right" vertical="center"/>
    </xf>
    <xf numFmtId="167" fontId="23" fillId="0" borderId="5" xfId="16" applyNumberFormat="1" applyFont="1" applyFill="1" applyBorder="1" applyAlignment="1" applyProtection="1">
      <alignment vertical="center"/>
      <protection locked="0" hidden="1"/>
    </xf>
    <xf numFmtId="0" fontId="14" fillId="10" borderId="10" xfId="2" applyFont="1" applyFill="1" applyBorder="1" applyAlignment="1">
      <alignment vertical="center"/>
    </xf>
    <xf numFmtId="0" fontId="13" fillId="10" borderId="8" xfId="2" applyFont="1" applyFill="1" applyBorder="1" applyAlignment="1">
      <alignment horizontal="center" vertical="center"/>
    </xf>
    <xf numFmtId="165" fontId="13" fillId="10" borderId="10" xfId="3" applyNumberFormat="1" applyFont="1" applyFill="1" applyBorder="1" applyAlignment="1">
      <alignment vertical="center"/>
    </xf>
    <xf numFmtId="164" fontId="13" fillId="10" borderId="8" xfId="3" applyFont="1" applyFill="1" applyBorder="1" applyAlignment="1">
      <alignment vertical="center"/>
    </xf>
    <xf numFmtId="167" fontId="13" fillId="10" borderId="8" xfId="3" applyNumberFormat="1" applyFont="1" applyFill="1" applyBorder="1" applyAlignment="1">
      <alignment vertical="center"/>
    </xf>
    <xf numFmtId="167" fontId="22" fillId="10" borderId="8" xfId="16" applyNumberFormat="1" applyFont="1" applyFill="1" applyBorder="1" applyAlignment="1" applyProtection="1">
      <alignment vertical="center"/>
      <protection locked="0" hidden="1"/>
    </xf>
    <xf numFmtId="0" fontId="23" fillId="0" borderId="7" xfId="2" applyFont="1" applyBorder="1" applyAlignment="1">
      <alignment vertical="center"/>
    </xf>
    <xf numFmtId="0" fontId="23" fillId="0" borderId="0" xfId="2" applyFont="1" applyAlignment="1">
      <alignment vertical="center"/>
    </xf>
    <xf numFmtId="0" fontId="14" fillId="5" borderId="10" xfId="2" applyFont="1" applyFill="1" applyBorder="1" applyAlignment="1">
      <alignment horizontal="left" vertical="center"/>
    </xf>
    <xf numFmtId="0" fontId="13" fillId="5" borderId="8" xfId="2" applyFont="1" applyFill="1" applyBorder="1" applyAlignment="1">
      <alignment horizontal="center" vertical="center"/>
    </xf>
    <xf numFmtId="165" fontId="13" fillId="5" borderId="10" xfId="3" applyNumberFormat="1" applyFont="1" applyFill="1" applyBorder="1" applyAlignment="1">
      <alignment vertical="center"/>
    </xf>
    <xf numFmtId="164" fontId="13" fillId="5" borderId="8" xfId="3" applyFont="1" applyFill="1" applyBorder="1" applyAlignment="1">
      <alignment vertical="center"/>
    </xf>
    <xf numFmtId="167" fontId="13" fillId="5" borderId="8" xfId="3" applyNumberFormat="1" applyFont="1" applyFill="1" applyBorder="1" applyAlignment="1">
      <alignment vertical="center"/>
    </xf>
    <xf numFmtId="167" fontId="22" fillId="5" borderId="8" xfId="16" applyNumberFormat="1" applyFont="1" applyFill="1" applyBorder="1" applyAlignment="1" applyProtection="1">
      <alignment vertical="center"/>
      <protection locked="0" hidden="1"/>
    </xf>
    <xf numFmtId="0" fontId="14" fillId="3" borderId="10" xfId="2" applyFont="1" applyFill="1" applyBorder="1" applyAlignment="1">
      <alignment horizontal="left" vertical="center"/>
    </xf>
    <xf numFmtId="0" fontId="13" fillId="3" borderId="8" xfId="2" applyFont="1" applyFill="1" applyBorder="1" applyAlignment="1">
      <alignment horizontal="center" vertical="center"/>
    </xf>
    <xf numFmtId="165" fontId="13" fillId="3" borderId="10" xfId="3" applyNumberFormat="1" applyFont="1" applyFill="1" applyBorder="1" applyAlignment="1">
      <alignment vertical="center"/>
    </xf>
    <xf numFmtId="164" fontId="13" fillId="3" borderId="8" xfId="3" applyFont="1" applyFill="1" applyBorder="1" applyAlignment="1">
      <alignment vertical="center"/>
    </xf>
    <xf numFmtId="167" fontId="13" fillId="3" borderId="8" xfId="3" applyNumberFormat="1" applyFont="1" applyFill="1" applyBorder="1" applyAlignment="1">
      <alignment vertical="center"/>
    </xf>
    <xf numFmtId="167" fontId="22" fillId="3" borderId="8" xfId="16" applyNumberFormat="1" applyFont="1" applyFill="1" applyBorder="1" applyAlignment="1" applyProtection="1">
      <alignment vertical="center"/>
      <protection locked="0" hidden="1"/>
    </xf>
    <xf numFmtId="0" fontId="13" fillId="0" borderId="7" xfId="2" applyFont="1" applyBorder="1" applyAlignment="1" applyProtection="1">
      <alignment vertical="center"/>
      <protection locked="0" hidden="1"/>
    </xf>
    <xf numFmtId="0" fontId="13" fillId="0" borderId="6" xfId="2" applyFont="1" applyBorder="1" applyAlignment="1" applyProtection="1">
      <alignment vertical="center"/>
      <protection locked="0" hidden="1"/>
    </xf>
    <xf numFmtId="0" fontId="13" fillId="0" borderId="5" xfId="2" applyFont="1" applyBorder="1" applyAlignment="1" applyProtection="1">
      <alignment horizontal="center" vertical="center"/>
      <protection locked="0" hidden="1"/>
    </xf>
    <xf numFmtId="166" fontId="13" fillId="0" borderId="5" xfId="3" applyNumberFormat="1" applyFont="1" applyFill="1" applyBorder="1" applyAlignment="1" applyProtection="1">
      <alignment vertical="center"/>
      <protection hidden="1"/>
    </xf>
    <xf numFmtId="165" fontId="13" fillId="0" borderId="0" xfId="3" applyNumberFormat="1" applyFont="1" applyFill="1" applyBorder="1" applyAlignment="1">
      <alignment horizontal="center" vertical="center"/>
    </xf>
    <xf numFmtId="164" fontId="13" fillId="0" borderId="5" xfId="3" applyFont="1" applyFill="1" applyBorder="1" applyAlignment="1">
      <alignment horizontal="center" vertical="center"/>
    </xf>
    <xf numFmtId="0" fontId="27" fillId="0" borderId="0" xfId="12" applyFont="1" applyAlignment="1">
      <alignment horizontal="left" vertical="center"/>
    </xf>
    <xf numFmtId="0" fontId="31" fillId="0" borderId="0" xfId="13" applyFont="1" applyAlignment="1">
      <alignment horizontal="left"/>
    </xf>
    <xf numFmtId="0" fontId="31" fillId="0" borderId="0" xfId="2" applyFont="1" applyAlignment="1">
      <alignment vertical="center"/>
    </xf>
    <xf numFmtId="164" fontId="20" fillId="14" borderId="1" xfId="3" applyFont="1" applyFill="1" applyBorder="1" applyAlignment="1" applyProtection="1">
      <alignment vertical="center" textRotation="90"/>
      <protection locked="0" hidden="1"/>
    </xf>
    <xf numFmtId="164" fontId="20" fillId="14" borderId="5" xfId="3" applyFont="1" applyFill="1" applyBorder="1" applyAlignment="1" applyProtection="1">
      <alignment vertical="center" textRotation="90"/>
      <protection locked="0" hidden="1"/>
    </xf>
    <xf numFmtId="164" fontId="20" fillId="14" borderId="3" xfId="3" applyFont="1" applyFill="1" applyBorder="1" applyAlignment="1" applyProtection="1">
      <alignment vertical="center" textRotation="90"/>
      <protection locked="0" hidden="1"/>
    </xf>
    <xf numFmtId="164" fontId="23" fillId="14" borderId="1" xfId="3" applyFont="1" applyFill="1" applyBorder="1" applyAlignment="1">
      <alignment vertical="center"/>
    </xf>
    <xf numFmtId="0" fontId="14" fillId="4" borderId="10" xfId="2" applyFont="1" applyFill="1" applyBorder="1" applyAlignment="1">
      <alignment horizontal="center" vertical="center"/>
    </xf>
    <xf numFmtId="0" fontId="14" fillId="9" borderId="10" xfId="2" applyFont="1" applyFill="1" applyBorder="1" applyAlignment="1">
      <alignment horizontal="center" vertical="center"/>
    </xf>
    <xf numFmtId="0" fontId="14" fillId="12" borderId="10" xfId="2" applyFont="1" applyFill="1" applyBorder="1" applyAlignment="1">
      <alignment horizontal="center" vertical="center"/>
    </xf>
    <xf numFmtId="0" fontId="14" fillId="10" borderId="10" xfId="2" applyFont="1" applyFill="1" applyBorder="1" applyAlignment="1">
      <alignment horizontal="center" vertical="center"/>
    </xf>
    <xf numFmtId="0" fontId="13" fillId="0" borderId="0" xfId="2" applyFont="1" applyAlignment="1">
      <alignment horizontal="right" vertical="center"/>
    </xf>
    <xf numFmtId="0" fontId="14" fillId="5" borderId="10" xfId="2" applyFont="1" applyFill="1" applyBorder="1" applyAlignment="1">
      <alignment horizontal="center" vertical="center"/>
    </xf>
    <xf numFmtId="0" fontId="13" fillId="0" borderId="16" xfId="2" applyFont="1" applyBorder="1" applyAlignment="1">
      <alignment horizontal="center" vertical="center"/>
    </xf>
    <xf numFmtId="0" fontId="13" fillId="0" borderId="7" xfId="2" applyFont="1" applyBorder="1" applyAlignment="1">
      <alignment horizontal="center" vertical="center"/>
    </xf>
    <xf numFmtId="0" fontId="13" fillId="0" borderId="17" xfId="2" applyFont="1" applyBorder="1" applyAlignment="1">
      <alignment horizontal="center" vertical="center"/>
    </xf>
    <xf numFmtId="0" fontId="12" fillId="0" borderId="0" xfId="0" applyFont="1" applyAlignment="1">
      <alignment horizontal="left"/>
    </xf>
    <xf numFmtId="4" fontId="12" fillId="0" borderId="0" xfId="0" applyNumberFormat="1" applyFont="1"/>
    <xf numFmtId="0" fontId="12" fillId="0" borderId="0" xfId="0" applyFont="1"/>
    <xf numFmtId="173" fontId="12" fillId="0" borderId="0" xfId="0" applyNumberFormat="1" applyFont="1"/>
    <xf numFmtId="3" fontId="13" fillId="0" borderId="0" xfId="13" applyNumberFormat="1" applyFont="1" applyAlignment="1">
      <alignment horizontal="center" vertical="center"/>
    </xf>
    <xf numFmtId="167" fontId="19" fillId="0" borderId="1" xfId="3" applyNumberFormat="1" applyFont="1" applyBorder="1" applyAlignment="1" applyProtection="1">
      <alignment horizontal="center" vertical="center"/>
      <protection locked="0" hidden="1"/>
    </xf>
    <xf numFmtId="167" fontId="19" fillId="0" borderId="3" xfId="3" applyNumberFormat="1" applyFont="1" applyBorder="1" applyAlignment="1" applyProtection="1">
      <alignment horizontal="center" vertical="center"/>
      <protection locked="0" hidden="1"/>
    </xf>
    <xf numFmtId="0" fontId="14" fillId="0" borderId="0" xfId="2" applyFont="1" applyAlignment="1">
      <alignment horizontal="center" vertical="center"/>
    </xf>
    <xf numFmtId="0" fontId="16" fillId="0" borderId="2" xfId="2" applyFont="1" applyBorder="1" applyAlignment="1">
      <alignment horizontal="center" vertical="center"/>
    </xf>
    <xf numFmtId="0" fontId="16" fillId="0" borderId="4" xfId="2" applyFont="1" applyBorder="1" applyAlignment="1">
      <alignment horizontal="center" vertical="center"/>
    </xf>
    <xf numFmtId="0" fontId="13" fillId="0" borderId="0" xfId="2" applyFont="1" applyAlignment="1">
      <alignment horizontal="center" vertical="center"/>
    </xf>
    <xf numFmtId="0" fontId="14" fillId="0" borderId="9" xfId="2" applyFont="1" applyBorder="1" applyAlignment="1">
      <alignment horizontal="center" vertical="center"/>
    </xf>
    <xf numFmtId="0" fontId="14" fillId="0" borderId="10" xfId="2" applyFont="1" applyBorder="1" applyAlignment="1">
      <alignment horizontal="center" vertical="center"/>
    </xf>
    <xf numFmtId="0" fontId="14" fillId="0" borderId="11" xfId="2" applyFont="1" applyBorder="1" applyAlignment="1">
      <alignment horizontal="center" vertical="center"/>
    </xf>
    <xf numFmtId="167" fontId="13" fillId="0" borderId="16" xfId="12" applyNumberFormat="1" applyFont="1" applyBorder="1" applyAlignment="1">
      <alignment horizontal="center" vertical="center"/>
    </xf>
    <xf numFmtId="167" fontId="13" fillId="0" borderId="2" xfId="12" applyNumberFormat="1" applyFont="1" applyBorder="1" applyAlignment="1">
      <alignment horizontal="center" vertical="center"/>
    </xf>
    <xf numFmtId="167" fontId="13" fillId="0" borderId="12" xfId="12" applyNumberFormat="1" applyFont="1" applyBorder="1" applyAlignment="1">
      <alignment horizontal="center" vertical="center"/>
    </xf>
    <xf numFmtId="167" fontId="13" fillId="0" borderId="7" xfId="12" applyNumberFormat="1" applyFont="1" applyBorder="1" applyAlignment="1">
      <alignment horizontal="center" vertical="center"/>
    </xf>
    <xf numFmtId="167" fontId="13" fillId="0" borderId="0" xfId="12" applyNumberFormat="1" applyFont="1" applyAlignment="1">
      <alignment horizontal="center" vertical="center"/>
    </xf>
    <xf numFmtId="167" fontId="13" fillId="0" borderId="6" xfId="12" applyNumberFormat="1" applyFont="1" applyBorder="1" applyAlignment="1">
      <alignment horizontal="center" vertical="center"/>
    </xf>
    <xf numFmtId="167" fontId="13" fillId="0" borderId="17" xfId="12" applyNumberFormat="1" applyFont="1" applyBorder="1" applyAlignment="1">
      <alignment horizontal="center" vertical="center"/>
    </xf>
    <xf numFmtId="167" fontId="13" fillId="0" borderId="4" xfId="12" applyNumberFormat="1" applyFont="1" applyBorder="1" applyAlignment="1">
      <alignment horizontal="center" vertical="center"/>
    </xf>
    <xf numFmtId="167" fontId="13" fillId="0" borderId="13" xfId="12" applyNumberFormat="1" applyFont="1" applyBorder="1" applyAlignment="1">
      <alignment horizontal="center" vertical="center"/>
    </xf>
    <xf numFmtId="0" fontId="14" fillId="0" borderId="16" xfId="12" applyFont="1" applyBorder="1" applyAlignment="1">
      <alignment horizontal="center" vertical="center"/>
    </xf>
    <xf numFmtId="0" fontId="14" fillId="0" borderId="2" xfId="12" applyFont="1" applyBorder="1" applyAlignment="1">
      <alignment horizontal="center" vertical="center"/>
    </xf>
    <xf numFmtId="0" fontId="14" fillId="0" borderId="12" xfId="12" applyFont="1" applyBorder="1" applyAlignment="1">
      <alignment horizontal="center" vertical="center"/>
    </xf>
    <xf numFmtId="0" fontId="14" fillId="0" borderId="7" xfId="12" applyFont="1" applyBorder="1" applyAlignment="1">
      <alignment horizontal="center" vertical="center"/>
    </xf>
    <xf numFmtId="0" fontId="14" fillId="0" borderId="0" xfId="12" applyFont="1" applyAlignment="1">
      <alignment horizontal="center" vertical="center"/>
    </xf>
    <xf numFmtId="0" fontId="14" fillId="0" borderId="6" xfId="12" applyFont="1" applyBorder="1" applyAlignment="1">
      <alignment horizontal="center" vertical="center"/>
    </xf>
    <xf numFmtId="0" fontId="14" fillId="0" borderId="17" xfId="12" applyFont="1" applyBorder="1" applyAlignment="1">
      <alignment horizontal="center" vertical="center"/>
    </xf>
    <xf numFmtId="0" fontId="14" fillId="0" borderId="4" xfId="12" applyFont="1" applyBorder="1" applyAlignment="1">
      <alignment horizontal="center" vertical="center"/>
    </xf>
    <xf numFmtId="0" fontId="14" fillId="0" borderId="13" xfId="12" applyFont="1" applyBorder="1" applyAlignment="1">
      <alignment horizontal="center" vertical="center"/>
    </xf>
    <xf numFmtId="0" fontId="14" fillId="5" borderId="16" xfId="12" applyFont="1" applyFill="1" applyBorder="1" applyAlignment="1">
      <alignment horizontal="center" vertical="center"/>
    </xf>
    <xf numFmtId="0" fontId="14" fillId="5" borderId="2" xfId="12" applyFont="1" applyFill="1" applyBorder="1" applyAlignment="1">
      <alignment horizontal="center" vertical="center"/>
    </xf>
    <xf numFmtId="0" fontId="14" fillId="5" borderId="12" xfId="12" applyFont="1" applyFill="1" applyBorder="1" applyAlignment="1">
      <alignment horizontal="center" vertical="center"/>
    </xf>
    <xf numFmtId="0" fontId="14" fillId="5" borderId="7" xfId="12" applyFont="1" applyFill="1" applyBorder="1" applyAlignment="1">
      <alignment horizontal="center" vertical="center"/>
    </xf>
    <xf numFmtId="0" fontId="14" fillId="5" borderId="0" xfId="12" applyFont="1" applyFill="1" applyAlignment="1">
      <alignment horizontal="center" vertical="center"/>
    </xf>
    <xf numFmtId="0" fontId="14" fillId="5" borderId="6" xfId="12" applyFont="1" applyFill="1" applyBorder="1" applyAlignment="1">
      <alignment horizontal="center" vertical="center"/>
    </xf>
    <xf numFmtId="0" fontId="16" fillId="5" borderId="17" xfId="12" applyFont="1" applyFill="1" applyBorder="1" applyAlignment="1">
      <alignment horizontal="center" vertical="center"/>
    </xf>
    <xf numFmtId="0" fontId="16" fillId="5" borderId="4" xfId="12" applyFont="1" applyFill="1" applyBorder="1" applyAlignment="1">
      <alignment horizontal="center" vertical="center"/>
    </xf>
    <xf numFmtId="0" fontId="16" fillId="5" borderId="13" xfId="12" applyFont="1" applyFill="1" applyBorder="1" applyAlignment="1">
      <alignment horizontal="center" vertical="center"/>
    </xf>
    <xf numFmtId="0" fontId="14" fillId="0" borderId="5" xfId="13" applyFont="1" applyBorder="1" applyAlignment="1">
      <alignment horizontal="center" vertical="center"/>
    </xf>
    <xf numFmtId="0" fontId="16" fillId="2" borderId="9" xfId="12" applyFont="1" applyFill="1" applyBorder="1" applyAlignment="1">
      <alignment horizontal="center" vertical="center"/>
    </xf>
    <xf numFmtId="0" fontId="16" fillId="2" borderId="10" xfId="12" applyFont="1" applyFill="1" applyBorder="1" applyAlignment="1">
      <alignment horizontal="center" vertical="center"/>
    </xf>
    <xf numFmtId="0" fontId="16" fillId="2" borderId="11" xfId="12" applyFont="1" applyFill="1" applyBorder="1" applyAlignment="1">
      <alignment horizontal="center" vertical="center"/>
    </xf>
    <xf numFmtId="0" fontId="16" fillId="13" borderId="9" xfId="12" applyFont="1" applyFill="1" applyBorder="1" applyAlignment="1">
      <alignment horizontal="center" vertical="center"/>
    </xf>
    <xf numFmtId="0" fontId="16" fillId="13" borderId="10" xfId="12" applyFont="1" applyFill="1" applyBorder="1" applyAlignment="1">
      <alignment horizontal="center" vertical="center"/>
    </xf>
    <xf numFmtId="0" fontId="16" fillId="13" borderId="11" xfId="12" applyFont="1" applyFill="1" applyBorder="1" applyAlignment="1">
      <alignment horizontal="center" vertical="center"/>
    </xf>
    <xf numFmtId="0" fontId="16" fillId="4" borderId="9" xfId="12" applyFont="1" applyFill="1" applyBorder="1" applyAlignment="1">
      <alignment horizontal="center" vertical="center"/>
    </xf>
    <xf numFmtId="0" fontId="16" fillId="4" borderId="10" xfId="12" applyFont="1" applyFill="1" applyBorder="1" applyAlignment="1">
      <alignment horizontal="center" vertical="center"/>
    </xf>
    <xf numFmtId="0" fontId="16" fillId="4" borderId="11" xfId="12" applyFont="1" applyFill="1" applyBorder="1" applyAlignment="1">
      <alignment horizontal="center" vertical="center"/>
    </xf>
    <xf numFmtId="0" fontId="16" fillId="11" borderId="9" xfId="12" applyFont="1" applyFill="1" applyBorder="1" applyAlignment="1">
      <alignment horizontal="center" vertical="center"/>
    </xf>
    <xf numFmtId="0" fontId="16" fillId="11" borderId="10" xfId="12" applyFont="1" applyFill="1" applyBorder="1" applyAlignment="1">
      <alignment horizontal="center" vertical="center"/>
    </xf>
    <xf numFmtId="0" fontId="16" fillId="11" borderId="11" xfId="12" applyFont="1" applyFill="1" applyBorder="1" applyAlignment="1">
      <alignment horizontal="center" vertical="center"/>
    </xf>
    <xf numFmtId="0" fontId="16" fillId="0" borderId="16" xfId="2" applyFont="1" applyBorder="1" applyAlignment="1">
      <alignment horizontal="center" vertical="center"/>
    </xf>
    <xf numFmtId="0" fontId="16" fillId="0" borderId="12" xfId="2" applyFont="1" applyBorder="1" applyAlignment="1">
      <alignment horizontal="center" vertical="center"/>
    </xf>
    <xf numFmtId="0" fontId="16" fillId="0" borderId="17" xfId="2" applyFont="1" applyBorder="1" applyAlignment="1">
      <alignment horizontal="center" vertical="center"/>
    </xf>
    <xf numFmtId="0" fontId="16" fillId="0" borderId="13" xfId="2" applyFont="1" applyBorder="1" applyAlignment="1">
      <alignment horizontal="center" vertical="center"/>
    </xf>
    <xf numFmtId="164" fontId="20" fillId="14" borderId="5" xfId="3" applyFont="1" applyFill="1" applyBorder="1" applyAlignment="1" applyProtection="1">
      <alignment horizontal="center" vertical="center" textRotation="90"/>
      <protection locked="0" hidden="1"/>
    </xf>
    <xf numFmtId="0" fontId="8" fillId="0" borderId="9" xfId="10" applyFont="1" applyBorder="1" applyAlignment="1">
      <alignment horizontal="center"/>
    </xf>
    <xf numFmtId="0" fontId="8" fillId="0" borderId="10" xfId="10" applyFont="1" applyBorder="1" applyAlignment="1">
      <alignment horizontal="center"/>
    </xf>
    <xf numFmtId="0" fontId="8" fillId="0" borderId="11" xfId="10" applyFont="1" applyBorder="1" applyAlignment="1">
      <alignment horizontal="center"/>
    </xf>
    <xf numFmtId="0" fontId="9" fillId="0" borderId="0" xfId="0" applyFont="1" applyAlignment="1">
      <alignment horizontal="center"/>
    </xf>
    <xf numFmtId="0" fontId="4" fillId="0" borderId="0" xfId="0" applyFont="1" applyAlignment="1">
      <alignment horizontal="center"/>
    </xf>
    <xf numFmtId="0" fontId="9" fillId="0" borderId="9" xfId="10" applyFont="1" applyBorder="1" applyAlignment="1">
      <alignment horizontal="center"/>
    </xf>
    <xf numFmtId="0" fontId="9" fillId="0" borderId="10" xfId="10" applyFont="1" applyBorder="1" applyAlignment="1">
      <alignment horizontal="center"/>
    </xf>
    <xf numFmtId="0" fontId="9" fillId="0" borderId="11" xfId="10" applyFont="1" applyBorder="1" applyAlignment="1">
      <alignment horizontal="center"/>
    </xf>
  </cellXfs>
  <cellStyles count="19">
    <cellStyle name="Comma" xfId="1" builtinId="3"/>
    <cellStyle name="Comma 10" xfId="3" xr:uid="{051583DF-0985-42F4-A9BC-E66A1294C7B5}"/>
    <cellStyle name="Comma_Maeprig_Sch" xfId="15" xr:uid="{8F987BEB-CF72-4A30-B56F-A071D368D3BE}"/>
    <cellStyle name="Normal" xfId="0" builtinId="0"/>
    <cellStyle name="Normal 10" xfId="9" xr:uid="{6243FE7F-5A60-42F3-9767-16224A2DFBFD}"/>
    <cellStyle name="Normal 2" xfId="12" xr:uid="{E42ECE06-CC7A-40F7-9699-0C5F3B5D115B}"/>
    <cellStyle name="Percent" xfId="18" builtinId="5"/>
    <cellStyle name="Percent 2" xfId="17" xr:uid="{99DFDD08-CE4D-47A0-B27F-CEDCBE4D73F9}"/>
    <cellStyle name="เครื่องหมายจุลภาค_Sheet1 2 2" xfId="7" xr:uid="{E85683E3-421F-4ADC-9022-41D768D20047}"/>
    <cellStyle name="ปกติ 11" xfId="10" xr:uid="{B443264D-0416-456D-9604-0C3BE95209D8}"/>
    <cellStyle name="ปกติ 2" xfId="13" xr:uid="{B1CDA572-0162-446B-8B7B-FEE74638D4B6}"/>
    <cellStyle name="ปกติ 2 10" xfId="6" xr:uid="{FA96A14F-CF9F-4F8C-81A0-E5CEC02FAEA3}"/>
    <cellStyle name="ปกติ 2 7" xfId="11" xr:uid="{6A51737F-4BD3-41CF-A99C-0623AB7764E3}"/>
    <cellStyle name="ปกติ_item 4.1" xfId="14" xr:uid="{0F83B8C9-4DC6-4655-8979-D2DD513C3A91}"/>
    <cellStyle name="ปกติ_Sheet1 2 2" xfId="5" xr:uid="{BE2DBCCF-6348-453E-91C2-5B2407F79788}"/>
    <cellStyle name="ปกติ_แผ่นงาน ใน ตาราง B.O 3" xfId="2" xr:uid="{1D106473-8D53-4D70-9E9E-1531A0D0AB0D}"/>
    <cellStyle name="ปกติ_เลี่ยงเมืองแม่สาย 2" xfId="8" xr:uid="{28BB7146-69CB-47A5-8373-551170BB80DD}"/>
    <cellStyle name="ปกติ_หมายเหตุพิษณุโลก-สุ ตอน2" xfId="4" xr:uid="{DF1001D2-41F3-4CC8-AB19-AFE341F1EC10}"/>
    <cellStyle name="เปอร์เซ็นต์ 2" xfId="16" xr:uid="{9119ACF2-E293-4C04-99B4-88663A58408A}"/>
  </cellStyles>
  <dxfs count="0"/>
  <tableStyles count="0" defaultTableStyle="TableStyleMedium2" defaultPivotStyle="PivotStyleLight16"/>
  <colors>
    <mruColors>
      <color rgb="FFFFAFAF"/>
      <color rgb="FFFFC9C9"/>
      <color rgb="FFE4D3F1"/>
      <color rgb="FFDEC8EE"/>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16</xdr:col>
      <xdr:colOff>745671</xdr:colOff>
      <xdr:row>2</xdr:row>
      <xdr:rowOff>136072</xdr:rowOff>
    </xdr:from>
    <xdr:to>
      <xdr:col>30</xdr:col>
      <xdr:colOff>133773</xdr:colOff>
      <xdr:row>11</xdr:row>
      <xdr:rowOff>159204</xdr:rowOff>
    </xdr:to>
    <xdr:sp macro="" textlink="">
      <xdr:nvSpPr>
        <xdr:cNvPr id="13" name="TextBox 15">
          <a:extLst>
            <a:ext uri="{FF2B5EF4-FFF2-40B4-BE49-F238E27FC236}">
              <a16:creationId xmlns:a16="http://schemas.microsoft.com/office/drawing/2014/main" id="{8F29130A-EC8E-42E2-945D-9B84A40B9B0E}"/>
            </a:ext>
          </a:extLst>
        </xdr:cNvPr>
        <xdr:cNvSpPr txBox="1"/>
      </xdr:nvSpPr>
      <xdr:spPr>
        <a:xfrm>
          <a:off x="23279100" y="10545536"/>
          <a:ext cx="15580602" cy="19689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algn="ctr"/>
          <a:r>
            <a:rPr lang="th-TH" sz="4800" b="1">
              <a:ln>
                <a:noFill/>
              </a:ln>
              <a:solidFill>
                <a:srgbClr val="0000CC"/>
              </a:solidFill>
            </a:rPr>
            <a:t>แผนงานก่อสร้าง</a:t>
          </a:r>
        </a:p>
        <a:p>
          <a:pPr algn="ctr"/>
          <a:endParaRPr lang="th-TH" sz="1100" b="1">
            <a:ln>
              <a:noFill/>
            </a:ln>
            <a:solidFill>
              <a:srgbClr val="0000CC"/>
            </a:solidFill>
          </a:endParaRPr>
        </a:p>
        <a:p>
          <a:pPr algn="ctr"/>
          <a:r>
            <a:rPr lang="th-TH" sz="2800" b="1">
              <a:ln>
                <a:noFill/>
              </a:ln>
              <a:latin typeface="Arial" pitchFamily="34" charset="0"/>
            </a:rPr>
            <a:t>งานจ้างเหมาทำการถนน</a:t>
          </a:r>
          <a:r>
            <a:rPr lang="en-US" sz="2800" b="1">
              <a:ln>
                <a:noFill/>
              </a:ln>
              <a:latin typeface="Arial" pitchFamily="34" charset="0"/>
            </a:rPr>
            <a:t> </a:t>
          </a:r>
          <a:r>
            <a:rPr lang="th-TH" sz="2800" b="1">
              <a:ln>
                <a:noFill/>
              </a:ln>
              <a:latin typeface="Arial" pitchFamily="34" charset="0"/>
            </a:rPr>
            <a:t>ตอน 3 </a:t>
          </a:r>
          <a:br>
            <a:rPr lang="en-US" sz="2800" b="1">
              <a:ln>
                <a:noFill/>
              </a:ln>
              <a:latin typeface="Arial" pitchFamily="34" charset="0"/>
            </a:rPr>
          </a:br>
          <a:r>
            <a:rPr lang="th-TH" sz="2800" b="1">
              <a:ln>
                <a:noFill/>
              </a:ln>
              <a:latin typeface="Arial" pitchFamily="34" charset="0"/>
            </a:rPr>
            <a:t>ช่วง กม.8+700.000 - กม.25+500.000 (ทางหลวงหมายเลข </a:t>
          </a:r>
          <a:r>
            <a:rPr lang="en-US" sz="2800" b="1">
              <a:ln>
                <a:noFill/>
              </a:ln>
              <a:latin typeface="Arial" pitchFamily="34" charset="0"/>
            </a:rPr>
            <a:t>11</a:t>
          </a:r>
          <a:r>
            <a:rPr lang="th-TH" sz="2800" b="1">
              <a:ln>
                <a:noFill/>
              </a:ln>
              <a:latin typeface="Arial" pitchFamily="34" charset="0"/>
            </a:rPr>
            <a:t>) จำนวน 1 แห่ง</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523876</xdr:colOff>
      <xdr:row>22</xdr:row>
      <xdr:rowOff>0</xdr:rowOff>
    </xdr:from>
    <xdr:to>
      <xdr:col>35</xdr:col>
      <xdr:colOff>444500</xdr:colOff>
      <xdr:row>24</xdr:row>
      <xdr:rowOff>202142</xdr:rowOff>
    </xdr:to>
    <xdr:grpSp>
      <xdr:nvGrpSpPr>
        <xdr:cNvPr id="2" name="กลุ่ม 1">
          <a:extLst>
            <a:ext uri="{FF2B5EF4-FFF2-40B4-BE49-F238E27FC236}">
              <a16:creationId xmlns:a16="http://schemas.microsoft.com/office/drawing/2014/main" id="{EE144DD5-BE5D-43FB-8C22-EA35BB0D7FDF}"/>
            </a:ext>
          </a:extLst>
        </xdr:cNvPr>
        <xdr:cNvGrpSpPr/>
      </xdr:nvGrpSpPr>
      <xdr:grpSpPr>
        <a:xfrm>
          <a:off x="13881288" y="6185647"/>
          <a:ext cx="9826624" cy="740024"/>
          <a:chOff x="190500" y="7400924"/>
          <a:chExt cx="11782425" cy="1000126"/>
        </a:xfrm>
      </xdr:grpSpPr>
      <xdr:sp macro="" textlink="">
        <xdr:nvSpPr>
          <xdr:cNvPr id="3" name="Text Box 2">
            <a:extLst>
              <a:ext uri="{FF2B5EF4-FFF2-40B4-BE49-F238E27FC236}">
                <a16:creationId xmlns:a16="http://schemas.microsoft.com/office/drawing/2014/main" id="{31824FA0-29E6-AA06-E96A-3E8B5B6520FD}"/>
              </a:ext>
            </a:extLst>
          </xdr:cNvPr>
          <xdr:cNvSpPr txBox="1">
            <a:spLocks noChangeArrowheads="1"/>
          </xdr:cNvSpPr>
        </xdr:nvSpPr>
        <xdr:spPr bwMode="auto">
          <a:xfrm>
            <a:off x="190500" y="7400924"/>
            <a:ext cx="2266950" cy="10001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นายกิตติศักดิ์   ทองมาก</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ประธานกรรมการกำหนดราคากลาง</a:t>
            </a:r>
          </a:p>
        </xdr:txBody>
      </xdr:sp>
      <xdr:sp macro="" textlink="">
        <xdr:nvSpPr>
          <xdr:cNvPr id="4" name="Text Box 2">
            <a:extLst>
              <a:ext uri="{FF2B5EF4-FFF2-40B4-BE49-F238E27FC236}">
                <a16:creationId xmlns:a16="http://schemas.microsoft.com/office/drawing/2014/main" id="{89F39920-1132-5526-3EC7-8BB9C1EAB491}"/>
              </a:ext>
            </a:extLst>
          </xdr:cNvPr>
          <xdr:cNvSpPr txBox="1">
            <a:spLocks noChangeArrowheads="1"/>
          </xdr:cNvSpPr>
        </xdr:nvSpPr>
        <xdr:spPr bwMode="auto">
          <a:xfrm>
            <a:off x="2352675" y="7410450"/>
            <a:ext cx="2457450" cy="8667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นายมานิตย์    สุคติศิริอุดม</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กรรมการกำหนดราคากลาง</a:t>
            </a:r>
          </a:p>
        </xdr:txBody>
      </xdr:sp>
      <xdr:sp macro="" textlink="">
        <xdr:nvSpPr>
          <xdr:cNvPr id="5" name="Text Box 2">
            <a:extLst>
              <a:ext uri="{FF2B5EF4-FFF2-40B4-BE49-F238E27FC236}">
                <a16:creationId xmlns:a16="http://schemas.microsoft.com/office/drawing/2014/main" id="{AFF27F14-C2A6-1D2D-40AA-3C1F5A3F24F8}"/>
              </a:ext>
            </a:extLst>
          </xdr:cNvPr>
          <xdr:cNvSpPr txBox="1">
            <a:spLocks noChangeArrowheads="1"/>
          </xdr:cNvSpPr>
        </xdr:nvSpPr>
        <xdr:spPr bwMode="auto">
          <a:xfrm>
            <a:off x="4743450" y="7410450"/>
            <a:ext cx="2457450" cy="903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นายโอภาส   อินทสาขา</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กรรมการกำหนดราคากลาง</a:t>
            </a:r>
          </a:p>
        </xdr:txBody>
      </xdr:sp>
      <xdr:sp macro="" textlink="">
        <xdr:nvSpPr>
          <xdr:cNvPr id="6" name="Text Box 2">
            <a:extLst>
              <a:ext uri="{FF2B5EF4-FFF2-40B4-BE49-F238E27FC236}">
                <a16:creationId xmlns:a16="http://schemas.microsoft.com/office/drawing/2014/main" id="{4CBB0034-252E-2FED-12FB-F33D08D143B5}"/>
              </a:ext>
            </a:extLst>
          </xdr:cNvPr>
          <xdr:cNvSpPr txBox="1">
            <a:spLocks noChangeArrowheads="1"/>
          </xdr:cNvSpPr>
        </xdr:nvSpPr>
        <xdr:spPr bwMode="auto">
          <a:xfrm>
            <a:off x="7000875" y="7419975"/>
            <a:ext cx="2457450" cy="903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นายสุพัฒน์   ชุ่มมุณีรัตน์</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กรรมการกำหนดราคากลาง</a:t>
            </a:r>
          </a:p>
        </xdr:txBody>
      </xdr:sp>
      <xdr:sp macro="" textlink="">
        <xdr:nvSpPr>
          <xdr:cNvPr id="7" name="Text Box 2">
            <a:extLst>
              <a:ext uri="{FF2B5EF4-FFF2-40B4-BE49-F238E27FC236}">
                <a16:creationId xmlns:a16="http://schemas.microsoft.com/office/drawing/2014/main" id="{37F2D4E6-073E-2D9B-780A-03A09C040AF5}"/>
              </a:ext>
            </a:extLst>
          </xdr:cNvPr>
          <xdr:cNvSpPr txBox="1">
            <a:spLocks noChangeArrowheads="1"/>
          </xdr:cNvSpPr>
        </xdr:nvSpPr>
        <xdr:spPr bwMode="auto">
          <a:xfrm>
            <a:off x="9515475" y="7419975"/>
            <a:ext cx="2457450" cy="903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นายพรชัย    อดุลยธรรม</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กรรมการและเลขานุการกำหนดราคากลาง</a:t>
            </a:r>
          </a:p>
        </xdr:txBody>
      </xdr:sp>
    </xdr:grpSp>
    <xdr:clientData/>
  </xdr:twoCellAnchor>
  <xdr:twoCellAnchor>
    <xdr:from>
      <xdr:col>14</xdr:col>
      <xdr:colOff>103909</xdr:colOff>
      <xdr:row>50</xdr:row>
      <xdr:rowOff>92363</xdr:rowOff>
    </xdr:from>
    <xdr:to>
      <xdr:col>31</xdr:col>
      <xdr:colOff>24533</xdr:colOff>
      <xdr:row>55</xdr:row>
      <xdr:rowOff>0</xdr:rowOff>
    </xdr:to>
    <xdr:grpSp>
      <xdr:nvGrpSpPr>
        <xdr:cNvPr id="8" name="กลุ่ม 37">
          <a:extLst>
            <a:ext uri="{FF2B5EF4-FFF2-40B4-BE49-F238E27FC236}">
              <a16:creationId xmlns:a16="http://schemas.microsoft.com/office/drawing/2014/main" id="{A6B63F8D-3F60-4186-80D0-04A006D19F1D}"/>
            </a:ext>
          </a:extLst>
        </xdr:cNvPr>
        <xdr:cNvGrpSpPr/>
      </xdr:nvGrpSpPr>
      <xdr:grpSpPr>
        <a:xfrm>
          <a:off x="11130497" y="13584245"/>
          <a:ext cx="9826624" cy="878814"/>
          <a:chOff x="190500" y="7400924"/>
          <a:chExt cx="11782425" cy="1000126"/>
        </a:xfrm>
      </xdr:grpSpPr>
      <xdr:sp macro="" textlink="">
        <xdr:nvSpPr>
          <xdr:cNvPr id="9" name="Text Box 2">
            <a:extLst>
              <a:ext uri="{FF2B5EF4-FFF2-40B4-BE49-F238E27FC236}">
                <a16:creationId xmlns:a16="http://schemas.microsoft.com/office/drawing/2014/main" id="{46AF84BA-9356-0843-6B93-9E6E8CBB0957}"/>
              </a:ext>
            </a:extLst>
          </xdr:cNvPr>
          <xdr:cNvSpPr txBox="1">
            <a:spLocks noChangeArrowheads="1"/>
          </xdr:cNvSpPr>
        </xdr:nvSpPr>
        <xdr:spPr bwMode="auto">
          <a:xfrm>
            <a:off x="190500" y="7400924"/>
            <a:ext cx="2266950" cy="10001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นายกิตติศักดิ์   ทองมาก</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ประธานกรรมการกำหนดราคากลาง</a:t>
            </a:r>
          </a:p>
        </xdr:txBody>
      </xdr:sp>
      <xdr:sp macro="" textlink="">
        <xdr:nvSpPr>
          <xdr:cNvPr id="10" name="Text Box 2">
            <a:extLst>
              <a:ext uri="{FF2B5EF4-FFF2-40B4-BE49-F238E27FC236}">
                <a16:creationId xmlns:a16="http://schemas.microsoft.com/office/drawing/2014/main" id="{0720F428-BC8D-31C0-6A2E-4B8AA35FB022}"/>
              </a:ext>
            </a:extLst>
          </xdr:cNvPr>
          <xdr:cNvSpPr txBox="1">
            <a:spLocks noChangeArrowheads="1"/>
          </xdr:cNvSpPr>
        </xdr:nvSpPr>
        <xdr:spPr bwMode="auto">
          <a:xfrm>
            <a:off x="2352675" y="7410450"/>
            <a:ext cx="2457450" cy="8667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นายมานิตย์    สุคติศิริอุดม</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กรรมการกำหนดราคากลาง</a:t>
            </a:r>
          </a:p>
        </xdr:txBody>
      </xdr:sp>
      <xdr:sp macro="" textlink="">
        <xdr:nvSpPr>
          <xdr:cNvPr id="11" name="Text Box 2">
            <a:extLst>
              <a:ext uri="{FF2B5EF4-FFF2-40B4-BE49-F238E27FC236}">
                <a16:creationId xmlns:a16="http://schemas.microsoft.com/office/drawing/2014/main" id="{1AA5F678-3FD1-C6C6-5A29-4EADD32B47A7}"/>
              </a:ext>
            </a:extLst>
          </xdr:cNvPr>
          <xdr:cNvSpPr txBox="1">
            <a:spLocks noChangeArrowheads="1"/>
          </xdr:cNvSpPr>
        </xdr:nvSpPr>
        <xdr:spPr bwMode="auto">
          <a:xfrm>
            <a:off x="4743450" y="7410450"/>
            <a:ext cx="2457450" cy="903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นายโอภาส   อินทสาขา</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กรรมการกำหนดราคากลาง</a:t>
            </a:r>
          </a:p>
        </xdr:txBody>
      </xdr:sp>
      <xdr:sp macro="" textlink="">
        <xdr:nvSpPr>
          <xdr:cNvPr id="12" name="Text Box 2">
            <a:extLst>
              <a:ext uri="{FF2B5EF4-FFF2-40B4-BE49-F238E27FC236}">
                <a16:creationId xmlns:a16="http://schemas.microsoft.com/office/drawing/2014/main" id="{BBD6EE5E-1307-2219-A0BE-F54590C6A534}"/>
              </a:ext>
            </a:extLst>
          </xdr:cNvPr>
          <xdr:cNvSpPr txBox="1">
            <a:spLocks noChangeArrowheads="1"/>
          </xdr:cNvSpPr>
        </xdr:nvSpPr>
        <xdr:spPr bwMode="auto">
          <a:xfrm>
            <a:off x="7000875" y="7419975"/>
            <a:ext cx="2457450" cy="903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นายสุพัฒน์   ชุ่มมุณีรัตน์</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กรรมการกำหนดราคากลาง</a:t>
            </a:r>
          </a:p>
        </xdr:txBody>
      </xdr:sp>
      <xdr:sp macro="" textlink="">
        <xdr:nvSpPr>
          <xdr:cNvPr id="13" name="Text Box 2">
            <a:extLst>
              <a:ext uri="{FF2B5EF4-FFF2-40B4-BE49-F238E27FC236}">
                <a16:creationId xmlns:a16="http://schemas.microsoft.com/office/drawing/2014/main" id="{2B7F4D17-1218-A103-C72D-1EEBD5BC4AC0}"/>
              </a:ext>
            </a:extLst>
          </xdr:cNvPr>
          <xdr:cNvSpPr txBox="1">
            <a:spLocks noChangeArrowheads="1"/>
          </xdr:cNvSpPr>
        </xdr:nvSpPr>
        <xdr:spPr bwMode="auto">
          <a:xfrm>
            <a:off x="9515475" y="7419975"/>
            <a:ext cx="2457450" cy="903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นายพรชัย    อดุลยธรรม</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กรรมการและเลขานุการกำหนดราคากลาง</a:t>
            </a:r>
          </a:p>
        </xdr:txBody>
      </xdr:sp>
    </xdr:grpSp>
    <xdr:clientData/>
  </xdr:twoCellAnchor>
  <xdr:twoCellAnchor>
    <xdr:from>
      <xdr:col>14</xdr:col>
      <xdr:colOff>516659</xdr:colOff>
      <xdr:row>55</xdr:row>
      <xdr:rowOff>0</xdr:rowOff>
    </xdr:from>
    <xdr:to>
      <xdr:col>31</xdr:col>
      <xdr:colOff>437283</xdr:colOff>
      <xdr:row>55</xdr:row>
      <xdr:rowOff>0</xdr:rowOff>
    </xdr:to>
    <xdr:grpSp>
      <xdr:nvGrpSpPr>
        <xdr:cNvPr id="14" name="กลุ่ม 43">
          <a:extLst>
            <a:ext uri="{FF2B5EF4-FFF2-40B4-BE49-F238E27FC236}">
              <a16:creationId xmlns:a16="http://schemas.microsoft.com/office/drawing/2014/main" id="{CE9408DE-51E5-4DCE-8AD5-743F57ACC8A6}"/>
            </a:ext>
          </a:extLst>
        </xdr:cNvPr>
        <xdr:cNvGrpSpPr/>
      </xdr:nvGrpSpPr>
      <xdr:grpSpPr>
        <a:xfrm>
          <a:off x="11543247" y="14463059"/>
          <a:ext cx="9826624" cy="0"/>
          <a:chOff x="190500" y="7400924"/>
          <a:chExt cx="11782425" cy="1000126"/>
        </a:xfrm>
      </xdr:grpSpPr>
      <xdr:sp macro="" textlink="">
        <xdr:nvSpPr>
          <xdr:cNvPr id="15" name="Text Box 2">
            <a:extLst>
              <a:ext uri="{FF2B5EF4-FFF2-40B4-BE49-F238E27FC236}">
                <a16:creationId xmlns:a16="http://schemas.microsoft.com/office/drawing/2014/main" id="{87EC4BA4-79A1-2501-3980-9BF31643F872}"/>
              </a:ext>
            </a:extLst>
          </xdr:cNvPr>
          <xdr:cNvSpPr txBox="1">
            <a:spLocks noChangeArrowheads="1"/>
          </xdr:cNvSpPr>
        </xdr:nvSpPr>
        <xdr:spPr bwMode="auto">
          <a:xfrm>
            <a:off x="190500" y="7400924"/>
            <a:ext cx="2266950" cy="10001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นายกิตติศักดิ์   ทองมาก</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ประธานกรรมการกำหนดราคากลาง</a:t>
            </a:r>
          </a:p>
        </xdr:txBody>
      </xdr:sp>
      <xdr:sp macro="" textlink="">
        <xdr:nvSpPr>
          <xdr:cNvPr id="16" name="Text Box 2">
            <a:extLst>
              <a:ext uri="{FF2B5EF4-FFF2-40B4-BE49-F238E27FC236}">
                <a16:creationId xmlns:a16="http://schemas.microsoft.com/office/drawing/2014/main" id="{6BBA2E29-DD5F-BA1D-E562-F21C6D0BDABB}"/>
              </a:ext>
            </a:extLst>
          </xdr:cNvPr>
          <xdr:cNvSpPr txBox="1">
            <a:spLocks noChangeArrowheads="1"/>
          </xdr:cNvSpPr>
        </xdr:nvSpPr>
        <xdr:spPr bwMode="auto">
          <a:xfrm>
            <a:off x="2352675" y="7410450"/>
            <a:ext cx="2457450" cy="8667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นายมานิตย์    สุคติศิริอุดม</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กรรมการกำหนดราคากลาง</a:t>
            </a:r>
          </a:p>
        </xdr:txBody>
      </xdr:sp>
      <xdr:sp macro="" textlink="">
        <xdr:nvSpPr>
          <xdr:cNvPr id="17" name="Text Box 2">
            <a:extLst>
              <a:ext uri="{FF2B5EF4-FFF2-40B4-BE49-F238E27FC236}">
                <a16:creationId xmlns:a16="http://schemas.microsoft.com/office/drawing/2014/main" id="{FD63DC25-B341-2521-59AD-D7E33394FA8F}"/>
              </a:ext>
            </a:extLst>
          </xdr:cNvPr>
          <xdr:cNvSpPr txBox="1">
            <a:spLocks noChangeArrowheads="1"/>
          </xdr:cNvSpPr>
        </xdr:nvSpPr>
        <xdr:spPr bwMode="auto">
          <a:xfrm>
            <a:off x="4743450" y="7410450"/>
            <a:ext cx="2457450" cy="903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นายโอภาส   อินทสาขา</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กรรมการกำหนดราคากลาง</a:t>
            </a:r>
          </a:p>
        </xdr:txBody>
      </xdr:sp>
      <xdr:sp macro="" textlink="">
        <xdr:nvSpPr>
          <xdr:cNvPr id="18" name="Text Box 2">
            <a:extLst>
              <a:ext uri="{FF2B5EF4-FFF2-40B4-BE49-F238E27FC236}">
                <a16:creationId xmlns:a16="http://schemas.microsoft.com/office/drawing/2014/main" id="{98D79C7D-CE58-6AF4-7003-E1ACBEC6F3CE}"/>
              </a:ext>
            </a:extLst>
          </xdr:cNvPr>
          <xdr:cNvSpPr txBox="1">
            <a:spLocks noChangeArrowheads="1"/>
          </xdr:cNvSpPr>
        </xdr:nvSpPr>
        <xdr:spPr bwMode="auto">
          <a:xfrm>
            <a:off x="7000875" y="7419975"/>
            <a:ext cx="2457450" cy="903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นายสุพัฒน์   ชุ่มมุณีรัตน์</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กรรมการกำหนดราคากลาง</a:t>
            </a:r>
          </a:p>
        </xdr:txBody>
      </xdr:sp>
      <xdr:sp macro="" textlink="">
        <xdr:nvSpPr>
          <xdr:cNvPr id="19" name="Text Box 2">
            <a:extLst>
              <a:ext uri="{FF2B5EF4-FFF2-40B4-BE49-F238E27FC236}">
                <a16:creationId xmlns:a16="http://schemas.microsoft.com/office/drawing/2014/main" id="{BB3607F3-E30B-FFCB-CF73-DCFD651C9E16}"/>
              </a:ext>
            </a:extLst>
          </xdr:cNvPr>
          <xdr:cNvSpPr txBox="1">
            <a:spLocks noChangeArrowheads="1"/>
          </xdr:cNvSpPr>
        </xdr:nvSpPr>
        <xdr:spPr bwMode="auto">
          <a:xfrm>
            <a:off x="9515475" y="7419975"/>
            <a:ext cx="2457450" cy="903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นายพรชัย    อดุลยธรรม</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กรรมการและเลขานุการกำหนดราคากลาง</a:t>
            </a:r>
          </a:p>
        </xdr:txBody>
      </xdr:sp>
    </xdr:grpSp>
    <xdr:clientData/>
  </xdr:twoCellAnchor>
  <xdr:twoCellAnchor>
    <xdr:from>
      <xdr:col>14</xdr:col>
      <xdr:colOff>336261</xdr:colOff>
      <xdr:row>55</xdr:row>
      <xdr:rowOff>0</xdr:rowOff>
    </xdr:from>
    <xdr:to>
      <xdr:col>31</xdr:col>
      <xdr:colOff>256885</xdr:colOff>
      <xdr:row>55</xdr:row>
      <xdr:rowOff>0</xdr:rowOff>
    </xdr:to>
    <xdr:grpSp>
      <xdr:nvGrpSpPr>
        <xdr:cNvPr id="20" name="กลุ่ม 49">
          <a:extLst>
            <a:ext uri="{FF2B5EF4-FFF2-40B4-BE49-F238E27FC236}">
              <a16:creationId xmlns:a16="http://schemas.microsoft.com/office/drawing/2014/main" id="{4FA64E34-E9B9-415F-A4A2-178FBF0DA20F}"/>
            </a:ext>
          </a:extLst>
        </xdr:cNvPr>
        <xdr:cNvGrpSpPr/>
      </xdr:nvGrpSpPr>
      <xdr:grpSpPr>
        <a:xfrm>
          <a:off x="11362849" y="14463059"/>
          <a:ext cx="9826624" cy="0"/>
          <a:chOff x="190500" y="7400924"/>
          <a:chExt cx="11782425" cy="1000126"/>
        </a:xfrm>
      </xdr:grpSpPr>
      <xdr:sp macro="" textlink="">
        <xdr:nvSpPr>
          <xdr:cNvPr id="21" name="Text Box 2">
            <a:extLst>
              <a:ext uri="{FF2B5EF4-FFF2-40B4-BE49-F238E27FC236}">
                <a16:creationId xmlns:a16="http://schemas.microsoft.com/office/drawing/2014/main" id="{84293B44-4A70-1756-CE96-6E2AEC5FA6F4}"/>
              </a:ext>
            </a:extLst>
          </xdr:cNvPr>
          <xdr:cNvSpPr txBox="1">
            <a:spLocks noChangeArrowheads="1"/>
          </xdr:cNvSpPr>
        </xdr:nvSpPr>
        <xdr:spPr bwMode="auto">
          <a:xfrm>
            <a:off x="190500" y="7400924"/>
            <a:ext cx="2266950" cy="10001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นายกิตติศักดิ์   ทองมาก</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ประธานกรรมการกำหนดราคากลาง</a:t>
            </a:r>
          </a:p>
        </xdr:txBody>
      </xdr:sp>
      <xdr:sp macro="" textlink="">
        <xdr:nvSpPr>
          <xdr:cNvPr id="22" name="Text Box 2">
            <a:extLst>
              <a:ext uri="{FF2B5EF4-FFF2-40B4-BE49-F238E27FC236}">
                <a16:creationId xmlns:a16="http://schemas.microsoft.com/office/drawing/2014/main" id="{5744BEB8-9C6C-F1B8-1BBA-3457F9DA2C56}"/>
              </a:ext>
            </a:extLst>
          </xdr:cNvPr>
          <xdr:cNvSpPr txBox="1">
            <a:spLocks noChangeArrowheads="1"/>
          </xdr:cNvSpPr>
        </xdr:nvSpPr>
        <xdr:spPr bwMode="auto">
          <a:xfrm>
            <a:off x="2352675" y="7410450"/>
            <a:ext cx="2457450" cy="8667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นายมานิตย์    สุคติศิริอุดม</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กรรมการกำหนดราคากลาง</a:t>
            </a:r>
          </a:p>
        </xdr:txBody>
      </xdr:sp>
      <xdr:sp macro="" textlink="">
        <xdr:nvSpPr>
          <xdr:cNvPr id="23" name="Text Box 2">
            <a:extLst>
              <a:ext uri="{FF2B5EF4-FFF2-40B4-BE49-F238E27FC236}">
                <a16:creationId xmlns:a16="http://schemas.microsoft.com/office/drawing/2014/main" id="{07BDD9D2-6E16-F4B4-397A-33260AC8A7BE}"/>
              </a:ext>
            </a:extLst>
          </xdr:cNvPr>
          <xdr:cNvSpPr txBox="1">
            <a:spLocks noChangeArrowheads="1"/>
          </xdr:cNvSpPr>
        </xdr:nvSpPr>
        <xdr:spPr bwMode="auto">
          <a:xfrm>
            <a:off x="4743450" y="7410450"/>
            <a:ext cx="2457450" cy="903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นายโอภาส   อินทสาขา</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กรรมการกำหนดราคากลาง</a:t>
            </a:r>
          </a:p>
        </xdr:txBody>
      </xdr:sp>
      <xdr:sp macro="" textlink="">
        <xdr:nvSpPr>
          <xdr:cNvPr id="24" name="Text Box 2">
            <a:extLst>
              <a:ext uri="{FF2B5EF4-FFF2-40B4-BE49-F238E27FC236}">
                <a16:creationId xmlns:a16="http://schemas.microsoft.com/office/drawing/2014/main" id="{490E30A0-4943-C288-5955-122D4E5888F2}"/>
              </a:ext>
            </a:extLst>
          </xdr:cNvPr>
          <xdr:cNvSpPr txBox="1">
            <a:spLocks noChangeArrowheads="1"/>
          </xdr:cNvSpPr>
        </xdr:nvSpPr>
        <xdr:spPr bwMode="auto">
          <a:xfrm>
            <a:off x="7000875" y="7419975"/>
            <a:ext cx="2457450" cy="903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นายสุพัฒน์   ชุ่มมุณีรัตน์</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กรรมการกำหนดราคากลาง</a:t>
            </a:r>
          </a:p>
        </xdr:txBody>
      </xdr:sp>
      <xdr:sp macro="" textlink="">
        <xdr:nvSpPr>
          <xdr:cNvPr id="25" name="Text Box 2">
            <a:extLst>
              <a:ext uri="{FF2B5EF4-FFF2-40B4-BE49-F238E27FC236}">
                <a16:creationId xmlns:a16="http://schemas.microsoft.com/office/drawing/2014/main" id="{474798EE-D845-E0EC-4E3B-2F396F9DE805}"/>
              </a:ext>
            </a:extLst>
          </xdr:cNvPr>
          <xdr:cNvSpPr txBox="1">
            <a:spLocks noChangeArrowheads="1"/>
          </xdr:cNvSpPr>
        </xdr:nvSpPr>
        <xdr:spPr bwMode="auto">
          <a:xfrm>
            <a:off x="9515475" y="7419975"/>
            <a:ext cx="2457450" cy="903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นายพรชัย    อดุลยธรรม</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กรรมการและเลขานุการกำหนดราคากลาง</a:t>
            </a:r>
          </a:p>
        </xdr:txBody>
      </xdr:sp>
    </xdr:grpSp>
    <xdr:clientData/>
  </xdr:twoCellAnchor>
  <xdr:twoCellAnchor>
    <xdr:from>
      <xdr:col>14</xdr:col>
      <xdr:colOff>510887</xdr:colOff>
      <xdr:row>55</xdr:row>
      <xdr:rowOff>0</xdr:rowOff>
    </xdr:from>
    <xdr:to>
      <xdr:col>31</xdr:col>
      <xdr:colOff>431511</xdr:colOff>
      <xdr:row>139</xdr:row>
      <xdr:rowOff>0</xdr:rowOff>
    </xdr:to>
    <xdr:grpSp>
      <xdr:nvGrpSpPr>
        <xdr:cNvPr id="26" name="กลุ่ม 55">
          <a:extLst>
            <a:ext uri="{FF2B5EF4-FFF2-40B4-BE49-F238E27FC236}">
              <a16:creationId xmlns:a16="http://schemas.microsoft.com/office/drawing/2014/main" id="{AC4B89D3-CFDB-42C0-9224-7ADA43F09B41}"/>
            </a:ext>
          </a:extLst>
        </xdr:cNvPr>
        <xdr:cNvGrpSpPr/>
      </xdr:nvGrpSpPr>
      <xdr:grpSpPr>
        <a:xfrm>
          <a:off x="11537475" y="14463059"/>
          <a:ext cx="9826624" cy="268941"/>
          <a:chOff x="190500" y="7400924"/>
          <a:chExt cx="11782425" cy="1000126"/>
        </a:xfrm>
      </xdr:grpSpPr>
      <xdr:sp macro="" textlink="">
        <xdr:nvSpPr>
          <xdr:cNvPr id="27" name="Text Box 2">
            <a:extLst>
              <a:ext uri="{FF2B5EF4-FFF2-40B4-BE49-F238E27FC236}">
                <a16:creationId xmlns:a16="http://schemas.microsoft.com/office/drawing/2014/main" id="{735CFB58-02C7-10C3-99B1-413DA30A182E}"/>
              </a:ext>
            </a:extLst>
          </xdr:cNvPr>
          <xdr:cNvSpPr txBox="1">
            <a:spLocks noChangeArrowheads="1"/>
          </xdr:cNvSpPr>
        </xdr:nvSpPr>
        <xdr:spPr bwMode="auto">
          <a:xfrm>
            <a:off x="190500" y="7400924"/>
            <a:ext cx="2266950" cy="100012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นายกิตติศักดิ์   ทองมาก</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ประธานกรรมการกำหนดราคากลาง</a:t>
            </a:r>
          </a:p>
        </xdr:txBody>
      </xdr:sp>
      <xdr:sp macro="" textlink="">
        <xdr:nvSpPr>
          <xdr:cNvPr id="28" name="Text Box 2">
            <a:extLst>
              <a:ext uri="{FF2B5EF4-FFF2-40B4-BE49-F238E27FC236}">
                <a16:creationId xmlns:a16="http://schemas.microsoft.com/office/drawing/2014/main" id="{819F7846-581D-A827-F8F8-7CE6728A8812}"/>
              </a:ext>
            </a:extLst>
          </xdr:cNvPr>
          <xdr:cNvSpPr txBox="1">
            <a:spLocks noChangeArrowheads="1"/>
          </xdr:cNvSpPr>
        </xdr:nvSpPr>
        <xdr:spPr bwMode="auto">
          <a:xfrm>
            <a:off x="2352675" y="7410450"/>
            <a:ext cx="2457450" cy="8667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นายมานิตย์    สุคติศิริอุดม</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กรรมการกำหนดราคากลาง</a:t>
            </a:r>
          </a:p>
        </xdr:txBody>
      </xdr:sp>
      <xdr:sp macro="" textlink="">
        <xdr:nvSpPr>
          <xdr:cNvPr id="29" name="Text Box 2">
            <a:extLst>
              <a:ext uri="{FF2B5EF4-FFF2-40B4-BE49-F238E27FC236}">
                <a16:creationId xmlns:a16="http://schemas.microsoft.com/office/drawing/2014/main" id="{4E82A567-1E8C-9D39-FEF9-32F14D0DB566}"/>
              </a:ext>
            </a:extLst>
          </xdr:cNvPr>
          <xdr:cNvSpPr txBox="1">
            <a:spLocks noChangeArrowheads="1"/>
          </xdr:cNvSpPr>
        </xdr:nvSpPr>
        <xdr:spPr bwMode="auto">
          <a:xfrm>
            <a:off x="4743450" y="7410450"/>
            <a:ext cx="2457450" cy="903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นายโอภาส   อินทสาขา</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กรรมการกำหนดราคากลาง</a:t>
            </a:r>
          </a:p>
        </xdr:txBody>
      </xdr:sp>
      <xdr:sp macro="" textlink="">
        <xdr:nvSpPr>
          <xdr:cNvPr id="30" name="Text Box 2">
            <a:extLst>
              <a:ext uri="{FF2B5EF4-FFF2-40B4-BE49-F238E27FC236}">
                <a16:creationId xmlns:a16="http://schemas.microsoft.com/office/drawing/2014/main" id="{63AB8CA2-F070-4795-E366-71CBFA7E628A}"/>
              </a:ext>
            </a:extLst>
          </xdr:cNvPr>
          <xdr:cNvSpPr txBox="1">
            <a:spLocks noChangeArrowheads="1"/>
          </xdr:cNvSpPr>
        </xdr:nvSpPr>
        <xdr:spPr bwMode="auto">
          <a:xfrm>
            <a:off x="7000875" y="7419975"/>
            <a:ext cx="2457450" cy="903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นายสุพัฒน์   ชุ่มมุณีรัตน์</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กรรมการกำหนดราคากลาง</a:t>
            </a:r>
          </a:p>
        </xdr:txBody>
      </xdr:sp>
      <xdr:sp macro="" textlink="">
        <xdr:nvSpPr>
          <xdr:cNvPr id="31" name="Text Box 2">
            <a:extLst>
              <a:ext uri="{FF2B5EF4-FFF2-40B4-BE49-F238E27FC236}">
                <a16:creationId xmlns:a16="http://schemas.microsoft.com/office/drawing/2014/main" id="{6DE1FFA3-ED0C-A810-A2E3-D012F491E09F}"/>
              </a:ext>
            </a:extLst>
          </xdr:cNvPr>
          <xdr:cNvSpPr txBox="1">
            <a:spLocks noChangeArrowheads="1"/>
          </xdr:cNvSpPr>
        </xdr:nvSpPr>
        <xdr:spPr bwMode="auto">
          <a:xfrm>
            <a:off x="9515475" y="7419975"/>
            <a:ext cx="2457450" cy="9035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41148" rIns="27432" bIns="0" anchor="t" upright="1"/>
          <a:lstStyle/>
          <a:p>
            <a:pPr algn="ctr" rtl="0">
              <a:defRPr sz="1000"/>
            </a:pPr>
            <a:r>
              <a:rPr lang="th-TH" sz="15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a:t>
            </a:r>
            <a:r>
              <a:rPr lang="th-TH" sz="1600" b="0" i="0" baseline="0">
                <a:latin typeface="TH SarabunPSK" panose="020B0500040200020003" pitchFamily="34" charset="-34"/>
                <a:ea typeface="+mn-ea"/>
                <a:cs typeface="TH SarabunPSK" panose="020B0500040200020003" pitchFamily="34" charset="-34"/>
              </a:rPr>
              <a:t>นายพรชัย    อดุลยธรรม</a:t>
            </a:r>
            <a:r>
              <a:rPr lang="th-TH" sz="1600" b="0" i="0" u="none" strike="noStrike" baseline="0">
                <a:solidFill>
                  <a:srgbClr val="000000"/>
                </a:solidFill>
                <a:latin typeface="TH SarabunPSK" panose="020B0500040200020003" pitchFamily="34" charset="-34"/>
                <a:cs typeface="TH SarabunPSK" panose="020B0500040200020003" pitchFamily="34" charset="-34"/>
              </a:rPr>
              <a:t>)</a:t>
            </a:r>
          </a:p>
          <a:p>
            <a:pPr algn="ctr" rtl="0">
              <a:defRPr sz="1000"/>
            </a:pPr>
            <a:r>
              <a:rPr lang="th-TH" sz="1600" b="0" i="0" u="none" strike="noStrike" baseline="0">
                <a:solidFill>
                  <a:srgbClr val="000000"/>
                </a:solidFill>
                <a:latin typeface="TH SarabunPSK" panose="020B0500040200020003" pitchFamily="34" charset="-34"/>
                <a:cs typeface="TH SarabunPSK" panose="020B0500040200020003" pitchFamily="34" charset="-34"/>
              </a:rPr>
              <a:t>กรรมการและเลขานุการกำหนดราคากลาง</a:t>
            </a:r>
          </a:p>
        </xdr:txBody>
      </xdr:sp>
    </xdr:grp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1E47B-3BA2-4F62-9D94-D63304442E37}">
  <sheetPr>
    <tabColor theme="3"/>
  </sheetPr>
  <dimension ref="A3:BE234"/>
  <sheetViews>
    <sheetView showGridLines="0" tabSelected="1" view="pageBreakPreview" topLeftCell="K1" zoomScale="80" zoomScaleNormal="10" zoomScaleSheetLayoutView="80" workbookViewId="0">
      <selection activeCell="AE2" sqref="AE2"/>
    </sheetView>
  </sheetViews>
  <sheetFormatPr baseColWidth="10" defaultColWidth="8.3984375" defaultRowHeight="17" customHeight="1" x14ac:dyDescent="0.15"/>
  <cols>
    <col min="1" max="1" width="2" style="91" customWidth="1"/>
    <col min="2" max="2" width="9.19921875" style="91" customWidth="1"/>
    <col min="3" max="3" width="2.3984375" style="91" customWidth="1"/>
    <col min="4" max="4" width="7.3984375" style="91" customWidth="1"/>
    <col min="5" max="5" width="66.796875" style="91" customWidth="1"/>
    <col min="6" max="6" width="92.796875" style="91" customWidth="1"/>
    <col min="7" max="7" width="13.796875" style="95" customWidth="1"/>
    <col min="8" max="8" width="15.3984375" style="116" customWidth="1"/>
    <col min="9" max="9" width="17.19921875" style="116" customWidth="1"/>
    <col min="10" max="10" width="21.796875" style="116" customWidth="1"/>
    <col min="11" max="11" width="14.3984375" style="110" customWidth="1"/>
    <col min="12" max="12" width="5.19921875" style="116" customWidth="1"/>
    <col min="13" max="49" width="17.3984375" style="105" customWidth="1"/>
    <col min="50" max="50" width="4.796875" style="116" customWidth="1"/>
    <col min="51" max="52" width="2.3984375" style="106" customWidth="1"/>
    <col min="53" max="53" width="4.796875" style="106" customWidth="1"/>
    <col min="54" max="54" width="1.796875" style="106" customWidth="1"/>
    <col min="55" max="55" width="19.796875" style="110" customWidth="1"/>
    <col min="56" max="56" width="19.19921875" style="91" customWidth="1"/>
    <col min="57" max="57" width="14.3984375" style="91" customWidth="1"/>
    <col min="58" max="16384" width="8.3984375" style="91"/>
  </cols>
  <sheetData>
    <row r="3" spans="1:56" ht="17" customHeight="1" x14ac:dyDescent="0.15">
      <c r="AU3" s="318"/>
    </row>
    <row r="4" spans="1:56" ht="17" customHeight="1" x14ac:dyDescent="0.25">
      <c r="A4" s="324"/>
      <c r="B4" s="324"/>
      <c r="C4" s="324"/>
      <c r="D4" s="324"/>
      <c r="E4" s="324"/>
      <c r="F4" s="324"/>
      <c r="G4" s="324"/>
      <c r="H4" s="324"/>
      <c r="I4" s="324"/>
      <c r="J4" s="324"/>
      <c r="K4" s="324"/>
      <c r="L4" s="324"/>
      <c r="M4" s="324"/>
      <c r="N4" s="324"/>
      <c r="O4" s="324"/>
      <c r="P4" s="324"/>
      <c r="Q4" s="324"/>
      <c r="R4" s="324"/>
      <c r="S4" s="324"/>
      <c r="T4" s="324"/>
      <c r="U4" s="324"/>
      <c r="V4" s="324"/>
      <c r="W4" s="324"/>
      <c r="X4" s="324"/>
      <c r="Y4" s="324"/>
      <c r="Z4" s="324"/>
      <c r="AA4" s="324"/>
      <c r="AB4" s="324"/>
      <c r="AC4" s="324"/>
      <c r="AD4" s="324"/>
      <c r="AE4" s="324"/>
      <c r="AF4" s="324"/>
      <c r="AG4" s="324"/>
      <c r="AH4" s="324"/>
      <c r="AI4" s="324"/>
      <c r="AJ4" s="324"/>
      <c r="AK4" s="324"/>
      <c r="AL4" s="324"/>
      <c r="AM4" s="324"/>
      <c r="AN4" s="324"/>
      <c r="AO4" s="324"/>
      <c r="AP4" s="324"/>
      <c r="AQ4" s="324"/>
      <c r="AR4" s="324"/>
      <c r="AS4" s="324"/>
      <c r="AT4" s="324"/>
      <c r="AU4" s="324"/>
      <c r="AV4" s="324"/>
      <c r="AW4" s="324"/>
      <c r="AX4" s="324"/>
      <c r="AY4" s="324"/>
      <c r="AZ4" s="324"/>
      <c r="BA4" s="324"/>
      <c r="BB4" s="324"/>
      <c r="BC4" s="90"/>
    </row>
    <row r="5" spans="1:56" ht="17" customHeight="1" x14ac:dyDescent="0.25">
      <c r="B5" s="321"/>
      <c r="C5" s="321"/>
      <c r="D5" s="321"/>
      <c r="E5" s="321"/>
      <c r="F5" s="321"/>
      <c r="G5" s="321"/>
      <c r="H5" s="321"/>
      <c r="I5" s="321"/>
      <c r="J5" s="321"/>
      <c r="K5" s="85"/>
      <c r="L5" s="84"/>
      <c r="M5" s="92"/>
      <c r="N5" s="86"/>
      <c r="O5" s="86"/>
      <c r="P5" s="86"/>
      <c r="Q5" s="93"/>
      <c r="R5" s="87"/>
      <c r="S5" s="88"/>
      <c r="T5" s="86"/>
      <c r="U5" s="86"/>
      <c r="V5" s="86"/>
      <c r="W5" s="86"/>
      <c r="X5" s="86"/>
      <c r="Y5" s="86"/>
      <c r="Z5" s="86"/>
      <c r="AA5" s="86"/>
      <c r="AB5" s="86"/>
      <c r="AC5" s="86"/>
      <c r="AD5" s="86"/>
      <c r="AE5" s="86"/>
      <c r="AF5" s="86"/>
      <c r="AG5" s="86"/>
      <c r="AH5" s="86"/>
      <c r="AI5" s="86"/>
      <c r="AJ5" s="86"/>
      <c r="AK5" s="86"/>
      <c r="AL5" s="86"/>
      <c r="AM5" s="86"/>
      <c r="AN5" s="86"/>
      <c r="AO5" s="86"/>
      <c r="AP5" s="86"/>
      <c r="AQ5" s="86"/>
      <c r="AR5" s="86"/>
      <c r="AS5" s="86"/>
      <c r="AT5" s="86"/>
      <c r="AU5" s="86"/>
      <c r="AV5" s="86"/>
      <c r="AW5" s="86"/>
      <c r="AX5" s="84"/>
      <c r="AY5" s="89"/>
      <c r="AZ5" s="89"/>
      <c r="BA5" s="89"/>
      <c r="BB5" s="89"/>
      <c r="BC5" s="90"/>
    </row>
    <row r="6" spans="1:56" ht="17" customHeight="1" x14ac:dyDescent="0.25">
      <c r="B6" s="321"/>
      <c r="C6" s="321"/>
      <c r="D6" s="321"/>
      <c r="E6" s="321"/>
      <c r="F6" s="321"/>
      <c r="G6" s="321"/>
      <c r="H6" s="321"/>
      <c r="I6" s="321"/>
      <c r="J6" s="321"/>
      <c r="K6" s="85"/>
      <c r="L6" s="84"/>
      <c r="M6" s="86"/>
      <c r="N6" s="86"/>
      <c r="O6" s="86"/>
      <c r="P6" s="86"/>
      <c r="Q6" s="93"/>
      <c r="R6" s="87"/>
      <c r="S6" s="88"/>
      <c r="T6" s="86"/>
      <c r="U6" s="86"/>
      <c r="V6" s="86"/>
      <c r="W6" s="93"/>
      <c r="X6" s="93"/>
      <c r="Y6" s="93"/>
      <c r="Z6" s="93"/>
      <c r="AA6" s="93"/>
      <c r="AB6" s="93"/>
      <c r="AC6" s="93"/>
      <c r="AD6" s="93"/>
      <c r="AE6" s="93"/>
      <c r="AF6" s="93"/>
      <c r="AG6" s="93"/>
      <c r="AH6" s="93"/>
      <c r="AI6" s="86"/>
      <c r="AJ6" s="86"/>
      <c r="AK6" s="93"/>
      <c r="AL6" s="93"/>
      <c r="AM6" s="86"/>
      <c r="AN6" s="86"/>
      <c r="AO6" s="93"/>
      <c r="AP6" s="93"/>
      <c r="AQ6" s="93"/>
      <c r="AR6" s="93"/>
      <c r="AS6" s="93"/>
      <c r="AT6" s="93"/>
      <c r="AU6" s="86"/>
      <c r="AV6" s="86"/>
      <c r="AW6" s="93"/>
      <c r="AX6" s="84"/>
      <c r="AY6" s="94"/>
      <c r="AZ6" s="94"/>
      <c r="BA6" s="89"/>
      <c r="BB6" s="89"/>
      <c r="BC6" s="90"/>
    </row>
    <row r="7" spans="1:56" s="84" customFormat="1" ht="18" customHeight="1" x14ac:dyDescent="0.2">
      <c r="B7" s="298" t="s">
        <v>381</v>
      </c>
      <c r="C7" s="298"/>
      <c r="D7" s="299"/>
      <c r="E7" s="300" t="s">
        <v>386</v>
      </c>
      <c r="F7" s="91"/>
      <c r="G7" s="95"/>
      <c r="H7" s="96"/>
      <c r="I7" s="97"/>
      <c r="J7" s="96"/>
      <c r="K7" s="90"/>
      <c r="L7" s="96"/>
      <c r="M7" s="100"/>
      <c r="N7" s="100"/>
      <c r="O7" s="100"/>
      <c r="P7" s="100"/>
      <c r="Q7" s="101"/>
      <c r="R7" s="102"/>
      <c r="S7" s="101"/>
      <c r="T7" s="101"/>
      <c r="U7" s="101"/>
      <c r="V7" s="101"/>
      <c r="W7" s="101"/>
      <c r="X7" s="101"/>
      <c r="Y7" s="101"/>
      <c r="Z7" s="101"/>
      <c r="AA7" s="101"/>
      <c r="AB7" s="101"/>
      <c r="AC7" s="101"/>
      <c r="AD7" s="101"/>
      <c r="AE7" s="101"/>
      <c r="AF7" s="101"/>
      <c r="AG7" s="101"/>
      <c r="AH7" s="101"/>
      <c r="AI7" s="101"/>
      <c r="AJ7" s="101"/>
      <c r="AK7" s="101"/>
      <c r="AL7" s="101"/>
      <c r="AM7" s="101"/>
      <c r="AN7" s="101"/>
      <c r="AO7" s="101"/>
      <c r="AP7" s="101"/>
      <c r="AQ7" s="101"/>
      <c r="AR7" s="101"/>
      <c r="AS7" s="101"/>
      <c r="AT7" s="101"/>
      <c r="AU7" s="98" t="s">
        <v>265</v>
      </c>
      <c r="AV7" s="203" t="str">
        <f>": " &amp; detail!B4</f>
        <v>: สท.1/23/2566 ลว. 27 กรกฎาคม 2566</v>
      </c>
      <c r="AW7" s="101"/>
      <c r="AX7" s="96"/>
      <c r="AY7" s="99"/>
      <c r="AZ7" s="99"/>
      <c r="BA7" s="99"/>
      <c r="BB7" s="99"/>
      <c r="BC7" s="103"/>
    </row>
    <row r="8" spans="1:56" s="84" customFormat="1" ht="18" customHeight="1" x14ac:dyDescent="0.2">
      <c r="B8" s="298" t="s">
        <v>382</v>
      </c>
      <c r="C8" s="298"/>
      <c r="D8" s="299"/>
      <c r="E8" s="300" t="s">
        <v>391</v>
      </c>
      <c r="F8" s="91"/>
      <c r="G8" s="95"/>
      <c r="H8" s="96"/>
      <c r="I8" s="97"/>
      <c r="J8" s="96"/>
      <c r="K8" s="90"/>
      <c r="L8" s="96"/>
      <c r="M8" s="104"/>
      <c r="N8" s="104"/>
      <c r="O8" s="104"/>
      <c r="P8" s="104"/>
      <c r="Q8" s="101"/>
      <c r="R8" s="102"/>
      <c r="S8" s="101"/>
      <c r="T8" s="101"/>
      <c r="U8" s="101"/>
      <c r="V8" s="101"/>
      <c r="W8" s="101"/>
      <c r="X8" s="101"/>
      <c r="Y8" s="101"/>
      <c r="Z8" s="101"/>
      <c r="AA8" s="101"/>
      <c r="AB8" s="101"/>
      <c r="AC8" s="101"/>
      <c r="AD8" s="101"/>
      <c r="AE8" s="101"/>
      <c r="AF8" s="101"/>
      <c r="AG8" s="101"/>
      <c r="AH8" s="101"/>
      <c r="AI8" s="101"/>
      <c r="AJ8" s="101"/>
      <c r="AK8" s="101"/>
      <c r="AP8" s="101"/>
      <c r="AQ8" s="101"/>
      <c r="AR8" s="101"/>
      <c r="AS8" s="101"/>
      <c r="AT8" s="101"/>
      <c r="AU8" s="246" t="s">
        <v>266</v>
      </c>
      <c r="AV8" s="203" t="str">
        <f>": "&amp;detail!B5</f>
        <v>: 44621</v>
      </c>
      <c r="AW8" s="101"/>
      <c r="AX8" s="96"/>
      <c r="AY8" s="99"/>
      <c r="AZ8" s="99"/>
      <c r="BA8" s="99"/>
      <c r="BB8" s="99"/>
      <c r="BC8" s="103"/>
    </row>
    <row r="9" spans="1:56" s="84" customFormat="1" ht="18" customHeight="1" x14ac:dyDescent="0.2">
      <c r="B9" s="298" t="s">
        <v>383</v>
      </c>
      <c r="C9" s="298"/>
      <c r="D9" s="299"/>
      <c r="E9" s="300" t="str">
        <f>"   : " &amp; detail!B2 &amp; "  บาท"</f>
        <v xml:space="preserve">   : 948533800  บาท</v>
      </c>
      <c r="F9" s="91"/>
      <c r="G9" s="95"/>
      <c r="H9" s="96"/>
      <c r="I9" s="97"/>
      <c r="J9" s="96"/>
      <c r="K9" s="90"/>
      <c r="L9" s="96"/>
      <c r="M9" s="104"/>
      <c r="N9" s="104"/>
      <c r="O9" s="104"/>
      <c r="P9" s="104"/>
      <c r="Q9" s="101"/>
      <c r="R9" s="102"/>
      <c r="S9" s="101"/>
      <c r="T9" s="101"/>
      <c r="U9" s="101"/>
      <c r="V9" s="101"/>
      <c r="W9" s="101"/>
      <c r="X9" s="101"/>
      <c r="Y9" s="101"/>
      <c r="Z9" s="101"/>
      <c r="AA9" s="101"/>
      <c r="AB9" s="101"/>
      <c r="AC9" s="101"/>
      <c r="AD9" s="101"/>
      <c r="AE9" s="101"/>
      <c r="AF9" s="101"/>
      <c r="AG9" s="101"/>
      <c r="AH9" s="101"/>
      <c r="AI9" s="101"/>
      <c r="AJ9" s="101"/>
      <c r="AK9" s="101"/>
      <c r="AP9" s="101"/>
      <c r="AQ9" s="101"/>
      <c r="AR9" s="101"/>
      <c r="AS9" s="101"/>
      <c r="AT9" s="101"/>
      <c r="AU9" s="246" t="s">
        <v>267</v>
      </c>
      <c r="AV9" s="203" t="str">
        <f>": "&amp;detail!B6</f>
        <v>: 45689</v>
      </c>
      <c r="AW9" s="101"/>
      <c r="AX9" s="96"/>
      <c r="AY9" s="99"/>
      <c r="AZ9" s="99"/>
      <c r="BA9" s="99"/>
      <c r="BB9" s="99"/>
      <c r="BC9" s="103"/>
    </row>
    <row r="10" spans="1:56" ht="18" customHeight="1" x14ac:dyDescent="0.2">
      <c r="B10" s="298" t="s">
        <v>384</v>
      </c>
      <c r="C10" s="298"/>
      <c r="D10" s="299"/>
      <c r="E10" s="300" t="str">
        <f>"   : " &amp; detail!B3 &amp; "  บาท"</f>
        <v xml:space="preserve">   : 2371335  บาท</v>
      </c>
      <c r="H10" s="96"/>
      <c r="I10" s="97"/>
      <c r="J10" s="96"/>
      <c r="K10" s="90"/>
      <c r="L10" s="96"/>
      <c r="M10" s="104"/>
      <c r="N10" s="104"/>
      <c r="O10" s="104"/>
      <c r="P10" s="104"/>
      <c r="Q10" s="101"/>
      <c r="R10" s="102"/>
      <c r="S10" s="101"/>
      <c r="T10" s="101"/>
      <c r="U10" s="101"/>
      <c r="V10" s="101"/>
      <c r="W10" s="101"/>
      <c r="X10" s="101"/>
      <c r="Y10" s="101"/>
      <c r="Z10" s="101"/>
      <c r="AA10" s="101"/>
      <c r="AB10" s="101"/>
      <c r="AC10" s="101"/>
      <c r="AD10" s="101"/>
      <c r="AE10" s="101"/>
      <c r="AF10" s="101"/>
      <c r="AG10" s="101"/>
      <c r="AH10" s="101"/>
      <c r="AI10" s="101"/>
      <c r="AJ10" s="101"/>
      <c r="AK10" s="101"/>
      <c r="AP10" s="101"/>
      <c r="AQ10" s="101"/>
      <c r="AR10" s="101"/>
      <c r="AS10" s="101"/>
      <c r="AT10" s="101"/>
      <c r="AU10" s="246" t="s">
        <v>268</v>
      </c>
      <c r="AV10" s="203" t="s">
        <v>385</v>
      </c>
      <c r="AX10" s="96"/>
      <c r="BA10" s="99"/>
      <c r="BB10" s="99"/>
      <c r="BC10" s="90"/>
    </row>
    <row r="11" spans="1:56" ht="17" customHeight="1" x14ac:dyDescent="0.15">
      <c r="H11" s="96"/>
      <c r="I11" s="97"/>
      <c r="J11" s="96"/>
      <c r="K11" s="90"/>
      <c r="L11" s="96"/>
      <c r="AU11" s="91"/>
      <c r="AV11" s="91"/>
      <c r="AW11" s="91"/>
      <c r="AX11" s="91"/>
      <c r="AY11" s="91"/>
      <c r="AZ11" s="91"/>
      <c r="BC11" s="90"/>
    </row>
    <row r="12" spans="1:56" ht="17" customHeight="1" x14ac:dyDescent="0.25">
      <c r="B12" s="107" t="s">
        <v>6</v>
      </c>
      <c r="C12" s="368" t="s">
        <v>2</v>
      </c>
      <c r="D12" s="322"/>
      <c r="E12" s="322"/>
      <c r="F12" s="369"/>
      <c r="G12" s="322" t="s">
        <v>3</v>
      </c>
      <c r="H12" s="108" t="s">
        <v>4</v>
      </c>
      <c r="I12" s="109" t="s">
        <v>5</v>
      </c>
      <c r="J12" s="108" t="s">
        <v>123</v>
      </c>
      <c r="K12" s="319" t="s">
        <v>269</v>
      </c>
      <c r="L12" s="301"/>
      <c r="M12" s="356" t="s">
        <v>291</v>
      </c>
      <c r="N12" s="357"/>
      <c r="O12" s="357"/>
      <c r="P12" s="357"/>
      <c r="Q12" s="357"/>
      <c r="R12" s="358"/>
      <c r="S12" s="359" t="s">
        <v>292</v>
      </c>
      <c r="T12" s="360"/>
      <c r="U12" s="360"/>
      <c r="V12" s="360"/>
      <c r="W12" s="360"/>
      <c r="X12" s="360"/>
      <c r="Y12" s="360"/>
      <c r="Z12" s="360"/>
      <c r="AA12" s="360"/>
      <c r="AB12" s="360"/>
      <c r="AC12" s="360"/>
      <c r="AD12" s="361"/>
      <c r="AE12" s="362" t="s">
        <v>293</v>
      </c>
      <c r="AF12" s="363"/>
      <c r="AG12" s="363"/>
      <c r="AH12" s="363"/>
      <c r="AI12" s="363"/>
      <c r="AJ12" s="363"/>
      <c r="AK12" s="363"/>
      <c r="AL12" s="363"/>
      <c r="AM12" s="363"/>
      <c r="AN12" s="363"/>
      <c r="AO12" s="363"/>
      <c r="AP12" s="364"/>
      <c r="AQ12" s="365" t="s">
        <v>294</v>
      </c>
      <c r="AR12" s="366"/>
      <c r="AS12" s="366"/>
      <c r="AT12" s="366"/>
      <c r="AU12" s="366"/>
      <c r="AV12" s="366"/>
      <c r="AW12" s="367"/>
      <c r="AX12" s="304"/>
      <c r="AY12" s="346" t="s">
        <v>270</v>
      </c>
      <c r="AZ12" s="347"/>
      <c r="BA12" s="348"/>
      <c r="BB12" s="86"/>
    </row>
    <row r="13" spans="1:56" ht="17" customHeight="1" x14ac:dyDescent="0.25">
      <c r="B13" s="111"/>
      <c r="C13" s="370"/>
      <c r="D13" s="323"/>
      <c r="E13" s="323"/>
      <c r="F13" s="371"/>
      <c r="G13" s="323"/>
      <c r="H13" s="192" t="s">
        <v>7</v>
      </c>
      <c r="I13" s="113" t="s">
        <v>8</v>
      </c>
      <c r="J13" s="112" t="s">
        <v>8</v>
      </c>
      <c r="K13" s="320"/>
      <c r="L13" s="302"/>
      <c r="M13" s="114" t="s">
        <v>271</v>
      </c>
      <c r="N13" s="114" t="s">
        <v>272</v>
      </c>
      <c r="O13" s="114" t="s">
        <v>273</v>
      </c>
      <c r="P13" s="114" t="s">
        <v>274</v>
      </c>
      <c r="Q13" s="114" t="s">
        <v>275</v>
      </c>
      <c r="R13" s="114" t="s">
        <v>276</v>
      </c>
      <c r="S13" s="229" t="s">
        <v>277</v>
      </c>
      <c r="T13" s="229" t="s">
        <v>278</v>
      </c>
      <c r="U13" s="229" t="s">
        <v>279</v>
      </c>
      <c r="V13" s="229" t="s">
        <v>280</v>
      </c>
      <c r="W13" s="229" t="s">
        <v>281</v>
      </c>
      <c r="X13" s="229" t="s">
        <v>282</v>
      </c>
      <c r="Y13" s="229" t="s">
        <v>271</v>
      </c>
      <c r="Z13" s="229" t="s">
        <v>272</v>
      </c>
      <c r="AA13" s="229" t="s">
        <v>273</v>
      </c>
      <c r="AB13" s="229" t="s">
        <v>274</v>
      </c>
      <c r="AC13" s="229" t="s">
        <v>275</v>
      </c>
      <c r="AD13" s="229" t="s">
        <v>276</v>
      </c>
      <c r="AE13" s="115" t="s">
        <v>277</v>
      </c>
      <c r="AF13" s="115" t="s">
        <v>278</v>
      </c>
      <c r="AG13" s="115" t="s">
        <v>279</v>
      </c>
      <c r="AH13" s="115" t="s">
        <v>280</v>
      </c>
      <c r="AI13" s="115" t="s">
        <v>281</v>
      </c>
      <c r="AJ13" s="115" t="s">
        <v>282</v>
      </c>
      <c r="AK13" s="115" t="s">
        <v>271</v>
      </c>
      <c r="AL13" s="115" t="s">
        <v>272</v>
      </c>
      <c r="AM13" s="115" t="s">
        <v>273</v>
      </c>
      <c r="AN13" s="115" t="s">
        <v>274</v>
      </c>
      <c r="AO13" s="115" t="s">
        <v>275</v>
      </c>
      <c r="AP13" s="115" t="s">
        <v>276</v>
      </c>
      <c r="AQ13" s="230" t="s">
        <v>277</v>
      </c>
      <c r="AR13" s="230" t="s">
        <v>278</v>
      </c>
      <c r="AS13" s="230" t="s">
        <v>279</v>
      </c>
      <c r="AT13" s="230" t="s">
        <v>280</v>
      </c>
      <c r="AU13" s="230" t="s">
        <v>281</v>
      </c>
      <c r="AV13" s="230" t="s">
        <v>282</v>
      </c>
      <c r="AW13" s="230" t="s">
        <v>271</v>
      </c>
      <c r="AX13" s="302"/>
      <c r="AY13" s="349"/>
      <c r="AZ13" s="350"/>
      <c r="BA13" s="351"/>
      <c r="BB13" s="86"/>
      <c r="BC13" s="110">
        <f t="shared" ref="BC13:BC14" si="0">SUM(M13:AP13)</f>
        <v>0</v>
      </c>
      <c r="BD13" s="116" t="str">
        <f>IF(BC13=0,"",BC13-100)</f>
        <v/>
      </c>
    </row>
    <row r="14" spans="1:56" ht="17" customHeight="1" x14ac:dyDescent="0.25">
      <c r="B14" s="215">
        <v>1</v>
      </c>
      <c r="C14" s="247"/>
      <c r="D14" s="248" t="s">
        <v>9</v>
      </c>
      <c r="E14" s="248"/>
      <c r="F14" s="248"/>
      <c r="G14" s="215"/>
      <c r="H14" s="247"/>
      <c r="I14" s="217"/>
      <c r="J14" s="217"/>
      <c r="K14" s="249"/>
      <c r="L14" s="302"/>
      <c r="M14" s="217"/>
      <c r="N14" s="217"/>
      <c r="O14" s="217"/>
      <c r="P14" s="217"/>
      <c r="Q14" s="217"/>
      <c r="R14" s="217"/>
      <c r="S14" s="217"/>
      <c r="T14" s="217"/>
      <c r="U14" s="217"/>
      <c r="V14" s="217"/>
      <c r="W14" s="217"/>
      <c r="X14" s="217"/>
      <c r="Y14" s="217"/>
      <c r="Z14" s="217"/>
      <c r="AA14" s="217"/>
      <c r="AB14" s="217"/>
      <c r="AC14" s="217"/>
      <c r="AD14" s="217"/>
      <c r="AE14" s="217"/>
      <c r="AF14" s="217"/>
      <c r="AG14" s="217"/>
      <c r="AH14" s="217"/>
      <c r="AI14" s="217"/>
      <c r="AJ14" s="217"/>
      <c r="AK14" s="217"/>
      <c r="AL14" s="217"/>
      <c r="AM14" s="217"/>
      <c r="AN14" s="217"/>
      <c r="AO14" s="217"/>
      <c r="AP14" s="217"/>
      <c r="AQ14" s="217"/>
      <c r="AR14" s="217"/>
      <c r="AS14" s="217"/>
      <c r="AT14" s="217"/>
      <c r="AU14" s="217"/>
      <c r="AV14" s="217"/>
      <c r="AW14" s="217"/>
      <c r="AX14" s="302"/>
      <c r="AY14" s="352" t="s">
        <v>269</v>
      </c>
      <c r="AZ14" s="353"/>
      <c r="BA14" s="354"/>
      <c r="BB14" s="244"/>
      <c r="BC14" s="110">
        <f t="shared" si="0"/>
        <v>0</v>
      </c>
      <c r="BD14" s="116" t="str">
        <f t="shared" ref="BD14:BD156" si="1">IF(BC14=0,"",BC14-100)</f>
        <v/>
      </c>
    </row>
    <row r="15" spans="1:56" ht="17" customHeight="1" x14ac:dyDescent="0.15">
      <c r="B15" s="117"/>
      <c r="D15" s="91" t="s">
        <v>10</v>
      </c>
      <c r="G15" s="119"/>
      <c r="H15" s="95"/>
      <c r="I15" s="250"/>
      <c r="J15" s="250"/>
      <c r="K15" s="251"/>
      <c r="L15" s="302"/>
      <c r="M15" s="216"/>
      <c r="N15" s="216"/>
      <c r="O15" s="216"/>
      <c r="P15" s="216"/>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6"/>
      <c r="AT15" s="216"/>
      <c r="AU15" s="216"/>
      <c r="AV15" s="216"/>
      <c r="AW15" s="216"/>
      <c r="AX15" s="302"/>
      <c r="AY15" s="120"/>
      <c r="AZ15" s="209"/>
      <c r="BA15" s="121">
        <v>100</v>
      </c>
      <c r="BB15" s="245"/>
      <c r="BC15" s="110">
        <f>SUM(M15:AW15)</f>
        <v>0</v>
      </c>
      <c r="BD15" s="116" t="str">
        <f t="shared" si="1"/>
        <v/>
      </c>
    </row>
    <row r="16" spans="1:56" ht="17" customHeight="1" x14ac:dyDescent="0.15">
      <c r="B16" s="117"/>
      <c r="D16" s="91" t="s">
        <v>11</v>
      </c>
      <c r="G16" s="119" t="s">
        <v>12</v>
      </c>
      <c r="H16" s="296">
        <v>230</v>
      </c>
      <c r="I16" s="297">
        <v>794.11</v>
      </c>
      <c r="J16" s="250">
        <f t="shared" ref="J16:J28" si="2">H16*I16</f>
        <v>182645.30000000002</v>
      </c>
      <c r="K16" s="251">
        <f t="shared" ref="K16:K28" si="3">J16/$J$214</f>
        <v>1.9255539444139997E-4</v>
      </c>
      <c r="L16" s="302"/>
      <c r="M16" s="193"/>
      <c r="N16" s="193">
        <v>10</v>
      </c>
      <c r="O16" s="193">
        <v>10</v>
      </c>
      <c r="P16" s="193">
        <v>10</v>
      </c>
      <c r="Q16" s="193">
        <v>10</v>
      </c>
      <c r="R16" s="193">
        <v>10</v>
      </c>
      <c r="S16" s="193">
        <v>10</v>
      </c>
      <c r="T16" s="193">
        <v>10</v>
      </c>
      <c r="U16" s="193">
        <v>10</v>
      </c>
      <c r="V16" s="193">
        <v>10</v>
      </c>
      <c r="W16" s="193">
        <v>10</v>
      </c>
      <c r="X16" s="193"/>
      <c r="Y16" s="193"/>
      <c r="Z16" s="193"/>
      <c r="AA16" s="193"/>
      <c r="AB16" s="193"/>
      <c r="AC16" s="193"/>
      <c r="AD16" s="193"/>
      <c r="AE16" s="193"/>
      <c r="AF16" s="193"/>
      <c r="AG16" s="193"/>
      <c r="AH16" s="193"/>
      <c r="AI16" s="193"/>
      <c r="AJ16" s="193"/>
      <c r="AK16" s="193"/>
      <c r="AL16" s="193"/>
      <c r="AM16" s="193"/>
      <c r="AN16" s="193"/>
      <c r="AO16" s="193"/>
      <c r="AP16" s="193"/>
      <c r="AQ16" s="193"/>
      <c r="AR16" s="193"/>
      <c r="AS16" s="193"/>
      <c r="AT16" s="193"/>
      <c r="AU16" s="193"/>
      <c r="AV16" s="193"/>
      <c r="AW16" s="193"/>
      <c r="AX16" s="302"/>
      <c r="AY16" s="122"/>
      <c r="AZ16" s="210"/>
      <c r="BA16" s="122"/>
      <c r="BC16" s="110">
        <f t="shared" ref="BC16:BC68" si="4">SUM(M16:AW16)</f>
        <v>100</v>
      </c>
      <c r="BD16" s="116">
        <f t="shared" si="1"/>
        <v>0</v>
      </c>
    </row>
    <row r="17" spans="2:56" ht="17" customHeight="1" x14ac:dyDescent="0.15">
      <c r="B17" s="117"/>
      <c r="D17" s="91" t="s">
        <v>13</v>
      </c>
      <c r="G17" s="119" t="s">
        <v>12</v>
      </c>
      <c r="H17" s="296">
        <v>3150</v>
      </c>
      <c r="I17" s="297">
        <v>1276.28</v>
      </c>
      <c r="J17" s="250">
        <f t="shared" si="2"/>
        <v>4020282</v>
      </c>
      <c r="K17" s="251">
        <f t="shared" si="3"/>
        <v>4.2384172287798279E-3</v>
      </c>
      <c r="L17" s="302"/>
      <c r="M17" s="193"/>
      <c r="N17" s="193"/>
      <c r="O17" s="193">
        <v>5</v>
      </c>
      <c r="P17" s="193">
        <v>5</v>
      </c>
      <c r="Q17" s="193">
        <v>5</v>
      </c>
      <c r="R17" s="193">
        <v>5</v>
      </c>
      <c r="S17" s="193">
        <v>5</v>
      </c>
      <c r="T17" s="193">
        <v>5</v>
      </c>
      <c r="U17" s="193">
        <v>5</v>
      </c>
      <c r="V17" s="193">
        <v>5</v>
      </c>
      <c r="W17" s="193">
        <v>5</v>
      </c>
      <c r="X17" s="193">
        <v>5</v>
      </c>
      <c r="Y17" s="193">
        <v>5</v>
      </c>
      <c r="Z17" s="193">
        <v>5</v>
      </c>
      <c r="AA17" s="193">
        <v>5</v>
      </c>
      <c r="AB17" s="193">
        <v>5</v>
      </c>
      <c r="AC17" s="193">
        <v>5</v>
      </c>
      <c r="AD17" s="193">
        <v>5</v>
      </c>
      <c r="AE17" s="193">
        <v>5</v>
      </c>
      <c r="AF17" s="193">
        <v>5</v>
      </c>
      <c r="AG17" s="193">
        <v>5</v>
      </c>
      <c r="AH17" s="193">
        <v>5</v>
      </c>
      <c r="AI17" s="193"/>
      <c r="AJ17" s="193"/>
      <c r="AK17" s="193"/>
      <c r="AL17" s="193"/>
      <c r="AM17" s="193"/>
      <c r="AN17" s="193"/>
      <c r="AO17" s="193"/>
      <c r="AP17" s="193"/>
      <c r="AQ17" s="193"/>
      <c r="AR17" s="193"/>
      <c r="AS17" s="193"/>
      <c r="AT17" s="193"/>
      <c r="AU17" s="193"/>
      <c r="AV17" s="193"/>
      <c r="AW17" s="193"/>
      <c r="AX17" s="302"/>
      <c r="AY17" s="122"/>
      <c r="AZ17" s="210"/>
      <c r="BA17" s="122"/>
      <c r="BB17" s="245"/>
      <c r="BC17" s="110">
        <f t="shared" si="4"/>
        <v>100</v>
      </c>
      <c r="BD17" s="116">
        <f t="shared" si="1"/>
        <v>0</v>
      </c>
    </row>
    <row r="18" spans="2:56" s="84" customFormat="1" ht="17" customHeight="1" x14ac:dyDescent="0.15">
      <c r="B18" s="117"/>
      <c r="C18" s="91"/>
      <c r="D18" s="91" t="s">
        <v>14</v>
      </c>
      <c r="E18" s="91"/>
      <c r="F18" s="91"/>
      <c r="G18" s="119" t="s">
        <v>12</v>
      </c>
      <c r="H18" s="296">
        <v>39</v>
      </c>
      <c r="I18" s="297">
        <v>1523.01</v>
      </c>
      <c r="J18" s="250">
        <f t="shared" si="2"/>
        <v>59397.39</v>
      </c>
      <c r="K18" s="251">
        <f t="shared" si="3"/>
        <v>6.2620214482604617E-5</v>
      </c>
      <c r="L18" s="302"/>
      <c r="M18" s="193"/>
      <c r="N18" s="193"/>
      <c r="O18" s="193">
        <v>10</v>
      </c>
      <c r="P18" s="193">
        <v>10</v>
      </c>
      <c r="Q18" s="193">
        <v>10</v>
      </c>
      <c r="R18" s="193">
        <v>10</v>
      </c>
      <c r="S18" s="193">
        <v>10</v>
      </c>
      <c r="T18" s="193">
        <v>10</v>
      </c>
      <c r="U18" s="193">
        <v>10</v>
      </c>
      <c r="V18" s="193">
        <v>10</v>
      </c>
      <c r="W18" s="193">
        <v>10</v>
      </c>
      <c r="X18" s="193">
        <v>10</v>
      </c>
      <c r="Y18" s="193"/>
      <c r="Z18" s="193"/>
      <c r="AA18" s="193"/>
      <c r="AB18" s="193"/>
      <c r="AC18" s="193"/>
      <c r="AD18" s="193"/>
      <c r="AE18" s="193"/>
      <c r="AF18" s="193"/>
      <c r="AG18" s="193"/>
      <c r="AH18" s="193"/>
      <c r="AI18" s="193"/>
      <c r="AJ18" s="193"/>
      <c r="AK18" s="193"/>
      <c r="AL18" s="193"/>
      <c r="AM18" s="193"/>
      <c r="AN18" s="193"/>
      <c r="AO18" s="193"/>
      <c r="AP18" s="193"/>
      <c r="AQ18" s="193"/>
      <c r="AR18" s="193"/>
      <c r="AS18" s="193"/>
      <c r="AT18" s="193"/>
      <c r="AU18" s="193"/>
      <c r="AV18" s="193"/>
      <c r="AW18" s="193"/>
      <c r="AX18" s="302"/>
      <c r="AY18" s="122"/>
      <c r="AZ18" s="210"/>
      <c r="BA18" s="122"/>
      <c r="BB18" s="106"/>
      <c r="BC18" s="110">
        <f t="shared" si="4"/>
        <v>100</v>
      </c>
      <c r="BD18" s="116">
        <f t="shared" si="1"/>
        <v>0</v>
      </c>
    </row>
    <row r="19" spans="2:56" s="84" customFormat="1" ht="17" customHeight="1" x14ac:dyDescent="0.15">
      <c r="B19" s="117"/>
      <c r="C19" s="91"/>
      <c r="D19" s="91" t="s">
        <v>15</v>
      </c>
      <c r="E19" s="91"/>
      <c r="F19" s="91"/>
      <c r="G19" s="119" t="s">
        <v>12</v>
      </c>
      <c r="H19" s="252">
        <v>45</v>
      </c>
      <c r="I19" s="297">
        <v>1416.67</v>
      </c>
      <c r="J19" s="250">
        <f t="shared" si="2"/>
        <v>63750.15</v>
      </c>
      <c r="K19" s="251">
        <f t="shared" si="3"/>
        <v>6.7209149531624482E-5</v>
      </c>
      <c r="L19" s="302"/>
      <c r="M19" s="193"/>
      <c r="N19" s="193"/>
      <c r="O19" s="193"/>
      <c r="P19" s="193">
        <v>10</v>
      </c>
      <c r="Q19" s="193">
        <v>10</v>
      </c>
      <c r="R19" s="193">
        <v>10</v>
      </c>
      <c r="S19" s="193">
        <v>10</v>
      </c>
      <c r="T19" s="193">
        <v>10</v>
      </c>
      <c r="U19" s="193">
        <v>10</v>
      </c>
      <c r="V19" s="193">
        <v>10</v>
      </c>
      <c r="W19" s="193">
        <v>10</v>
      </c>
      <c r="X19" s="193">
        <v>10</v>
      </c>
      <c r="Y19" s="193">
        <v>10</v>
      </c>
      <c r="Z19" s="193"/>
      <c r="AA19" s="193"/>
      <c r="AB19" s="193"/>
      <c r="AC19" s="193"/>
      <c r="AD19" s="193"/>
      <c r="AE19" s="193"/>
      <c r="AF19" s="193"/>
      <c r="AG19" s="193"/>
      <c r="AH19" s="193"/>
      <c r="AI19" s="193"/>
      <c r="AJ19" s="193"/>
      <c r="AK19" s="193"/>
      <c r="AL19" s="193"/>
      <c r="AM19" s="193"/>
      <c r="AN19" s="193"/>
      <c r="AO19" s="193"/>
      <c r="AP19" s="193"/>
      <c r="AQ19" s="193"/>
      <c r="AR19" s="193"/>
      <c r="AS19" s="193"/>
      <c r="AT19" s="193"/>
      <c r="AU19" s="193"/>
      <c r="AV19" s="193"/>
      <c r="AW19" s="193"/>
      <c r="AX19" s="302"/>
      <c r="AY19" s="122"/>
      <c r="AZ19" s="210"/>
      <c r="BA19" s="122"/>
      <c r="BB19" s="245"/>
      <c r="BC19" s="110">
        <f t="shared" si="4"/>
        <v>100</v>
      </c>
      <c r="BD19" s="116">
        <f t="shared" si="1"/>
        <v>0</v>
      </c>
    </row>
    <row r="20" spans="2:56" s="84" customFormat="1" ht="17" customHeight="1" x14ac:dyDescent="0.15">
      <c r="B20" s="117"/>
      <c r="C20" s="91"/>
      <c r="D20" s="91" t="s">
        <v>16</v>
      </c>
      <c r="E20" s="91"/>
      <c r="F20" s="91"/>
      <c r="G20" s="119" t="s">
        <v>12</v>
      </c>
      <c r="H20" s="252">
        <v>55</v>
      </c>
      <c r="I20" s="250">
        <v>1586.82</v>
      </c>
      <c r="J20" s="250">
        <f t="shared" si="2"/>
        <v>87275.099999999991</v>
      </c>
      <c r="K20" s="251">
        <f t="shared" si="3"/>
        <v>9.2010532466001719E-5</v>
      </c>
      <c r="L20" s="302"/>
      <c r="M20" s="193"/>
      <c r="N20" s="193"/>
      <c r="O20" s="193"/>
      <c r="P20" s="193"/>
      <c r="Q20" s="193">
        <v>10</v>
      </c>
      <c r="R20" s="193">
        <v>10</v>
      </c>
      <c r="S20" s="193">
        <v>10</v>
      </c>
      <c r="T20" s="193">
        <v>10</v>
      </c>
      <c r="U20" s="193">
        <v>10</v>
      </c>
      <c r="V20" s="193">
        <v>10</v>
      </c>
      <c r="W20" s="193">
        <v>10</v>
      </c>
      <c r="X20" s="193">
        <v>10</v>
      </c>
      <c r="Y20" s="193">
        <v>10</v>
      </c>
      <c r="Z20" s="193">
        <v>10</v>
      </c>
      <c r="AA20" s="193"/>
      <c r="AB20" s="193"/>
      <c r="AC20" s="193"/>
      <c r="AD20" s="193"/>
      <c r="AE20" s="193"/>
      <c r="AF20" s="193"/>
      <c r="AG20" s="194"/>
      <c r="AH20" s="194"/>
      <c r="AI20" s="194"/>
      <c r="AJ20" s="194"/>
      <c r="AK20" s="194"/>
      <c r="AL20" s="194"/>
      <c r="AM20" s="194"/>
      <c r="AN20" s="194"/>
      <c r="AO20" s="194"/>
      <c r="AP20" s="194"/>
      <c r="AQ20" s="193"/>
      <c r="AR20" s="193"/>
      <c r="AS20" s="194"/>
      <c r="AT20" s="194"/>
      <c r="AU20" s="194"/>
      <c r="AV20" s="194"/>
      <c r="AW20" s="194"/>
      <c r="AX20" s="302"/>
      <c r="AY20" s="122"/>
      <c r="AZ20" s="210"/>
      <c r="BA20" s="122"/>
      <c r="BB20" s="106"/>
      <c r="BC20" s="110">
        <f t="shared" si="4"/>
        <v>100</v>
      </c>
      <c r="BD20" s="116">
        <f t="shared" si="1"/>
        <v>0</v>
      </c>
    </row>
    <row r="21" spans="2:56" s="84" customFormat="1" ht="17" customHeight="1" x14ac:dyDescent="0.15">
      <c r="B21" s="117"/>
      <c r="C21" s="91"/>
      <c r="D21" s="91" t="s">
        <v>17</v>
      </c>
      <c r="E21" s="91"/>
      <c r="F21" s="91"/>
      <c r="G21" s="119" t="s">
        <v>18</v>
      </c>
      <c r="H21" s="252">
        <v>2000</v>
      </c>
      <c r="I21" s="250">
        <v>136.4</v>
      </c>
      <c r="J21" s="250">
        <f t="shared" si="2"/>
        <v>272800</v>
      </c>
      <c r="K21" s="251">
        <f t="shared" si="3"/>
        <v>2.87601770226849E-4</v>
      </c>
      <c r="L21" s="302"/>
      <c r="M21" s="193"/>
      <c r="N21" s="193"/>
      <c r="O21" s="193">
        <v>5</v>
      </c>
      <c r="P21" s="193">
        <v>5</v>
      </c>
      <c r="Q21" s="193">
        <v>5</v>
      </c>
      <c r="R21" s="193">
        <v>5</v>
      </c>
      <c r="S21" s="193">
        <v>5</v>
      </c>
      <c r="T21" s="193">
        <v>5</v>
      </c>
      <c r="U21" s="193">
        <v>5</v>
      </c>
      <c r="V21" s="193">
        <v>5</v>
      </c>
      <c r="W21" s="193">
        <v>5</v>
      </c>
      <c r="X21" s="193">
        <v>5</v>
      </c>
      <c r="Y21" s="193">
        <v>5</v>
      </c>
      <c r="Z21" s="193">
        <v>5</v>
      </c>
      <c r="AA21" s="193">
        <v>5</v>
      </c>
      <c r="AB21" s="193">
        <v>5</v>
      </c>
      <c r="AC21" s="193">
        <v>5</v>
      </c>
      <c r="AD21" s="193">
        <v>5</v>
      </c>
      <c r="AE21" s="193">
        <v>5</v>
      </c>
      <c r="AF21" s="193">
        <v>5</v>
      </c>
      <c r="AG21" s="193">
        <v>5</v>
      </c>
      <c r="AH21" s="193">
        <v>5</v>
      </c>
      <c r="AI21" s="194"/>
      <c r="AJ21" s="194"/>
      <c r="AK21" s="194"/>
      <c r="AL21" s="194"/>
      <c r="AM21" s="194"/>
      <c r="AN21" s="194"/>
      <c r="AO21" s="194"/>
      <c r="AP21" s="194"/>
      <c r="AQ21" s="193"/>
      <c r="AR21" s="193"/>
      <c r="AS21" s="194"/>
      <c r="AT21" s="194"/>
      <c r="AU21" s="194"/>
      <c r="AV21" s="194"/>
      <c r="AW21" s="194"/>
      <c r="AX21" s="302"/>
      <c r="AY21" s="122"/>
      <c r="AZ21" s="210"/>
      <c r="BA21" s="122"/>
      <c r="BB21" s="245"/>
      <c r="BC21" s="110">
        <f t="shared" si="4"/>
        <v>100</v>
      </c>
      <c r="BD21" s="116">
        <f t="shared" si="1"/>
        <v>0</v>
      </c>
    </row>
    <row r="22" spans="2:56" s="84" customFormat="1" ht="17" customHeight="1" x14ac:dyDescent="0.15">
      <c r="B22" s="117"/>
      <c r="C22" s="91"/>
      <c r="D22" s="91" t="s">
        <v>19</v>
      </c>
      <c r="E22" s="91"/>
      <c r="F22" s="91"/>
      <c r="G22" s="119" t="s">
        <v>18</v>
      </c>
      <c r="H22" s="252">
        <v>2000</v>
      </c>
      <c r="I22" s="250">
        <v>23.56</v>
      </c>
      <c r="J22" s="250">
        <f t="shared" si="2"/>
        <v>47120</v>
      </c>
      <c r="K22" s="251">
        <f t="shared" si="3"/>
        <v>4.967666940281938E-5</v>
      </c>
      <c r="L22" s="302"/>
      <c r="M22" s="193"/>
      <c r="N22" s="193"/>
      <c r="O22" s="193">
        <v>5</v>
      </c>
      <c r="P22" s="193">
        <v>5</v>
      </c>
      <c r="Q22" s="193">
        <v>5</v>
      </c>
      <c r="R22" s="193">
        <v>5</v>
      </c>
      <c r="S22" s="193">
        <v>5</v>
      </c>
      <c r="T22" s="193">
        <v>5</v>
      </c>
      <c r="U22" s="193">
        <v>5</v>
      </c>
      <c r="V22" s="193">
        <v>5</v>
      </c>
      <c r="W22" s="193">
        <v>5</v>
      </c>
      <c r="X22" s="193">
        <v>5</v>
      </c>
      <c r="Y22" s="193">
        <v>5</v>
      </c>
      <c r="Z22" s="193">
        <v>5</v>
      </c>
      <c r="AA22" s="193">
        <v>5</v>
      </c>
      <c r="AB22" s="193">
        <v>5</v>
      </c>
      <c r="AC22" s="193">
        <v>5</v>
      </c>
      <c r="AD22" s="193">
        <v>5</v>
      </c>
      <c r="AE22" s="193">
        <v>5</v>
      </c>
      <c r="AF22" s="193">
        <v>5</v>
      </c>
      <c r="AG22" s="193">
        <v>5</v>
      </c>
      <c r="AH22" s="193">
        <v>5</v>
      </c>
      <c r="AI22" s="194"/>
      <c r="AJ22" s="194"/>
      <c r="AK22" s="194"/>
      <c r="AL22" s="194"/>
      <c r="AM22" s="194"/>
      <c r="AN22" s="194"/>
      <c r="AO22" s="194"/>
      <c r="AP22" s="194"/>
      <c r="AQ22" s="193"/>
      <c r="AR22" s="193"/>
      <c r="AS22" s="194"/>
      <c r="AT22" s="194"/>
      <c r="AU22" s="194"/>
      <c r="AV22" s="194"/>
      <c r="AW22" s="194"/>
      <c r="AX22" s="302"/>
      <c r="AY22" s="122"/>
      <c r="AZ22" s="210"/>
      <c r="BA22" s="122"/>
      <c r="BB22" s="106"/>
      <c r="BC22" s="110">
        <f t="shared" si="4"/>
        <v>100</v>
      </c>
      <c r="BD22" s="116">
        <f t="shared" si="1"/>
        <v>0</v>
      </c>
    </row>
    <row r="23" spans="2:56" s="84" customFormat="1" ht="17" customHeight="1" x14ac:dyDescent="0.15">
      <c r="B23" s="117"/>
      <c r="C23" s="91"/>
      <c r="D23" s="91" t="s">
        <v>20</v>
      </c>
      <c r="E23" s="91"/>
      <c r="F23" s="91"/>
      <c r="G23" s="119" t="s">
        <v>21</v>
      </c>
      <c r="H23" s="252">
        <v>12</v>
      </c>
      <c r="I23" s="250">
        <v>5788.8</v>
      </c>
      <c r="J23" s="250">
        <f t="shared" si="2"/>
        <v>69465.600000000006</v>
      </c>
      <c r="K23" s="251">
        <f t="shared" si="3"/>
        <v>7.3234712352896652E-5</v>
      </c>
      <c r="L23" s="302"/>
      <c r="M23" s="193"/>
      <c r="N23" s="193"/>
      <c r="O23" s="193">
        <v>5</v>
      </c>
      <c r="P23" s="193">
        <v>5</v>
      </c>
      <c r="Q23" s="193">
        <v>5</v>
      </c>
      <c r="R23" s="193">
        <v>5</v>
      </c>
      <c r="S23" s="193">
        <v>5</v>
      </c>
      <c r="T23" s="193">
        <v>5</v>
      </c>
      <c r="U23" s="193">
        <v>5</v>
      </c>
      <c r="V23" s="193">
        <v>5</v>
      </c>
      <c r="W23" s="193">
        <v>5</v>
      </c>
      <c r="X23" s="193">
        <v>5</v>
      </c>
      <c r="Y23" s="193">
        <v>5</v>
      </c>
      <c r="Z23" s="193">
        <v>5</v>
      </c>
      <c r="AA23" s="193">
        <v>5</v>
      </c>
      <c r="AB23" s="193">
        <v>5</v>
      </c>
      <c r="AC23" s="193">
        <v>5</v>
      </c>
      <c r="AD23" s="193">
        <v>5</v>
      </c>
      <c r="AE23" s="193">
        <v>5</v>
      </c>
      <c r="AF23" s="193">
        <v>5</v>
      </c>
      <c r="AG23" s="193">
        <v>5</v>
      </c>
      <c r="AH23" s="193">
        <v>5</v>
      </c>
      <c r="AI23" s="194"/>
      <c r="AJ23" s="194"/>
      <c r="AK23" s="194"/>
      <c r="AL23" s="194"/>
      <c r="AM23" s="194"/>
      <c r="AN23" s="194"/>
      <c r="AO23" s="194"/>
      <c r="AP23" s="194"/>
      <c r="AQ23" s="193"/>
      <c r="AR23" s="193"/>
      <c r="AS23" s="194"/>
      <c r="AT23" s="194"/>
      <c r="AU23" s="194"/>
      <c r="AV23" s="194"/>
      <c r="AW23" s="194"/>
      <c r="AX23" s="302"/>
      <c r="AY23" s="122"/>
      <c r="AZ23" s="210"/>
      <c r="BA23" s="122"/>
      <c r="BB23" s="245"/>
      <c r="BC23" s="110">
        <f t="shared" si="4"/>
        <v>100</v>
      </c>
      <c r="BD23" s="116">
        <f t="shared" si="1"/>
        <v>0</v>
      </c>
    </row>
    <row r="24" spans="2:56" s="84" customFormat="1" ht="17" customHeight="1" x14ac:dyDescent="0.15">
      <c r="B24" s="117"/>
      <c r="C24" s="91"/>
      <c r="D24" s="91" t="s">
        <v>22</v>
      </c>
      <c r="E24" s="91"/>
      <c r="F24" s="91"/>
      <c r="G24" s="119" t="s">
        <v>12</v>
      </c>
      <c r="H24" s="252">
        <v>2000</v>
      </c>
      <c r="I24" s="250">
        <v>148.47999999999999</v>
      </c>
      <c r="J24" s="250">
        <f t="shared" si="2"/>
        <v>296960</v>
      </c>
      <c r="K24" s="251">
        <f t="shared" si="3"/>
        <v>3.1307266014136764E-4</v>
      </c>
      <c r="L24" s="302"/>
      <c r="M24" s="193"/>
      <c r="N24" s="193"/>
      <c r="O24" s="193">
        <v>5</v>
      </c>
      <c r="P24" s="193">
        <v>5</v>
      </c>
      <c r="Q24" s="193">
        <v>5</v>
      </c>
      <c r="R24" s="193">
        <v>5</v>
      </c>
      <c r="S24" s="193">
        <v>5</v>
      </c>
      <c r="T24" s="193">
        <v>5</v>
      </c>
      <c r="U24" s="193">
        <v>5</v>
      </c>
      <c r="V24" s="193">
        <v>5</v>
      </c>
      <c r="W24" s="193">
        <v>5</v>
      </c>
      <c r="X24" s="193">
        <v>5</v>
      </c>
      <c r="Y24" s="193">
        <v>5</v>
      </c>
      <c r="Z24" s="193">
        <v>5</v>
      </c>
      <c r="AA24" s="193">
        <v>5</v>
      </c>
      <c r="AB24" s="193">
        <v>5</v>
      </c>
      <c r="AC24" s="193">
        <v>5</v>
      </c>
      <c r="AD24" s="193">
        <v>5</v>
      </c>
      <c r="AE24" s="193">
        <v>5</v>
      </c>
      <c r="AF24" s="193">
        <v>5</v>
      </c>
      <c r="AG24" s="193">
        <v>5</v>
      </c>
      <c r="AH24" s="193">
        <v>5</v>
      </c>
      <c r="AI24" s="194"/>
      <c r="AJ24" s="194"/>
      <c r="AK24" s="194"/>
      <c r="AL24" s="194"/>
      <c r="AM24" s="194"/>
      <c r="AN24" s="194"/>
      <c r="AO24" s="194"/>
      <c r="AP24" s="194"/>
      <c r="AQ24" s="193"/>
      <c r="AR24" s="193"/>
      <c r="AS24" s="194"/>
      <c r="AT24" s="194"/>
      <c r="AU24" s="194"/>
      <c r="AV24" s="194"/>
      <c r="AW24" s="194"/>
      <c r="AX24" s="302"/>
      <c r="AY24" s="122"/>
      <c r="AZ24" s="210"/>
      <c r="BA24" s="122"/>
      <c r="BB24" s="106"/>
      <c r="BC24" s="110">
        <f t="shared" si="4"/>
        <v>100</v>
      </c>
      <c r="BD24" s="116">
        <f t="shared" si="1"/>
        <v>0</v>
      </c>
    </row>
    <row r="25" spans="2:56" s="84" customFormat="1" ht="17" customHeight="1" x14ac:dyDescent="0.15">
      <c r="B25" s="117"/>
      <c r="C25" s="91"/>
      <c r="D25" s="91" t="s">
        <v>23</v>
      </c>
      <c r="E25" s="91"/>
      <c r="F25" s="91"/>
      <c r="G25" s="119" t="s">
        <v>12</v>
      </c>
      <c r="H25" s="252">
        <v>300</v>
      </c>
      <c r="I25" s="250">
        <v>195.71</v>
      </c>
      <c r="J25" s="250">
        <f t="shared" si="2"/>
        <v>58713</v>
      </c>
      <c r="K25" s="251">
        <f t="shared" si="3"/>
        <v>6.1898690378771941E-5</v>
      </c>
      <c r="L25" s="302"/>
      <c r="M25" s="193"/>
      <c r="N25" s="193"/>
      <c r="O25" s="193">
        <v>5</v>
      </c>
      <c r="P25" s="193">
        <v>5</v>
      </c>
      <c r="Q25" s="193">
        <v>5</v>
      </c>
      <c r="R25" s="193">
        <v>5</v>
      </c>
      <c r="S25" s="193">
        <v>5</v>
      </c>
      <c r="T25" s="193">
        <v>5</v>
      </c>
      <c r="U25" s="193">
        <v>5</v>
      </c>
      <c r="V25" s="193">
        <v>5</v>
      </c>
      <c r="W25" s="193">
        <v>5</v>
      </c>
      <c r="X25" s="193">
        <v>5</v>
      </c>
      <c r="Y25" s="193">
        <v>5</v>
      </c>
      <c r="Z25" s="193">
        <v>5</v>
      </c>
      <c r="AA25" s="193">
        <v>5</v>
      </c>
      <c r="AB25" s="193">
        <v>5</v>
      </c>
      <c r="AC25" s="193">
        <v>5</v>
      </c>
      <c r="AD25" s="193">
        <v>5</v>
      </c>
      <c r="AE25" s="193">
        <v>5</v>
      </c>
      <c r="AF25" s="193">
        <v>5</v>
      </c>
      <c r="AG25" s="193">
        <v>5</v>
      </c>
      <c r="AH25" s="193">
        <v>5</v>
      </c>
      <c r="AI25" s="194"/>
      <c r="AJ25" s="194"/>
      <c r="AK25" s="194"/>
      <c r="AL25" s="194"/>
      <c r="AM25" s="194"/>
      <c r="AN25" s="194"/>
      <c r="AO25" s="194"/>
      <c r="AP25" s="194"/>
      <c r="AQ25" s="193"/>
      <c r="AR25" s="193"/>
      <c r="AS25" s="194"/>
      <c r="AT25" s="194"/>
      <c r="AU25" s="194"/>
      <c r="AV25" s="194"/>
      <c r="AW25" s="194"/>
      <c r="AX25" s="302"/>
      <c r="AY25" s="122"/>
      <c r="AZ25" s="210"/>
      <c r="BA25" s="122"/>
      <c r="BB25" s="245"/>
      <c r="BC25" s="110">
        <f t="shared" si="4"/>
        <v>100</v>
      </c>
      <c r="BD25" s="116">
        <f t="shared" si="1"/>
        <v>0</v>
      </c>
    </row>
    <row r="26" spans="2:56" s="84" customFormat="1" ht="17" customHeight="1" x14ac:dyDescent="0.15">
      <c r="B26" s="117"/>
      <c r="C26" s="91"/>
      <c r="D26" s="91" t="s">
        <v>24</v>
      </c>
      <c r="E26" s="91"/>
      <c r="F26" s="91"/>
      <c r="G26" s="119" t="s">
        <v>18</v>
      </c>
      <c r="H26" s="252">
        <v>50000</v>
      </c>
      <c r="I26" s="250">
        <v>25.26</v>
      </c>
      <c r="J26" s="250">
        <f t="shared" si="2"/>
        <v>1263000</v>
      </c>
      <c r="K26" s="251">
        <f t="shared" si="3"/>
        <v>1.3315287235942459E-3</v>
      </c>
      <c r="L26" s="302"/>
      <c r="M26" s="193"/>
      <c r="N26" s="193"/>
      <c r="O26" s="193">
        <v>5</v>
      </c>
      <c r="P26" s="193">
        <v>5</v>
      </c>
      <c r="Q26" s="193">
        <v>5</v>
      </c>
      <c r="R26" s="193">
        <v>5</v>
      </c>
      <c r="S26" s="193">
        <v>5</v>
      </c>
      <c r="T26" s="193">
        <v>5</v>
      </c>
      <c r="U26" s="193">
        <v>5</v>
      </c>
      <c r="V26" s="193">
        <v>5</v>
      </c>
      <c r="W26" s="193">
        <v>5</v>
      </c>
      <c r="X26" s="193">
        <v>5</v>
      </c>
      <c r="Y26" s="193">
        <v>5</v>
      </c>
      <c r="Z26" s="193">
        <v>5</v>
      </c>
      <c r="AA26" s="193">
        <v>5</v>
      </c>
      <c r="AB26" s="193">
        <v>5</v>
      </c>
      <c r="AC26" s="193">
        <v>5</v>
      </c>
      <c r="AD26" s="193">
        <v>5</v>
      </c>
      <c r="AE26" s="193">
        <v>5</v>
      </c>
      <c r="AF26" s="193">
        <v>5</v>
      </c>
      <c r="AG26" s="193">
        <v>5</v>
      </c>
      <c r="AH26" s="193">
        <v>5</v>
      </c>
      <c r="AI26" s="194"/>
      <c r="AJ26" s="194"/>
      <c r="AK26" s="194"/>
      <c r="AL26" s="194"/>
      <c r="AM26" s="194"/>
      <c r="AN26" s="194"/>
      <c r="AO26" s="194"/>
      <c r="AP26" s="194"/>
      <c r="AQ26" s="193"/>
      <c r="AR26" s="193"/>
      <c r="AS26" s="194"/>
      <c r="AT26" s="194"/>
      <c r="AU26" s="194"/>
      <c r="AV26" s="194"/>
      <c r="AW26" s="194"/>
      <c r="AX26" s="302"/>
      <c r="AY26" s="122"/>
      <c r="AZ26" s="210"/>
      <c r="BA26" s="122"/>
      <c r="BB26" s="106"/>
      <c r="BC26" s="110">
        <f t="shared" si="4"/>
        <v>100</v>
      </c>
      <c r="BD26" s="116">
        <f t="shared" si="1"/>
        <v>0</v>
      </c>
    </row>
    <row r="27" spans="2:56" s="84" customFormat="1" ht="17" customHeight="1" x14ac:dyDescent="0.15">
      <c r="B27" s="117"/>
      <c r="C27" s="253"/>
      <c r="D27" s="118" t="s">
        <v>25</v>
      </c>
      <c r="E27" s="253"/>
      <c r="F27" s="118"/>
      <c r="G27" s="119" t="s">
        <v>12</v>
      </c>
      <c r="H27" s="254">
        <v>3000</v>
      </c>
      <c r="I27" s="250">
        <v>67.599999999999994</v>
      </c>
      <c r="J27" s="250">
        <f t="shared" si="2"/>
        <v>202799.99999999997</v>
      </c>
      <c r="K27" s="251">
        <f t="shared" si="3"/>
        <v>2.1380366203081001E-4</v>
      </c>
      <c r="L27" s="302"/>
      <c r="M27" s="193"/>
      <c r="N27" s="193"/>
      <c r="O27" s="193">
        <v>5</v>
      </c>
      <c r="P27" s="193">
        <v>5</v>
      </c>
      <c r="Q27" s="193">
        <v>5</v>
      </c>
      <c r="R27" s="193">
        <v>5</v>
      </c>
      <c r="S27" s="193">
        <v>5</v>
      </c>
      <c r="T27" s="193">
        <v>5</v>
      </c>
      <c r="U27" s="193">
        <v>5</v>
      </c>
      <c r="V27" s="193">
        <v>5</v>
      </c>
      <c r="W27" s="193">
        <v>5</v>
      </c>
      <c r="X27" s="193">
        <v>5</v>
      </c>
      <c r="Y27" s="193">
        <v>5</v>
      </c>
      <c r="Z27" s="193">
        <v>5</v>
      </c>
      <c r="AA27" s="193">
        <v>5</v>
      </c>
      <c r="AB27" s="193">
        <v>5</v>
      </c>
      <c r="AC27" s="193">
        <v>5</v>
      </c>
      <c r="AD27" s="193">
        <v>5</v>
      </c>
      <c r="AE27" s="193">
        <v>5</v>
      </c>
      <c r="AF27" s="193">
        <v>5</v>
      </c>
      <c r="AG27" s="193">
        <v>5</v>
      </c>
      <c r="AH27" s="193">
        <v>5</v>
      </c>
      <c r="AI27" s="194"/>
      <c r="AJ27" s="194"/>
      <c r="AK27" s="194"/>
      <c r="AL27" s="194"/>
      <c r="AM27" s="194"/>
      <c r="AN27" s="194"/>
      <c r="AO27" s="194"/>
      <c r="AP27" s="194"/>
      <c r="AQ27" s="193"/>
      <c r="AR27" s="193"/>
      <c r="AS27" s="194"/>
      <c r="AT27" s="194"/>
      <c r="AU27" s="194"/>
      <c r="AV27" s="194"/>
      <c r="AW27" s="194"/>
      <c r="AX27" s="302"/>
      <c r="AY27" s="122"/>
      <c r="AZ27" s="210"/>
      <c r="BA27" s="122"/>
      <c r="BB27" s="245"/>
      <c r="BC27" s="110">
        <f t="shared" si="4"/>
        <v>100</v>
      </c>
      <c r="BD27" s="116">
        <f t="shared" si="1"/>
        <v>0</v>
      </c>
    </row>
    <row r="28" spans="2:56" s="84" customFormat="1" ht="17" customHeight="1" x14ac:dyDescent="0.15">
      <c r="B28" s="117"/>
      <c r="C28" s="91"/>
      <c r="D28" s="91" t="s">
        <v>26</v>
      </c>
      <c r="E28" s="91"/>
      <c r="F28" s="91"/>
      <c r="G28" s="119" t="s">
        <v>18</v>
      </c>
      <c r="H28" s="252">
        <v>12000</v>
      </c>
      <c r="I28" s="250">
        <v>45.13</v>
      </c>
      <c r="J28" s="250">
        <f t="shared" si="2"/>
        <v>541560</v>
      </c>
      <c r="K28" s="251">
        <f t="shared" si="3"/>
        <v>5.7094433535209807E-4</v>
      </c>
      <c r="L28" s="302"/>
      <c r="M28" s="218"/>
      <c r="N28" s="218"/>
      <c r="O28" s="218">
        <v>5</v>
      </c>
      <c r="P28" s="218">
        <v>5</v>
      </c>
      <c r="Q28" s="218">
        <v>5</v>
      </c>
      <c r="R28" s="218">
        <v>5</v>
      </c>
      <c r="S28" s="218">
        <v>5</v>
      </c>
      <c r="T28" s="218">
        <v>5</v>
      </c>
      <c r="U28" s="218">
        <v>5</v>
      </c>
      <c r="V28" s="218">
        <v>5</v>
      </c>
      <c r="W28" s="218">
        <v>5</v>
      </c>
      <c r="X28" s="218">
        <v>5</v>
      </c>
      <c r="Y28" s="218">
        <v>5</v>
      </c>
      <c r="Z28" s="218">
        <v>5</v>
      </c>
      <c r="AA28" s="218">
        <v>5</v>
      </c>
      <c r="AB28" s="218">
        <v>5</v>
      </c>
      <c r="AC28" s="218">
        <v>5</v>
      </c>
      <c r="AD28" s="218">
        <v>5</v>
      </c>
      <c r="AE28" s="218">
        <v>5</v>
      </c>
      <c r="AF28" s="218">
        <v>5</v>
      </c>
      <c r="AG28" s="218">
        <v>5</v>
      </c>
      <c r="AH28" s="218">
        <v>5</v>
      </c>
      <c r="AI28" s="219"/>
      <c r="AJ28" s="219"/>
      <c r="AK28" s="219"/>
      <c r="AL28" s="219"/>
      <c r="AM28" s="219"/>
      <c r="AN28" s="219"/>
      <c r="AO28" s="219"/>
      <c r="AP28" s="219"/>
      <c r="AQ28" s="218"/>
      <c r="AR28" s="218"/>
      <c r="AS28" s="219"/>
      <c r="AT28" s="219"/>
      <c r="AU28" s="219"/>
      <c r="AV28" s="219"/>
      <c r="AW28" s="219"/>
      <c r="AX28" s="302"/>
      <c r="AY28" s="122"/>
      <c r="AZ28" s="210"/>
      <c r="BA28" s="122"/>
      <c r="BB28" s="106"/>
      <c r="BC28" s="110">
        <f t="shared" si="4"/>
        <v>100</v>
      </c>
      <c r="BD28" s="116">
        <f t="shared" si="1"/>
        <v>0</v>
      </c>
    </row>
    <row r="29" spans="2:56" s="84" customFormat="1" ht="16.5" customHeight="1" x14ac:dyDescent="0.15">
      <c r="B29" s="232">
        <v>2</v>
      </c>
      <c r="C29" s="305"/>
      <c r="D29" s="255" t="s">
        <v>27</v>
      </c>
      <c r="E29" s="233"/>
      <c r="F29" s="234"/>
      <c r="G29" s="235"/>
      <c r="H29" s="236"/>
      <c r="I29" s="236"/>
      <c r="J29" s="236"/>
      <c r="K29" s="256"/>
      <c r="L29" s="302"/>
      <c r="M29" s="237"/>
      <c r="N29" s="237"/>
      <c r="O29" s="237"/>
      <c r="P29" s="237"/>
      <c r="Q29" s="237"/>
      <c r="R29" s="237"/>
      <c r="S29" s="237"/>
      <c r="T29" s="237"/>
      <c r="U29" s="237"/>
      <c r="V29" s="237"/>
      <c r="W29" s="237"/>
      <c r="X29" s="237"/>
      <c r="Y29" s="237"/>
      <c r="Z29" s="237"/>
      <c r="AA29" s="237"/>
      <c r="AB29" s="237"/>
      <c r="AC29" s="237"/>
      <c r="AD29" s="237"/>
      <c r="AE29" s="237"/>
      <c r="AF29" s="237"/>
      <c r="AG29" s="237"/>
      <c r="AH29" s="237"/>
      <c r="AI29" s="237"/>
      <c r="AJ29" s="237"/>
      <c r="AK29" s="237"/>
      <c r="AL29" s="237"/>
      <c r="AM29" s="237"/>
      <c r="AN29" s="237"/>
      <c r="AO29" s="237"/>
      <c r="AP29" s="237"/>
      <c r="AQ29" s="237"/>
      <c r="AR29" s="237"/>
      <c r="AS29" s="237"/>
      <c r="AT29" s="237"/>
      <c r="AU29" s="237"/>
      <c r="AV29" s="237"/>
      <c r="AW29" s="237"/>
      <c r="AX29" s="302"/>
      <c r="AY29" s="124"/>
      <c r="AZ29" s="211"/>
      <c r="BA29" s="124"/>
      <c r="BB29" s="245"/>
      <c r="BC29" s="110">
        <f t="shared" si="4"/>
        <v>0</v>
      </c>
      <c r="BD29" s="116" t="str">
        <f t="shared" si="1"/>
        <v/>
      </c>
    </row>
    <row r="30" spans="2:56" s="125" customFormat="1" ht="17" customHeight="1" x14ac:dyDescent="0.15">
      <c r="B30" s="117"/>
      <c r="C30" s="91"/>
      <c r="D30" s="91" t="s">
        <v>28</v>
      </c>
      <c r="E30" s="91"/>
      <c r="F30" s="91"/>
      <c r="G30" s="119" t="s">
        <v>18</v>
      </c>
      <c r="H30" s="252">
        <v>14000</v>
      </c>
      <c r="I30" s="250">
        <v>4.49</v>
      </c>
      <c r="J30" s="257">
        <f>H30*I30</f>
        <v>62860</v>
      </c>
      <c r="K30" s="251">
        <f>J30/$J$214</f>
        <v>6.6270701160042991E-5</v>
      </c>
      <c r="L30" s="302"/>
      <c r="M30" s="216"/>
      <c r="N30" s="216"/>
      <c r="O30" s="216"/>
      <c r="P30" s="216">
        <v>5</v>
      </c>
      <c r="Q30" s="216">
        <v>5</v>
      </c>
      <c r="R30" s="216">
        <v>5</v>
      </c>
      <c r="S30" s="216">
        <v>5</v>
      </c>
      <c r="T30" s="216">
        <v>5</v>
      </c>
      <c r="U30" s="216">
        <v>5</v>
      </c>
      <c r="V30" s="216">
        <v>5</v>
      </c>
      <c r="W30" s="216">
        <v>5</v>
      </c>
      <c r="X30" s="216">
        <v>5</v>
      </c>
      <c r="Y30" s="216">
        <v>5</v>
      </c>
      <c r="Z30" s="216">
        <v>5</v>
      </c>
      <c r="AA30" s="216">
        <v>5</v>
      </c>
      <c r="AB30" s="216">
        <v>5</v>
      </c>
      <c r="AC30" s="216">
        <v>5</v>
      </c>
      <c r="AD30" s="216">
        <v>5</v>
      </c>
      <c r="AE30" s="216">
        <v>5</v>
      </c>
      <c r="AF30" s="216">
        <v>5</v>
      </c>
      <c r="AG30" s="216">
        <v>5</v>
      </c>
      <c r="AH30" s="216">
        <v>5</v>
      </c>
      <c r="AI30" s="216">
        <v>5</v>
      </c>
      <c r="AJ30" s="216"/>
      <c r="AK30" s="216"/>
      <c r="AL30" s="216"/>
      <c r="AM30" s="216"/>
      <c r="AN30" s="220"/>
      <c r="AO30" s="216"/>
      <c r="AP30" s="216"/>
      <c r="AQ30" s="216"/>
      <c r="AR30" s="216"/>
      <c r="AS30" s="195"/>
      <c r="AT30" s="216"/>
      <c r="AU30" s="216"/>
      <c r="AV30" s="216"/>
      <c r="AW30" s="216"/>
      <c r="AX30" s="302"/>
      <c r="AY30" s="122"/>
      <c r="AZ30" s="210"/>
      <c r="BA30" s="122"/>
      <c r="BB30" s="106"/>
      <c r="BC30" s="110">
        <f t="shared" si="4"/>
        <v>100</v>
      </c>
      <c r="BD30" s="116">
        <f t="shared" si="1"/>
        <v>0</v>
      </c>
    </row>
    <row r="31" spans="2:56" s="84" customFormat="1" ht="16.5" customHeight="1" x14ac:dyDescent="0.15">
      <c r="B31" s="117"/>
      <c r="C31" s="91"/>
      <c r="D31" s="91" t="s">
        <v>29</v>
      </c>
      <c r="E31" s="91"/>
      <c r="F31" s="91"/>
      <c r="G31" s="119"/>
      <c r="H31" s="252"/>
      <c r="I31" s="250"/>
      <c r="J31" s="257"/>
      <c r="K31" s="251"/>
      <c r="L31" s="302"/>
      <c r="M31" s="193"/>
      <c r="N31" s="193"/>
      <c r="O31" s="193"/>
      <c r="P31" s="193"/>
      <c r="Q31" s="193"/>
      <c r="R31" s="193"/>
      <c r="S31" s="193"/>
      <c r="T31" s="193"/>
      <c r="U31" s="193"/>
      <c r="V31" s="193"/>
      <c r="W31" s="193"/>
      <c r="X31" s="193"/>
      <c r="Y31" s="193"/>
      <c r="Z31" s="193"/>
      <c r="AA31" s="193"/>
      <c r="AB31" s="193"/>
      <c r="AC31" s="193"/>
      <c r="AD31" s="193"/>
      <c r="AE31" s="193"/>
      <c r="AF31" s="193"/>
      <c r="AG31" s="193"/>
      <c r="AH31" s="193"/>
      <c r="AI31" s="193"/>
      <c r="AJ31" s="193"/>
      <c r="AK31" s="193"/>
      <c r="AL31" s="193"/>
      <c r="AM31" s="193"/>
      <c r="AN31" s="193"/>
      <c r="AO31" s="193"/>
      <c r="AP31" s="193"/>
      <c r="AQ31" s="193"/>
      <c r="AR31" s="193"/>
      <c r="AS31" s="193"/>
      <c r="AT31" s="193"/>
      <c r="AU31" s="193"/>
      <c r="AV31" s="193"/>
      <c r="AW31" s="193"/>
      <c r="AX31" s="302"/>
      <c r="AY31" s="122"/>
      <c r="AZ31" s="210"/>
      <c r="BA31" s="122"/>
      <c r="BB31" s="245"/>
      <c r="BC31" s="110">
        <f t="shared" si="4"/>
        <v>0</v>
      </c>
      <c r="BD31" s="116" t="str">
        <f t="shared" si="1"/>
        <v/>
      </c>
    </row>
    <row r="32" spans="2:56" ht="17" customHeight="1" x14ac:dyDescent="0.15">
      <c r="B32" s="117"/>
      <c r="D32" s="91" t="s">
        <v>30</v>
      </c>
      <c r="G32" s="119" t="s">
        <v>31</v>
      </c>
      <c r="H32" s="252">
        <v>65000</v>
      </c>
      <c r="I32" s="250">
        <v>72.489999999999995</v>
      </c>
      <c r="J32" s="257">
        <f>H32*I32</f>
        <v>4711850</v>
      </c>
      <c r="K32" s="251">
        <f>J32/$J$214</f>
        <v>4.9675088014786602E-3</v>
      </c>
      <c r="L32" s="302"/>
      <c r="M32" s="193"/>
      <c r="N32" s="193"/>
      <c r="O32" s="193"/>
      <c r="P32" s="193"/>
      <c r="Q32" s="193">
        <v>5</v>
      </c>
      <c r="R32" s="193">
        <v>5</v>
      </c>
      <c r="S32" s="193">
        <v>5</v>
      </c>
      <c r="T32" s="193">
        <v>5</v>
      </c>
      <c r="U32" s="193">
        <v>5</v>
      </c>
      <c r="V32" s="193">
        <v>5</v>
      </c>
      <c r="W32" s="193">
        <v>5</v>
      </c>
      <c r="X32" s="193">
        <v>5</v>
      </c>
      <c r="Y32" s="193">
        <v>5</v>
      </c>
      <c r="Z32" s="193">
        <v>5</v>
      </c>
      <c r="AA32" s="193">
        <v>5</v>
      </c>
      <c r="AB32" s="193">
        <v>5</v>
      </c>
      <c r="AC32" s="193">
        <v>5</v>
      </c>
      <c r="AD32" s="193">
        <v>5</v>
      </c>
      <c r="AE32" s="193">
        <v>5</v>
      </c>
      <c r="AF32" s="193">
        <v>5</v>
      </c>
      <c r="AG32" s="193">
        <v>5</v>
      </c>
      <c r="AH32" s="193">
        <v>5</v>
      </c>
      <c r="AI32" s="193">
        <v>5</v>
      </c>
      <c r="AJ32" s="193">
        <v>5</v>
      </c>
      <c r="AK32" s="193"/>
      <c r="AL32" s="193"/>
      <c r="AM32" s="193"/>
      <c r="AN32" s="193"/>
      <c r="AO32" s="193"/>
      <c r="AP32" s="193"/>
      <c r="AQ32" s="193"/>
      <c r="AR32" s="193"/>
      <c r="AS32" s="193"/>
      <c r="AT32" s="193"/>
      <c r="AU32" s="193"/>
      <c r="AV32" s="193"/>
      <c r="AW32" s="193"/>
      <c r="AX32" s="302"/>
      <c r="AY32" s="122"/>
      <c r="AZ32" s="210"/>
      <c r="BA32" s="122"/>
      <c r="BC32" s="110">
        <f t="shared" si="4"/>
        <v>100</v>
      </c>
      <c r="BD32" s="116">
        <f t="shared" si="1"/>
        <v>0</v>
      </c>
    </row>
    <row r="33" spans="2:56" s="126" customFormat="1" ht="17" customHeight="1" x14ac:dyDescent="0.15">
      <c r="B33" s="117"/>
      <c r="C33" s="91"/>
      <c r="D33" s="91" t="s">
        <v>32</v>
      </c>
      <c r="E33" s="91"/>
      <c r="F33" s="91"/>
      <c r="G33" s="119" t="s">
        <v>31</v>
      </c>
      <c r="H33" s="252">
        <v>1000</v>
      </c>
      <c r="I33" s="250">
        <v>79.680000000000007</v>
      </c>
      <c r="J33" s="257">
        <f>H33*I33</f>
        <v>79680</v>
      </c>
      <c r="K33" s="251">
        <f>J33/$J$214</f>
        <v>8.400333230086265E-5</v>
      </c>
      <c r="L33" s="302"/>
      <c r="M33" s="193"/>
      <c r="N33" s="193"/>
      <c r="O33" s="193"/>
      <c r="P33" s="193"/>
      <c r="Q33" s="193">
        <v>5</v>
      </c>
      <c r="R33" s="193">
        <v>5</v>
      </c>
      <c r="S33" s="193">
        <v>5</v>
      </c>
      <c r="T33" s="193">
        <v>5</v>
      </c>
      <c r="U33" s="193">
        <v>5</v>
      </c>
      <c r="V33" s="193">
        <v>5</v>
      </c>
      <c r="W33" s="193">
        <v>5</v>
      </c>
      <c r="X33" s="193">
        <v>5</v>
      </c>
      <c r="Y33" s="193">
        <v>5</v>
      </c>
      <c r="Z33" s="193">
        <v>5</v>
      </c>
      <c r="AA33" s="193">
        <v>5</v>
      </c>
      <c r="AB33" s="193">
        <v>5</v>
      </c>
      <c r="AC33" s="193">
        <v>5</v>
      </c>
      <c r="AD33" s="193">
        <v>5</v>
      </c>
      <c r="AE33" s="193">
        <v>5</v>
      </c>
      <c r="AF33" s="193">
        <v>5</v>
      </c>
      <c r="AG33" s="193">
        <v>5</v>
      </c>
      <c r="AH33" s="193">
        <v>5</v>
      </c>
      <c r="AI33" s="193">
        <v>5</v>
      </c>
      <c r="AJ33" s="193">
        <v>5</v>
      </c>
      <c r="AK33" s="193"/>
      <c r="AL33" s="193"/>
      <c r="AM33" s="193"/>
      <c r="AN33" s="193"/>
      <c r="AO33" s="193"/>
      <c r="AP33" s="193"/>
      <c r="AQ33" s="193"/>
      <c r="AR33" s="193"/>
      <c r="AS33" s="193"/>
      <c r="AT33" s="193"/>
      <c r="AU33" s="193"/>
      <c r="AV33" s="193"/>
      <c r="AW33" s="193"/>
      <c r="AX33" s="302"/>
      <c r="AY33" s="122"/>
      <c r="AZ33" s="210"/>
      <c r="BA33" s="122"/>
      <c r="BB33" s="245"/>
      <c r="BC33" s="110">
        <f t="shared" si="4"/>
        <v>100</v>
      </c>
      <c r="BD33" s="116">
        <f t="shared" si="1"/>
        <v>0</v>
      </c>
    </row>
    <row r="34" spans="2:56" ht="17" customHeight="1" x14ac:dyDescent="0.15">
      <c r="B34" s="117"/>
      <c r="D34" s="91" t="s">
        <v>33</v>
      </c>
      <c r="G34" s="119"/>
      <c r="H34" s="252"/>
      <c r="I34" s="250"/>
      <c r="J34" s="257"/>
      <c r="K34" s="251"/>
      <c r="L34" s="302"/>
      <c r="M34" s="193"/>
      <c r="N34" s="193"/>
      <c r="O34" s="193"/>
      <c r="P34" s="193"/>
      <c r="Q34" s="193"/>
      <c r="R34" s="193"/>
      <c r="S34" s="193"/>
      <c r="T34" s="193"/>
      <c r="U34" s="193"/>
      <c r="V34" s="193"/>
      <c r="W34" s="193"/>
      <c r="X34" s="193"/>
      <c r="Y34" s="193"/>
      <c r="Z34" s="193"/>
      <c r="AA34" s="193"/>
      <c r="AB34" s="193"/>
      <c r="AC34" s="193"/>
      <c r="AD34" s="193"/>
      <c r="AE34" s="193"/>
      <c r="AF34" s="193"/>
      <c r="AG34" s="193"/>
      <c r="AH34" s="193"/>
      <c r="AI34" s="193"/>
      <c r="AJ34" s="193"/>
      <c r="AK34" s="193"/>
      <c r="AL34" s="193"/>
      <c r="AM34" s="193"/>
      <c r="AN34" s="193"/>
      <c r="AO34" s="193"/>
      <c r="AP34" s="193"/>
      <c r="AQ34" s="193"/>
      <c r="AR34" s="193"/>
      <c r="AS34" s="193"/>
      <c r="AT34" s="193"/>
      <c r="AU34" s="193"/>
      <c r="AV34" s="193"/>
      <c r="AW34" s="193"/>
      <c r="AX34" s="302"/>
      <c r="AY34" s="122"/>
      <c r="AZ34" s="210"/>
      <c r="BA34" s="127">
        <v>90</v>
      </c>
      <c r="BC34" s="110">
        <f t="shared" si="4"/>
        <v>0</v>
      </c>
      <c r="BD34" s="116" t="str">
        <f t="shared" si="1"/>
        <v/>
      </c>
    </row>
    <row r="35" spans="2:56" ht="17" customHeight="1" x14ac:dyDescent="0.15">
      <c r="B35" s="117"/>
      <c r="D35" s="91" t="s">
        <v>34</v>
      </c>
      <c r="G35" s="119" t="s">
        <v>31</v>
      </c>
      <c r="H35" s="252">
        <v>5000</v>
      </c>
      <c r="I35" s="250">
        <v>539.39</v>
      </c>
      <c r="J35" s="257">
        <f>H35*I35</f>
        <v>2696950</v>
      </c>
      <c r="K35" s="251">
        <f>J35/$J$214</f>
        <v>2.8432829699901042E-3</v>
      </c>
      <c r="L35" s="302"/>
      <c r="M35" s="193"/>
      <c r="N35" s="193"/>
      <c r="O35" s="193"/>
      <c r="P35" s="193"/>
      <c r="Q35" s="193"/>
      <c r="R35" s="193"/>
      <c r="S35" s="193"/>
      <c r="T35" s="193">
        <v>4</v>
      </c>
      <c r="U35" s="193">
        <v>4</v>
      </c>
      <c r="V35" s="193">
        <v>4</v>
      </c>
      <c r="W35" s="193">
        <v>4</v>
      </c>
      <c r="X35" s="193">
        <v>4</v>
      </c>
      <c r="Y35" s="193">
        <v>3</v>
      </c>
      <c r="Z35" s="193">
        <v>3</v>
      </c>
      <c r="AA35" s="193">
        <v>3</v>
      </c>
      <c r="AB35" s="193">
        <v>3</v>
      </c>
      <c r="AC35" s="193">
        <v>3</v>
      </c>
      <c r="AD35" s="193">
        <v>3</v>
      </c>
      <c r="AE35" s="193">
        <v>3</v>
      </c>
      <c r="AF35" s="193">
        <v>4</v>
      </c>
      <c r="AG35" s="193">
        <v>4</v>
      </c>
      <c r="AH35" s="193">
        <v>4</v>
      </c>
      <c r="AI35" s="193">
        <v>4</v>
      </c>
      <c r="AJ35" s="193">
        <v>4</v>
      </c>
      <c r="AK35" s="193">
        <v>3</v>
      </c>
      <c r="AL35" s="193">
        <v>3</v>
      </c>
      <c r="AM35" s="193">
        <v>3</v>
      </c>
      <c r="AN35" s="193">
        <v>3</v>
      </c>
      <c r="AO35" s="193">
        <v>3</v>
      </c>
      <c r="AP35" s="193">
        <v>3</v>
      </c>
      <c r="AQ35" s="193">
        <v>3</v>
      </c>
      <c r="AR35" s="193">
        <v>3</v>
      </c>
      <c r="AS35" s="193">
        <v>3</v>
      </c>
      <c r="AT35" s="193">
        <v>3</v>
      </c>
      <c r="AU35" s="193">
        <v>3</v>
      </c>
      <c r="AV35" s="193">
        <v>3</v>
      </c>
      <c r="AW35" s="193">
        <v>3</v>
      </c>
      <c r="AX35" s="302"/>
      <c r="AY35" s="210"/>
      <c r="AZ35" s="124"/>
      <c r="BA35" s="122"/>
      <c r="BB35" s="245"/>
      <c r="BC35" s="110">
        <f t="shared" si="4"/>
        <v>100</v>
      </c>
      <c r="BD35" s="116">
        <f t="shared" si="1"/>
        <v>0</v>
      </c>
    </row>
    <row r="36" spans="2:56" ht="17" customHeight="1" x14ac:dyDescent="0.15">
      <c r="B36" s="117"/>
      <c r="D36" s="91" t="s">
        <v>35</v>
      </c>
      <c r="G36" s="119" t="s">
        <v>31</v>
      </c>
      <c r="H36" s="252">
        <v>2000</v>
      </c>
      <c r="I36" s="250">
        <v>539.39</v>
      </c>
      <c r="J36" s="257">
        <f>H36*I36</f>
        <v>1078780</v>
      </c>
      <c r="K36" s="251">
        <f>J36/$J$214</f>
        <v>1.1373131879960417E-3</v>
      </c>
      <c r="L36" s="302"/>
      <c r="M36" s="193"/>
      <c r="N36" s="193"/>
      <c r="O36" s="193"/>
      <c r="P36" s="193"/>
      <c r="Q36" s="193"/>
      <c r="R36" s="193"/>
      <c r="S36" s="193"/>
      <c r="T36" s="193">
        <v>4</v>
      </c>
      <c r="U36" s="193">
        <v>4</v>
      </c>
      <c r="V36" s="193">
        <v>4</v>
      </c>
      <c r="W36" s="193">
        <v>4</v>
      </c>
      <c r="X36" s="193">
        <v>4</v>
      </c>
      <c r="Y36" s="193">
        <v>3</v>
      </c>
      <c r="Z36" s="193">
        <v>3</v>
      </c>
      <c r="AA36" s="193">
        <v>3</v>
      </c>
      <c r="AB36" s="193">
        <v>3</v>
      </c>
      <c r="AC36" s="193">
        <v>3</v>
      </c>
      <c r="AD36" s="193">
        <v>3</v>
      </c>
      <c r="AE36" s="193">
        <v>3</v>
      </c>
      <c r="AF36" s="193">
        <v>4</v>
      </c>
      <c r="AG36" s="193">
        <v>4</v>
      </c>
      <c r="AH36" s="193">
        <v>4</v>
      </c>
      <c r="AI36" s="193">
        <v>4</v>
      </c>
      <c r="AJ36" s="193">
        <v>4</v>
      </c>
      <c r="AK36" s="193">
        <v>3</v>
      </c>
      <c r="AL36" s="193">
        <v>3</v>
      </c>
      <c r="AM36" s="193">
        <v>3</v>
      </c>
      <c r="AN36" s="193">
        <v>3</v>
      </c>
      <c r="AO36" s="193">
        <v>3</v>
      </c>
      <c r="AP36" s="193">
        <v>3</v>
      </c>
      <c r="AQ36" s="193">
        <v>3</v>
      </c>
      <c r="AR36" s="193">
        <v>3</v>
      </c>
      <c r="AS36" s="193">
        <v>3</v>
      </c>
      <c r="AT36" s="193">
        <v>3</v>
      </c>
      <c r="AU36" s="193">
        <v>3</v>
      </c>
      <c r="AV36" s="193">
        <v>3</v>
      </c>
      <c r="AW36" s="193">
        <v>3</v>
      </c>
      <c r="AX36" s="302"/>
      <c r="AY36" s="210"/>
      <c r="AZ36" s="124"/>
      <c r="BA36" s="127"/>
      <c r="BC36" s="110">
        <f t="shared" si="4"/>
        <v>100</v>
      </c>
      <c r="BD36" s="116">
        <f t="shared" si="1"/>
        <v>0</v>
      </c>
    </row>
    <row r="37" spans="2:56" ht="17" customHeight="1" x14ac:dyDescent="0.15">
      <c r="B37" s="117"/>
      <c r="D37" s="91" t="s">
        <v>36</v>
      </c>
      <c r="G37" s="119" t="s">
        <v>31</v>
      </c>
      <c r="H37" s="252">
        <v>300</v>
      </c>
      <c r="I37" s="250">
        <v>1125.6099999999999</v>
      </c>
      <c r="J37" s="257">
        <f>H37*I37</f>
        <v>337682.99999999994</v>
      </c>
      <c r="K37" s="251">
        <f>J37/$J$214</f>
        <v>3.5600523671375749E-4</v>
      </c>
      <c r="L37" s="302"/>
      <c r="M37" s="193"/>
      <c r="N37" s="193"/>
      <c r="O37" s="193"/>
      <c r="P37" s="193"/>
      <c r="Q37" s="193"/>
      <c r="R37" s="193"/>
      <c r="S37" s="193"/>
      <c r="T37" s="193">
        <v>4</v>
      </c>
      <c r="U37" s="193">
        <v>4</v>
      </c>
      <c r="V37" s="193">
        <v>4</v>
      </c>
      <c r="W37" s="193">
        <v>4</v>
      </c>
      <c r="X37" s="193">
        <v>4</v>
      </c>
      <c r="Y37" s="193">
        <v>3</v>
      </c>
      <c r="Z37" s="193">
        <v>3</v>
      </c>
      <c r="AA37" s="193">
        <v>3</v>
      </c>
      <c r="AB37" s="193">
        <v>3</v>
      </c>
      <c r="AC37" s="193">
        <v>3</v>
      </c>
      <c r="AD37" s="193">
        <v>3</v>
      </c>
      <c r="AE37" s="193">
        <v>3</v>
      </c>
      <c r="AF37" s="193">
        <v>4</v>
      </c>
      <c r="AG37" s="193">
        <v>4</v>
      </c>
      <c r="AH37" s="193">
        <v>4</v>
      </c>
      <c r="AI37" s="193">
        <v>4</v>
      </c>
      <c r="AJ37" s="193">
        <v>4</v>
      </c>
      <c r="AK37" s="193">
        <v>3</v>
      </c>
      <c r="AL37" s="193">
        <v>3</v>
      </c>
      <c r="AM37" s="193">
        <v>3</v>
      </c>
      <c r="AN37" s="193">
        <v>3</v>
      </c>
      <c r="AO37" s="193">
        <v>3</v>
      </c>
      <c r="AP37" s="193">
        <v>3</v>
      </c>
      <c r="AQ37" s="193">
        <v>3</v>
      </c>
      <c r="AR37" s="193">
        <v>3</v>
      </c>
      <c r="AS37" s="193">
        <v>3</v>
      </c>
      <c r="AT37" s="193">
        <v>3</v>
      </c>
      <c r="AU37" s="193">
        <v>3</v>
      </c>
      <c r="AV37" s="193">
        <v>3</v>
      </c>
      <c r="AW37" s="193">
        <v>3</v>
      </c>
      <c r="AX37" s="302"/>
      <c r="AY37" s="210"/>
      <c r="AZ37" s="124"/>
      <c r="BA37" s="127"/>
      <c r="BB37" s="245"/>
      <c r="BC37" s="110">
        <f t="shared" si="4"/>
        <v>100</v>
      </c>
      <c r="BD37" s="116">
        <f t="shared" si="1"/>
        <v>0</v>
      </c>
    </row>
    <row r="38" spans="2:56" ht="17" customHeight="1" x14ac:dyDescent="0.15">
      <c r="B38" s="117"/>
      <c r="D38" s="91" t="s">
        <v>37</v>
      </c>
      <c r="G38" s="119" t="s">
        <v>31</v>
      </c>
      <c r="H38" s="252">
        <v>12600</v>
      </c>
      <c r="I38" s="250">
        <v>480.98</v>
      </c>
      <c r="J38" s="257">
        <f>H38*I38</f>
        <v>6060348</v>
      </c>
      <c r="K38" s="251">
        <f>J38/$J$214</f>
        <v>6.3891745344235489E-3</v>
      </c>
      <c r="L38" s="302"/>
      <c r="M38" s="218"/>
      <c r="N38" s="218"/>
      <c r="O38" s="218"/>
      <c r="P38" s="218"/>
      <c r="Q38" s="218"/>
      <c r="R38" s="218"/>
      <c r="S38" s="218"/>
      <c r="T38" s="218">
        <v>4</v>
      </c>
      <c r="U38" s="218">
        <v>4</v>
      </c>
      <c r="V38" s="218">
        <v>4</v>
      </c>
      <c r="W38" s="218">
        <v>4</v>
      </c>
      <c r="X38" s="218">
        <v>4</v>
      </c>
      <c r="Y38" s="218">
        <v>3</v>
      </c>
      <c r="Z38" s="218">
        <v>3</v>
      </c>
      <c r="AA38" s="218">
        <v>3</v>
      </c>
      <c r="AB38" s="218">
        <v>3</v>
      </c>
      <c r="AC38" s="218">
        <v>3</v>
      </c>
      <c r="AD38" s="218">
        <v>3</v>
      </c>
      <c r="AE38" s="218">
        <v>3</v>
      </c>
      <c r="AF38" s="218">
        <v>4</v>
      </c>
      <c r="AG38" s="218">
        <v>4</v>
      </c>
      <c r="AH38" s="218">
        <v>4</v>
      </c>
      <c r="AI38" s="218">
        <v>4</v>
      </c>
      <c r="AJ38" s="218">
        <v>4</v>
      </c>
      <c r="AK38" s="218">
        <v>3</v>
      </c>
      <c r="AL38" s="218">
        <v>3</v>
      </c>
      <c r="AM38" s="218">
        <v>3</v>
      </c>
      <c r="AN38" s="218">
        <v>3</v>
      </c>
      <c r="AO38" s="218">
        <v>3</v>
      </c>
      <c r="AP38" s="218">
        <v>3</v>
      </c>
      <c r="AQ38" s="218">
        <v>3</v>
      </c>
      <c r="AR38" s="218">
        <v>3</v>
      </c>
      <c r="AS38" s="218">
        <v>3</v>
      </c>
      <c r="AT38" s="218">
        <v>3</v>
      </c>
      <c r="AU38" s="218">
        <v>3</v>
      </c>
      <c r="AV38" s="218">
        <v>3</v>
      </c>
      <c r="AW38" s="218">
        <v>3</v>
      </c>
      <c r="AX38" s="302"/>
      <c r="AY38" s="210"/>
      <c r="AZ38" s="124"/>
      <c r="BA38" s="127"/>
      <c r="BC38" s="110">
        <f t="shared" si="4"/>
        <v>100</v>
      </c>
      <c r="BD38" s="116">
        <f t="shared" si="1"/>
        <v>0</v>
      </c>
    </row>
    <row r="39" spans="2:56" ht="17" customHeight="1" x14ac:dyDescent="0.15">
      <c r="B39" s="221">
        <v>3</v>
      </c>
      <c r="C39" s="306"/>
      <c r="D39" s="258" t="s">
        <v>38</v>
      </c>
      <c r="E39" s="258"/>
      <c r="F39" s="258"/>
      <c r="G39" s="259"/>
      <c r="H39" s="260"/>
      <c r="I39" s="261"/>
      <c r="J39" s="262"/>
      <c r="K39" s="263"/>
      <c r="L39" s="302"/>
      <c r="M39" s="222"/>
      <c r="N39" s="222"/>
      <c r="O39" s="222"/>
      <c r="P39" s="222"/>
      <c r="Q39" s="222"/>
      <c r="R39" s="222"/>
      <c r="S39" s="222"/>
      <c r="T39" s="222"/>
      <c r="U39" s="222"/>
      <c r="V39" s="222"/>
      <c r="W39" s="222"/>
      <c r="X39" s="222"/>
      <c r="Y39" s="222"/>
      <c r="Z39" s="222"/>
      <c r="AA39" s="222"/>
      <c r="AB39" s="222"/>
      <c r="AC39" s="222"/>
      <c r="AD39" s="222"/>
      <c r="AE39" s="222"/>
      <c r="AF39" s="222"/>
      <c r="AG39" s="222"/>
      <c r="AH39" s="222"/>
      <c r="AI39" s="222"/>
      <c r="AJ39" s="222"/>
      <c r="AK39" s="222"/>
      <c r="AL39" s="222"/>
      <c r="AM39" s="222"/>
      <c r="AN39" s="222"/>
      <c r="AO39" s="222"/>
      <c r="AP39" s="222"/>
      <c r="AQ39" s="222"/>
      <c r="AR39" s="222"/>
      <c r="AS39" s="222"/>
      <c r="AT39" s="222"/>
      <c r="AU39" s="222"/>
      <c r="AV39" s="222"/>
      <c r="AW39" s="222"/>
      <c r="AX39" s="302"/>
      <c r="AY39" s="210"/>
      <c r="AZ39" s="124"/>
      <c r="BA39" s="122"/>
      <c r="BB39" s="245"/>
      <c r="BC39" s="110">
        <f t="shared" si="4"/>
        <v>0</v>
      </c>
      <c r="BD39" s="116" t="str">
        <f t="shared" si="1"/>
        <v/>
      </c>
    </row>
    <row r="40" spans="2:56" ht="17" customHeight="1" x14ac:dyDescent="0.15">
      <c r="B40" s="117"/>
      <c r="D40" s="133" t="s">
        <v>39</v>
      </c>
      <c r="E40" s="133"/>
      <c r="F40" s="133"/>
      <c r="G40" s="119"/>
      <c r="H40" s="252"/>
      <c r="I40" s="250"/>
      <c r="J40" s="257"/>
      <c r="K40" s="251"/>
      <c r="L40" s="302"/>
      <c r="M40" s="216"/>
      <c r="N40" s="216"/>
      <c r="O40" s="216"/>
      <c r="P40" s="216"/>
      <c r="Q40" s="216"/>
      <c r="R40" s="216"/>
      <c r="S40" s="216"/>
      <c r="T40" s="216"/>
      <c r="U40" s="216"/>
      <c r="V40" s="216"/>
      <c r="W40" s="216"/>
      <c r="X40" s="216"/>
      <c r="Y40" s="216"/>
      <c r="Z40" s="216"/>
      <c r="AA40" s="216"/>
      <c r="AB40" s="216"/>
      <c r="AC40" s="216"/>
      <c r="AD40" s="216"/>
      <c r="AE40" s="216"/>
      <c r="AF40" s="216"/>
      <c r="AG40" s="216"/>
      <c r="AH40" s="216"/>
      <c r="AI40" s="216"/>
      <c r="AJ40" s="216"/>
      <c r="AK40" s="216"/>
      <c r="AL40" s="216"/>
      <c r="AM40" s="216"/>
      <c r="AN40" s="216"/>
      <c r="AO40" s="216"/>
      <c r="AP40" s="216"/>
      <c r="AQ40" s="216"/>
      <c r="AR40" s="216"/>
      <c r="AS40" s="216"/>
      <c r="AT40" s="216"/>
      <c r="AU40" s="216"/>
      <c r="AV40" s="216"/>
      <c r="AW40" s="216"/>
      <c r="AX40" s="302"/>
      <c r="AY40" s="210"/>
      <c r="AZ40" s="124"/>
      <c r="BA40" s="122"/>
      <c r="BC40" s="110">
        <f t="shared" si="4"/>
        <v>0</v>
      </c>
      <c r="BD40" s="116" t="str">
        <f t="shared" si="1"/>
        <v/>
      </c>
    </row>
    <row r="41" spans="2:56" ht="17" customHeight="1" x14ac:dyDescent="0.15">
      <c r="B41" s="117"/>
      <c r="D41" s="91" t="s">
        <v>40</v>
      </c>
      <c r="G41" s="119" t="s">
        <v>31</v>
      </c>
      <c r="H41" s="252">
        <v>750</v>
      </c>
      <c r="I41" s="250">
        <v>968.84</v>
      </c>
      <c r="J41" s="257">
        <f>H41*I41</f>
        <v>726630</v>
      </c>
      <c r="K41" s="251">
        <f>J41/$J$214</f>
        <v>7.6605599083554E-4</v>
      </c>
      <c r="L41" s="302"/>
      <c r="M41" s="193"/>
      <c r="N41" s="193"/>
      <c r="O41" s="193"/>
      <c r="P41" s="193"/>
      <c r="Q41" s="193"/>
      <c r="R41" s="193"/>
      <c r="S41" s="193"/>
      <c r="T41" s="193"/>
      <c r="U41" s="193"/>
      <c r="V41" s="193"/>
      <c r="W41" s="193"/>
      <c r="X41" s="193"/>
      <c r="Y41" s="193"/>
      <c r="Z41" s="193"/>
      <c r="AA41" s="193"/>
      <c r="AB41" s="193"/>
      <c r="AC41" s="193"/>
      <c r="AD41" s="193"/>
      <c r="AE41" s="193"/>
      <c r="AF41" s="193"/>
      <c r="AG41" s="193"/>
      <c r="AH41" s="193"/>
      <c r="AI41" s="193"/>
      <c r="AJ41" s="193">
        <v>8</v>
      </c>
      <c r="AK41" s="193">
        <v>8</v>
      </c>
      <c r="AL41" s="193">
        <v>8</v>
      </c>
      <c r="AM41" s="193">
        <v>8</v>
      </c>
      <c r="AN41" s="193">
        <v>8</v>
      </c>
      <c r="AO41" s="193">
        <v>8</v>
      </c>
      <c r="AP41" s="193">
        <v>8</v>
      </c>
      <c r="AQ41" s="193">
        <v>8</v>
      </c>
      <c r="AR41" s="193">
        <v>8</v>
      </c>
      <c r="AS41" s="193">
        <v>8</v>
      </c>
      <c r="AT41" s="193">
        <v>8</v>
      </c>
      <c r="AU41" s="193">
        <v>4</v>
      </c>
      <c r="AV41" s="193">
        <v>4</v>
      </c>
      <c r="AW41" s="193">
        <v>4</v>
      </c>
      <c r="AX41" s="302"/>
      <c r="AY41" s="210"/>
      <c r="AZ41" s="124"/>
      <c r="BA41" s="128"/>
      <c r="BB41" s="245"/>
      <c r="BC41" s="110">
        <f t="shared" si="4"/>
        <v>100</v>
      </c>
      <c r="BD41" s="116">
        <f t="shared" si="1"/>
        <v>0</v>
      </c>
    </row>
    <row r="42" spans="2:56" ht="17" customHeight="1" x14ac:dyDescent="0.15">
      <c r="B42" s="123">
        <v>4</v>
      </c>
      <c r="C42" s="84"/>
      <c r="D42" s="133" t="s">
        <v>41</v>
      </c>
      <c r="E42" s="133"/>
      <c r="F42" s="133"/>
      <c r="G42" s="119"/>
      <c r="H42" s="252"/>
      <c r="I42" s="250"/>
      <c r="J42" s="257"/>
      <c r="K42" s="251"/>
      <c r="L42" s="302"/>
      <c r="M42" s="193"/>
      <c r="N42" s="193"/>
      <c r="O42" s="193"/>
      <c r="P42" s="193"/>
      <c r="Q42" s="193"/>
      <c r="R42" s="193"/>
      <c r="S42" s="193"/>
      <c r="T42" s="193"/>
      <c r="U42" s="193"/>
      <c r="V42" s="193"/>
      <c r="W42" s="193"/>
      <c r="X42" s="193"/>
      <c r="Y42" s="193"/>
      <c r="Z42" s="193"/>
      <c r="AA42" s="193"/>
      <c r="AB42" s="193"/>
      <c r="AC42" s="193"/>
      <c r="AD42" s="193"/>
      <c r="AE42" s="193"/>
      <c r="AF42" s="193"/>
      <c r="AG42" s="193"/>
      <c r="AH42" s="193"/>
      <c r="AI42" s="193"/>
      <c r="AJ42" s="193"/>
      <c r="AK42" s="193"/>
      <c r="AL42" s="193"/>
      <c r="AM42" s="193"/>
      <c r="AN42" s="193"/>
      <c r="AO42" s="193"/>
      <c r="AP42" s="193"/>
      <c r="AQ42" s="193"/>
      <c r="AR42" s="193"/>
      <c r="AS42" s="193"/>
      <c r="AT42" s="193"/>
      <c r="AU42" s="193"/>
      <c r="AV42" s="193"/>
      <c r="AW42" s="193"/>
      <c r="AX42" s="302"/>
      <c r="AY42" s="210"/>
      <c r="AZ42" s="124"/>
      <c r="BA42" s="122"/>
      <c r="BC42" s="110">
        <f t="shared" si="4"/>
        <v>0</v>
      </c>
      <c r="BD42" s="116" t="str">
        <f t="shared" si="1"/>
        <v/>
      </c>
    </row>
    <row r="43" spans="2:56" ht="17" customHeight="1" x14ac:dyDescent="0.15">
      <c r="B43" s="117"/>
      <c r="D43" s="91" t="s">
        <v>42</v>
      </c>
      <c r="G43" s="119"/>
      <c r="H43" s="252"/>
      <c r="I43" s="250"/>
      <c r="J43" s="257"/>
      <c r="K43" s="251"/>
      <c r="L43" s="302"/>
      <c r="M43" s="193"/>
      <c r="N43" s="193"/>
      <c r="O43" s="193"/>
      <c r="P43" s="193"/>
      <c r="Q43" s="193"/>
      <c r="R43" s="193"/>
      <c r="S43" s="193"/>
      <c r="T43" s="193"/>
      <c r="U43" s="193"/>
      <c r="V43" s="193"/>
      <c r="W43" s="193"/>
      <c r="X43" s="193"/>
      <c r="Y43" s="193"/>
      <c r="Z43" s="193"/>
      <c r="AA43" s="193"/>
      <c r="AB43" s="193"/>
      <c r="AC43" s="193"/>
      <c r="AD43" s="193"/>
      <c r="AE43" s="193"/>
      <c r="AF43" s="193"/>
      <c r="AG43" s="193"/>
      <c r="AH43" s="193"/>
      <c r="AI43" s="193"/>
      <c r="AJ43" s="193"/>
      <c r="AK43" s="193"/>
      <c r="AL43" s="193"/>
      <c r="AM43" s="193"/>
      <c r="AN43" s="193"/>
      <c r="AO43" s="193"/>
      <c r="AP43" s="193"/>
      <c r="AQ43" s="193"/>
      <c r="AR43" s="193"/>
      <c r="AS43" s="193"/>
      <c r="AT43" s="193"/>
      <c r="AU43" s="193"/>
      <c r="AV43" s="193"/>
      <c r="AW43" s="193"/>
      <c r="AX43" s="302"/>
      <c r="AY43" s="210"/>
      <c r="AZ43" s="124"/>
      <c r="BA43" s="127"/>
      <c r="BB43" s="245"/>
      <c r="BC43" s="110">
        <f t="shared" si="4"/>
        <v>0</v>
      </c>
      <c r="BD43" s="116" t="str">
        <f t="shared" si="1"/>
        <v/>
      </c>
    </row>
    <row r="44" spans="2:56" ht="17" customHeight="1" x14ac:dyDescent="0.15">
      <c r="B44" s="117"/>
      <c r="D44" s="91" t="s">
        <v>43</v>
      </c>
      <c r="G44" s="119" t="s">
        <v>18</v>
      </c>
      <c r="H44" s="252">
        <v>235000</v>
      </c>
      <c r="I44" s="250">
        <v>17.97</v>
      </c>
      <c r="J44" s="257">
        <f>H44*I44</f>
        <v>4222950</v>
      </c>
      <c r="K44" s="251">
        <f>J44/$J$214</f>
        <v>4.4520817286637536E-3</v>
      </c>
      <c r="L44" s="302"/>
      <c r="M44" s="193"/>
      <c r="N44" s="193"/>
      <c r="O44" s="193"/>
      <c r="P44" s="193"/>
      <c r="Q44" s="193"/>
      <c r="R44" s="193"/>
      <c r="S44" s="193"/>
      <c r="T44" s="193"/>
      <c r="U44" s="193"/>
      <c r="V44" s="193"/>
      <c r="W44" s="193"/>
      <c r="X44" s="193"/>
      <c r="Y44" s="193"/>
      <c r="Z44" s="193"/>
      <c r="AA44" s="193"/>
      <c r="AB44" s="193"/>
      <c r="AC44" s="193"/>
      <c r="AD44" s="193"/>
      <c r="AE44" s="193"/>
      <c r="AF44" s="193"/>
      <c r="AG44" s="193"/>
      <c r="AH44" s="193"/>
      <c r="AI44" s="193"/>
      <c r="AJ44" s="193">
        <v>8</v>
      </c>
      <c r="AK44" s="193">
        <v>8</v>
      </c>
      <c r="AL44" s="193">
        <v>8</v>
      </c>
      <c r="AM44" s="193">
        <v>8</v>
      </c>
      <c r="AN44" s="193">
        <v>8</v>
      </c>
      <c r="AO44" s="193">
        <v>8</v>
      </c>
      <c r="AP44" s="193">
        <v>8</v>
      </c>
      <c r="AQ44" s="193">
        <v>8</v>
      </c>
      <c r="AR44" s="193">
        <v>8</v>
      </c>
      <c r="AS44" s="193">
        <v>8</v>
      </c>
      <c r="AT44" s="193">
        <v>8</v>
      </c>
      <c r="AU44" s="193">
        <v>4</v>
      </c>
      <c r="AV44" s="193">
        <v>4</v>
      </c>
      <c r="AW44" s="193">
        <v>4</v>
      </c>
      <c r="AX44" s="302"/>
      <c r="AY44" s="210"/>
      <c r="AZ44" s="122"/>
      <c r="BA44" s="122"/>
      <c r="BC44" s="110">
        <f t="shared" si="4"/>
        <v>100</v>
      </c>
      <c r="BD44" s="116">
        <f t="shared" si="1"/>
        <v>0</v>
      </c>
    </row>
    <row r="45" spans="2:56" ht="17" customHeight="1" x14ac:dyDescent="0.15">
      <c r="B45" s="117"/>
      <c r="D45" s="91" t="s">
        <v>44</v>
      </c>
      <c r="G45" s="119"/>
      <c r="H45" s="252"/>
      <c r="I45" s="250"/>
      <c r="J45" s="257"/>
      <c r="K45" s="251"/>
      <c r="L45" s="302"/>
      <c r="M45" s="193"/>
      <c r="N45" s="193"/>
      <c r="O45" s="193"/>
      <c r="P45" s="193"/>
      <c r="Q45" s="193"/>
      <c r="R45" s="193"/>
      <c r="S45" s="193"/>
      <c r="T45" s="193"/>
      <c r="U45" s="193"/>
      <c r="V45" s="193"/>
      <c r="W45" s="193"/>
      <c r="X45" s="193"/>
      <c r="Y45" s="193"/>
      <c r="Z45" s="193"/>
      <c r="AA45" s="193"/>
      <c r="AB45" s="193"/>
      <c r="AC45" s="193"/>
      <c r="AD45" s="193"/>
      <c r="AE45" s="193"/>
      <c r="AF45" s="193"/>
      <c r="AG45" s="193"/>
      <c r="AH45" s="193"/>
      <c r="AI45" s="193"/>
      <c r="AJ45" s="193"/>
      <c r="AK45" s="193"/>
      <c r="AL45" s="193"/>
      <c r="AM45" s="193"/>
      <c r="AN45" s="193"/>
      <c r="AO45" s="193"/>
      <c r="AP45" s="193"/>
      <c r="AQ45" s="193"/>
      <c r="AR45" s="193"/>
      <c r="AS45" s="193"/>
      <c r="AT45" s="193"/>
      <c r="AU45" s="193"/>
      <c r="AV45" s="193"/>
      <c r="AW45" s="193"/>
      <c r="AX45" s="302"/>
      <c r="AY45" s="210"/>
      <c r="AZ45" s="122"/>
      <c r="BA45" s="122"/>
      <c r="BB45" s="245"/>
      <c r="BC45" s="110">
        <f t="shared" si="4"/>
        <v>0</v>
      </c>
      <c r="BD45" s="116" t="str">
        <f t="shared" si="1"/>
        <v/>
      </c>
    </row>
    <row r="46" spans="2:56" ht="16.5" customHeight="1" x14ac:dyDescent="0.15">
      <c r="B46" s="117"/>
      <c r="D46" s="91" t="s">
        <v>45</v>
      </c>
      <c r="G46" s="119" t="s">
        <v>46</v>
      </c>
      <c r="H46" s="252">
        <v>5000</v>
      </c>
      <c r="I46" s="250">
        <v>2529.1</v>
      </c>
      <c r="J46" s="257">
        <f>H46*I46</f>
        <v>12645500</v>
      </c>
      <c r="K46" s="251">
        <f>J46/$J$214</f>
        <v>1.333162824561444E-2</v>
      </c>
      <c r="L46" s="302"/>
      <c r="M46" s="193"/>
      <c r="N46" s="193"/>
      <c r="O46" s="193"/>
      <c r="P46" s="193"/>
      <c r="Q46" s="193"/>
      <c r="R46" s="193"/>
      <c r="S46" s="193"/>
      <c r="T46" s="193"/>
      <c r="U46" s="193"/>
      <c r="V46" s="193"/>
      <c r="W46" s="193"/>
      <c r="X46" s="193"/>
      <c r="Y46" s="193"/>
      <c r="Z46" s="193"/>
      <c r="AA46" s="193"/>
      <c r="AB46" s="193"/>
      <c r="AC46" s="193"/>
      <c r="AD46" s="193"/>
      <c r="AE46" s="193"/>
      <c r="AF46" s="193"/>
      <c r="AG46" s="193"/>
      <c r="AH46" s="193"/>
      <c r="AI46" s="193"/>
      <c r="AJ46" s="193">
        <v>8</v>
      </c>
      <c r="AK46" s="193">
        <v>8</v>
      </c>
      <c r="AL46" s="193">
        <v>8</v>
      </c>
      <c r="AM46" s="193">
        <v>8</v>
      </c>
      <c r="AN46" s="193">
        <v>8</v>
      </c>
      <c r="AO46" s="193">
        <v>8</v>
      </c>
      <c r="AP46" s="193">
        <v>8</v>
      </c>
      <c r="AQ46" s="193">
        <v>8</v>
      </c>
      <c r="AR46" s="193">
        <v>8</v>
      </c>
      <c r="AS46" s="193">
        <v>8</v>
      </c>
      <c r="AT46" s="193">
        <v>8</v>
      </c>
      <c r="AU46" s="193">
        <v>4</v>
      </c>
      <c r="AV46" s="193">
        <v>4</v>
      </c>
      <c r="AW46" s="193">
        <v>4</v>
      </c>
      <c r="AX46" s="302"/>
      <c r="AY46" s="210"/>
      <c r="AZ46" s="122"/>
      <c r="BA46" s="122"/>
      <c r="BC46" s="110">
        <f t="shared" si="4"/>
        <v>100</v>
      </c>
      <c r="BD46" s="116">
        <f t="shared" si="1"/>
        <v>0</v>
      </c>
    </row>
    <row r="47" spans="2:56" ht="17" customHeight="1" x14ac:dyDescent="0.15">
      <c r="B47" s="117"/>
      <c r="D47" s="91" t="s">
        <v>47</v>
      </c>
      <c r="G47" s="119" t="s">
        <v>18</v>
      </c>
      <c r="H47" s="252">
        <v>180900</v>
      </c>
      <c r="I47" s="250">
        <v>429.26</v>
      </c>
      <c r="J47" s="257">
        <f>H47*I47</f>
        <v>77653134</v>
      </c>
      <c r="K47" s="251">
        <f>J47/$J$214</f>
        <v>8.1866491209907327E-2</v>
      </c>
      <c r="L47" s="302"/>
      <c r="M47" s="193"/>
      <c r="N47" s="193"/>
      <c r="O47" s="193"/>
      <c r="P47" s="193"/>
      <c r="Q47" s="193"/>
      <c r="R47" s="193"/>
      <c r="S47" s="193"/>
      <c r="T47" s="193"/>
      <c r="U47" s="193"/>
      <c r="V47" s="193"/>
      <c r="W47" s="193"/>
      <c r="X47" s="193"/>
      <c r="Y47" s="193"/>
      <c r="Z47" s="193"/>
      <c r="AA47" s="193"/>
      <c r="AB47" s="193"/>
      <c r="AC47" s="193"/>
      <c r="AD47" s="193"/>
      <c r="AE47" s="193"/>
      <c r="AF47" s="193"/>
      <c r="AG47" s="193"/>
      <c r="AH47" s="193"/>
      <c r="AI47" s="193"/>
      <c r="AJ47" s="193">
        <v>8</v>
      </c>
      <c r="AK47" s="193">
        <v>8</v>
      </c>
      <c r="AL47" s="193">
        <v>8</v>
      </c>
      <c r="AM47" s="193">
        <v>8</v>
      </c>
      <c r="AN47" s="193">
        <v>8</v>
      </c>
      <c r="AO47" s="193">
        <v>8</v>
      </c>
      <c r="AP47" s="193">
        <v>8</v>
      </c>
      <c r="AQ47" s="193">
        <v>8</v>
      </c>
      <c r="AR47" s="193">
        <v>8</v>
      </c>
      <c r="AS47" s="193">
        <v>8</v>
      </c>
      <c r="AT47" s="193">
        <v>8</v>
      </c>
      <c r="AU47" s="193">
        <v>4</v>
      </c>
      <c r="AV47" s="193">
        <v>4</v>
      </c>
      <c r="AW47" s="193">
        <v>4</v>
      </c>
      <c r="AX47" s="302"/>
      <c r="AY47" s="210"/>
      <c r="AZ47" s="122"/>
      <c r="BA47" s="122"/>
      <c r="BB47" s="245"/>
      <c r="BC47" s="110">
        <f t="shared" si="4"/>
        <v>100</v>
      </c>
      <c r="BD47" s="116">
        <f t="shared" si="1"/>
        <v>0</v>
      </c>
    </row>
    <row r="48" spans="2:56" ht="17" customHeight="1" x14ac:dyDescent="0.15">
      <c r="B48" s="117"/>
      <c r="D48" s="91" t="s">
        <v>48</v>
      </c>
      <c r="G48" s="119"/>
      <c r="H48" s="252"/>
      <c r="I48" s="250"/>
      <c r="J48" s="257"/>
      <c r="K48" s="251"/>
      <c r="L48" s="302"/>
      <c r="M48" s="193"/>
      <c r="N48" s="193"/>
      <c r="O48" s="193"/>
      <c r="P48" s="193"/>
      <c r="Q48" s="193"/>
      <c r="R48" s="193"/>
      <c r="S48" s="193"/>
      <c r="T48" s="193"/>
      <c r="U48" s="193"/>
      <c r="V48" s="193"/>
      <c r="W48" s="193"/>
      <c r="X48" s="193"/>
      <c r="Y48" s="193"/>
      <c r="Z48" s="193"/>
      <c r="AA48" s="193"/>
      <c r="AB48" s="193"/>
      <c r="AC48" s="193"/>
      <c r="AD48" s="193"/>
      <c r="AE48" s="193"/>
      <c r="AF48" s="193"/>
      <c r="AG48" s="193"/>
      <c r="AH48" s="193"/>
      <c r="AI48" s="193"/>
      <c r="AJ48" s="193"/>
      <c r="AK48" s="193"/>
      <c r="AL48" s="193"/>
      <c r="AM48" s="193"/>
      <c r="AN48" s="193"/>
      <c r="AO48" s="193"/>
      <c r="AP48" s="193"/>
      <c r="AQ48" s="193"/>
      <c r="AR48" s="193"/>
      <c r="AS48" s="193"/>
      <c r="AT48" s="193"/>
      <c r="AU48" s="193"/>
      <c r="AV48" s="193"/>
      <c r="AW48" s="193"/>
      <c r="AX48" s="302"/>
      <c r="AY48" s="210"/>
      <c r="AZ48" s="122"/>
      <c r="BA48" s="122"/>
      <c r="BC48" s="110">
        <f t="shared" si="4"/>
        <v>0</v>
      </c>
      <c r="BD48" s="116" t="str">
        <f t="shared" si="1"/>
        <v/>
      </c>
    </row>
    <row r="49" spans="2:56" ht="17" customHeight="1" x14ac:dyDescent="0.15">
      <c r="B49" s="117"/>
      <c r="D49" s="91" t="s">
        <v>264</v>
      </c>
      <c r="G49" s="119" t="s">
        <v>18</v>
      </c>
      <c r="H49" s="252">
        <v>2500</v>
      </c>
      <c r="I49" s="250">
        <v>937.59</v>
      </c>
      <c r="J49" s="257">
        <f>H49*I49</f>
        <v>2343975</v>
      </c>
      <c r="K49" s="251">
        <f>J49/$J$214</f>
        <v>2.4711560094115778E-3</v>
      </c>
      <c r="L49" s="302"/>
      <c r="M49" s="193"/>
      <c r="N49" s="193"/>
      <c r="O49" s="193"/>
      <c r="P49" s="193"/>
      <c r="Q49" s="193"/>
      <c r="R49" s="193"/>
      <c r="S49" s="193"/>
      <c r="T49" s="193"/>
      <c r="U49" s="193"/>
      <c r="V49" s="193"/>
      <c r="W49" s="193"/>
      <c r="X49" s="193"/>
      <c r="Y49" s="193"/>
      <c r="Z49" s="193"/>
      <c r="AA49" s="193"/>
      <c r="AB49" s="193"/>
      <c r="AC49" s="193"/>
      <c r="AD49" s="193"/>
      <c r="AE49" s="193"/>
      <c r="AF49" s="193"/>
      <c r="AG49" s="193"/>
      <c r="AH49" s="193"/>
      <c r="AI49" s="193"/>
      <c r="AJ49" s="193">
        <v>8</v>
      </c>
      <c r="AK49" s="193">
        <v>8</v>
      </c>
      <c r="AL49" s="193">
        <v>8</v>
      </c>
      <c r="AM49" s="193">
        <v>8</v>
      </c>
      <c r="AN49" s="193">
        <v>8</v>
      </c>
      <c r="AO49" s="193">
        <v>8</v>
      </c>
      <c r="AP49" s="193">
        <v>8</v>
      </c>
      <c r="AQ49" s="193">
        <v>8</v>
      </c>
      <c r="AR49" s="193">
        <v>8</v>
      </c>
      <c r="AS49" s="193">
        <v>8</v>
      </c>
      <c r="AT49" s="193">
        <v>8</v>
      </c>
      <c r="AU49" s="193">
        <v>4</v>
      </c>
      <c r="AV49" s="193">
        <v>4</v>
      </c>
      <c r="AW49" s="193">
        <v>4</v>
      </c>
      <c r="AX49" s="302"/>
      <c r="AY49" s="210"/>
      <c r="AZ49" s="122"/>
      <c r="BA49" s="122"/>
      <c r="BB49" s="245"/>
      <c r="BC49" s="110">
        <f t="shared" si="4"/>
        <v>100</v>
      </c>
      <c r="BD49" s="116">
        <f t="shared" si="1"/>
        <v>0</v>
      </c>
    </row>
    <row r="50" spans="2:56" ht="16.5" customHeight="1" x14ac:dyDescent="0.15">
      <c r="B50" s="117"/>
      <c r="D50" s="91" t="s">
        <v>49</v>
      </c>
      <c r="G50" s="119" t="s">
        <v>12</v>
      </c>
      <c r="H50" s="252">
        <v>400</v>
      </c>
      <c r="I50" s="250">
        <v>432.55</v>
      </c>
      <c r="J50" s="257">
        <f>H50*I50</f>
        <v>173020</v>
      </c>
      <c r="K50" s="251">
        <f>J50/$J$214</f>
        <v>1.8240783828683805E-4</v>
      </c>
      <c r="L50" s="302"/>
      <c r="M50" s="193"/>
      <c r="N50" s="193"/>
      <c r="O50" s="193"/>
      <c r="P50" s="193"/>
      <c r="Q50" s="193"/>
      <c r="R50" s="193"/>
      <c r="S50" s="193"/>
      <c r="T50" s="193"/>
      <c r="U50" s="193"/>
      <c r="V50" s="193"/>
      <c r="W50" s="193"/>
      <c r="X50" s="193"/>
      <c r="Y50" s="193"/>
      <c r="Z50" s="193"/>
      <c r="AA50" s="193"/>
      <c r="AB50" s="193"/>
      <c r="AC50" s="193"/>
      <c r="AD50" s="193"/>
      <c r="AE50" s="193"/>
      <c r="AF50" s="193"/>
      <c r="AG50" s="193"/>
      <c r="AH50" s="193"/>
      <c r="AI50" s="193"/>
      <c r="AJ50" s="193">
        <v>8</v>
      </c>
      <c r="AK50" s="193">
        <v>8</v>
      </c>
      <c r="AL50" s="193">
        <v>8</v>
      </c>
      <c r="AM50" s="193">
        <v>8</v>
      </c>
      <c r="AN50" s="193">
        <v>8</v>
      </c>
      <c r="AO50" s="193">
        <v>8</v>
      </c>
      <c r="AP50" s="193">
        <v>8</v>
      </c>
      <c r="AQ50" s="193">
        <v>8</v>
      </c>
      <c r="AR50" s="193">
        <v>8</v>
      </c>
      <c r="AS50" s="193">
        <v>8</v>
      </c>
      <c r="AT50" s="193">
        <v>8</v>
      </c>
      <c r="AU50" s="193">
        <v>4</v>
      </c>
      <c r="AV50" s="193">
        <v>4</v>
      </c>
      <c r="AW50" s="193">
        <v>4</v>
      </c>
      <c r="AX50" s="302"/>
      <c r="AY50" s="210"/>
      <c r="AZ50" s="122"/>
      <c r="BA50" s="122"/>
      <c r="BC50" s="110">
        <f t="shared" si="4"/>
        <v>100</v>
      </c>
      <c r="BD50" s="116">
        <f t="shared" si="1"/>
        <v>0</v>
      </c>
    </row>
    <row r="51" spans="2:56" ht="17" customHeight="1" x14ac:dyDescent="0.15">
      <c r="B51" s="117"/>
      <c r="D51" s="91" t="s">
        <v>50</v>
      </c>
      <c r="G51" s="119" t="s">
        <v>12</v>
      </c>
      <c r="H51" s="252">
        <v>2300</v>
      </c>
      <c r="I51" s="250">
        <v>130</v>
      </c>
      <c r="J51" s="257">
        <f>H51*I51</f>
        <v>299000</v>
      </c>
      <c r="K51" s="251">
        <f>J51/$J$214</f>
        <v>3.1522334786593788E-4</v>
      </c>
      <c r="L51" s="302"/>
      <c r="M51" s="193"/>
      <c r="N51" s="193"/>
      <c r="O51" s="193"/>
      <c r="P51" s="193"/>
      <c r="Q51" s="193"/>
      <c r="R51" s="193"/>
      <c r="S51" s="193"/>
      <c r="T51" s="193"/>
      <c r="U51" s="193"/>
      <c r="V51" s="193"/>
      <c r="W51" s="193"/>
      <c r="X51" s="193"/>
      <c r="Y51" s="193"/>
      <c r="Z51" s="193"/>
      <c r="AA51" s="193"/>
      <c r="AB51" s="193"/>
      <c r="AC51" s="193"/>
      <c r="AD51" s="193"/>
      <c r="AE51" s="193"/>
      <c r="AF51" s="193"/>
      <c r="AG51" s="193"/>
      <c r="AH51" s="193"/>
      <c r="AI51" s="193"/>
      <c r="AJ51" s="193">
        <v>8</v>
      </c>
      <c r="AK51" s="193">
        <v>8</v>
      </c>
      <c r="AL51" s="193">
        <v>8</v>
      </c>
      <c r="AM51" s="193">
        <v>8</v>
      </c>
      <c r="AN51" s="193">
        <v>8</v>
      </c>
      <c r="AO51" s="193">
        <v>8</v>
      </c>
      <c r="AP51" s="193">
        <v>8</v>
      </c>
      <c r="AQ51" s="193">
        <v>8</v>
      </c>
      <c r="AR51" s="193">
        <v>8</v>
      </c>
      <c r="AS51" s="193">
        <v>8</v>
      </c>
      <c r="AT51" s="193">
        <v>8</v>
      </c>
      <c r="AU51" s="193">
        <v>4</v>
      </c>
      <c r="AV51" s="193">
        <v>4</v>
      </c>
      <c r="AW51" s="193">
        <v>4</v>
      </c>
      <c r="AX51" s="302"/>
      <c r="AY51" s="210"/>
      <c r="AZ51" s="122"/>
      <c r="BA51" s="129"/>
      <c r="BB51" s="245"/>
      <c r="BC51" s="110">
        <f t="shared" si="4"/>
        <v>100</v>
      </c>
      <c r="BD51" s="116">
        <f t="shared" si="1"/>
        <v>0</v>
      </c>
    </row>
    <row r="52" spans="2:56" ht="17" customHeight="1" x14ac:dyDescent="0.15">
      <c r="B52" s="117"/>
      <c r="D52" s="91" t="s">
        <v>51</v>
      </c>
      <c r="G52" s="119" t="s">
        <v>12</v>
      </c>
      <c r="H52" s="252">
        <v>2300</v>
      </c>
      <c r="I52" s="250">
        <v>54.92</v>
      </c>
      <c r="J52" s="257">
        <f>H52*I52</f>
        <v>126316</v>
      </c>
      <c r="K52" s="251">
        <f>J52/$J$214</f>
        <v>1.3316974049844084E-4</v>
      </c>
      <c r="L52" s="302"/>
      <c r="M52" s="193"/>
      <c r="N52" s="193"/>
      <c r="O52" s="193"/>
      <c r="P52" s="193"/>
      <c r="Q52" s="193"/>
      <c r="R52" s="193"/>
      <c r="S52" s="193"/>
      <c r="T52" s="193"/>
      <c r="U52" s="193"/>
      <c r="V52" s="193"/>
      <c r="W52" s="193"/>
      <c r="X52" s="193"/>
      <c r="Y52" s="193"/>
      <c r="Z52" s="193"/>
      <c r="AA52" s="193"/>
      <c r="AB52" s="193"/>
      <c r="AC52" s="193"/>
      <c r="AD52" s="193"/>
      <c r="AE52" s="193"/>
      <c r="AF52" s="193"/>
      <c r="AG52" s="193"/>
      <c r="AH52" s="193"/>
      <c r="AI52" s="193"/>
      <c r="AJ52" s="193">
        <v>8</v>
      </c>
      <c r="AK52" s="193">
        <v>8</v>
      </c>
      <c r="AL52" s="193">
        <v>8</v>
      </c>
      <c r="AM52" s="193">
        <v>8</v>
      </c>
      <c r="AN52" s="193">
        <v>8</v>
      </c>
      <c r="AO52" s="193">
        <v>8</v>
      </c>
      <c r="AP52" s="193">
        <v>8</v>
      </c>
      <c r="AQ52" s="193">
        <v>8</v>
      </c>
      <c r="AR52" s="193">
        <v>8</v>
      </c>
      <c r="AS52" s="193">
        <v>8</v>
      </c>
      <c r="AT52" s="193">
        <v>8</v>
      </c>
      <c r="AU52" s="193">
        <v>4</v>
      </c>
      <c r="AV52" s="193">
        <v>4</v>
      </c>
      <c r="AW52" s="193">
        <v>4</v>
      </c>
      <c r="AX52" s="302"/>
      <c r="AY52" s="210"/>
      <c r="AZ52" s="122"/>
      <c r="BA52" s="129"/>
      <c r="BC52" s="110">
        <f t="shared" si="4"/>
        <v>100</v>
      </c>
      <c r="BD52" s="116">
        <f t="shared" si="1"/>
        <v>0</v>
      </c>
    </row>
    <row r="53" spans="2:56" ht="17" customHeight="1" x14ac:dyDescent="0.15">
      <c r="B53" s="117"/>
      <c r="D53" s="91" t="s">
        <v>52</v>
      </c>
      <c r="G53" s="119"/>
      <c r="H53" s="252"/>
      <c r="I53" s="250"/>
      <c r="J53" s="257"/>
      <c r="K53" s="251"/>
      <c r="L53" s="302"/>
      <c r="M53" s="193"/>
      <c r="N53" s="193"/>
      <c r="O53" s="193"/>
      <c r="P53" s="193"/>
      <c r="Q53" s="193"/>
      <c r="R53" s="193"/>
      <c r="S53" s="193"/>
      <c r="T53" s="193"/>
      <c r="U53" s="193"/>
      <c r="V53" s="193"/>
      <c r="W53" s="193"/>
      <c r="X53" s="193"/>
      <c r="Y53" s="193"/>
      <c r="Z53" s="193"/>
      <c r="AA53" s="193"/>
      <c r="AB53" s="193"/>
      <c r="AC53" s="193"/>
      <c r="AD53" s="193"/>
      <c r="AE53" s="193"/>
      <c r="AF53" s="193"/>
      <c r="AG53" s="193"/>
      <c r="AH53" s="193"/>
      <c r="AI53" s="193"/>
      <c r="AJ53" s="193"/>
      <c r="AK53" s="193"/>
      <c r="AL53" s="193"/>
      <c r="AM53" s="193"/>
      <c r="AN53" s="193"/>
      <c r="AO53" s="193"/>
      <c r="AP53" s="193"/>
      <c r="AQ53" s="193"/>
      <c r="AR53" s="193"/>
      <c r="AS53" s="193"/>
      <c r="AT53" s="193"/>
      <c r="AU53" s="193"/>
      <c r="AV53" s="193"/>
      <c r="AW53" s="193"/>
      <c r="AX53" s="302"/>
      <c r="AY53" s="210"/>
      <c r="AZ53" s="122"/>
      <c r="BA53" s="122"/>
      <c r="BB53" s="245"/>
      <c r="BC53" s="110">
        <f t="shared" si="4"/>
        <v>0</v>
      </c>
      <c r="BD53" s="116" t="str">
        <f t="shared" si="1"/>
        <v/>
      </c>
    </row>
    <row r="54" spans="2:56" ht="17" customHeight="1" x14ac:dyDescent="0.15">
      <c r="B54" s="117"/>
      <c r="D54" s="91" t="s">
        <v>53</v>
      </c>
      <c r="G54" s="119" t="s">
        <v>18</v>
      </c>
      <c r="H54" s="252">
        <v>7000</v>
      </c>
      <c r="I54" s="250">
        <v>1104.74</v>
      </c>
      <c r="J54" s="257">
        <f>H54*I54</f>
        <v>7733180</v>
      </c>
      <c r="K54" s="251">
        <f>J54/$J$214</f>
        <v>8.1527722048492096E-3</v>
      </c>
      <c r="L54" s="302"/>
      <c r="M54" s="218"/>
      <c r="N54" s="218"/>
      <c r="O54" s="218"/>
      <c r="P54" s="218"/>
      <c r="Q54" s="218"/>
      <c r="R54" s="218"/>
      <c r="S54" s="218"/>
      <c r="T54" s="218"/>
      <c r="U54" s="218"/>
      <c r="V54" s="218"/>
      <c r="W54" s="218"/>
      <c r="X54" s="218"/>
      <c r="Y54" s="218"/>
      <c r="Z54" s="218"/>
      <c r="AA54" s="218"/>
      <c r="AB54" s="218"/>
      <c r="AC54" s="218"/>
      <c r="AD54" s="218"/>
      <c r="AE54" s="218"/>
      <c r="AF54" s="218"/>
      <c r="AG54" s="218"/>
      <c r="AH54" s="218"/>
      <c r="AI54" s="218"/>
      <c r="AJ54" s="218">
        <v>8</v>
      </c>
      <c r="AK54" s="218">
        <v>8</v>
      </c>
      <c r="AL54" s="218">
        <v>8</v>
      </c>
      <c r="AM54" s="218">
        <v>8</v>
      </c>
      <c r="AN54" s="218">
        <v>8</v>
      </c>
      <c r="AO54" s="218">
        <v>8</v>
      </c>
      <c r="AP54" s="218">
        <v>8</v>
      </c>
      <c r="AQ54" s="218">
        <v>8</v>
      </c>
      <c r="AR54" s="218">
        <v>8</v>
      </c>
      <c r="AS54" s="218">
        <v>8</v>
      </c>
      <c r="AT54" s="218">
        <v>8</v>
      </c>
      <c r="AU54" s="218">
        <v>4</v>
      </c>
      <c r="AV54" s="218">
        <v>4</v>
      </c>
      <c r="AW54" s="218">
        <v>4</v>
      </c>
      <c r="AX54" s="302"/>
      <c r="AY54" s="210"/>
      <c r="AZ54" s="122"/>
      <c r="BA54" s="122"/>
      <c r="BC54" s="110">
        <f t="shared" si="4"/>
        <v>100</v>
      </c>
      <c r="BD54" s="116">
        <f t="shared" si="1"/>
        <v>0</v>
      </c>
    </row>
    <row r="55" spans="2:56" ht="17" customHeight="1" x14ac:dyDescent="0.15">
      <c r="B55" s="227">
        <v>5</v>
      </c>
      <c r="C55" s="307"/>
      <c r="D55" s="264" t="s">
        <v>54</v>
      </c>
      <c r="E55" s="264"/>
      <c r="F55" s="264"/>
      <c r="G55" s="265"/>
      <c r="H55" s="266"/>
      <c r="I55" s="267"/>
      <c r="J55" s="268"/>
      <c r="K55" s="269"/>
      <c r="L55" s="302"/>
      <c r="M55" s="228"/>
      <c r="N55" s="228"/>
      <c r="O55" s="228"/>
      <c r="P55" s="228"/>
      <c r="Q55" s="228"/>
      <c r="R55" s="228"/>
      <c r="S55" s="228"/>
      <c r="T55" s="228"/>
      <c r="U55" s="228"/>
      <c r="V55" s="228"/>
      <c r="W55" s="228"/>
      <c r="X55" s="228"/>
      <c r="Y55" s="228"/>
      <c r="Z55" s="228"/>
      <c r="AA55" s="228"/>
      <c r="AB55" s="228"/>
      <c r="AC55" s="228"/>
      <c r="AD55" s="228"/>
      <c r="AE55" s="228"/>
      <c r="AF55" s="228"/>
      <c r="AG55" s="228"/>
      <c r="AH55" s="228"/>
      <c r="AI55" s="228"/>
      <c r="AJ55" s="228"/>
      <c r="AK55" s="228"/>
      <c r="AL55" s="228"/>
      <c r="AM55" s="228"/>
      <c r="AN55" s="228"/>
      <c r="AO55" s="228"/>
      <c r="AP55" s="228"/>
      <c r="AQ55" s="228"/>
      <c r="AR55" s="228"/>
      <c r="AS55" s="228"/>
      <c r="AT55" s="228"/>
      <c r="AU55" s="228"/>
      <c r="AV55" s="228"/>
      <c r="AW55" s="228"/>
      <c r="AX55" s="302"/>
      <c r="AY55" s="210"/>
      <c r="AZ55" s="122"/>
      <c r="BA55" s="128">
        <v>80</v>
      </c>
      <c r="BB55" s="245"/>
      <c r="BC55" s="110">
        <f t="shared" si="4"/>
        <v>0</v>
      </c>
      <c r="BD55" s="116" t="str">
        <f t="shared" si="1"/>
        <v/>
      </c>
    </row>
    <row r="56" spans="2:56" ht="17" customHeight="1" x14ac:dyDescent="0.15">
      <c r="B56" s="117"/>
      <c r="D56" s="91" t="s">
        <v>55</v>
      </c>
      <c r="G56" s="119"/>
      <c r="H56" s="252"/>
      <c r="I56" s="250"/>
      <c r="J56" s="257"/>
      <c r="K56" s="251"/>
      <c r="L56" s="302"/>
      <c r="M56" s="216"/>
      <c r="N56" s="216"/>
      <c r="O56" s="216"/>
      <c r="P56" s="216"/>
      <c r="Q56" s="216"/>
      <c r="R56" s="216"/>
      <c r="S56" s="216"/>
      <c r="T56" s="216"/>
      <c r="U56" s="216"/>
      <c r="V56" s="216"/>
      <c r="W56" s="216"/>
      <c r="X56" s="216"/>
      <c r="Y56" s="216"/>
      <c r="Z56" s="216"/>
      <c r="AA56" s="216"/>
      <c r="AB56" s="216"/>
      <c r="AC56" s="216"/>
      <c r="AD56" s="216"/>
      <c r="AE56" s="216"/>
      <c r="AF56" s="216"/>
      <c r="AG56" s="216"/>
      <c r="AH56" s="216"/>
      <c r="AI56" s="216"/>
      <c r="AJ56" s="216"/>
      <c r="AK56" s="216"/>
      <c r="AL56" s="216"/>
      <c r="AM56" s="216"/>
      <c r="AN56" s="216"/>
      <c r="AO56" s="216"/>
      <c r="AP56" s="216"/>
      <c r="AQ56" s="216"/>
      <c r="AR56" s="216"/>
      <c r="AS56" s="216"/>
      <c r="AT56" s="216"/>
      <c r="AU56" s="216"/>
      <c r="AV56" s="216"/>
      <c r="AW56" s="216"/>
      <c r="AX56" s="302"/>
      <c r="AY56" s="122"/>
      <c r="AZ56" s="210"/>
      <c r="BA56" s="122"/>
      <c r="BC56" s="110">
        <f t="shared" si="4"/>
        <v>0</v>
      </c>
      <c r="BD56" s="116" t="str">
        <f t="shared" si="1"/>
        <v/>
      </c>
    </row>
    <row r="57" spans="2:56" ht="17" customHeight="1" x14ac:dyDescent="0.15">
      <c r="B57" s="117"/>
      <c r="D57" s="91" t="s">
        <v>56</v>
      </c>
      <c r="G57" s="119"/>
      <c r="H57" s="252"/>
      <c r="I57" s="250"/>
      <c r="J57" s="257"/>
      <c r="K57" s="251"/>
      <c r="L57" s="302"/>
      <c r="M57" s="193"/>
      <c r="N57" s="193"/>
      <c r="O57" s="193"/>
      <c r="P57" s="193"/>
      <c r="Q57" s="193"/>
      <c r="R57" s="193"/>
      <c r="S57" s="193"/>
      <c r="T57" s="193"/>
      <c r="U57" s="193"/>
      <c r="V57" s="193"/>
      <c r="W57" s="193"/>
      <c r="X57" s="193"/>
      <c r="Y57" s="193"/>
      <c r="Z57" s="193"/>
      <c r="AA57" s="193"/>
      <c r="AB57" s="193"/>
      <c r="AC57" s="193"/>
      <c r="AD57" s="193"/>
      <c r="AE57" s="193"/>
      <c r="AF57" s="193"/>
      <c r="AG57" s="193"/>
      <c r="AH57" s="193"/>
      <c r="AI57" s="193"/>
      <c r="AJ57" s="193"/>
      <c r="AK57" s="193"/>
      <c r="AL57" s="193"/>
      <c r="AM57" s="193"/>
      <c r="AN57" s="193"/>
      <c r="AO57" s="193"/>
      <c r="AP57" s="193"/>
      <c r="AQ57" s="193"/>
      <c r="AR57" s="193"/>
      <c r="AS57" s="193"/>
      <c r="AT57" s="193"/>
      <c r="AU57" s="193"/>
      <c r="AV57" s="193"/>
      <c r="AW57" s="193"/>
      <c r="AX57" s="302"/>
      <c r="AY57" s="122"/>
      <c r="AZ57" s="210"/>
      <c r="BA57" s="128"/>
      <c r="BB57" s="245"/>
      <c r="BC57" s="110">
        <f t="shared" si="4"/>
        <v>0</v>
      </c>
      <c r="BD57" s="116" t="str">
        <f t="shared" si="1"/>
        <v/>
      </c>
    </row>
    <row r="58" spans="2:56" ht="17" customHeight="1" x14ac:dyDescent="0.15">
      <c r="B58" s="117"/>
      <c r="D58" s="91" t="s">
        <v>296</v>
      </c>
      <c r="G58" s="119" t="s">
        <v>12</v>
      </c>
      <c r="H58" s="82">
        <v>9.5</v>
      </c>
      <c r="I58" s="250">
        <v>71598.740000000005</v>
      </c>
      <c r="J58" s="257">
        <f t="shared" ref="J58:J87" si="5">H58*I58</f>
        <v>680188.03</v>
      </c>
      <c r="K58" s="251">
        <f t="shared" ref="K58:K87" si="6">J58/$J$214</f>
        <v>7.170941404512943E-4</v>
      </c>
      <c r="L58" s="302"/>
      <c r="M58" s="193"/>
      <c r="N58" s="193"/>
      <c r="O58" s="193"/>
      <c r="P58" s="193"/>
      <c r="Q58" s="193"/>
      <c r="R58" s="193"/>
      <c r="S58" s="193"/>
      <c r="T58" s="193"/>
      <c r="U58" s="193"/>
      <c r="V58" s="193">
        <v>10</v>
      </c>
      <c r="W58" s="193">
        <v>20</v>
      </c>
      <c r="X58" s="193">
        <v>20</v>
      </c>
      <c r="Y58" s="193">
        <v>30</v>
      </c>
      <c r="Z58" s="193">
        <v>20</v>
      </c>
      <c r="AA58" s="193"/>
      <c r="AB58" s="193"/>
      <c r="AC58" s="193"/>
      <c r="AD58" s="193"/>
      <c r="AE58" s="193"/>
      <c r="AF58" s="193"/>
      <c r="AG58" s="193"/>
      <c r="AH58" s="193"/>
      <c r="AI58" s="193"/>
      <c r="AJ58" s="193"/>
      <c r="AK58" s="193"/>
      <c r="AL58" s="193"/>
      <c r="AM58" s="193"/>
      <c r="AN58" s="193"/>
      <c r="AO58" s="193"/>
      <c r="AP58" s="193"/>
      <c r="AQ58" s="193"/>
      <c r="AR58" s="193"/>
      <c r="AS58" s="193"/>
      <c r="AT58" s="193"/>
      <c r="AU58" s="193"/>
      <c r="AV58" s="193"/>
      <c r="AW58" s="193"/>
      <c r="AX58" s="302"/>
      <c r="AY58" s="122"/>
      <c r="AZ58" s="210"/>
      <c r="BA58" s="122"/>
      <c r="BC58" s="110">
        <f t="shared" si="4"/>
        <v>100</v>
      </c>
      <c r="BD58" s="116">
        <f t="shared" si="1"/>
        <v>0</v>
      </c>
    </row>
    <row r="59" spans="2:56" ht="17" customHeight="1" x14ac:dyDescent="0.15">
      <c r="B59" s="117"/>
      <c r="D59" s="91" t="s">
        <v>297</v>
      </c>
      <c r="G59" s="119" t="s">
        <v>12</v>
      </c>
      <c r="H59" s="82">
        <v>9.5</v>
      </c>
      <c r="I59" s="250">
        <v>71598.740000000005</v>
      </c>
      <c r="J59" s="257">
        <f t="shared" si="5"/>
        <v>680188.03</v>
      </c>
      <c r="K59" s="251">
        <f t="shared" si="6"/>
        <v>7.170941404512943E-4</v>
      </c>
      <c r="L59" s="302"/>
      <c r="M59" s="193"/>
      <c r="N59" s="193"/>
      <c r="O59" s="193"/>
      <c r="P59" s="193"/>
      <c r="Q59" s="193"/>
      <c r="R59" s="193"/>
      <c r="S59" s="193"/>
      <c r="T59" s="193"/>
      <c r="U59" s="193"/>
      <c r="V59" s="193">
        <v>10</v>
      </c>
      <c r="W59" s="193">
        <v>20</v>
      </c>
      <c r="X59" s="193">
        <v>20</v>
      </c>
      <c r="Y59" s="193">
        <v>30</v>
      </c>
      <c r="Z59" s="193">
        <v>20</v>
      </c>
      <c r="AA59" s="193"/>
      <c r="AB59" s="193"/>
      <c r="AC59" s="193"/>
      <c r="AD59" s="193"/>
      <c r="AE59" s="193"/>
      <c r="AF59" s="193"/>
      <c r="AG59" s="193"/>
      <c r="AH59" s="193"/>
      <c r="AI59" s="193"/>
      <c r="AJ59" s="193"/>
      <c r="AK59" s="193"/>
      <c r="AL59" s="193"/>
      <c r="AM59" s="193"/>
      <c r="AN59" s="193"/>
      <c r="AO59" s="193"/>
      <c r="AP59" s="193"/>
      <c r="AQ59" s="193"/>
      <c r="AR59" s="193"/>
      <c r="AS59" s="193"/>
      <c r="AT59" s="193"/>
      <c r="AU59" s="193"/>
      <c r="AV59" s="193"/>
      <c r="AW59" s="193"/>
      <c r="AX59" s="302"/>
      <c r="AY59" s="122"/>
      <c r="AZ59" s="210"/>
      <c r="BA59" s="122"/>
      <c r="BB59" s="245"/>
      <c r="BC59" s="110">
        <f t="shared" si="4"/>
        <v>100</v>
      </c>
      <c r="BD59" s="116">
        <f t="shared" si="1"/>
        <v>0</v>
      </c>
    </row>
    <row r="60" spans="2:56" ht="17" customHeight="1" x14ac:dyDescent="0.15">
      <c r="B60" s="117"/>
      <c r="D60" s="91" t="s">
        <v>298</v>
      </c>
      <c r="G60" s="119" t="s">
        <v>12</v>
      </c>
      <c r="H60" s="82">
        <v>9.5</v>
      </c>
      <c r="I60" s="250">
        <v>109975.19</v>
      </c>
      <c r="J60" s="257">
        <f t="shared" si="5"/>
        <v>1044764.3050000001</v>
      </c>
      <c r="K60" s="251">
        <f t="shared" si="6"/>
        <v>1.101451845996421E-3</v>
      </c>
      <c r="L60" s="302"/>
      <c r="M60" s="193"/>
      <c r="N60" s="193"/>
      <c r="O60" s="193"/>
      <c r="P60" s="193"/>
      <c r="Q60" s="193"/>
      <c r="R60" s="193"/>
      <c r="S60" s="193"/>
      <c r="T60" s="193"/>
      <c r="U60" s="193"/>
      <c r="V60" s="193">
        <v>10</v>
      </c>
      <c r="W60" s="193">
        <v>20</v>
      </c>
      <c r="X60" s="193">
        <v>20</v>
      </c>
      <c r="Y60" s="193">
        <v>30</v>
      </c>
      <c r="Z60" s="193">
        <v>20</v>
      </c>
      <c r="AA60" s="193"/>
      <c r="AB60" s="193"/>
      <c r="AC60" s="193"/>
      <c r="AD60" s="193"/>
      <c r="AE60" s="193"/>
      <c r="AF60" s="193"/>
      <c r="AG60" s="193"/>
      <c r="AH60" s="193"/>
      <c r="AI60" s="193"/>
      <c r="AJ60" s="193"/>
      <c r="AK60" s="193"/>
      <c r="AL60" s="193"/>
      <c r="AM60" s="193"/>
      <c r="AN60" s="193"/>
      <c r="AO60" s="193"/>
      <c r="AP60" s="193"/>
      <c r="AQ60" s="193"/>
      <c r="AR60" s="193"/>
      <c r="AS60" s="193"/>
      <c r="AT60" s="193"/>
      <c r="AU60" s="193"/>
      <c r="AV60" s="193"/>
      <c r="AW60" s="193"/>
      <c r="AX60" s="302"/>
      <c r="AY60" s="122"/>
      <c r="AZ60" s="210"/>
      <c r="BA60" s="122"/>
      <c r="BC60" s="110">
        <f t="shared" si="4"/>
        <v>100</v>
      </c>
      <c r="BD60" s="116">
        <f t="shared" si="1"/>
        <v>0</v>
      </c>
    </row>
    <row r="61" spans="2:56" ht="17" customHeight="1" x14ac:dyDescent="0.15">
      <c r="B61" s="117"/>
      <c r="D61" s="91" t="s">
        <v>299</v>
      </c>
      <c r="G61" s="119" t="s">
        <v>12</v>
      </c>
      <c r="H61" s="82">
        <v>13.5</v>
      </c>
      <c r="I61" s="250">
        <v>118276.22</v>
      </c>
      <c r="J61" s="257">
        <f t="shared" si="5"/>
        <v>1596728.97</v>
      </c>
      <c r="K61" s="251">
        <f t="shared" si="6"/>
        <v>1.6833653898258552E-3</v>
      </c>
      <c r="L61" s="302"/>
      <c r="M61" s="193"/>
      <c r="N61" s="193"/>
      <c r="O61" s="193"/>
      <c r="P61" s="193"/>
      <c r="Q61" s="193"/>
      <c r="R61" s="193"/>
      <c r="S61" s="193"/>
      <c r="T61" s="193"/>
      <c r="U61" s="193"/>
      <c r="V61" s="193">
        <v>10</v>
      </c>
      <c r="W61" s="193">
        <v>20</v>
      </c>
      <c r="X61" s="193">
        <v>20</v>
      </c>
      <c r="Y61" s="193">
        <v>30</v>
      </c>
      <c r="Z61" s="193">
        <v>20</v>
      </c>
      <c r="AA61" s="193"/>
      <c r="AB61" s="193"/>
      <c r="AC61" s="193"/>
      <c r="AD61" s="193"/>
      <c r="AE61" s="193"/>
      <c r="AF61" s="193"/>
      <c r="AG61" s="193"/>
      <c r="AH61" s="193"/>
      <c r="AI61" s="193"/>
      <c r="AJ61" s="193"/>
      <c r="AK61" s="193"/>
      <c r="AL61" s="193"/>
      <c r="AM61" s="193"/>
      <c r="AN61" s="193"/>
      <c r="AO61" s="193"/>
      <c r="AP61" s="193"/>
      <c r="AQ61" s="193"/>
      <c r="AR61" s="193"/>
      <c r="AS61" s="193"/>
      <c r="AT61" s="193"/>
      <c r="AU61" s="193"/>
      <c r="AV61" s="193"/>
      <c r="AW61" s="193"/>
      <c r="AX61" s="302"/>
      <c r="AY61" s="122"/>
      <c r="AZ61" s="210"/>
      <c r="BA61" s="122"/>
      <c r="BB61" s="245"/>
      <c r="BC61" s="110">
        <f t="shared" si="4"/>
        <v>100</v>
      </c>
      <c r="BD61" s="116">
        <f t="shared" si="1"/>
        <v>0</v>
      </c>
    </row>
    <row r="62" spans="2:56" ht="17" customHeight="1" x14ac:dyDescent="0.15">
      <c r="B62" s="117"/>
      <c r="D62" s="91" t="s">
        <v>300</v>
      </c>
      <c r="G62" s="119" t="s">
        <v>12</v>
      </c>
      <c r="H62" s="82">
        <v>13.5</v>
      </c>
      <c r="I62" s="250">
        <v>93125.1</v>
      </c>
      <c r="J62" s="257">
        <f t="shared" si="5"/>
        <v>1257188.8500000001</v>
      </c>
      <c r="K62" s="251">
        <f t="shared" si="6"/>
        <v>1.3254022682164831E-3</v>
      </c>
      <c r="L62" s="302"/>
      <c r="M62" s="193"/>
      <c r="N62" s="193"/>
      <c r="O62" s="193"/>
      <c r="P62" s="193"/>
      <c r="Q62" s="193"/>
      <c r="R62" s="193"/>
      <c r="S62" s="193"/>
      <c r="T62" s="193"/>
      <c r="U62" s="193"/>
      <c r="V62" s="193"/>
      <c r="W62" s="193">
        <v>10</v>
      </c>
      <c r="X62" s="193">
        <v>20</v>
      </c>
      <c r="Y62" s="193">
        <v>20</v>
      </c>
      <c r="Z62" s="193">
        <v>30</v>
      </c>
      <c r="AA62" s="193">
        <v>20</v>
      </c>
      <c r="AB62" s="193"/>
      <c r="AC62" s="193"/>
      <c r="AD62" s="193"/>
      <c r="AE62" s="193"/>
      <c r="AF62" s="193"/>
      <c r="AG62" s="193"/>
      <c r="AH62" s="193"/>
      <c r="AI62" s="193"/>
      <c r="AJ62" s="193"/>
      <c r="AK62" s="193"/>
      <c r="AL62" s="193"/>
      <c r="AM62" s="193"/>
      <c r="AN62" s="193"/>
      <c r="AO62" s="193"/>
      <c r="AP62" s="193"/>
      <c r="AQ62" s="193"/>
      <c r="AR62" s="193"/>
      <c r="AS62" s="193"/>
      <c r="AT62" s="193"/>
      <c r="AU62" s="193"/>
      <c r="AV62" s="193"/>
      <c r="AW62" s="193"/>
      <c r="AX62" s="302"/>
      <c r="AY62" s="122"/>
      <c r="AZ62" s="210"/>
      <c r="BA62" s="122"/>
      <c r="BC62" s="110">
        <f t="shared" si="4"/>
        <v>100</v>
      </c>
      <c r="BD62" s="116">
        <f t="shared" si="1"/>
        <v>0</v>
      </c>
    </row>
    <row r="63" spans="2:56" ht="17" customHeight="1" x14ac:dyDescent="0.15">
      <c r="B63" s="117"/>
      <c r="D63" s="91" t="s">
        <v>301</v>
      </c>
      <c r="G63" s="119" t="s">
        <v>12</v>
      </c>
      <c r="H63" s="82">
        <v>13.5</v>
      </c>
      <c r="I63" s="250">
        <v>101508.91</v>
      </c>
      <c r="J63" s="257">
        <f t="shared" si="5"/>
        <v>1370370.2850000001</v>
      </c>
      <c r="K63" s="251">
        <f t="shared" si="6"/>
        <v>1.444724779443811E-3</v>
      </c>
      <c r="L63" s="302"/>
      <c r="M63" s="193"/>
      <c r="N63" s="193"/>
      <c r="O63" s="193"/>
      <c r="P63" s="193"/>
      <c r="Q63" s="193"/>
      <c r="R63" s="193"/>
      <c r="S63" s="193"/>
      <c r="T63" s="193"/>
      <c r="U63" s="193"/>
      <c r="V63" s="193"/>
      <c r="W63" s="193">
        <v>10</v>
      </c>
      <c r="X63" s="193">
        <v>20</v>
      </c>
      <c r="Y63" s="193">
        <v>20</v>
      </c>
      <c r="Z63" s="193">
        <v>30</v>
      </c>
      <c r="AA63" s="193">
        <v>20</v>
      </c>
      <c r="AB63" s="193"/>
      <c r="AC63" s="193"/>
      <c r="AD63" s="193"/>
      <c r="AE63" s="193"/>
      <c r="AF63" s="193"/>
      <c r="AG63" s="193"/>
      <c r="AH63" s="193"/>
      <c r="AI63" s="193"/>
      <c r="AJ63" s="193"/>
      <c r="AK63" s="193"/>
      <c r="AL63" s="193"/>
      <c r="AM63" s="193"/>
      <c r="AN63" s="193"/>
      <c r="AO63" s="193"/>
      <c r="AP63" s="193"/>
      <c r="AQ63" s="193"/>
      <c r="AR63" s="193"/>
      <c r="AS63" s="193"/>
      <c r="AT63" s="193"/>
      <c r="AU63" s="193"/>
      <c r="AV63" s="193"/>
      <c r="AW63" s="193"/>
      <c r="AX63" s="302"/>
      <c r="AY63" s="122"/>
      <c r="AZ63" s="210"/>
      <c r="BA63" s="122"/>
      <c r="BB63" s="245"/>
      <c r="BC63" s="110">
        <f t="shared" si="4"/>
        <v>100</v>
      </c>
      <c r="BD63" s="116">
        <f t="shared" si="1"/>
        <v>0</v>
      </c>
    </row>
    <row r="64" spans="2:56" ht="17" customHeight="1" x14ac:dyDescent="0.15">
      <c r="B64" s="117"/>
      <c r="D64" s="91" t="s">
        <v>302</v>
      </c>
      <c r="G64" s="119" t="s">
        <v>12</v>
      </c>
      <c r="H64" s="82">
        <v>13.5</v>
      </c>
      <c r="I64" s="250">
        <v>109892.41</v>
      </c>
      <c r="J64" s="257">
        <f t="shared" si="5"/>
        <v>1483547.5350000001</v>
      </c>
      <c r="K64" s="251">
        <f t="shared" si="6"/>
        <v>1.5640428785985276E-3</v>
      </c>
      <c r="L64" s="302"/>
      <c r="M64" s="193"/>
      <c r="N64" s="193"/>
      <c r="O64" s="193"/>
      <c r="P64" s="193"/>
      <c r="Q64" s="193"/>
      <c r="R64" s="193"/>
      <c r="S64" s="193"/>
      <c r="T64" s="193"/>
      <c r="U64" s="193"/>
      <c r="V64" s="193"/>
      <c r="W64" s="193">
        <v>10</v>
      </c>
      <c r="X64" s="193">
        <v>20</v>
      </c>
      <c r="Y64" s="193">
        <v>20</v>
      </c>
      <c r="Z64" s="193">
        <v>30</v>
      </c>
      <c r="AA64" s="193">
        <v>20</v>
      </c>
      <c r="AB64" s="193"/>
      <c r="AC64" s="193"/>
      <c r="AD64" s="193"/>
      <c r="AE64" s="193"/>
      <c r="AF64" s="193"/>
      <c r="AG64" s="193"/>
      <c r="AH64" s="193"/>
      <c r="AI64" s="193"/>
      <c r="AJ64" s="193"/>
      <c r="AK64" s="193"/>
      <c r="AL64" s="193"/>
      <c r="AM64" s="193"/>
      <c r="AN64" s="193"/>
      <c r="AO64" s="193"/>
      <c r="AP64" s="193"/>
      <c r="AQ64" s="193"/>
      <c r="AR64" s="193"/>
      <c r="AS64" s="193"/>
      <c r="AT64" s="193"/>
      <c r="AU64" s="193"/>
      <c r="AV64" s="193"/>
      <c r="AW64" s="193"/>
      <c r="AX64" s="302"/>
      <c r="AY64" s="122"/>
      <c r="AZ64" s="210"/>
      <c r="BA64" s="122"/>
      <c r="BC64" s="110">
        <f t="shared" si="4"/>
        <v>100</v>
      </c>
      <c r="BD64" s="116">
        <f t="shared" si="1"/>
        <v>0</v>
      </c>
    </row>
    <row r="65" spans="2:56" ht="17" customHeight="1" x14ac:dyDescent="0.15">
      <c r="B65" s="117"/>
      <c r="D65" s="91" t="s">
        <v>303</v>
      </c>
      <c r="G65" s="119" t="s">
        <v>12</v>
      </c>
      <c r="H65" s="82">
        <v>13.5</v>
      </c>
      <c r="I65" s="250">
        <v>109892.41</v>
      </c>
      <c r="J65" s="257">
        <f t="shared" si="5"/>
        <v>1483547.5350000001</v>
      </c>
      <c r="K65" s="251">
        <f t="shared" si="6"/>
        <v>1.5640428785985276E-3</v>
      </c>
      <c r="L65" s="302"/>
      <c r="M65" s="193"/>
      <c r="N65" s="193"/>
      <c r="O65" s="193"/>
      <c r="P65" s="193"/>
      <c r="Q65" s="193"/>
      <c r="R65" s="193"/>
      <c r="S65" s="193"/>
      <c r="T65" s="193"/>
      <c r="U65" s="193"/>
      <c r="V65" s="193"/>
      <c r="W65" s="193">
        <v>10</v>
      </c>
      <c r="X65" s="193">
        <v>20</v>
      </c>
      <c r="Y65" s="193">
        <v>20</v>
      </c>
      <c r="Z65" s="193">
        <v>30</v>
      </c>
      <c r="AA65" s="193">
        <v>20</v>
      </c>
      <c r="AB65" s="193"/>
      <c r="AC65" s="193"/>
      <c r="AD65" s="193"/>
      <c r="AE65" s="193"/>
      <c r="AF65" s="193"/>
      <c r="AG65" s="193"/>
      <c r="AH65" s="193"/>
      <c r="AI65" s="193"/>
      <c r="AJ65" s="193"/>
      <c r="AK65" s="193"/>
      <c r="AL65" s="193"/>
      <c r="AM65" s="193"/>
      <c r="AN65" s="193"/>
      <c r="AO65" s="193"/>
      <c r="AP65" s="193"/>
      <c r="AQ65" s="193"/>
      <c r="AR65" s="193"/>
      <c r="AS65" s="193"/>
      <c r="AT65" s="193"/>
      <c r="AU65" s="193"/>
      <c r="AV65" s="193"/>
      <c r="AW65" s="193"/>
      <c r="AX65" s="302"/>
      <c r="AY65" s="122"/>
      <c r="AZ65" s="210"/>
      <c r="BA65" s="128"/>
      <c r="BB65" s="245"/>
      <c r="BC65" s="110">
        <f t="shared" si="4"/>
        <v>100</v>
      </c>
      <c r="BD65" s="116">
        <f t="shared" si="1"/>
        <v>0</v>
      </c>
    </row>
    <row r="66" spans="2:56" ht="17" customHeight="1" x14ac:dyDescent="0.15">
      <c r="B66" s="117"/>
      <c r="D66" s="91" t="s">
        <v>304</v>
      </c>
      <c r="G66" s="119" t="s">
        <v>12</v>
      </c>
      <c r="H66" s="82">
        <v>15</v>
      </c>
      <c r="I66" s="250">
        <v>118634.68</v>
      </c>
      <c r="J66" s="257">
        <f t="shared" si="5"/>
        <v>1779520.2</v>
      </c>
      <c r="K66" s="251">
        <f t="shared" si="6"/>
        <v>1.8760746322376701E-3</v>
      </c>
      <c r="L66" s="302"/>
      <c r="M66" s="193"/>
      <c r="N66" s="193"/>
      <c r="O66" s="193"/>
      <c r="P66" s="193"/>
      <c r="Q66" s="193"/>
      <c r="R66" s="193"/>
      <c r="S66" s="193"/>
      <c r="T66" s="193"/>
      <c r="U66" s="193"/>
      <c r="V66" s="193"/>
      <c r="W66" s="193"/>
      <c r="X66" s="193">
        <v>10</v>
      </c>
      <c r="Y66" s="193">
        <v>20</v>
      </c>
      <c r="Z66" s="193">
        <v>20</v>
      </c>
      <c r="AA66" s="193">
        <v>30</v>
      </c>
      <c r="AB66" s="193">
        <v>20</v>
      </c>
      <c r="AC66" s="193"/>
      <c r="AD66" s="193"/>
      <c r="AE66" s="193"/>
      <c r="AF66" s="193"/>
      <c r="AG66" s="193"/>
      <c r="AH66" s="193"/>
      <c r="AI66" s="193"/>
      <c r="AJ66" s="193"/>
      <c r="AK66" s="193"/>
      <c r="AL66" s="193"/>
      <c r="AM66" s="193"/>
      <c r="AN66" s="193"/>
      <c r="AO66" s="193"/>
      <c r="AP66" s="193"/>
      <c r="AQ66" s="193"/>
      <c r="AR66" s="193"/>
      <c r="AS66" s="193"/>
      <c r="AT66" s="193"/>
      <c r="AU66" s="193"/>
      <c r="AV66" s="193"/>
      <c r="AW66" s="193"/>
      <c r="AX66" s="302"/>
      <c r="AY66" s="122"/>
      <c r="AZ66" s="210"/>
      <c r="BA66" s="122"/>
      <c r="BC66" s="110">
        <f t="shared" si="4"/>
        <v>100</v>
      </c>
      <c r="BD66" s="116">
        <f t="shared" si="1"/>
        <v>0</v>
      </c>
    </row>
    <row r="67" spans="2:56" ht="17" customHeight="1" x14ac:dyDescent="0.15">
      <c r="B67" s="117"/>
      <c r="D67" s="91" t="s">
        <v>305</v>
      </c>
      <c r="G67" s="119" t="s">
        <v>12</v>
      </c>
      <c r="H67" s="82">
        <v>15</v>
      </c>
      <c r="I67" s="250">
        <v>93387.51</v>
      </c>
      <c r="J67" s="257">
        <f t="shared" si="5"/>
        <v>1400812.65</v>
      </c>
      <c r="K67" s="251">
        <f t="shared" si="6"/>
        <v>1.476818907244001E-3</v>
      </c>
      <c r="L67" s="302"/>
      <c r="M67" s="193"/>
      <c r="N67" s="193"/>
      <c r="O67" s="193"/>
      <c r="P67" s="193"/>
      <c r="Q67" s="193"/>
      <c r="R67" s="193"/>
      <c r="S67" s="193"/>
      <c r="T67" s="193"/>
      <c r="U67" s="193"/>
      <c r="V67" s="193"/>
      <c r="W67" s="193"/>
      <c r="X67" s="193">
        <v>10</v>
      </c>
      <c r="Y67" s="193">
        <v>20</v>
      </c>
      <c r="Z67" s="193">
        <v>20</v>
      </c>
      <c r="AA67" s="193">
        <v>30</v>
      </c>
      <c r="AB67" s="193">
        <v>20</v>
      </c>
      <c r="AC67" s="193"/>
      <c r="AD67" s="193"/>
      <c r="AE67" s="193"/>
      <c r="AF67" s="193"/>
      <c r="AG67" s="193"/>
      <c r="AH67" s="193"/>
      <c r="AI67" s="193"/>
      <c r="AJ67" s="193"/>
      <c r="AK67" s="193"/>
      <c r="AL67" s="193"/>
      <c r="AM67" s="193"/>
      <c r="AN67" s="193"/>
      <c r="AO67" s="193"/>
      <c r="AP67" s="193"/>
      <c r="AQ67" s="193"/>
      <c r="AR67" s="193"/>
      <c r="AS67" s="193"/>
      <c r="AT67" s="193"/>
      <c r="AU67" s="193"/>
      <c r="AV67" s="193"/>
      <c r="AW67" s="193"/>
      <c r="AX67" s="302"/>
      <c r="AY67" s="122"/>
      <c r="AZ67" s="210"/>
      <c r="BA67" s="122"/>
      <c r="BB67" s="245"/>
      <c r="BC67" s="110">
        <f t="shared" si="4"/>
        <v>100</v>
      </c>
      <c r="BD67" s="116">
        <f t="shared" si="1"/>
        <v>0</v>
      </c>
    </row>
    <row r="68" spans="2:56" ht="17" customHeight="1" x14ac:dyDescent="0.15">
      <c r="B68" s="117"/>
      <c r="D68" s="91" t="s">
        <v>306</v>
      </c>
      <c r="G68" s="119" t="s">
        <v>12</v>
      </c>
      <c r="H68" s="82">
        <v>15</v>
      </c>
      <c r="I68" s="250">
        <v>93387.51</v>
      </c>
      <c r="J68" s="257">
        <f t="shared" si="5"/>
        <v>1400812.65</v>
      </c>
      <c r="K68" s="251">
        <f t="shared" si="6"/>
        <v>1.476818907244001E-3</v>
      </c>
      <c r="L68" s="302"/>
      <c r="M68" s="193"/>
      <c r="N68" s="193"/>
      <c r="O68" s="193"/>
      <c r="P68" s="193"/>
      <c r="Q68" s="193"/>
      <c r="R68" s="193"/>
      <c r="S68" s="193"/>
      <c r="T68" s="193"/>
      <c r="U68" s="193"/>
      <c r="V68" s="193"/>
      <c r="W68" s="193"/>
      <c r="X68" s="193">
        <v>10</v>
      </c>
      <c r="Y68" s="193">
        <v>20</v>
      </c>
      <c r="Z68" s="193">
        <v>20</v>
      </c>
      <c r="AA68" s="193">
        <v>30</v>
      </c>
      <c r="AB68" s="193">
        <v>20</v>
      </c>
      <c r="AC68" s="193"/>
      <c r="AD68" s="193"/>
      <c r="AE68" s="193"/>
      <c r="AF68" s="193"/>
      <c r="AG68" s="193"/>
      <c r="AH68" s="193"/>
      <c r="AI68" s="193"/>
      <c r="AJ68" s="193"/>
      <c r="AK68" s="193"/>
      <c r="AL68" s="193"/>
      <c r="AM68" s="193"/>
      <c r="AN68" s="193"/>
      <c r="AO68" s="193"/>
      <c r="AP68" s="193"/>
      <c r="AQ68" s="193"/>
      <c r="AR68" s="193"/>
      <c r="AS68" s="193"/>
      <c r="AT68" s="193"/>
      <c r="AU68" s="193"/>
      <c r="AV68" s="193"/>
      <c r="AW68" s="193"/>
      <c r="AX68" s="302"/>
      <c r="AY68" s="122"/>
      <c r="AZ68" s="210"/>
      <c r="BA68" s="122"/>
      <c r="BC68" s="110">
        <f t="shared" si="4"/>
        <v>100</v>
      </c>
      <c r="BD68" s="116">
        <f t="shared" si="1"/>
        <v>0</v>
      </c>
    </row>
    <row r="69" spans="2:56" ht="17" customHeight="1" x14ac:dyDescent="0.15">
      <c r="B69" s="117"/>
      <c r="D69" s="91" t="s">
        <v>307</v>
      </c>
      <c r="G69" s="119" t="s">
        <v>12</v>
      </c>
      <c r="H69" s="82">
        <v>15</v>
      </c>
      <c r="I69" s="250">
        <v>93387.51</v>
      </c>
      <c r="J69" s="257">
        <f t="shared" si="5"/>
        <v>1400812.65</v>
      </c>
      <c r="K69" s="251">
        <f t="shared" si="6"/>
        <v>1.476818907244001E-3</v>
      </c>
      <c r="L69" s="302"/>
      <c r="M69" s="193"/>
      <c r="N69" s="193"/>
      <c r="O69" s="193"/>
      <c r="P69" s="193"/>
      <c r="Q69" s="193"/>
      <c r="R69" s="193"/>
      <c r="S69" s="193"/>
      <c r="T69" s="193"/>
      <c r="U69" s="193"/>
      <c r="V69" s="193"/>
      <c r="W69" s="193"/>
      <c r="X69" s="193">
        <v>10</v>
      </c>
      <c r="Y69" s="193">
        <v>20</v>
      </c>
      <c r="Z69" s="193">
        <v>20</v>
      </c>
      <c r="AA69" s="193">
        <v>30</v>
      </c>
      <c r="AB69" s="193">
        <v>20</v>
      </c>
      <c r="AC69" s="193"/>
      <c r="AD69" s="193"/>
      <c r="AE69" s="193"/>
      <c r="AF69" s="193"/>
      <c r="AG69" s="193"/>
      <c r="AH69" s="193"/>
      <c r="AI69" s="193"/>
      <c r="AJ69" s="193"/>
      <c r="AK69" s="193"/>
      <c r="AL69" s="193"/>
      <c r="AM69" s="193"/>
      <c r="AN69" s="193"/>
      <c r="AO69" s="193"/>
      <c r="AP69" s="193"/>
      <c r="AQ69" s="193"/>
      <c r="AR69" s="193"/>
      <c r="AS69" s="193"/>
      <c r="AT69" s="193"/>
      <c r="AU69" s="193"/>
      <c r="AV69" s="193"/>
      <c r="AW69" s="193"/>
      <c r="AX69" s="302"/>
      <c r="AY69" s="122"/>
      <c r="AZ69" s="210"/>
      <c r="BA69" s="122"/>
      <c r="BB69" s="245"/>
      <c r="BC69" s="110">
        <f t="shared" ref="BC69:BC101" si="7">SUM(M69:AW69)</f>
        <v>100</v>
      </c>
      <c r="BD69" s="116">
        <f t="shared" si="1"/>
        <v>0</v>
      </c>
    </row>
    <row r="70" spans="2:56" ht="17" customHeight="1" x14ac:dyDescent="0.15">
      <c r="B70" s="117"/>
      <c r="D70" s="91" t="s">
        <v>308</v>
      </c>
      <c r="G70" s="119" t="s">
        <v>12</v>
      </c>
      <c r="H70" s="82">
        <v>15</v>
      </c>
      <c r="I70" s="250">
        <v>127051.74</v>
      </c>
      <c r="J70" s="257">
        <f t="shared" si="5"/>
        <v>1905776.1</v>
      </c>
      <c r="K70" s="251">
        <f t="shared" si="6"/>
        <v>2.0091810117889315E-3</v>
      </c>
      <c r="L70" s="302"/>
      <c r="M70" s="193"/>
      <c r="N70" s="193"/>
      <c r="O70" s="193"/>
      <c r="P70" s="193"/>
      <c r="Q70" s="193"/>
      <c r="R70" s="193"/>
      <c r="S70" s="193"/>
      <c r="T70" s="193"/>
      <c r="U70" s="193"/>
      <c r="V70" s="193"/>
      <c r="W70" s="193"/>
      <c r="X70" s="193"/>
      <c r="Y70" s="193">
        <v>10</v>
      </c>
      <c r="Z70" s="193">
        <v>20</v>
      </c>
      <c r="AA70" s="193">
        <v>20</v>
      </c>
      <c r="AB70" s="193">
        <v>30</v>
      </c>
      <c r="AC70" s="193">
        <v>20</v>
      </c>
      <c r="AD70" s="193"/>
      <c r="AE70" s="193"/>
      <c r="AF70" s="193"/>
      <c r="AG70" s="193"/>
      <c r="AH70" s="193"/>
      <c r="AI70" s="193"/>
      <c r="AJ70" s="193"/>
      <c r="AK70" s="193"/>
      <c r="AL70" s="193"/>
      <c r="AM70" s="193"/>
      <c r="AN70" s="193"/>
      <c r="AO70" s="193"/>
      <c r="AP70" s="193"/>
      <c r="AQ70" s="193"/>
      <c r="AR70" s="193"/>
      <c r="AS70" s="193"/>
      <c r="AT70" s="193"/>
      <c r="AU70" s="193"/>
      <c r="AV70" s="193"/>
      <c r="AW70" s="193"/>
      <c r="AX70" s="302"/>
      <c r="AY70" s="122"/>
      <c r="AZ70" s="210"/>
      <c r="BA70" s="122"/>
      <c r="BC70" s="110">
        <f t="shared" si="7"/>
        <v>100</v>
      </c>
      <c r="BD70" s="116">
        <f t="shared" si="1"/>
        <v>0</v>
      </c>
    </row>
    <row r="71" spans="2:56" ht="17" customHeight="1" x14ac:dyDescent="0.15">
      <c r="B71" s="117"/>
      <c r="D71" s="91" t="s">
        <v>309</v>
      </c>
      <c r="G71" s="119" t="s">
        <v>12</v>
      </c>
      <c r="H71" s="82">
        <v>15</v>
      </c>
      <c r="I71" s="250">
        <v>127051.74</v>
      </c>
      <c r="J71" s="257">
        <f t="shared" si="5"/>
        <v>1905776.1</v>
      </c>
      <c r="K71" s="251">
        <f t="shared" si="6"/>
        <v>2.0091810117889315E-3</v>
      </c>
      <c r="L71" s="302"/>
      <c r="M71" s="193"/>
      <c r="N71" s="193"/>
      <c r="O71" s="193"/>
      <c r="P71" s="193"/>
      <c r="Q71" s="193"/>
      <c r="R71" s="193"/>
      <c r="S71" s="193"/>
      <c r="T71" s="193"/>
      <c r="U71" s="193"/>
      <c r="V71" s="193"/>
      <c r="W71" s="193"/>
      <c r="X71" s="193"/>
      <c r="Y71" s="193">
        <v>10</v>
      </c>
      <c r="Z71" s="193">
        <v>20</v>
      </c>
      <c r="AA71" s="193">
        <v>20</v>
      </c>
      <c r="AB71" s="193">
        <v>30</v>
      </c>
      <c r="AC71" s="193">
        <v>20</v>
      </c>
      <c r="AD71" s="193"/>
      <c r="AE71" s="193"/>
      <c r="AF71" s="193"/>
      <c r="AG71" s="193"/>
      <c r="AH71" s="193"/>
      <c r="AI71" s="193"/>
      <c r="AJ71" s="193"/>
      <c r="AK71" s="193"/>
      <c r="AL71" s="193"/>
      <c r="AM71" s="193"/>
      <c r="AN71" s="193"/>
      <c r="AO71" s="193"/>
      <c r="AP71" s="193"/>
      <c r="AQ71" s="193"/>
      <c r="AR71" s="193"/>
      <c r="AS71" s="193"/>
      <c r="AT71" s="193"/>
      <c r="AU71" s="193"/>
      <c r="AV71" s="193"/>
      <c r="AW71" s="193"/>
      <c r="AX71" s="302"/>
      <c r="AY71" s="122"/>
      <c r="AZ71" s="210"/>
      <c r="BA71" s="122"/>
      <c r="BB71" s="245"/>
      <c r="BC71" s="110">
        <f t="shared" si="7"/>
        <v>100</v>
      </c>
      <c r="BD71" s="116">
        <f t="shared" si="1"/>
        <v>0</v>
      </c>
    </row>
    <row r="72" spans="2:56" ht="17" customHeight="1" x14ac:dyDescent="0.15">
      <c r="B72" s="117"/>
      <c r="D72" s="91" t="s">
        <v>310</v>
      </c>
      <c r="G72" s="119" t="s">
        <v>12</v>
      </c>
      <c r="H72" s="82">
        <v>15</v>
      </c>
      <c r="I72" s="250">
        <v>118634.68</v>
      </c>
      <c r="J72" s="257">
        <f t="shared" si="5"/>
        <v>1779520.2</v>
      </c>
      <c r="K72" s="251">
        <f t="shared" si="6"/>
        <v>1.8760746322376701E-3</v>
      </c>
      <c r="L72" s="302"/>
      <c r="M72" s="193"/>
      <c r="N72" s="193"/>
      <c r="O72" s="193"/>
      <c r="P72" s="193"/>
      <c r="Q72" s="193"/>
      <c r="R72" s="193"/>
      <c r="S72" s="193"/>
      <c r="T72" s="193"/>
      <c r="U72" s="193"/>
      <c r="V72" s="193"/>
      <c r="W72" s="193"/>
      <c r="X72" s="193"/>
      <c r="Y72" s="193">
        <v>10</v>
      </c>
      <c r="Z72" s="193">
        <v>20</v>
      </c>
      <c r="AA72" s="193">
        <v>20</v>
      </c>
      <c r="AB72" s="193">
        <v>30</v>
      </c>
      <c r="AC72" s="193">
        <v>20</v>
      </c>
      <c r="AD72" s="193"/>
      <c r="AE72" s="193"/>
      <c r="AF72" s="193"/>
      <c r="AG72" s="193"/>
      <c r="AH72" s="193"/>
      <c r="AI72" s="193"/>
      <c r="AJ72" s="193"/>
      <c r="AK72" s="193"/>
      <c r="AL72" s="193"/>
      <c r="AM72" s="193"/>
      <c r="AN72" s="193"/>
      <c r="AO72" s="193"/>
      <c r="AP72" s="193"/>
      <c r="AQ72" s="193"/>
      <c r="AR72" s="193"/>
      <c r="AS72" s="193"/>
      <c r="AT72" s="193"/>
      <c r="AU72" s="193"/>
      <c r="AV72" s="193"/>
      <c r="AW72" s="193"/>
      <c r="AX72" s="302"/>
      <c r="AY72" s="122"/>
      <c r="AZ72" s="210"/>
      <c r="BA72" s="122"/>
      <c r="BC72" s="110">
        <f t="shared" si="7"/>
        <v>100</v>
      </c>
      <c r="BD72" s="116">
        <f t="shared" si="1"/>
        <v>0</v>
      </c>
    </row>
    <row r="73" spans="2:56" ht="17" customHeight="1" x14ac:dyDescent="0.15">
      <c r="B73" s="117"/>
      <c r="D73" s="91" t="s">
        <v>311</v>
      </c>
      <c r="G73" s="119" t="s">
        <v>12</v>
      </c>
      <c r="H73" s="82">
        <v>15</v>
      </c>
      <c r="I73" s="250">
        <v>118634.68</v>
      </c>
      <c r="J73" s="257">
        <f t="shared" si="5"/>
        <v>1779520.2</v>
      </c>
      <c r="K73" s="251">
        <f t="shared" si="6"/>
        <v>1.8760746322376701E-3</v>
      </c>
      <c r="L73" s="302"/>
      <c r="M73" s="193"/>
      <c r="N73" s="193"/>
      <c r="O73" s="193"/>
      <c r="P73" s="193"/>
      <c r="Q73" s="193"/>
      <c r="R73" s="193"/>
      <c r="S73" s="193"/>
      <c r="T73" s="193"/>
      <c r="U73" s="193"/>
      <c r="V73" s="193"/>
      <c r="W73" s="193"/>
      <c r="X73" s="193"/>
      <c r="Y73" s="193">
        <v>10</v>
      </c>
      <c r="Z73" s="193">
        <v>20</v>
      </c>
      <c r="AA73" s="193">
        <v>20</v>
      </c>
      <c r="AB73" s="193">
        <v>30</v>
      </c>
      <c r="AC73" s="193">
        <v>20</v>
      </c>
      <c r="AD73" s="193"/>
      <c r="AE73" s="193"/>
      <c r="AF73" s="193"/>
      <c r="AG73" s="193"/>
      <c r="AH73" s="193"/>
      <c r="AI73" s="193"/>
      <c r="AJ73" s="193"/>
      <c r="AK73" s="193"/>
      <c r="AL73" s="193"/>
      <c r="AM73" s="193"/>
      <c r="AN73" s="193"/>
      <c r="AO73" s="193"/>
      <c r="AP73" s="193"/>
      <c r="AQ73" s="193"/>
      <c r="AR73" s="193"/>
      <c r="AS73" s="193"/>
      <c r="AT73" s="193"/>
      <c r="AU73" s="193"/>
      <c r="AV73" s="193"/>
      <c r="AW73" s="193"/>
      <c r="AX73" s="302"/>
      <c r="AY73" s="122"/>
      <c r="AZ73" s="210"/>
      <c r="BA73" s="122"/>
      <c r="BB73" s="245"/>
      <c r="BC73" s="110">
        <f t="shared" si="7"/>
        <v>100</v>
      </c>
      <c r="BD73" s="116">
        <f t="shared" si="1"/>
        <v>0</v>
      </c>
    </row>
    <row r="74" spans="2:56" ht="17" customHeight="1" x14ac:dyDescent="0.15">
      <c r="B74" s="117"/>
      <c r="D74" s="91" t="s">
        <v>312</v>
      </c>
      <c r="G74" s="119" t="s">
        <v>12</v>
      </c>
      <c r="H74" s="82">
        <v>15</v>
      </c>
      <c r="I74" s="250">
        <v>211210.41</v>
      </c>
      <c r="J74" s="257">
        <f t="shared" si="5"/>
        <v>3168156.15</v>
      </c>
      <c r="K74" s="251">
        <f t="shared" si="6"/>
        <v>3.3400561477092325E-3</v>
      </c>
      <c r="L74" s="302"/>
      <c r="M74" s="193"/>
      <c r="N74" s="193"/>
      <c r="O74" s="193"/>
      <c r="P74" s="193"/>
      <c r="Q74" s="193"/>
      <c r="R74" s="193"/>
      <c r="S74" s="193"/>
      <c r="T74" s="193"/>
      <c r="U74" s="193"/>
      <c r="V74" s="193"/>
      <c r="W74" s="193"/>
      <c r="X74" s="193"/>
      <c r="Y74" s="193"/>
      <c r="Z74" s="193">
        <v>10</v>
      </c>
      <c r="AA74" s="193">
        <v>20</v>
      </c>
      <c r="AB74" s="193">
        <v>20</v>
      </c>
      <c r="AC74" s="193">
        <v>30</v>
      </c>
      <c r="AD74" s="193">
        <v>20</v>
      </c>
      <c r="AE74" s="193"/>
      <c r="AF74" s="193"/>
      <c r="AG74" s="193"/>
      <c r="AH74" s="193"/>
      <c r="AI74" s="193"/>
      <c r="AJ74" s="193"/>
      <c r="AK74" s="193"/>
      <c r="AL74" s="193"/>
      <c r="AM74" s="193"/>
      <c r="AN74" s="193"/>
      <c r="AO74" s="193"/>
      <c r="AP74" s="193"/>
      <c r="AQ74" s="193"/>
      <c r="AR74" s="193"/>
      <c r="AS74" s="193"/>
      <c r="AT74" s="193"/>
      <c r="AU74" s="193"/>
      <c r="AV74" s="193"/>
      <c r="AW74" s="193"/>
      <c r="AX74" s="302"/>
      <c r="AY74" s="122"/>
      <c r="AZ74" s="210"/>
      <c r="BA74" s="128"/>
      <c r="BC74" s="110">
        <f t="shared" si="7"/>
        <v>100</v>
      </c>
      <c r="BD74" s="116">
        <f t="shared" si="1"/>
        <v>0</v>
      </c>
    </row>
    <row r="75" spans="2:56" ht="17" customHeight="1" x14ac:dyDescent="0.15">
      <c r="B75" s="117"/>
      <c r="D75" s="91" t="s">
        <v>313</v>
      </c>
      <c r="G75" s="119" t="s">
        <v>12</v>
      </c>
      <c r="H75" s="82">
        <v>15</v>
      </c>
      <c r="I75" s="250">
        <v>93387.51</v>
      </c>
      <c r="J75" s="257">
        <f t="shared" si="5"/>
        <v>1400812.65</v>
      </c>
      <c r="K75" s="251">
        <f t="shared" si="6"/>
        <v>1.476818907244001E-3</v>
      </c>
      <c r="L75" s="302"/>
      <c r="M75" s="193"/>
      <c r="N75" s="193"/>
      <c r="O75" s="193"/>
      <c r="P75" s="193"/>
      <c r="Q75" s="193"/>
      <c r="R75" s="193"/>
      <c r="S75" s="193"/>
      <c r="T75" s="193"/>
      <c r="U75" s="193"/>
      <c r="V75" s="193"/>
      <c r="W75" s="193"/>
      <c r="X75" s="193"/>
      <c r="Y75" s="193"/>
      <c r="Z75" s="193">
        <v>10</v>
      </c>
      <c r="AA75" s="193">
        <v>20</v>
      </c>
      <c r="AB75" s="193">
        <v>20</v>
      </c>
      <c r="AC75" s="193">
        <v>30</v>
      </c>
      <c r="AD75" s="193">
        <v>20</v>
      </c>
      <c r="AE75" s="193"/>
      <c r="AF75" s="193"/>
      <c r="AG75" s="193"/>
      <c r="AH75" s="193"/>
      <c r="AI75" s="193"/>
      <c r="AJ75" s="193"/>
      <c r="AK75" s="193"/>
      <c r="AL75" s="193"/>
      <c r="AM75" s="193"/>
      <c r="AN75" s="193"/>
      <c r="AO75" s="193"/>
      <c r="AP75" s="193"/>
      <c r="AQ75" s="193"/>
      <c r="AR75" s="193"/>
      <c r="AS75" s="193"/>
      <c r="AT75" s="193"/>
      <c r="AU75" s="193"/>
      <c r="AV75" s="193"/>
      <c r="AW75" s="193"/>
      <c r="AX75" s="302"/>
      <c r="AY75" s="91"/>
      <c r="AZ75" s="210"/>
      <c r="BA75" s="128">
        <v>70</v>
      </c>
      <c r="BB75" s="245"/>
      <c r="BC75" s="110">
        <f t="shared" si="7"/>
        <v>100</v>
      </c>
      <c r="BD75" s="116">
        <f t="shared" si="1"/>
        <v>0</v>
      </c>
    </row>
    <row r="76" spans="2:56" ht="17" customHeight="1" x14ac:dyDescent="0.15">
      <c r="B76" s="117"/>
      <c r="D76" s="91" t="s">
        <v>314</v>
      </c>
      <c r="G76" s="119" t="s">
        <v>12</v>
      </c>
      <c r="H76" s="82">
        <v>15</v>
      </c>
      <c r="I76" s="250">
        <v>101804.66</v>
      </c>
      <c r="J76" s="257">
        <f t="shared" si="5"/>
        <v>1527069.9000000001</v>
      </c>
      <c r="K76" s="251">
        <f t="shared" si="6"/>
        <v>1.6099267100444918E-3</v>
      </c>
      <c r="L76" s="302"/>
      <c r="M76" s="193"/>
      <c r="N76" s="193"/>
      <c r="O76" s="193"/>
      <c r="P76" s="193"/>
      <c r="Q76" s="193"/>
      <c r="R76" s="193"/>
      <c r="S76" s="193"/>
      <c r="T76" s="193"/>
      <c r="U76" s="193"/>
      <c r="V76" s="193"/>
      <c r="W76" s="193"/>
      <c r="X76" s="193"/>
      <c r="Y76" s="193"/>
      <c r="Z76" s="193">
        <v>10</v>
      </c>
      <c r="AA76" s="193">
        <v>20</v>
      </c>
      <c r="AB76" s="193">
        <v>20</v>
      </c>
      <c r="AC76" s="193">
        <v>30</v>
      </c>
      <c r="AD76" s="193">
        <v>20</v>
      </c>
      <c r="AE76" s="193"/>
      <c r="AF76" s="193"/>
      <c r="AG76" s="193"/>
      <c r="AH76" s="193"/>
      <c r="AI76" s="193"/>
      <c r="AJ76" s="193"/>
      <c r="AK76" s="193"/>
      <c r="AL76" s="193"/>
      <c r="AM76" s="193"/>
      <c r="AN76" s="193"/>
      <c r="AO76" s="193"/>
      <c r="AP76" s="193"/>
      <c r="AQ76" s="193"/>
      <c r="AR76" s="193"/>
      <c r="AS76" s="193"/>
      <c r="AT76" s="193"/>
      <c r="AU76" s="193"/>
      <c r="AV76" s="193"/>
      <c r="AW76" s="193"/>
      <c r="AX76" s="302"/>
      <c r="AY76" s="210"/>
      <c r="AZ76" s="122"/>
      <c r="BA76" s="122"/>
      <c r="BC76" s="110">
        <f t="shared" si="7"/>
        <v>100</v>
      </c>
      <c r="BD76" s="116">
        <f t="shared" si="1"/>
        <v>0</v>
      </c>
    </row>
    <row r="77" spans="2:56" ht="17" customHeight="1" x14ac:dyDescent="0.15">
      <c r="B77" s="117"/>
      <c r="D77" s="91" t="s">
        <v>315</v>
      </c>
      <c r="G77" s="119" t="s">
        <v>12</v>
      </c>
      <c r="H77" s="82">
        <v>15</v>
      </c>
      <c r="I77" s="250">
        <v>101804.66</v>
      </c>
      <c r="J77" s="257">
        <f t="shared" si="5"/>
        <v>1527069.9000000001</v>
      </c>
      <c r="K77" s="251">
        <f t="shared" si="6"/>
        <v>1.6099267100444918E-3</v>
      </c>
      <c r="L77" s="302"/>
      <c r="M77" s="193"/>
      <c r="N77" s="193"/>
      <c r="O77" s="193"/>
      <c r="P77" s="193"/>
      <c r="Q77" s="193"/>
      <c r="R77" s="193"/>
      <c r="S77" s="193"/>
      <c r="T77" s="193"/>
      <c r="U77" s="193"/>
      <c r="V77" s="193"/>
      <c r="W77" s="193"/>
      <c r="X77" s="193"/>
      <c r="Y77" s="193"/>
      <c r="Z77" s="193">
        <v>10</v>
      </c>
      <c r="AA77" s="193">
        <v>20</v>
      </c>
      <c r="AB77" s="193">
        <v>20</v>
      </c>
      <c r="AC77" s="193">
        <v>30</v>
      </c>
      <c r="AD77" s="193">
        <v>20</v>
      </c>
      <c r="AE77" s="193"/>
      <c r="AF77" s="193"/>
      <c r="AG77" s="193"/>
      <c r="AH77" s="193"/>
      <c r="AI77" s="193"/>
      <c r="AJ77" s="193"/>
      <c r="AK77" s="193"/>
      <c r="AL77" s="193"/>
      <c r="AM77" s="193"/>
      <c r="AN77" s="193"/>
      <c r="AO77" s="193"/>
      <c r="AP77" s="193"/>
      <c r="AQ77" s="193"/>
      <c r="AR77" s="193"/>
      <c r="AS77" s="193"/>
      <c r="AT77" s="193"/>
      <c r="AU77" s="193"/>
      <c r="AV77" s="193"/>
      <c r="AW77" s="193"/>
      <c r="AX77" s="302"/>
      <c r="AY77" s="210"/>
      <c r="AZ77" s="122"/>
      <c r="BA77" s="122"/>
      <c r="BB77" s="245"/>
      <c r="BC77" s="110">
        <f t="shared" si="7"/>
        <v>100</v>
      </c>
      <c r="BD77" s="116">
        <f t="shared" si="1"/>
        <v>0</v>
      </c>
    </row>
    <row r="78" spans="2:56" ht="17" customHeight="1" x14ac:dyDescent="0.15">
      <c r="B78" s="117"/>
      <c r="D78" s="91" t="s">
        <v>316</v>
      </c>
      <c r="G78" s="119" t="s">
        <v>12</v>
      </c>
      <c r="H78" s="82">
        <v>15</v>
      </c>
      <c r="I78" s="250">
        <v>127051.74</v>
      </c>
      <c r="J78" s="257">
        <f t="shared" si="5"/>
        <v>1905776.1</v>
      </c>
      <c r="K78" s="251">
        <f t="shared" si="6"/>
        <v>2.0091810117889315E-3</v>
      </c>
      <c r="L78" s="302"/>
      <c r="M78" s="193"/>
      <c r="N78" s="193"/>
      <c r="O78" s="193"/>
      <c r="P78" s="193"/>
      <c r="Q78" s="193"/>
      <c r="R78" s="193"/>
      <c r="S78" s="193"/>
      <c r="T78" s="193"/>
      <c r="U78" s="193"/>
      <c r="V78" s="193"/>
      <c r="W78" s="193"/>
      <c r="X78" s="193"/>
      <c r="Y78" s="193"/>
      <c r="Z78" s="193"/>
      <c r="AA78" s="193">
        <v>10</v>
      </c>
      <c r="AB78" s="193">
        <v>20</v>
      </c>
      <c r="AC78" s="193">
        <v>20</v>
      </c>
      <c r="AD78" s="193">
        <v>30</v>
      </c>
      <c r="AE78" s="193">
        <v>20</v>
      </c>
      <c r="AF78" s="193"/>
      <c r="AG78" s="193"/>
      <c r="AH78" s="193"/>
      <c r="AI78" s="193"/>
      <c r="AJ78" s="193"/>
      <c r="AK78" s="193"/>
      <c r="AL78" s="193"/>
      <c r="AM78" s="193"/>
      <c r="AN78" s="193"/>
      <c r="AO78" s="193"/>
      <c r="AP78" s="193"/>
      <c r="AQ78" s="193"/>
      <c r="AR78" s="193"/>
      <c r="AS78" s="193"/>
      <c r="AT78" s="193"/>
      <c r="AU78" s="193"/>
      <c r="AV78" s="193"/>
      <c r="AW78" s="193"/>
      <c r="AX78" s="302"/>
      <c r="AY78" s="210"/>
      <c r="AZ78" s="122"/>
      <c r="BA78" s="122"/>
      <c r="BC78" s="110">
        <f t="shared" si="7"/>
        <v>100</v>
      </c>
      <c r="BD78" s="116">
        <f t="shared" si="1"/>
        <v>0</v>
      </c>
    </row>
    <row r="79" spans="2:56" ht="17" customHeight="1" x14ac:dyDescent="0.15">
      <c r="B79" s="117"/>
      <c r="D79" s="91" t="s">
        <v>317</v>
      </c>
      <c r="G79" s="119" t="s">
        <v>12</v>
      </c>
      <c r="H79" s="82">
        <v>15</v>
      </c>
      <c r="I79" s="250">
        <v>169131.12</v>
      </c>
      <c r="J79" s="257">
        <f t="shared" si="5"/>
        <v>2536966.7999999998</v>
      </c>
      <c r="K79" s="251">
        <f t="shared" si="6"/>
        <v>2.6746192913736965E-3</v>
      </c>
      <c r="L79" s="302"/>
      <c r="M79" s="193"/>
      <c r="N79" s="193"/>
      <c r="O79" s="193"/>
      <c r="P79" s="193"/>
      <c r="Q79" s="193"/>
      <c r="R79" s="193"/>
      <c r="S79" s="193"/>
      <c r="T79" s="193"/>
      <c r="U79" s="193"/>
      <c r="V79" s="193"/>
      <c r="W79" s="193"/>
      <c r="X79" s="193"/>
      <c r="Y79" s="193"/>
      <c r="Z79" s="193"/>
      <c r="AA79" s="193">
        <v>10</v>
      </c>
      <c r="AB79" s="193">
        <v>20</v>
      </c>
      <c r="AC79" s="193">
        <v>20</v>
      </c>
      <c r="AD79" s="193">
        <v>30</v>
      </c>
      <c r="AE79" s="193">
        <v>20</v>
      </c>
      <c r="AF79" s="193"/>
      <c r="AG79" s="193"/>
      <c r="AH79" s="193"/>
      <c r="AI79" s="193"/>
      <c r="AJ79" s="193"/>
      <c r="AK79" s="193"/>
      <c r="AL79" s="193"/>
      <c r="AM79" s="193"/>
      <c r="AN79" s="193"/>
      <c r="AO79" s="193"/>
      <c r="AP79" s="193"/>
      <c r="AQ79" s="193"/>
      <c r="AR79" s="193"/>
      <c r="AS79" s="193"/>
      <c r="AT79" s="193"/>
      <c r="AU79" s="193"/>
      <c r="AV79" s="193"/>
      <c r="AW79" s="193"/>
      <c r="AX79" s="302"/>
      <c r="AY79" s="210"/>
      <c r="AZ79" s="122"/>
      <c r="BA79" s="128"/>
      <c r="BB79" s="245"/>
      <c r="BC79" s="110">
        <f t="shared" si="7"/>
        <v>100</v>
      </c>
      <c r="BD79" s="116">
        <f t="shared" si="1"/>
        <v>0</v>
      </c>
    </row>
    <row r="80" spans="2:56" ht="17" customHeight="1" x14ac:dyDescent="0.15">
      <c r="B80" s="117"/>
      <c r="D80" s="91" t="s">
        <v>318</v>
      </c>
      <c r="G80" s="119" t="s">
        <v>12</v>
      </c>
      <c r="H80" s="82">
        <v>15</v>
      </c>
      <c r="I80" s="250">
        <v>93387.51</v>
      </c>
      <c r="J80" s="257">
        <f t="shared" si="5"/>
        <v>1400812.65</v>
      </c>
      <c r="K80" s="251">
        <f t="shared" si="6"/>
        <v>1.476818907244001E-3</v>
      </c>
      <c r="L80" s="302"/>
      <c r="M80" s="193"/>
      <c r="N80" s="193"/>
      <c r="O80" s="193"/>
      <c r="P80" s="193"/>
      <c r="Q80" s="193"/>
      <c r="R80" s="193"/>
      <c r="S80" s="193"/>
      <c r="T80" s="193"/>
      <c r="U80" s="193"/>
      <c r="V80" s="193"/>
      <c r="W80" s="193"/>
      <c r="X80" s="193"/>
      <c r="Y80" s="193"/>
      <c r="Z80" s="193"/>
      <c r="AA80" s="193">
        <v>10</v>
      </c>
      <c r="AB80" s="193">
        <v>20</v>
      </c>
      <c r="AC80" s="193">
        <v>20</v>
      </c>
      <c r="AD80" s="193">
        <v>30</v>
      </c>
      <c r="AE80" s="193">
        <v>20</v>
      </c>
      <c r="AF80" s="193"/>
      <c r="AG80" s="193"/>
      <c r="AH80" s="193"/>
      <c r="AI80" s="193"/>
      <c r="AJ80" s="193"/>
      <c r="AK80" s="193"/>
      <c r="AL80" s="193"/>
      <c r="AM80" s="193"/>
      <c r="AN80" s="193"/>
      <c r="AO80" s="193"/>
      <c r="AP80" s="193"/>
      <c r="AQ80" s="193"/>
      <c r="AR80" s="193"/>
      <c r="AS80" s="193"/>
      <c r="AT80" s="193"/>
      <c r="AU80" s="193"/>
      <c r="AV80" s="193"/>
      <c r="AW80" s="193"/>
      <c r="AX80" s="302"/>
      <c r="AY80" s="210"/>
      <c r="AZ80" s="122"/>
      <c r="BA80" s="122"/>
      <c r="BC80" s="110">
        <f t="shared" si="7"/>
        <v>100</v>
      </c>
      <c r="BD80" s="116">
        <f t="shared" si="1"/>
        <v>0</v>
      </c>
    </row>
    <row r="81" spans="2:56" ht="17" customHeight="1" x14ac:dyDescent="0.15">
      <c r="B81" s="117"/>
      <c r="D81" s="91" t="s">
        <v>319</v>
      </c>
      <c r="G81" s="119" t="s">
        <v>12</v>
      </c>
      <c r="H81" s="82">
        <v>15</v>
      </c>
      <c r="I81" s="250">
        <v>211210.41</v>
      </c>
      <c r="J81" s="257">
        <f t="shared" si="5"/>
        <v>3168156.15</v>
      </c>
      <c r="K81" s="251">
        <f t="shared" si="6"/>
        <v>3.3400561477092325E-3</v>
      </c>
      <c r="L81" s="302"/>
      <c r="M81" s="193"/>
      <c r="N81" s="193"/>
      <c r="O81" s="193"/>
      <c r="P81" s="193"/>
      <c r="Q81" s="193"/>
      <c r="R81" s="193"/>
      <c r="S81" s="193"/>
      <c r="T81" s="193"/>
      <c r="U81" s="193"/>
      <c r="V81" s="193"/>
      <c r="W81" s="193"/>
      <c r="X81" s="193"/>
      <c r="Y81" s="193"/>
      <c r="Z81" s="193"/>
      <c r="AA81" s="193">
        <v>10</v>
      </c>
      <c r="AB81" s="193">
        <v>20</v>
      </c>
      <c r="AC81" s="193">
        <v>20</v>
      </c>
      <c r="AD81" s="193">
        <v>30</v>
      </c>
      <c r="AE81" s="193">
        <v>20</v>
      </c>
      <c r="AF81" s="193"/>
      <c r="AG81" s="193"/>
      <c r="AH81" s="193"/>
      <c r="AI81" s="193"/>
      <c r="AJ81" s="193"/>
      <c r="AK81" s="193"/>
      <c r="AL81" s="193"/>
      <c r="AM81" s="193"/>
      <c r="AN81" s="193"/>
      <c r="AO81" s="193"/>
      <c r="AP81" s="193"/>
      <c r="AQ81" s="193"/>
      <c r="AR81" s="193"/>
      <c r="AS81" s="193"/>
      <c r="AT81" s="193"/>
      <c r="AU81" s="193"/>
      <c r="AV81" s="193"/>
      <c r="AW81" s="193"/>
      <c r="AX81" s="302"/>
      <c r="AY81" s="210"/>
      <c r="AZ81" s="122"/>
      <c r="BA81" s="122"/>
      <c r="BB81" s="245"/>
      <c r="BC81" s="110">
        <f t="shared" si="7"/>
        <v>100</v>
      </c>
      <c r="BD81" s="116">
        <f t="shared" si="1"/>
        <v>0</v>
      </c>
    </row>
    <row r="82" spans="2:56" ht="17" customHeight="1" x14ac:dyDescent="0.15">
      <c r="B82" s="117"/>
      <c r="D82" s="91" t="s">
        <v>320</v>
      </c>
      <c r="G82" s="119" t="s">
        <v>12</v>
      </c>
      <c r="H82" s="82">
        <v>15</v>
      </c>
      <c r="I82" s="250">
        <v>236459.58</v>
      </c>
      <c r="J82" s="257">
        <f t="shared" si="5"/>
        <v>3546893.6999999997</v>
      </c>
      <c r="K82" s="251">
        <f t="shared" si="6"/>
        <v>3.7393435004635569E-3</v>
      </c>
      <c r="L82" s="302"/>
      <c r="M82" s="193"/>
      <c r="N82" s="193"/>
      <c r="O82" s="193"/>
      <c r="P82" s="193"/>
      <c r="Q82" s="193"/>
      <c r="R82" s="193"/>
      <c r="S82" s="193"/>
      <c r="T82" s="193"/>
      <c r="U82" s="193"/>
      <c r="V82" s="193"/>
      <c r="W82" s="193"/>
      <c r="X82" s="193"/>
      <c r="Y82" s="193"/>
      <c r="Z82" s="193"/>
      <c r="AA82" s="193"/>
      <c r="AB82" s="193">
        <v>10</v>
      </c>
      <c r="AC82" s="193">
        <v>20</v>
      </c>
      <c r="AD82" s="193">
        <v>20</v>
      </c>
      <c r="AE82" s="193">
        <v>30</v>
      </c>
      <c r="AF82" s="193">
        <v>20</v>
      </c>
      <c r="AG82" s="193"/>
      <c r="AH82" s="193"/>
      <c r="AI82" s="193"/>
      <c r="AJ82" s="193"/>
      <c r="AK82" s="193"/>
      <c r="AL82" s="193"/>
      <c r="AM82" s="193"/>
      <c r="AN82" s="193"/>
      <c r="AO82" s="193"/>
      <c r="AP82" s="193"/>
      <c r="AQ82" s="193"/>
      <c r="AR82" s="193"/>
      <c r="AS82" s="193"/>
      <c r="AT82" s="193"/>
      <c r="AU82" s="193"/>
      <c r="AV82" s="193"/>
      <c r="AW82" s="193"/>
      <c r="AX82" s="302"/>
      <c r="AY82" s="210"/>
      <c r="AZ82" s="122"/>
      <c r="BA82" s="122"/>
      <c r="BC82" s="110">
        <f t="shared" si="7"/>
        <v>100</v>
      </c>
      <c r="BD82" s="116">
        <f t="shared" si="1"/>
        <v>0</v>
      </c>
    </row>
    <row r="83" spans="2:56" ht="17" customHeight="1" x14ac:dyDescent="0.15">
      <c r="B83" s="117"/>
      <c r="D83" s="91" t="s">
        <v>321</v>
      </c>
      <c r="G83" s="119" t="s">
        <v>12</v>
      </c>
      <c r="H83" s="82">
        <v>15</v>
      </c>
      <c r="I83" s="250">
        <v>160713.97</v>
      </c>
      <c r="J83" s="257">
        <f t="shared" si="5"/>
        <v>2410709.5499999998</v>
      </c>
      <c r="K83" s="251">
        <f t="shared" si="6"/>
        <v>2.541511488573206E-3</v>
      </c>
      <c r="L83" s="302"/>
      <c r="M83" s="193"/>
      <c r="N83" s="193"/>
      <c r="O83" s="193"/>
      <c r="P83" s="193"/>
      <c r="Q83" s="193"/>
      <c r="R83" s="193"/>
      <c r="S83" s="193"/>
      <c r="T83" s="193"/>
      <c r="U83" s="193"/>
      <c r="V83" s="193"/>
      <c r="W83" s="193"/>
      <c r="X83" s="193"/>
      <c r="Y83" s="193"/>
      <c r="Z83" s="193"/>
      <c r="AA83" s="193"/>
      <c r="AB83" s="193">
        <v>10</v>
      </c>
      <c r="AC83" s="193">
        <v>20</v>
      </c>
      <c r="AD83" s="193">
        <v>20</v>
      </c>
      <c r="AE83" s="193">
        <v>30</v>
      </c>
      <c r="AF83" s="193">
        <v>20</v>
      </c>
      <c r="AG83" s="193"/>
      <c r="AH83" s="193"/>
      <c r="AI83" s="193"/>
      <c r="AJ83" s="193"/>
      <c r="AK83" s="193"/>
      <c r="AL83" s="193"/>
      <c r="AM83" s="193"/>
      <c r="AN83" s="193"/>
      <c r="AO83" s="193"/>
      <c r="AP83" s="193"/>
      <c r="AQ83" s="193"/>
      <c r="AR83" s="193"/>
      <c r="AS83" s="193"/>
      <c r="AT83" s="193"/>
      <c r="AU83" s="193"/>
      <c r="AV83" s="193"/>
      <c r="AW83" s="193"/>
      <c r="AX83" s="302"/>
      <c r="AY83" s="210"/>
      <c r="AZ83" s="122"/>
      <c r="BA83" s="122"/>
      <c r="BB83" s="245"/>
      <c r="BC83" s="110">
        <f t="shared" si="7"/>
        <v>100</v>
      </c>
      <c r="BD83" s="116">
        <f t="shared" si="1"/>
        <v>0</v>
      </c>
    </row>
    <row r="84" spans="2:56" ht="17" customHeight="1" x14ac:dyDescent="0.15">
      <c r="B84" s="117"/>
      <c r="D84" s="91" t="s">
        <v>322</v>
      </c>
      <c r="G84" s="119" t="s">
        <v>12</v>
      </c>
      <c r="H84" s="82">
        <v>15</v>
      </c>
      <c r="I84" s="250">
        <v>101804.66</v>
      </c>
      <c r="J84" s="257">
        <f t="shared" si="5"/>
        <v>1527069.9000000001</v>
      </c>
      <c r="K84" s="251">
        <f t="shared" si="6"/>
        <v>1.6099267100444918E-3</v>
      </c>
      <c r="L84" s="302"/>
      <c r="M84" s="193"/>
      <c r="N84" s="193"/>
      <c r="O84" s="193"/>
      <c r="P84" s="193"/>
      <c r="Q84" s="193"/>
      <c r="R84" s="193"/>
      <c r="S84" s="193"/>
      <c r="T84" s="193"/>
      <c r="U84" s="193"/>
      <c r="V84" s="193"/>
      <c r="W84" s="193"/>
      <c r="X84" s="193"/>
      <c r="Y84" s="193"/>
      <c r="Z84" s="193"/>
      <c r="AA84" s="193"/>
      <c r="AB84" s="193">
        <v>10</v>
      </c>
      <c r="AC84" s="193">
        <v>20</v>
      </c>
      <c r="AD84" s="193">
        <v>20</v>
      </c>
      <c r="AE84" s="193">
        <v>30</v>
      </c>
      <c r="AF84" s="193">
        <v>20</v>
      </c>
      <c r="AG84" s="193"/>
      <c r="AH84" s="193"/>
      <c r="AI84" s="193"/>
      <c r="AJ84" s="193"/>
      <c r="AK84" s="193"/>
      <c r="AL84" s="193"/>
      <c r="AM84" s="193"/>
      <c r="AN84" s="193"/>
      <c r="AO84" s="193"/>
      <c r="AP84" s="193"/>
      <c r="AQ84" s="193"/>
      <c r="AR84" s="193"/>
      <c r="AS84" s="193"/>
      <c r="AT84" s="193"/>
      <c r="AU84" s="193"/>
      <c r="AV84" s="193"/>
      <c r="AW84" s="193"/>
      <c r="AX84" s="302"/>
      <c r="AY84" s="210"/>
      <c r="AZ84" s="122"/>
      <c r="BA84" s="122"/>
      <c r="BC84" s="110">
        <f t="shared" si="7"/>
        <v>100</v>
      </c>
      <c r="BD84" s="116">
        <f t="shared" si="1"/>
        <v>0</v>
      </c>
    </row>
    <row r="85" spans="2:56" ht="17" customHeight="1" x14ac:dyDescent="0.15">
      <c r="B85" s="117"/>
      <c r="D85" s="91" t="s">
        <v>323</v>
      </c>
      <c r="G85" s="119" t="s">
        <v>12</v>
      </c>
      <c r="H85" s="82">
        <v>15</v>
      </c>
      <c r="I85" s="250">
        <v>118634.68</v>
      </c>
      <c r="J85" s="257">
        <f t="shared" si="5"/>
        <v>1779520.2</v>
      </c>
      <c r="K85" s="251">
        <f t="shared" si="6"/>
        <v>1.8760746322376701E-3</v>
      </c>
      <c r="L85" s="302"/>
      <c r="M85" s="193"/>
      <c r="N85" s="193"/>
      <c r="O85" s="193"/>
      <c r="P85" s="193"/>
      <c r="Q85" s="193"/>
      <c r="R85" s="193"/>
      <c r="S85" s="193"/>
      <c r="T85" s="193"/>
      <c r="U85" s="193"/>
      <c r="V85" s="193"/>
      <c r="W85" s="193"/>
      <c r="X85" s="193"/>
      <c r="Y85" s="193"/>
      <c r="Z85" s="193"/>
      <c r="AA85" s="193"/>
      <c r="AB85" s="193">
        <v>10</v>
      </c>
      <c r="AC85" s="193">
        <v>20</v>
      </c>
      <c r="AD85" s="193">
        <v>20</v>
      </c>
      <c r="AE85" s="193">
        <v>30</v>
      </c>
      <c r="AF85" s="193">
        <v>20</v>
      </c>
      <c r="AG85" s="193"/>
      <c r="AH85" s="193"/>
      <c r="AI85" s="193"/>
      <c r="AJ85" s="193"/>
      <c r="AK85" s="193"/>
      <c r="AL85" s="193"/>
      <c r="AM85" s="193"/>
      <c r="AN85" s="193"/>
      <c r="AO85" s="193"/>
      <c r="AP85" s="193"/>
      <c r="AQ85" s="193"/>
      <c r="AR85" s="193"/>
      <c r="AS85" s="193"/>
      <c r="AT85" s="193"/>
      <c r="AU85" s="193"/>
      <c r="AV85" s="193"/>
      <c r="AW85" s="193"/>
      <c r="AX85" s="302"/>
      <c r="AY85" s="210"/>
      <c r="AZ85" s="122"/>
      <c r="BA85" s="122"/>
      <c r="BB85" s="245"/>
      <c r="BC85" s="110">
        <f t="shared" si="7"/>
        <v>100</v>
      </c>
      <c r="BD85" s="116">
        <f t="shared" si="1"/>
        <v>0</v>
      </c>
    </row>
    <row r="86" spans="2:56" ht="17" customHeight="1" x14ac:dyDescent="0.15">
      <c r="B86" s="117"/>
      <c r="D86" s="91" t="s">
        <v>324</v>
      </c>
      <c r="G86" s="119" t="s">
        <v>12</v>
      </c>
      <c r="H86" s="82">
        <v>13</v>
      </c>
      <c r="I86" s="250">
        <v>110596.86</v>
      </c>
      <c r="J86" s="257">
        <f t="shared" si="5"/>
        <v>1437759.18</v>
      </c>
      <c r="K86" s="251">
        <f t="shared" si="6"/>
        <v>1.5157701075069752E-3</v>
      </c>
      <c r="L86" s="302"/>
      <c r="M86" s="193"/>
      <c r="N86" s="193"/>
      <c r="O86" s="193"/>
      <c r="P86" s="193"/>
      <c r="Q86" s="193"/>
      <c r="R86" s="193"/>
      <c r="S86" s="193"/>
      <c r="T86" s="193"/>
      <c r="U86" s="193"/>
      <c r="V86" s="193"/>
      <c r="W86" s="193"/>
      <c r="X86" s="193"/>
      <c r="Y86" s="193"/>
      <c r="Z86" s="193"/>
      <c r="AA86" s="193"/>
      <c r="AB86" s="193"/>
      <c r="AC86" s="193">
        <v>10</v>
      </c>
      <c r="AD86" s="193">
        <v>20</v>
      </c>
      <c r="AE86" s="193">
        <v>20</v>
      </c>
      <c r="AF86" s="193">
        <v>30</v>
      </c>
      <c r="AG86" s="193">
        <v>20</v>
      </c>
      <c r="AH86" s="193"/>
      <c r="AI86" s="193"/>
      <c r="AJ86" s="193"/>
      <c r="AK86" s="193"/>
      <c r="AL86" s="193"/>
      <c r="AM86" s="193"/>
      <c r="AN86" s="193"/>
      <c r="AO86" s="193"/>
      <c r="AP86" s="193"/>
      <c r="AQ86" s="193"/>
      <c r="AR86" s="193"/>
      <c r="AS86" s="193"/>
      <c r="AT86" s="193"/>
      <c r="AU86" s="193"/>
      <c r="AV86" s="193"/>
      <c r="AW86" s="193"/>
      <c r="AX86" s="302"/>
      <c r="AY86" s="210"/>
      <c r="AZ86" s="122"/>
      <c r="BA86" s="122"/>
      <c r="BC86" s="110">
        <f t="shared" si="7"/>
        <v>100</v>
      </c>
      <c r="BD86" s="116">
        <f t="shared" si="1"/>
        <v>0</v>
      </c>
    </row>
    <row r="87" spans="2:56" ht="16.5" customHeight="1" x14ac:dyDescent="0.15">
      <c r="B87" s="117"/>
      <c r="D87" s="91" t="s">
        <v>389</v>
      </c>
      <c r="G87" s="119" t="s">
        <v>12</v>
      </c>
      <c r="H87" s="82">
        <v>13</v>
      </c>
      <c r="I87" s="250">
        <v>211046.45</v>
      </c>
      <c r="J87" s="257">
        <f t="shared" si="5"/>
        <v>2743603.85</v>
      </c>
      <c r="K87" s="251">
        <f t="shared" si="6"/>
        <v>2.8924681967052728E-3</v>
      </c>
      <c r="L87" s="302"/>
      <c r="M87" s="193"/>
      <c r="N87" s="193"/>
      <c r="O87" s="193"/>
      <c r="P87" s="193"/>
      <c r="Q87" s="193"/>
      <c r="R87" s="193"/>
      <c r="S87" s="193"/>
      <c r="T87" s="193"/>
      <c r="U87" s="193"/>
      <c r="V87" s="193"/>
      <c r="W87" s="193"/>
      <c r="X87" s="193"/>
      <c r="Y87" s="193"/>
      <c r="Z87" s="193"/>
      <c r="AA87" s="193"/>
      <c r="AB87" s="193"/>
      <c r="AC87" s="193">
        <v>10</v>
      </c>
      <c r="AD87" s="193">
        <v>20</v>
      </c>
      <c r="AE87" s="193">
        <v>20</v>
      </c>
      <c r="AF87" s="193">
        <v>30</v>
      </c>
      <c r="AG87" s="193">
        <v>20</v>
      </c>
      <c r="AH87" s="193"/>
      <c r="AI87" s="193"/>
      <c r="AJ87" s="193"/>
      <c r="AK87" s="193"/>
      <c r="AL87" s="193"/>
      <c r="AM87" s="193"/>
      <c r="AN87" s="193"/>
      <c r="AO87" s="193"/>
      <c r="AP87" s="193"/>
      <c r="AQ87" s="193"/>
      <c r="AR87" s="193"/>
      <c r="AS87" s="193"/>
      <c r="AT87" s="193"/>
      <c r="AU87" s="193"/>
      <c r="AV87" s="193"/>
      <c r="AW87" s="193"/>
      <c r="AX87" s="302"/>
      <c r="AY87" s="210"/>
      <c r="AZ87" s="122"/>
      <c r="BA87" s="122"/>
      <c r="BB87" s="245"/>
      <c r="BC87" s="110">
        <f t="shared" si="7"/>
        <v>100</v>
      </c>
      <c r="BD87" s="116">
        <f t="shared" si="1"/>
        <v>0</v>
      </c>
    </row>
    <row r="88" spans="2:56" ht="17" customHeight="1" x14ac:dyDescent="0.15">
      <c r="B88" s="117"/>
      <c r="D88" s="91" t="s">
        <v>390</v>
      </c>
      <c r="G88" s="119"/>
      <c r="H88" s="252"/>
      <c r="I88" s="250"/>
      <c r="J88" s="257"/>
      <c r="K88" s="251"/>
      <c r="L88" s="372" t="s">
        <v>290</v>
      </c>
      <c r="M88" s="193"/>
      <c r="N88" s="193"/>
      <c r="O88" s="193"/>
      <c r="P88" s="193"/>
      <c r="Q88" s="193"/>
      <c r="R88" s="193"/>
      <c r="S88" s="193"/>
      <c r="T88" s="193"/>
      <c r="U88" s="193"/>
      <c r="V88" s="193"/>
      <c r="W88" s="193"/>
      <c r="X88" s="193"/>
      <c r="Y88" s="193"/>
      <c r="Z88" s="193"/>
      <c r="AA88" s="193"/>
      <c r="AB88" s="193"/>
      <c r="AC88" s="193"/>
      <c r="AD88" s="193"/>
      <c r="AE88" s="193"/>
      <c r="AF88" s="193"/>
      <c r="AG88" s="193"/>
      <c r="AH88" s="193"/>
      <c r="AI88" s="193"/>
      <c r="AJ88" s="193"/>
      <c r="AK88" s="193"/>
      <c r="AL88" s="193"/>
      <c r="AM88" s="193"/>
      <c r="AN88" s="193"/>
      <c r="AO88" s="193"/>
      <c r="AP88" s="193"/>
      <c r="AQ88" s="193"/>
      <c r="AR88" s="193"/>
      <c r="AS88" s="193"/>
      <c r="AT88" s="193"/>
      <c r="AU88" s="193"/>
      <c r="AV88" s="193"/>
      <c r="AW88" s="193"/>
      <c r="AX88" s="372" t="s">
        <v>295</v>
      </c>
      <c r="AY88" s="210"/>
      <c r="AZ88" s="122"/>
      <c r="BA88" s="122"/>
      <c r="BC88" s="110">
        <f t="shared" si="7"/>
        <v>0</v>
      </c>
      <c r="BD88" s="116" t="str">
        <f t="shared" si="1"/>
        <v/>
      </c>
    </row>
    <row r="89" spans="2:56" ht="17" customHeight="1" x14ac:dyDescent="0.15">
      <c r="B89" s="117"/>
      <c r="D89" s="91" t="s">
        <v>325</v>
      </c>
      <c r="G89" s="119" t="s">
        <v>12</v>
      </c>
      <c r="H89" s="82">
        <v>13</v>
      </c>
      <c r="I89" s="250">
        <v>135908.32999999999</v>
      </c>
      <c r="J89" s="257">
        <f t="shared" ref="J89:J111" si="8">H89*I89</f>
        <v>1766808.2899999998</v>
      </c>
      <c r="K89" s="251">
        <f t="shared" ref="K89:K111" si="9">J89/$J$214</f>
        <v>1.8626729906725513E-3</v>
      </c>
      <c r="L89" s="372"/>
      <c r="M89" s="193"/>
      <c r="N89" s="193"/>
      <c r="O89" s="193"/>
      <c r="P89" s="193"/>
      <c r="Q89" s="193"/>
      <c r="R89" s="193"/>
      <c r="S89" s="193"/>
      <c r="T89" s="193"/>
      <c r="U89" s="193"/>
      <c r="V89" s="193"/>
      <c r="W89" s="193"/>
      <c r="X89" s="193"/>
      <c r="Y89" s="193"/>
      <c r="Z89" s="193"/>
      <c r="AA89" s="193"/>
      <c r="AB89" s="193"/>
      <c r="AC89" s="193">
        <v>10</v>
      </c>
      <c r="AD89" s="193">
        <v>20</v>
      </c>
      <c r="AE89" s="193">
        <v>20</v>
      </c>
      <c r="AF89" s="193">
        <v>30</v>
      </c>
      <c r="AG89" s="193">
        <v>20</v>
      </c>
      <c r="AH89" s="193"/>
      <c r="AI89" s="193"/>
      <c r="AJ89" s="193"/>
      <c r="AK89" s="193"/>
      <c r="AL89" s="193"/>
      <c r="AM89" s="193"/>
      <c r="AN89" s="193"/>
      <c r="AO89" s="193"/>
      <c r="AP89" s="193"/>
      <c r="AQ89" s="193"/>
      <c r="AR89" s="193"/>
      <c r="AS89" s="193"/>
      <c r="AT89" s="193"/>
      <c r="AU89" s="193"/>
      <c r="AV89" s="193"/>
      <c r="AW89" s="193"/>
      <c r="AX89" s="372"/>
      <c r="AY89" s="210"/>
      <c r="AZ89" s="122"/>
      <c r="BA89" s="122"/>
      <c r="BB89" s="245"/>
      <c r="BC89" s="110">
        <f t="shared" si="7"/>
        <v>100</v>
      </c>
      <c r="BD89" s="116">
        <f t="shared" si="1"/>
        <v>0</v>
      </c>
    </row>
    <row r="90" spans="2:56" ht="17" customHeight="1" x14ac:dyDescent="0.15">
      <c r="B90" s="117"/>
      <c r="D90" s="91" t="s">
        <v>326</v>
      </c>
      <c r="G90" s="119" t="s">
        <v>12</v>
      </c>
      <c r="H90" s="82">
        <v>14</v>
      </c>
      <c r="I90" s="250">
        <v>100180.6</v>
      </c>
      <c r="J90" s="257">
        <f t="shared" si="8"/>
        <v>1402528.4000000001</v>
      </c>
      <c r="K90" s="251">
        <f t="shared" si="9"/>
        <v>1.4786277515888204E-3</v>
      </c>
      <c r="L90" s="372"/>
      <c r="M90" s="193"/>
      <c r="N90" s="193"/>
      <c r="O90" s="193"/>
      <c r="P90" s="193"/>
      <c r="Q90" s="193"/>
      <c r="R90" s="193"/>
      <c r="S90" s="193"/>
      <c r="T90" s="193"/>
      <c r="U90" s="193"/>
      <c r="V90" s="193"/>
      <c r="W90" s="193"/>
      <c r="X90" s="193"/>
      <c r="Y90" s="193"/>
      <c r="Z90" s="193"/>
      <c r="AA90" s="193"/>
      <c r="AB90" s="193"/>
      <c r="AC90" s="193">
        <v>10</v>
      </c>
      <c r="AD90" s="193">
        <v>20</v>
      </c>
      <c r="AE90" s="193">
        <v>20</v>
      </c>
      <c r="AF90" s="193">
        <v>30</v>
      </c>
      <c r="AG90" s="193">
        <v>20</v>
      </c>
      <c r="AH90" s="193"/>
      <c r="AI90" s="193"/>
      <c r="AJ90" s="193"/>
      <c r="AK90" s="193"/>
      <c r="AL90" s="193"/>
      <c r="AM90" s="193"/>
      <c r="AN90" s="193"/>
      <c r="AO90" s="193"/>
      <c r="AP90" s="193"/>
      <c r="AQ90" s="193"/>
      <c r="AR90" s="193"/>
      <c r="AS90" s="193"/>
      <c r="AT90" s="193"/>
      <c r="AU90" s="193"/>
      <c r="AV90" s="193"/>
      <c r="AW90" s="193"/>
      <c r="AX90" s="372"/>
      <c r="AY90" s="210"/>
      <c r="AZ90" s="122"/>
      <c r="BA90" s="122"/>
      <c r="BC90" s="110">
        <f t="shared" si="7"/>
        <v>100</v>
      </c>
      <c r="BD90" s="116">
        <f t="shared" si="1"/>
        <v>0</v>
      </c>
    </row>
    <row r="91" spans="2:56" ht="17" customHeight="1" x14ac:dyDescent="0.15">
      <c r="B91" s="117"/>
      <c r="D91" s="91" t="s">
        <v>327</v>
      </c>
      <c r="G91" s="119" t="s">
        <v>12</v>
      </c>
      <c r="H91" s="82">
        <v>14</v>
      </c>
      <c r="I91" s="250">
        <v>116733.74</v>
      </c>
      <c r="J91" s="257">
        <f t="shared" si="8"/>
        <v>1634272.36</v>
      </c>
      <c r="K91" s="251">
        <f t="shared" si="9"/>
        <v>1.7229458349296567E-3</v>
      </c>
      <c r="L91" s="372"/>
      <c r="M91" s="193"/>
      <c r="N91" s="193"/>
      <c r="O91" s="193"/>
      <c r="P91" s="193"/>
      <c r="Q91" s="193"/>
      <c r="R91" s="193"/>
      <c r="S91" s="193"/>
      <c r="T91" s="193"/>
      <c r="U91" s="193"/>
      <c r="V91" s="193"/>
      <c r="W91" s="193"/>
      <c r="X91" s="193"/>
      <c r="Y91" s="193"/>
      <c r="Z91" s="193"/>
      <c r="AA91" s="193"/>
      <c r="AB91" s="193"/>
      <c r="AC91" s="193"/>
      <c r="AD91" s="193">
        <v>10</v>
      </c>
      <c r="AE91" s="193">
        <v>20</v>
      </c>
      <c r="AF91" s="193">
        <v>20</v>
      </c>
      <c r="AG91" s="193">
        <v>30</v>
      </c>
      <c r="AH91" s="193">
        <v>20</v>
      </c>
      <c r="AI91" s="193"/>
      <c r="AJ91" s="193"/>
      <c r="AK91" s="193"/>
      <c r="AL91" s="193"/>
      <c r="AM91" s="193"/>
      <c r="AN91" s="193"/>
      <c r="AO91" s="193"/>
      <c r="AP91" s="193"/>
      <c r="AQ91" s="193"/>
      <c r="AR91" s="193"/>
      <c r="AS91" s="193"/>
      <c r="AT91" s="193"/>
      <c r="AU91" s="193"/>
      <c r="AV91" s="193"/>
      <c r="AW91" s="193"/>
      <c r="AX91" s="372"/>
      <c r="AY91" s="210"/>
      <c r="AZ91" s="122"/>
      <c r="BA91" s="122"/>
      <c r="BB91" s="245"/>
      <c r="BC91" s="110">
        <f t="shared" si="7"/>
        <v>100</v>
      </c>
      <c r="BD91" s="116">
        <f t="shared" si="1"/>
        <v>0</v>
      </c>
    </row>
    <row r="92" spans="2:56" ht="17" customHeight="1" x14ac:dyDescent="0.15">
      <c r="B92" s="117"/>
      <c r="D92" s="91" t="s">
        <v>328</v>
      </c>
      <c r="G92" s="119" t="s">
        <v>12</v>
      </c>
      <c r="H92" s="82">
        <v>14</v>
      </c>
      <c r="I92" s="250">
        <v>100180.6</v>
      </c>
      <c r="J92" s="257">
        <f t="shared" si="8"/>
        <v>1402528.4000000001</v>
      </c>
      <c r="K92" s="251">
        <f t="shared" si="9"/>
        <v>1.4786277515888204E-3</v>
      </c>
      <c r="L92" s="372"/>
      <c r="M92" s="193"/>
      <c r="N92" s="193"/>
      <c r="O92" s="193"/>
      <c r="P92" s="193"/>
      <c r="Q92" s="193"/>
      <c r="R92" s="193"/>
      <c r="S92" s="193"/>
      <c r="T92" s="193"/>
      <c r="U92" s="193"/>
      <c r="V92" s="193"/>
      <c r="W92" s="193"/>
      <c r="X92" s="193"/>
      <c r="Y92" s="193"/>
      <c r="Z92" s="193"/>
      <c r="AA92" s="193"/>
      <c r="AB92" s="193"/>
      <c r="AC92" s="193"/>
      <c r="AD92" s="193">
        <v>10</v>
      </c>
      <c r="AE92" s="193">
        <v>20</v>
      </c>
      <c r="AF92" s="193">
        <v>20</v>
      </c>
      <c r="AG92" s="193">
        <v>30</v>
      </c>
      <c r="AH92" s="193">
        <v>20</v>
      </c>
      <c r="AI92" s="193"/>
      <c r="AJ92" s="193"/>
      <c r="AK92" s="193"/>
      <c r="AL92" s="193"/>
      <c r="AM92" s="193"/>
      <c r="AN92" s="193"/>
      <c r="AO92" s="193"/>
      <c r="AP92" s="193"/>
      <c r="AQ92" s="193"/>
      <c r="AR92" s="193"/>
      <c r="AS92" s="193"/>
      <c r="AT92" s="193"/>
      <c r="AU92" s="193"/>
      <c r="AV92" s="193"/>
      <c r="AW92" s="193"/>
      <c r="AX92" s="372"/>
      <c r="AY92" s="210"/>
      <c r="AZ92" s="122"/>
      <c r="BA92" s="122"/>
      <c r="BC92" s="110">
        <f t="shared" si="7"/>
        <v>100</v>
      </c>
      <c r="BD92" s="116">
        <f t="shared" si="1"/>
        <v>0</v>
      </c>
    </row>
    <row r="93" spans="2:56" ht="17" customHeight="1" x14ac:dyDescent="0.15">
      <c r="B93" s="117"/>
      <c r="D93" s="91" t="s">
        <v>329</v>
      </c>
      <c r="G93" s="119" t="s">
        <v>12</v>
      </c>
      <c r="H93" s="82">
        <v>14</v>
      </c>
      <c r="I93" s="250">
        <v>116733.74</v>
      </c>
      <c r="J93" s="257">
        <f t="shared" si="8"/>
        <v>1634272.36</v>
      </c>
      <c r="K93" s="251">
        <f t="shared" si="9"/>
        <v>1.7229458349296567E-3</v>
      </c>
      <c r="L93" s="372"/>
      <c r="M93" s="193"/>
      <c r="N93" s="193"/>
      <c r="O93" s="193"/>
      <c r="P93" s="193"/>
      <c r="Q93" s="193"/>
      <c r="R93" s="193"/>
      <c r="S93" s="193"/>
      <c r="T93" s="193"/>
      <c r="U93" s="193"/>
      <c r="V93" s="193"/>
      <c r="W93" s="193"/>
      <c r="X93" s="193"/>
      <c r="Y93" s="193"/>
      <c r="Z93" s="193"/>
      <c r="AA93" s="193"/>
      <c r="AB93" s="193"/>
      <c r="AC93" s="193"/>
      <c r="AD93" s="193">
        <v>10</v>
      </c>
      <c r="AE93" s="193">
        <v>20</v>
      </c>
      <c r="AF93" s="193">
        <v>20</v>
      </c>
      <c r="AG93" s="193">
        <v>30</v>
      </c>
      <c r="AH93" s="193">
        <v>20</v>
      </c>
      <c r="AI93" s="193"/>
      <c r="AJ93" s="193"/>
      <c r="AK93" s="193"/>
      <c r="AL93" s="193"/>
      <c r="AM93" s="193"/>
      <c r="AN93" s="193"/>
      <c r="AO93" s="193"/>
      <c r="AP93" s="193"/>
      <c r="AQ93" s="193"/>
      <c r="AR93" s="193"/>
      <c r="AS93" s="193"/>
      <c r="AT93" s="193"/>
      <c r="AU93" s="193"/>
      <c r="AV93" s="193"/>
      <c r="AW93" s="193"/>
      <c r="AX93" s="372"/>
      <c r="AY93" s="210"/>
      <c r="AZ93" s="122"/>
      <c r="BA93" s="122"/>
      <c r="BB93" s="245"/>
      <c r="BC93" s="110">
        <f t="shared" si="7"/>
        <v>100</v>
      </c>
      <c r="BD93" s="116">
        <f t="shared" si="1"/>
        <v>0</v>
      </c>
    </row>
    <row r="94" spans="2:56" ht="17" customHeight="1" x14ac:dyDescent="0.15">
      <c r="B94" s="117"/>
      <c r="D94" s="91" t="s">
        <v>330</v>
      </c>
      <c r="G94" s="119" t="s">
        <v>12</v>
      </c>
      <c r="H94" s="82">
        <v>14</v>
      </c>
      <c r="I94" s="250">
        <v>116733.74</v>
      </c>
      <c r="J94" s="257">
        <f t="shared" si="8"/>
        <v>1634272.36</v>
      </c>
      <c r="K94" s="251">
        <f t="shared" si="9"/>
        <v>1.7229458349296567E-3</v>
      </c>
      <c r="L94" s="372"/>
      <c r="M94" s="193"/>
      <c r="N94" s="193"/>
      <c r="O94" s="193"/>
      <c r="P94" s="193"/>
      <c r="Q94" s="193"/>
      <c r="R94" s="193"/>
      <c r="S94" s="193"/>
      <c r="T94" s="193"/>
      <c r="U94" s="193"/>
      <c r="V94" s="193"/>
      <c r="W94" s="193"/>
      <c r="X94" s="193"/>
      <c r="Y94" s="193"/>
      <c r="Z94" s="193"/>
      <c r="AA94" s="193"/>
      <c r="AB94" s="193"/>
      <c r="AC94" s="193"/>
      <c r="AD94" s="193">
        <v>10</v>
      </c>
      <c r="AE94" s="193">
        <v>20</v>
      </c>
      <c r="AF94" s="193">
        <v>20</v>
      </c>
      <c r="AG94" s="193">
        <v>30</v>
      </c>
      <c r="AH94" s="193">
        <v>20</v>
      </c>
      <c r="AI94" s="193"/>
      <c r="AJ94" s="193"/>
      <c r="AK94" s="193"/>
      <c r="AL94" s="193"/>
      <c r="AM94" s="193"/>
      <c r="AN94" s="193"/>
      <c r="AO94" s="193"/>
      <c r="AP94" s="193"/>
      <c r="AQ94" s="193"/>
      <c r="AR94" s="193"/>
      <c r="AS94" s="193"/>
      <c r="AT94" s="193"/>
      <c r="AU94" s="193"/>
      <c r="AV94" s="193"/>
      <c r="AW94" s="193"/>
      <c r="AX94" s="372"/>
      <c r="AY94" s="210"/>
      <c r="AZ94" s="122"/>
      <c r="BA94" s="128">
        <v>60</v>
      </c>
      <c r="BC94" s="110">
        <f t="shared" si="7"/>
        <v>100</v>
      </c>
      <c r="BD94" s="116">
        <f t="shared" si="1"/>
        <v>0</v>
      </c>
    </row>
    <row r="95" spans="2:56" ht="17" customHeight="1" x14ac:dyDescent="0.15">
      <c r="B95" s="117"/>
      <c r="D95" s="91" t="s">
        <v>331</v>
      </c>
      <c r="G95" s="119" t="s">
        <v>12</v>
      </c>
      <c r="H95" s="82">
        <v>12</v>
      </c>
      <c r="I95" s="250">
        <v>98272.77</v>
      </c>
      <c r="J95" s="257">
        <f t="shared" si="8"/>
        <v>1179273.24</v>
      </c>
      <c r="K95" s="251">
        <f t="shared" si="9"/>
        <v>1.2432590594030491E-3</v>
      </c>
      <c r="L95" s="372"/>
      <c r="M95" s="193"/>
      <c r="N95" s="193"/>
      <c r="O95" s="193"/>
      <c r="P95" s="193"/>
      <c r="Q95" s="193"/>
      <c r="R95" s="193"/>
      <c r="S95" s="193"/>
      <c r="T95" s="193"/>
      <c r="U95" s="193"/>
      <c r="V95" s="193"/>
      <c r="W95" s="193"/>
      <c r="X95" s="193"/>
      <c r="Y95" s="193"/>
      <c r="Z95" s="193"/>
      <c r="AA95" s="193"/>
      <c r="AB95" s="193"/>
      <c r="AC95" s="193"/>
      <c r="AD95" s="193"/>
      <c r="AE95" s="193">
        <v>10</v>
      </c>
      <c r="AF95" s="193">
        <v>20</v>
      </c>
      <c r="AG95" s="193">
        <v>20</v>
      </c>
      <c r="AH95" s="193">
        <v>30</v>
      </c>
      <c r="AI95" s="193">
        <v>20</v>
      </c>
      <c r="AJ95" s="193"/>
      <c r="AK95" s="193"/>
      <c r="AL95" s="193"/>
      <c r="AM95" s="193"/>
      <c r="AN95" s="193"/>
      <c r="AO95" s="193"/>
      <c r="AP95" s="193"/>
      <c r="AQ95" s="193"/>
      <c r="AR95" s="193"/>
      <c r="AS95" s="193"/>
      <c r="AT95" s="193"/>
      <c r="AU95" s="193"/>
      <c r="AV95" s="193"/>
      <c r="AW95" s="193"/>
      <c r="AX95" s="372"/>
      <c r="AY95" s="122"/>
      <c r="AZ95" s="210"/>
      <c r="BA95" s="117"/>
      <c r="BB95" s="245"/>
      <c r="BC95" s="110">
        <f t="shared" si="7"/>
        <v>100</v>
      </c>
      <c r="BD95" s="116">
        <f t="shared" si="1"/>
        <v>0</v>
      </c>
    </row>
    <row r="96" spans="2:56" ht="17" customHeight="1" x14ac:dyDescent="0.15">
      <c r="B96" s="117"/>
      <c r="D96" s="91" t="s">
        <v>332</v>
      </c>
      <c r="G96" s="119" t="s">
        <v>12</v>
      </c>
      <c r="H96" s="82">
        <v>12</v>
      </c>
      <c r="I96" s="250">
        <v>72320.86</v>
      </c>
      <c r="J96" s="257">
        <f t="shared" si="8"/>
        <v>867850.32000000007</v>
      </c>
      <c r="K96" s="251">
        <f t="shared" si="9"/>
        <v>9.1493874019038643E-4</v>
      </c>
      <c r="L96" s="372"/>
      <c r="M96" s="193"/>
      <c r="N96" s="193"/>
      <c r="O96" s="193"/>
      <c r="P96" s="193"/>
      <c r="Q96" s="193"/>
      <c r="R96" s="193"/>
      <c r="S96" s="193"/>
      <c r="T96" s="193"/>
      <c r="U96" s="193"/>
      <c r="V96" s="193"/>
      <c r="W96" s="193"/>
      <c r="X96" s="193"/>
      <c r="Y96" s="193"/>
      <c r="Z96" s="193"/>
      <c r="AA96" s="193"/>
      <c r="AB96" s="193"/>
      <c r="AC96" s="193"/>
      <c r="AD96" s="193"/>
      <c r="AE96" s="193">
        <v>10</v>
      </c>
      <c r="AF96" s="193">
        <v>20</v>
      </c>
      <c r="AG96" s="193">
        <v>20</v>
      </c>
      <c r="AH96" s="193">
        <v>30</v>
      </c>
      <c r="AI96" s="193">
        <v>20</v>
      </c>
      <c r="AJ96" s="193"/>
      <c r="AK96" s="193"/>
      <c r="AL96" s="193"/>
      <c r="AM96" s="193"/>
      <c r="AN96" s="193"/>
      <c r="AO96" s="193"/>
      <c r="AP96" s="193"/>
      <c r="AQ96" s="193"/>
      <c r="AR96" s="193"/>
      <c r="AS96" s="193"/>
      <c r="AT96" s="193"/>
      <c r="AU96" s="193"/>
      <c r="AV96" s="193"/>
      <c r="AW96" s="193"/>
      <c r="AX96" s="372"/>
      <c r="AY96" s="122"/>
      <c r="AZ96" s="210"/>
      <c r="BA96" s="122"/>
      <c r="BC96" s="110">
        <f t="shared" si="7"/>
        <v>100</v>
      </c>
      <c r="BD96" s="116">
        <f t="shared" si="1"/>
        <v>0</v>
      </c>
    </row>
    <row r="97" spans="2:56" ht="17" customHeight="1" x14ac:dyDescent="0.15">
      <c r="B97" s="117"/>
      <c r="D97" s="91" t="s">
        <v>333</v>
      </c>
      <c r="G97" s="119" t="s">
        <v>12</v>
      </c>
      <c r="H97" s="82">
        <v>12</v>
      </c>
      <c r="I97" s="250">
        <v>85295.56</v>
      </c>
      <c r="J97" s="257">
        <f t="shared" si="8"/>
        <v>1023546.72</v>
      </c>
      <c r="K97" s="251">
        <f t="shared" si="9"/>
        <v>1.0790830226608686E-3</v>
      </c>
      <c r="L97" s="372"/>
      <c r="M97" s="193"/>
      <c r="N97" s="193"/>
      <c r="O97" s="193"/>
      <c r="P97" s="193"/>
      <c r="Q97" s="193"/>
      <c r="R97" s="193"/>
      <c r="S97" s="193"/>
      <c r="T97" s="193"/>
      <c r="U97" s="193"/>
      <c r="V97" s="193"/>
      <c r="W97" s="193"/>
      <c r="X97" s="193"/>
      <c r="Y97" s="193"/>
      <c r="Z97" s="193"/>
      <c r="AA97" s="193"/>
      <c r="AB97" s="193"/>
      <c r="AC97" s="193"/>
      <c r="AD97" s="193"/>
      <c r="AE97" s="193">
        <v>10</v>
      </c>
      <c r="AF97" s="193">
        <v>20</v>
      </c>
      <c r="AG97" s="193">
        <v>20</v>
      </c>
      <c r="AH97" s="193">
        <v>30</v>
      </c>
      <c r="AI97" s="193">
        <v>20</v>
      </c>
      <c r="AJ97" s="193"/>
      <c r="AK97" s="193"/>
      <c r="AL97" s="193"/>
      <c r="AM97" s="193"/>
      <c r="AN97" s="193"/>
      <c r="AO97" s="193"/>
      <c r="AP97" s="193"/>
      <c r="AQ97" s="193"/>
      <c r="AR97" s="193"/>
      <c r="AS97" s="193"/>
      <c r="AT97" s="193"/>
      <c r="AU97" s="193"/>
      <c r="AV97" s="193"/>
      <c r="AW97" s="193"/>
      <c r="AX97" s="372"/>
      <c r="AY97" s="122"/>
      <c r="AZ97" s="210"/>
      <c r="BA97" s="122"/>
      <c r="BB97" s="245"/>
      <c r="BC97" s="110">
        <f t="shared" si="7"/>
        <v>100</v>
      </c>
      <c r="BD97" s="116">
        <f t="shared" si="1"/>
        <v>0</v>
      </c>
    </row>
    <row r="98" spans="2:56" ht="16.5" customHeight="1" x14ac:dyDescent="0.15">
      <c r="B98" s="117"/>
      <c r="D98" s="91" t="s">
        <v>334</v>
      </c>
      <c r="G98" s="119" t="s">
        <v>12</v>
      </c>
      <c r="H98" s="82">
        <v>12</v>
      </c>
      <c r="I98" s="250">
        <v>111247.48</v>
      </c>
      <c r="J98" s="257">
        <f t="shared" si="8"/>
        <v>1334969.76</v>
      </c>
      <c r="K98" s="251">
        <f t="shared" si="9"/>
        <v>1.407403468384574E-3</v>
      </c>
      <c r="L98" s="372"/>
      <c r="M98" s="193"/>
      <c r="N98" s="193"/>
      <c r="O98" s="193"/>
      <c r="P98" s="193"/>
      <c r="Q98" s="193"/>
      <c r="R98" s="193"/>
      <c r="S98" s="193"/>
      <c r="T98" s="193"/>
      <c r="U98" s="193"/>
      <c r="V98" s="193"/>
      <c r="W98" s="193"/>
      <c r="X98" s="193"/>
      <c r="Y98" s="193"/>
      <c r="Z98" s="193"/>
      <c r="AA98" s="193"/>
      <c r="AB98" s="193"/>
      <c r="AC98" s="193"/>
      <c r="AD98" s="193"/>
      <c r="AE98" s="193">
        <v>10</v>
      </c>
      <c r="AF98" s="193">
        <v>20</v>
      </c>
      <c r="AG98" s="193">
        <v>20</v>
      </c>
      <c r="AH98" s="193">
        <v>30</v>
      </c>
      <c r="AI98" s="193">
        <v>20</v>
      </c>
      <c r="AJ98" s="193"/>
      <c r="AK98" s="193"/>
      <c r="AL98" s="193"/>
      <c r="AM98" s="193"/>
      <c r="AN98" s="193"/>
      <c r="AO98" s="193"/>
      <c r="AP98" s="193"/>
      <c r="AQ98" s="193"/>
      <c r="AR98" s="193"/>
      <c r="AS98" s="193"/>
      <c r="AT98" s="193"/>
      <c r="AU98" s="193"/>
      <c r="AV98" s="193"/>
      <c r="AW98" s="193"/>
      <c r="AX98" s="372"/>
      <c r="AY98" s="122"/>
      <c r="AZ98" s="210"/>
      <c r="BA98" s="122"/>
      <c r="BC98" s="110">
        <f t="shared" si="7"/>
        <v>100</v>
      </c>
      <c r="BD98" s="116">
        <f t="shared" si="1"/>
        <v>0</v>
      </c>
    </row>
    <row r="99" spans="2:56" ht="17" customHeight="1" x14ac:dyDescent="0.15">
      <c r="B99" s="117"/>
      <c r="D99" s="91" t="s">
        <v>335</v>
      </c>
      <c r="G99" s="119" t="s">
        <v>12</v>
      </c>
      <c r="H99" s="82">
        <v>12</v>
      </c>
      <c r="I99" s="250">
        <v>78806.91</v>
      </c>
      <c r="J99" s="257">
        <f t="shared" si="8"/>
        <v>945682.92</v>
      </c>
      <c r="K99" s="251">
        <f t="shared" si="9"/>
        <v>9.9699443499008666E-4</v>
      </c>
      <c r="L99" s="372"/>
      <c r="M99" s="193"/>
      <c r="N99" s="193"/>
      <c r="O99" s="193"/>
      <c r="P99" s="193"/>
      <c r="Q99" s="193"/>
      <c r="R99" s="193"/>
      <c r="S99" s="193"/>
      <c r="T99" s="193"/>
      <c r="U99" s="193"/>
      <c r="V99" s="193"/>
      <c r="W99" s="193"/>
      <c r="X99" s="193"/>
      <c r="Y99" s="193"/>
      <c r="Z99" s="193"/>
      <c r="AA99" s="193"/>
      <c r="AB99" s="193"/>
      <c r="AC99" s="193"/>
      <c r="AD99" s="193"/>
      <c r="AE99" s="193"/>
      <c r="AF99" s="193">
        <v>10</v>
      </c>
      <c r="AG99" s="193">
        <v>20</v>
      </c>
      <c r="AH99" s="193">
        <v>20</v>
      </c>
      <c r="AI99" s="193">
        <v>30</v>
      </c>
      <c r="AJ99" s="193">
        <v>20</v>
      </c>
      <c r="AK99" s="193"/>
      <c r="AL99" s="193"/>
      <c r="AM99" s="193"/>
      <c r="AN99" s="193"/>
      <c r="AO99" s="193"/>
      <c r="AP99" s="193"/>
      <c r="AQ99" s="193"/>
      <c r="AR99" s="193"/>
      <c r="AS99" s="193"/>
      <c r="AT99" s="193"/>
      <c r="AU99" s="193"/>
      <c r="AV99" s="193"/>
      <c r="AW99" s="193"/>
      <c r="AX99" s="372"/>
      <c r="AY99" s="122"/>
      <c r="AZ99" s="210"/>
      <c r="BA99" s="122"/>
      <c r="BB99" s="245"/>
      <c r="BC99" s="110">
        <f t="shared" si="7"/>
        <v>100</v>
      </c>
      <c r="BD99" s="116">
        <f t="shared" si="1"/>
        <v>0</v>
      </c>
    </row>
    <row r="100" spans="2:56" ht="17" customHeight="1" x14ac:dyDescent="0.15">
      <c r="B100" s="117"/>
      <c r="D100" s="91" t="s">
        <v>336</v>
      </c>
      <c r="G100" s="119" t="s">
        <v>12</v>
      </c>
      <c r="H100" s="82">
        <v>12</v>
      </c>
      <c r="I100" s="250">
        <v>78806.91</v>
      </c>
      <c r="J100" s="257">
        <f t="shared" si="8"/>
        <v>945682.92</v>
      </c>
      <c r="K100" s="251">
        <f t="shared" si="9"/>
        <v>9.9699443499008666E-4</v>
      </c>
      <c r="L100" s="372"/>
      <c r="M100" s="193"/>
      <c r="N100" s="193"/>
      <c r="O100" s="193"/>
      <c r="P100" s="193"/>
      <c r="Q100" s="193"/>
      <c r="R100" s="193"/>
      <c r="S100" s="193"/>
      <c r="T100" s="193"/>
      <c r="U100" s="193"/>
      <c r="V100" s="193"/>
      <c r="W100" s="193"/>
      <c r="X100" s="193"/>
      <c r="Y100" s="193"/>
      <c r="Z100" s="193"/>
      <c r="AA100" s="193"/>
      <c r="AB100" s="193"/>
      <c r="AC100" s="193"/>
      <c r="AD100" s="193"/>
      <c r="AE100" s="193"/>
      <c r="AF100" s="193">
        <v>10</v>
      </c>
      <c r="AG100" s="193">
        <v>20</v>
      </c>
      <c r="AH100" s="193">
        <v>20</v>
      </c>
      <c r="AI100" s="193">
        <v>30</v>
      </c>
      <c r="AJ100" s="193">
        <v>20</v>
      </c>
      <c r="AK100" s="193"/>
      <c r="AL100" s="193"/>
      <c r="AM100" s="193"/>
      <c r="AN100" s="193"/>
      <c r="AO100" s="193"/>
      <c r="AP100" s="193"/>
      <c r="AQ100" s="193"/>
      <c r="AR100" s="193"/>
      <c r="AS100" s="193"/>
      <c r="AT100" s="193"/>
      <c r="AU100" s="193"/>
      <c r="AV100" s="193"/>
      <c r="AW100" s="193"/>
      <c r="AX100" s="372"/>
      <c r="AY100" s="122"/>
      <c r="AZ100" s="210"/>
      <c r="BA100" s="122"/>
      <c r="BC100" s="110">
        <f t="shared" si="7"/>
        <v>100</v>
      </c>
      <c r="BD100" s="116">
        <f t="shared" si="1"/>
        <v>0</v>
      </c>
    </row>
    <row r="101" spans="2:56" ht="17" customHeight="1" x14ac:dyDescent="0.15">
      <c r="B101" s="117"/>
      <c r="D101" s="91" t="s">
        <v>337</v>
      </c>
      <c r="G101" s="119" t="s">
        <v>12</v>
      </c>
      <c r="H101" s="82">
        <v>13</v>
      </c>
      <c r="I101" s="250">
        <v>101440.61</v>
      </c>
      <c r="J101" s="257">
        <f t="shared" si="8"/>
        <v>1318727.93</v>
      </c>
      <c r="K101" s="251">
        <f t="shared" si="9"/>
        <v>1.390280377989693E-3</v>
      </c>
      <c r="L101" s="372"/>
      <c r="M101" s="193"/>
      <c r="N101" s="193"/>
      <c r="O101" s="193"/>
      <c r="P101" s="193"/>
      <c r="Q101" s="193"/>
      <c r="R101" s="193"/>
      <c r="S101" s="193"/>
      <c r="T101" s="193"/>
      <c r="U101" s="193"/>
      <c r="V101" s="193"/>
      <c r="W101" s="193"/>
      <c r="X101" s="193"/>
      <c r="Y101" s="193"/>
      <c r="Z101" s="193"/>
      <c r="AA101" s="193"/>
      <c r="AB101" s="193"/>
      <c r="AC101" s="193"/>
      <c r="AD101" s="193"/>
      <c r="AE101" s="193"/>
      <c r="AF101" s="193">
        <v>10</v>
      </c>
      <c r="AG101" s="193">
        <v>20</v>
      </c>
      <c r="AH101" s="193">
        <v>20</v>
      </c>
      <c r="AI101" s="193">
        <v>30</v>
      </c>
      <c r="AJ101" s="193">
        <v>20</v>
      </c>
      <c r="AK101" s="193"/>
      <c r="AL101" s="193"/>
      <c r="AM101" s="193"/>
      <c r="AN101" s="193"/>
      <c r="AO101" s="193"/>
      <c r="AP101" s="193"/>
      <c r="AQ101" s="193"/>
      <c r="AR101" s="193"/>
      <c r="AS101" s="193"/>
      <c r="AT101" s="193"/>
      <c r="AU101" s="193"/>
      <c r="AV101" s="193"/>
      <c r="AW101" s="193"/>
      <c r="AX101" s="372"/>
      <c r="AY101" s="122"/>
      <c r="AZ101" s="210"/>
      <c r="BA101" s="122"/>
      <c r="BB101" s="245"/>
      <c r="BC101" s="110">
        <f t="shared" si="7"/>
        <v>100</v>
      </c>
      <c r="BD101" s="116">
        <f t="shared" si="1"/>
        <v>0</v>
      </c>
    </row>
    <row r="102" spans="2:56" ht="17" customHeight="1" x14ac:dyDescent="0.15">
      <c r="B102" s="117"/>
      <c r="D102" s="91" t="s">
        <v>338</v>
      </c>
      <c r="G102" s="119" t="s">
        <v>12</v>
      </c>
      <c r="H102" s="82">
        <v>13</v>
      </c>
      <c r="I102" s="250">
        <v>101440.61</v>
      </c>
      <c r="J102" s="257">
        <f t="shared" si="8"/>
        <v>1318727.93</v>
      </c>
      <c r="K102" s="251">
        <f t="shared" si="9"/>
        <v>1.390280377989693E-3</v>
      </c>
      <c r="L102" s="372"/>
      <c r="M102" s="193"/>
      <c r="N102" s="193"/>
      <c r="O102" s="193"/>
      <c r="P102" s="193"/>
      <c r="Q102" s="193"/>
      <c r="R102" s="193"/>
      <c r="S102" s="193"/>
      <c r="T102" s="193"/>
      <c r="U102" s="193"/>
      <c r="V102" s="193"/>
      <c r="W102" s="193"/>
      <c r="X102" s="193"/>
      <c r="Y102" s="193"/>
      <c r="Z102" s="193"/>
      <c r="AA102" s="193"/>
      <c r="AB102" s="193"/>
      <c r="AC102" s="193"/>
      <c r="AD102" s="193"/>
      <c r="AE102" s="193"/>
      <c r="AF102" s="193">
        <v>10</v>
      </c>
      <c r="AG102" s="193">
        <v>20</v>
      </c>
      <c r="AH102" s="193">
        <v>20</v>
      </c>
      <c r="AI102" s="193">
        <v>30</v>
      </c>
      <c r="AJ102" s="193">
        <v>20</v>
      </c>
      <c r="AK102" s="193"/>
      <c r="AL102" s="193"/>
      <c r="AM102" s="193"/>
      <c r="AN102" s="193"/>
      <c r="AO102" s="193"/>
      <c r="AP102" s="193"/>
      <c r="AQ102" s="193"/>
      <c r="AR102" s="193"/>
      <c r="AS102" s="193"/>
      <c r="AT102" s="193"/>
      <c r="AU102" s="193"/>
      <c r="AV102" s="193"/>
      <c r="AW102" s="193"/>
      <c r="AX102" s="372"/>
      <c r="AY102" s="122"/>
      <c r="AZ102" s="210"/>
      <c r="BA102" s="122"/>
      <c r="BC102" s="110">
        <f t="shared" ref="BC102:BC133" si="10">SUM(M102:AW102)</f>
        <v>100</v>
      </c>
      <c r="BD102" s="116">
        <f t="shared" si="1"/>
        <v>0</v>
      </c>
    </row>
    <row r="103" spans="2:56" ht="17" customHeight="1" x14ac:dyDescent="0.15">
      <c r="B103" s="117"/>
      <c r="D103" s="91" t="s">
        <v>339</v>
      </c>
      <c r="G103" s="119" t="s">
        <v>12</v>
      </c>
      <c r="H103" s="82">
        <v>15</v>
      </c>
      <c r="I103" s="250">
        <v>109541.14</v>
      </c>
      <c r="J103" s="257">
        <f t="shared" si="8"/>
        <v>1643117.1</v>
      </c>
      <c r="K103" s="251">
        <f t="shared" si="9"/>
        <v>1.7322704789223113E-3</v>
      </c>
      <c r="L103" s="372"/>
      <c r="M103" s="193"/>
      <c r="N103" s="193"/>
      <c r="O103" s="193"/>
      <c r="P103" s="193"/>
      <c r="Q103" s="193"/>
      <c r="R103" s="193"/>
      <c r="S103" s="193"/>
      <c r="T103" s="193"/>
      <c r="U103" s="193"/>
      <c r="V103" s="193"/>
      <c r="W103" s="193"/>
      <c r="X103" s="193"/>
      <c r="Y103" s="193"/>
      <c r="Z103" s="193"/>
      <c r="AA103" s="193"/>
      <c r="AB103" s="193"/>
      <c r="AC103" s="193"/>
      <c r="AD103" s="193"/>
      <c r="AE103" s="193"/>
      <c r="AF103" s="193"/>
      <c r="AG103" s="193">
        <v>10</v>
      </c>
      <c r="AH103" s="193">
        <v>20</v>
      </c>
      <c r="AI103" s="193">
        <v>20</v>
      </c>
      <c r="AJ103" s="193">
        <v>30</v>
      </c>
      <c r="AK103" s="193">
        <v>20</v>
      </c>
      <c r="AL103" s="193"/>
      <c r="AM103" s="193"/>
      <c r="AN103" s="193"/>
      <c r="AO103" s="193"/>
      <c r="AP103" s="193"/>
      <c r="AQ103" s="193"/>
      <c r="AR103" s="193"/>
      <c r="AS103" s="193"/>
      <c r="AT103" s="193"/>
      <c r="AU103" s="193"/>
      <c r="AV103" s="193"/>
      <c r="AW103" s="193"/>
      <c r="AX103" s="372"/>
      <c r="AY103" s="122"/>
      <c r="AZ103" s="210"/>
      <c r="BA103" s="122"/>
      <c r="BB103" s="245"/>
      <c r="BC103" s="110">
        <f t="shared" si="10"/>
        <v>100</v>
      </c>
      <c r="BD103" s="116">
        <f t="shared" si="1"/>
        <v>0</v>
      </c>
    </row>
    <row r="104" spans="2:56" ht="17" customHeight="1" x14ac:dyDescent="0.15">
      <c r="B104" s="117"/>
      <c r="D104" s="91" t="s">
        <v>340</v>
      </c>
      <c r="G104" s="119" t="s">
        <v>12</v>
      </c>
      <c r="H104" s="82">
        <v>15</v>
      </c>
      <c r="I104" s="250">
        <v>126270.31</v>
      </c>
      <c r="J104" s="257">
        <f t="shared" si="8"/>
        <v>1894054.65</v>
      </c>
      <c r="K104" s="251">
        <f t="shared" si="9"/>
        <v>1.996823571284439E-3</v>
      </c>
      <c r="L104" s="372"/>
      <c r="M104" s="193"/>
      <c r="N104" s="193"/>
      <c r="O104" s="193"/>
      <c r="P104" s="193"/>
      <c r="Q104" s="193"/>
      <c r="R104" s="193"/>
      <c r="S104" s="193"/>
      <c r="T104" s="193"/>
      <c r="U104" s="193"/>
      <c r="V104" s="193"/>
      <c r="W104" s="193"/>
      <c r="X104" s="193"/>
      <c r="Y104" s="193"/>
      <c r="Z104" s="193"/>
      <c r="AA104" s="193"/>
      <c r="AB104" s="193"/>
      <c r="AC104" s="193"/>
      <c r="AD104" s="193"/>
      <c r="AE104" s="193"/>
      <c r="AF104" s="193"/>
      <c r="AG104" s="193">
        <v>10</v>
      </c>
      <c r="AH104" s="193">
        <v>20</v>
      </c>
      <c r="AI104" s="193">
        <v>20</v>
      </c>
      <c r="AJ104" s="193">
        <v>30</v>
      </c>
      <c r="AK104" s="193">
        <v>20</v>
      </c>
      <c r="AL104" s="193"/>
      <c r="AM104" s="193"/>
      <c r="AN104" s="193"/>
      <c r="AO104" s="193"/>
      <c r="AP104" s="193"/>
      <c r="AQ104" s="193"/>
      <c r="AR104" s="193"/>
      <c r="AS104" s="193"/>
      <c r="AT104" s="193"/>
      <c r="AU104" s="193"/>
      <c r="AV104" s="193"/>
      <c r="AW104" s="193"/>
      <c r="AX104" s="372"/>
      <c r="AY104" s="122"/>
      <c r="AZ104" s="210"/>
      <c r="BA104" s="122"/>
      <c r="BC104" s="110">
        <f t="shared" si="10"/>
        <v>100</v>
      </c>
      <c r="BD104" s="116">
        <f t="shared" si="1"/>
        <v>0</v>
      </c>
    </row>
    <row r="105" spans="2:56" ht="17" customHeight="1" x14ac:dyDescent="0.15">
      <c r="B105" s="117"/>
      <c r="D105" s="91" t="s">
        <v>341</v>
      </c>
      <c r="G105" s="119" t="s">
        <v>12</v>
      </c>
      <c r="H105" s="82">
        <v>15</v>
      </c>
      <c r="I105" s="250">
        <v>235001.67</v>
      </c>
      <c r="J105" s="257">
        <f t="shared" si="8"/>
        <v>3525025.0500000003</v>
      </c>
      <c r="K105" s="251">
        <f t="shared" si="9"/>
        <v>3.7162882861949673E-3</v>
      </c>
      <c r="L105" s="372"/>
      <c r="M105" s="193"/>
      <c r="N105" s="193"/>
      <c r="O105" s="193"/>
      <c r="P105" s="193"/>
      <c r="Q105" s="193"/>
      <c r="R105" s="193"/>
      <c r="S105" s="193"/>
      <c r="T105" s="193"/>
      <c r="U105" s="193"/>
      <c r="V105" s="193"/>
      <c r="W105" s="193"/>
      <c r="X105" s="193"/>
      <c r="Y105" s="193"/>
      <c r="Z105" s="193"/>
      <c r="AA105" s="193"/>
      <c r="AB105" s="193"/>
      <c r="AC105" s="193"/>
      <c r="AD105" s="193"/>
      <c r="AE105" s="193"/>
      <c r="AF105" s="193"/>
      <c r="AG105" s="193">
        <v>10</v>
      </c>
      <c r="AH105" s="193">
        <v>20</v>
      </c>
      <c r="AI105" s="193">
        <v>20</v>
      </c>
      <c r="AJ105" s="193">
        <v>30</v>
      </c>
      <c r="AK105" s="193">
        <v>20</v>
      </c>
      <c r="AL105" s="193"/>
      <c r="AM105" s="193"/>
      <c r="AN105" s="193"/>
      <c r="AO105" s="193"/>
      <c r="AP105" s="193"/>
      <c r="AQ105" s="193"/>
      <c r="AR105" s="193"/>
      <c r="AS105" s="193"/>
      <c r="AT105" s="193"/>
      <c r="AU105" s="193"/>
      <c r="AV105" s="193"/>
      <c r="AW105" s="193"/>
      <c r="AX105" s="372"/>
      <c r="AY105" s="122"/>
      <c r="AZ105" s="210"/>
      <c r="BA105" s="122"/>
      <c r="BB105" s="245"/>
      <c r="BC105" s="110">
        <f t="shared" si="10"/>
        <v>100</v>
      </c>
      <c r="BD105" s="116">
        <f t="shared" si="1"/>
        <v>0</v>
      </c>
    </row>
    <row r="106" spans="2:56" ht="17" customHeight="1" x14ac:dyDescent="0.15">
      <c r="B106" s="117"/>
      <c r="D106" s="91" t="s">
        <v>342</v>
      </c>
      <c r="G106" s="119" t="s">
        <v>12</v>
      </c>
      <c r="H106" s="82">
        <v>15</v>
      </c>
      <c r="I106" s="250">
        <v>109541.14</v>
      </c>
      <c r="J106" s="257">
        <f t="shared" si="8"/>
        <v>1643117.1</v>
      </c>
      <c r="K106" s="251">
        <f t="shared" si="9"/>
        <v>1.7322704789223113E-3</v>
      </c>
      <c r="L106" s="372"/>
      <c r="M106" s="193"/>
      <c r="N106" s="193"/>
      <c r="O106" s="193"/>
      <c r="P106" s="193"/>
      <c r="Q106" s="193"/>
      <c r="R106" s="193"/>
      <c r="S106" s="193"/>
      <c r="T106" s="193"/>
      <c r="U106" s="193"/>
      <c r="V106" s="193"/>
      <c r="W106" s="193"/>
      <c r="X106" s="193"/>
      <c r="Y106" s="193"/>
      <c r="Z106" s="193"/>
      <c r="AA106" s="193"/>
      <c r="AB106" s="193"/>
      <c r="AC106" s="193"/>
      <c r="AD106" s="193"/>
      <c r="AE106" s="193"/>
      <c r="AF106" s="193"/>
      <c r="AG106" s="193">
        <v>10</v>
      </c>
      <c r="AH106" s="193">
        <v>20</v>
      </c>
      <c r="AI106" s="193">
        <v>20</v>
      </c>
      <c r="AJ106" s="193">
        <v>30</v>
      </c>
      <c r="AK106" s="193">
        <v>20</v>
      </c>
      <c r="AL106" s="193"/>
      <c r="AM106" s="193"/>
      <c r="AN106" s="193"/>
      <c r="AO106" s="193"/>
      <c r="AP106" s="193"/>
      <c r="AQ106" s="193"/>
      <c r="AR106" s="193"/>
      <c r="AS106" s="193"/>
      <c r="AT106" s="193"/>
      <c r="AU106" s="193"/>
      <c r="AV106" s="193"/>
      <c r="AW106" s="193"/>
      <c r="AX106" s="372"/>
      <c r="AY106" s="122"/>
      <c r="AZ106" s="210"/>
      <c r="BA106" s="122"/>
      <c r="BC106" s="110">
        <f t="shared" si="10"/>
        <v>100</v>
      </c>
      <c r="BD106" s="116">
        <f t="shared" si="1"/>
        <v>0</v>
      </c>
    </row>
    <row r="107" spans="2:56" ht="17" customHeight="1" x14ac:dyDescent="0.15">
      <c r="B107" s="117"/>
      <c r="D107" s="91" t="s">
        <v>343</v>
      </c>
      <c r="G107" s="119" t="s">
        <v>12</v>
      </c>
      <c r="H107" s="82">
        <v>13</v>
      </c>
      <c r="I107" s="250">
        <v>101440.61</v>
      </c>
      <c r="J107" s="257">
        <f t="shared" si="8"/>
        <v>1318727.93</v>
      </c>
      <c r="K107" s="251">
        <f t="shared" si="9"/>
        <v>1.390280377989693E-3</v>
      </c>
      <c r="L107" s="372"/>
      <c r="M107" s="193"/>
      <c r="N107" s="193"/>
      <c r="O107" s="193"/>
      <c r="P107" s="193"/>
      <c r="Q107" s="193"/>
      <c r="R107" s="193"/>
      <c r="S107" s="193"/>
      <c r="T107" s="193"/>
      <c r="U107" s="193"/>
      <c r="V107" s="193"/>
      <c r="W107" s="193"/>
      <c r="X107" s="193"/>
      <c r="Y107" s="193"/>
      <c r="Z107" s="193"/>
      <c r="AA107" s="193"/>
      <c r="AB107" s="193"/>
      <c r="AC107" s="193"/>
      <c r="AD107" s="193"/>
      <c r="AE107" s="193"/>
      <c r="AF107" s="193"/>
      <c r="AG107" s="193"/>
      <c r="AH107" s="193">
        <v>10</v>
      </c>
      <c r="AI107" s="193">
        <v>20</v>
      </c>
      <c r="AJ107" s="193">
        <v>20</v>
      </c>
      <c r="AK107" s="193">
        <v>30</v>
      </c>
      <c r="AL107" s="193">
        <v>20</v>
      </c>
      <c r="AM107" s="193"/>
      <c r="AN107" s="193"/>
      <c r="AO107" s="193"/>
      <c r="AP107" s="193"/>
      <c r="AQ107" s="193"/>
      <c r="AR107" s="193"/>
      <c r="AS107" s="193"/>
      <c r="AT107" s="193"/>
      <c r="AU107" s="193"/>
      <c r="AV107" s="193"/>
      <c r="AW107" s="193"/>
      <c r="AX107" s="372"/>
      <c r="AY107" s="122"/>
      <c r="AZ107" s="210"/>
      <c r="BA107" s="122"/>
      <c r="BB107" s="245"/>
      <c r="BC107" s="110">
        <f t="shared" si="10"/>
        <v>100</v>
      </c>
      <c r="BD107" s="116">
        <f t="shared" si="1"/>
        <v>0</v>
      </c>
    </row>
    <row r="108" spans="2:56" ht="17" customHeight="1" x14ac:dyDescent="0.15">
      <c r="B108" s="117"/>
      <c r="D108" s="91" t="s">
        <v>344</v>
      </c>
      <c r="G108" s="119" t="s">
        <v>12</v>
      </c>
      <c r="H108" s="82">
        <v>13</v>
      </c>
      <c r="I108" s="250">
        <v>101440.61</v>
      </c>
      <c r="J108" s="257">
        <f t="shared" si="8"/>
        <v>1318727.93</v>
      </c>
      <c r="K108" s="251">
        <f t="shared" si="9"/>
        <v>1.390280377989693E-3</v>
      </c>
      <c r="L108" s="372"/>
      <c r="M108" s="193"/>
      <c r="N108" s="193"/>
      <c r="O108" s="193"/>
      <c r="P108" s="193"/>
      <c r="Q108" s="193"/>
      <c r="R108" s="193"/>
      <c r="S108" s="193"/>
      <c r="T108" s="193"/>
      <c r="U108" s="193"/>
      <c r="V108" s="193"/>
      <c r="W108" s="193"/>
      <c r="X108" s="193"/>
      <c r="Y108" s="193"/>
      <c r="Z108" s="193"/>
      <c r="AA108" s="193"/>
      <c r="AB108" s="193"/>
      <c r="AC108" s="193"/>
      <c r="AD108" s="193"/>
      <c r="AE108" s="193"/>
      <c r="AF108" s="193"/>
      <c r="AG108" s="193"/>
      <c r="AH108" s="193">
        <v>10</v>
      </c>
      <c r="AI108" s="193">
        <v>20</v>
      </c>
      <c r="AJ108" s="193">
        <v>20</v>
      </c>
      <c r="AK108" s="193">
        <v>30</v>
      </c>
      <c r="AL108" s="193">
        <v>20</v>
      </c>
      <c r="AM108" s="193"/>
      <c r="AN108" s="193"/>
      <c r="AO108" s="193"/>
      <c r="AP108" s="193"/>
      <c r="AQ108" s="193"/>
      <c r="AR108" s="193"/>
      <c r="AS108" s="193"/>
      <c r="AT108" s="193"/>
      <c r="AU108" s="193"/>
      <c r="AV108" s="193"/>
      <c r="AW108" s="193"/>
      <c r="AX108" s="372"/>
      <c r="AY108" s="122"/>
      <c r="AZ108" s="210"/>
      <c r="BA108" s="122"/>
      <c r="BC108" s="110">
        <f t="shared" si="10"/>
        <v>100</v>
      </c>
      <c r="BD108" s="116">
        <f t="shared" si="1"/>
        <v>0</v>
      </c>
    </row>
    <row r="109" spans="2:56" ht="17" customHeight="1" x14ac:dyDescent="0.15">
      <c r="B109" s="117"/>
      <c r="D109" s="91" t="s">
        <v>345</v>
      </c>
      <c r="G109" s="119" t="s">
        <v>12</v>
      </c>
      <c r="H109" s="82">
        <v>13</v>
      </c>
      <c r="I109" s="250">
        <v>126570.26</v>
      </c>
      <c r="J109" s="257">
        <f t="shared" si="8"/>
        <v>1645413.38</v>
      </c>
      <c r="K109" s="251">
        <f t="shared" si="9"/>
        <v>1.7346913520635741E-3</v>
      </c>
      <c r="L109" s="372"/>
      <c r="M109" s="193"/>
      <c r="N109" s="193"/>
      <c r="O109" s="193"/>
      <c r="P109" s="193"/>
      <c r="Q109" s="193"/>
      <c r="R109" s="193"/>
      <c r="S109" s="193"/>
      <c r="T109" s="193"/>
      <c r="U109" s="193"/>
      <c r="V109" s="193"/>
      <c r="W109" s="193"/>
      <c r="X109" s="193"/>
      <c r="Y109" s="193"/>
      <c r="Z109" s="193"/>
      <c r="AA109" s="193"/>
      <c r="AB109" s="193"/>
      <c r="AC109" s="193"/>
      <c r="AD109" s="193"/>
      <c r="AE109" s="193"/>
      <c r="AF109" s="193"/>
      <c r="AG109" s="193"/>
      <c r="AH109" s="193"/>
      <c r="AI109" s="193">
        <v>10</v>
      </c>
      <c r="AJ109" s="193">
        <v>20</v>
      </c>
      <c r="AK109" s="193">
        <v>20</v>
      </c>
      <c r="AL109" s="193">
        <v>30</v>
      </c>
      <c r="AM109" s="193">
        <v>20</v>
      </c>
      <c r="AN109" s="193"/>
      <c r="AO109" s="193"/>
      <c r="AP109" s="193"/>
      <c r="AQ109" s="193"/>
      <c r="AR109" s="193"/>
      <c r="AS109" s="193"/>
      <c r="AT109" s="193"/>
      <c r="AU109" s="193"/>
      <c r="AV109" s="193"/>
      <c r="AW109" s="193"/>
      <c r="AX109" s="372"/>
      <c r="AY109" s="122"/>
      <c r="AZ109" s="210"/>
      <c r="BA109" s="122"/>
      <c r="BB109" s="245"/>
      <c r="BC109" s="110">
        <f t="shared" si="10"/>
        <v>100</v>
      </c>
      <c r="BD109" s="116">
        <f t="shared" si="1"/>
        <v>0</v>
      </c>
    </row>
    <row r="110" spans="2:56" ht="17" customHeight="1" x14ac:dyDescent="0.15">
      <c r="B110" s="117"/>
      <c r="D110" s="91" t="s">
        <v>346</v>
      </c>
      <c r="G110" s="119" t="s">
        <v>12</v>
      </c>
      <c r="H110" s="82">
        <v>13</v>
      </c>
      <c r="I110" s="250">
        <v>101440.61</v>
      </c>
      <c r="J110" s="257">
        <f t="shared" si="8"/>
        <v>1318727.93</v>
      </c>
      <c r="K110" s="251">
        <f t="shared" si="9"/>
        <v>1.390280377989693E-3</v>
      </c>
      <c r="L110" s="372"/>
      <c r="M110" s="193"/>
      <c r="N110" s="193"/>
      <c r="O110" s="193"/>
      <c r="P110" s="193"/>
      <c r="Q110" s="193"/>
      <c r="R110" s="193"/>
      <c r="S110" s="193"/>
      <c r="T110" s="193"/>
      <c r="U110" s="193"/>
      <c r="V110" s="193"/>
      <c r="W110" s="193"/>
      <c r="X110" s="193"/>
      <c r="Y110" s="193"/>
      <c r="Z110" s="193"/>
      <c r="AA110" s="193"/>
      <c r="AB110" s="193"/>
      <c r="AC110" s="193"/>
      <c r="AD110" s="193"/>
      <c r="AE110" s="193"/>
      <c r="AF110" s="193"/>
      <c r="AG110" s="193"/>
      <c r="AH110" s="193"/>
      <c r="AI110" s="193">
        <v>10</v>
      </c>
      <c r="AJ110" s="193">
        <v>20</v>
      </c>
      <c r="AK110" s="193">
        <v>20</v>
      </c>
      <c r="AL110" s="193">
        <v>30</v>
      </c>
      <c r="AM110" s="193">
        <v>20</v>
      </c>
      <c r="AN110" s="193"/>
      <c r="AO110" s="193"/>
      <c r="AP110" s="193"/>
      <c r="AQ110" s="193"/>
      <c r="AR110" s="193"/>
      <c r="AS110" s="193"/>
      <c r="AT110" s="193"/>
      <c r="AU110" s="193"/>
      <c r="AV110" s="193"/>
      <c r="AW110" s="193"/>
      <c r="AX110" s="372"/>
      <c r="AY110" s="122"/>
      <c r="AZ110" s="210"/>
      <c r="BA110" s="122"/>
      <c r="BC110" s="110">
        <f t="shared" si="10"/>
        <v>100</v>
      </c>
      <c r="BD110" s="116">
        <f t="shared" si="1"/>
        <v>0</v>
      </c>
    </row>
    <row r="111" spans="2:56" ht="17" customHeight="1" x14ac:dyDescent="0.15">
      <c r="B111" s="117"/>
      <c r="D111" s="91" t="s">
        <v>388</v>
      </c>
      <c r="G111" s="119" t="s">
        <v>12</v>
      </c>
      <c r="H111" s="82">
        <v>13</v>
      </c>
      <c r="I111" s="250">
        <v>227084.06</v>
      </c>
      <c r="J111" s="257">
        <f t="shared" si="8"/>
        <v>2952092.78</v>
      </c>
      <c r="K111" s="251">
        <f t="shared" si="9"/>
        <v>3.1122694626169352E-3</v>
      </c>
      <c r="L111" s="372"/>
      <c r="M111" s="193"/>
      <c r="N111" s="193"/>
      <c r="O111" s="193"/>
      <c r="P111" s="193"/>
      <c r="Q111" s="193"/>
      <c r="R111" s="193"/>
      <c r="S111" s="193"/>
      <c r="T111" s="193"/>
      <c r="U111" s="193"/>
      <c r="V111" s="193"/>
      <c r="W111" s="193"/>
      <c r="X111" s="193"/>
      <c r="Y111" s="193"/>
      <c r="Z111" s="193"/>
      <c r="AA111" s="193"/>
      <c r="AB111" s="193"/>
      <c r="AC111" s="193"/>
      <c r="AD111" s="193"/>
      <c r="AE111" s="193"/>
      <c r="AF111" s="193"/>
      <c r="AG111" s="193"/>
      <c r="AH111" s="193"/>
      <c r="AI111" s="193">
        <v>10</v>
      </c>
      <c r="AJ111" s="193">
        <v>20</v>
      </c>
      <c r="AK111" s="193">
        <v>20</v>
      </c>
      <c r="AL111" s="193">
        <v>30</v>
      </c>
      <c r="AM111" s="193">
        <v>20</v>
      </c>
      <c r="AN111" s="193"/>
      <c r="AO111" s="193"/>
      <c r="AP111" s="193"/>
      <c r="AQ111" s="193"/>
      <c r="AR111" s="193"/>
      <c r="AS111" s="193"/>
      <c r="AT111" s="193"/>
      <c r="AU111" s="193"/>
      <c r="AV111" s="193"/>
      <c r="AW111" s="193"/>
      <c r="AX111" s="372"/>
      <c r="AY111" s="122"/>
      <c r="AZ111" s="210"/>
      <c r="BA111" s="122"/>
      <c r="BB111" s="245"/>
      <c r="BC111" s="110">
        <f t="shared" si="10"/>
        <v>100</v>
      </c>
      <c r="BD111" s="116">
        <f t="shared" si="1"/>
        <v>0</v>
      </c>
    </row>
    <row r="112" spans="2:56" ht="17" customHeight="1" x14ac:dyDescent="0.15">
      <c r="B112" s="117"/>
      <c r="D112" s="91" t="s">
        <v>387</v>
      </c>
      <c r="G112" s="119"/>
      <c r="H112" s="252"/>
      <c r="I112" s="250"/>
      <c r="J112" s="257"/>
      <c r="K112" s="251"/>
      <c r="L112" s="372"/>
      <c r="M112" s="193"/>
      <c r="N112" s="193"/>
      <c r="O112" s="193"/>
      <c r="P112" s="193"/>
      <c r="Q112" s="193"/>
      <c r="R112" s="193"/>
      <c r="S112" s="193"/>
      <c r="T112" s="193"/>
      <c r="U112" s="193"/>
      <c r="V112" s="193"/>
      <c r="W112" s="193"/>
      <c r="X112" s="193"/>
      <c r="Y112" s="193"/>
      <c r="Z112" s="193"/>
      <c r="AA112" s="193"/>
      <c r="AB112" s="193"/>
      <c r="AC112" s="193"/>
      <c r="AD112" s="193"/>
      <c r="AE112" s="193"/>
      <c r="AF112" s="193"/>
      <c r="AG112" s="193"/>
      <c r="AH112" s="193"/>
      <c r="AI112" s="193"/>
      <c r="AJ112" s="193"/>
      <c r="AK112" s="193"/>
      <c r="AL112" s="193"/>
      <c r="AM112" s="193"/>
      <c r="AN112" s="193"/>
      <c r="AO112" s="193"/>
      <c r="AP112" s="193"/>
      <c r="AQ112" s="193"/>
      <c r="AR112" s="193"/>
      <c r="AS112" s="193"/>
      <c r="AT112" s="193"/>
      <c r="AU112" s="193"/>
      <c r="AV112" s="193"/>
      <c r="AW112" s="193"/>
      <c r="AX112" s="372"/>
      <c r="AY112" s="122"/>
      <c r="AZ112" s="210"/>
      <c r="BA112" s="122"/>
      <c r="BC112" s="110">
        <f t="shared" si="10"/>
        <v>0</v>
      </c>
      <c r="BD112" s="116" t="str">
        <f t="shared" si="1"/>
        <v/>
      </c>
    </row>
    <row r="113" spans="2:56" ht="17" customHeight="1" x14ac:dyDescent="0.15">
      <c r="B113" s="117"/>
      <c r="D113" s="91" t="s">
        <v>347</v>
      </c>
      <c r="G113" s="119" t="s">
        <v>12</v>
      </c>
      <c r="H113" s="82">
        <v>13</v>
      </c>
      <c r="I113" s="250">
        <v>101440.61</v>
      </c>
      <c r="J113" s="257">
        <f t="shared" ref="J113:J146" si="11">H113*I113</f>
        <v>1318727.93</v>
      </c>
      <c r="K113" s="251">
        <f t="shared" ref="K113:K146" si="12">J113/$J$214</f>
        <v>1.390280377989693E-3</v>
      </c>
      <c r="L113" s="302"/>
      <c r="M113" s="193"/>
      <c r="N113" s="193"/>
      <c r="O113" s="193"/>
      <c r="P113" s="193"/>
      <c r="Q113" s="193"/>
      <c r="R113" s="193"/>
      <c r="S113" s="193"/>
      <c r="T113" s="193"/>
      <c r="U113" s="193"/>
      <c r="V113" s="193"/>
      <c r="W113" s="193"/>
      <c r="X113" s="193"/>
      <c r="Y113" s="193"/>
      <c r="Z113" s="193"/>
      <c r="AA113" s="193"/>
      <c r="AB113" s="193"/>
      <c r="AC113" s="193"/>
      <c r="AD113" s="193"/>
      <c r="AE113" s="193"/>
      <c r="AF113" s="193"/>
      <c r="AG113" s="193"/>
      <c r="AH113" s="193"/>
      <c r="AI113" s="193">
        <v>10</v>
      </c>
      <c r="AJ113" s="193">
        <v>20</v>
      </c>
      <c r="AK113" s="193">
        <v>20</v>
      </c>
      <c r="AL113" s="193">
        <v>30</v>
      </c>
      <c r="AM113" s="193">
        <v>20</v>
      </c>
      <c r="AN113" s="193"/>
      <c r="AO113" s="193"/>
      <c r="AP113" s="193"/>
      <c r="AQ113" s="193"/>
      <c r="AR113" s="193"/>
      <c r="AS113" s="193"/>
      <c r="AT113" s="193"/>
      <c r="AU113" s="193"/>
      <c r="AV113" s="193"/>
      <c r="AW113" s="193"/>
      <c r="AX113" s="302"/>
      <c r="AY113" s="122"/>
      <c r="AZ113" s="210"/>
      <c r="BA113" s="122"/>
      <c r="BB113" s="245"/>
      <c r="BC113" s="110">
        <f t="shared" si="10"/>
        <v>100</v>
      </c>
      <c r="BD113" s="116">
        <f t="shared" si="1"/>
        <v>0</v>
      </c>
    </row>
    <row r="114" spans="2:56" ht="17" customHeight="1" x14ac:dyDescent="0.15">
      <c r="B114" s="117"/>
      <c r="D114" s="91" t="s">
        <v>348</v>
      </c>
      <c r="G114" s="119" t="s">
        <v>12</v>
      </c>
      <c r="H114" s="82">
        <v>13</v>
      </c>
      <c r="I114" s="250">
        <v>134945.98000000001</v>
      </c>
      <c r="J114" s="257">
        <f t="shared" si="11"/>
        <v>1754297.7400000002</v>
      </c>
      <c r="K114" s="251">
        <f t="shared" si="12"/>
        <v>1.8494836346369522E-3</v>
      </c>
      <c r="L114" s="302"/>
      <c r="M114" s="193"/>
      <c r="N114" s="193"/>
      <c r="O114" s="193"/>
      <c r="P114" s="193"/>
      <c r="Q114" s="193"/>
      <c r="R114" s="193"/>
      <c r="S114" s="193"/>
      <c r="T114" s="193"/>
      <c r="U114" s="193"/>
      <c r="V114" s="193"/>
      <c r="W114" s="193"/>
      <c r="X114" s="193"/>
      <c r="Y114" s="193"/>
      <c r="Z114" s="193"/>
      <c r="AA114" s="193"/>
      <c r="AB114" s="193"/>
      <c r="AC114" s="193"/>
      <c r="AD114" s="193"/>
      <c r="AE114" s="193"/>
      <c r="AF114" s="193"/>
      <c r="AG114" s="193"/>
      <c r="AH114" s="193"/>
      <c r="AI114" s="193"/>
      <c r="AJ114" s="193">
        <v>10</v>
      </c>
      <c r="AK114" s="193">
        <v>20</v>
      </c>
      <c r="AL114" s="193">
        <v>20</v>
      </c>
      <c r="AM114" s="193">
        <v>30</v>
      </c>
      <c r="AN114" s="193">
        <v>20</v>
      </c>
      <c r="AO114" s="193"/>
      <c r="AP114" s="193"/>
      <c r="AQ114" s="193"/>
      <c r="AR114" s="193"/>
      <c r="AS114" s="193"/>
      <c r="AT114" s="193"/>
      <c r="AU114" s="193"/>
      <c r="AV114" s="193"/>
      <c r="AW114" s="193"/>
      <c r="AX114" s="302"/>
      <c r="AY114" s="122"/>
      <c r="AZ114" s="210"/>
      <c r="BA114" s="122"/>
      <c r="BC114" s="110">
        <f t="shared" si="10"/>
        <v>100</v>
      </c>
      <c r="BD114" s="116">
        <f t="shared" si="1"/>
        <v>0</v>
      </c>
    </row>
    <row r="115" spans="2:56" ht="17" customHeight="1" x14ac:dyDescent="0.15">
      <c r="B115" s="117"/>
      <c r="D115" s="91" t="s">
        <v>349</v>
      </c>
      <c r="G115" s="119" t="s">
        <v>12</v>
      </c>
      <c r="H115" s="82">
        <v>13</v>
      </c>
      <c r="I115" s="250">
        <v>134945.98000000001</v>
      </c>
      <c r="J115" s="257">
        <f t="shared" si="11"/>
        <v>1754297.7400000002</v>
      </c>
      <c r="K115" s="251">
        <f t="shared" si="12"/>
        <v>1.8494836346369522E-3</v>
      </c>
      <c r="L115" s="302"/>
      <c r="M115" s="193"/>
      <c r="N115" s="193"/>
      <c r="O115" s="193"/>
      <c r="P115" s="193"/>
      <c r="Q115" s="193"/>
      <c r="R115" s="193"/>
      <c r="S115" s="193"/>
      <c r="T115" s="193"/>
      <c r="U115" s="193"/>
      <c r="V115" s="193"/>
      <c r="W115" s="193"/>
      <c r="X115" s="193"/>
      <c r="Y115" s="193"/>
      <c r="Z115" s="193"/>
      <c r="AA115" s="193"/>
      <c r="AB115" s="193"/>
      <c r="AC115" s="193"/>
      <c r="AD115" s="193"/>
      <c r="AE115" s="193"/>
      <c r="AF115" s="193"/>
      <c r="AG115" s="193"/>
      <c r="AH115" s="193"/>
      <c r="AI115" s="193"/>
      <c r="AJ115" s="193">
        <v>10</v>
      </c>
      <c r="AK115" s="193">
        <v>20</v>
      </c>
      <c r="AL115" s="193">
        <v>20</v>
      </c>
      <c r="AM115" s="193">
        <v>30</v>
      </c>
      <c r="AN115" s="193">
        <v>20</v>
      </c>
      <c r="AO115" s="193"/>
      <c r="AP115" s="193"/>
      <c r="AQ115" s="193"/>
      <c r="AR115" s="193"/>
      <c r="AS115" s="193"/>
      <c r="AT115" s="193"/>
      <c r="AU115" s="193"/>
      <c r="AV115" s="193"/>
      <c r="AW115" s="193"/>
      <c r="AX115" s="302"/>
      <c r="AY115" s="122"/>
      <c r="AZ115" s="210"/>
      <c r="BA115" s="128">
        <v>50</v>
      </c>
      <c r="BB115" s="245"/>
      <c r="BC115" s="110">
        <f t="shared" si="10"/>
        <v>100</v>
      </c>
      <c r="BD115" s="116">
        <f t="shared" si="1"/>
        <v>0</v>
      </c>
    </row>
    <row r="116" spans="2:56" ht="17" customHeight="1" x14ac:dyDescent="0.15">
      <c r="B116" s="117"/>
      <c r="D116" s="91" t="s">
        <v>350</v>
      </c>
      <c r="G116" s="119" t="s">
        <v>12</v>
      </c>
      <c r="H116" s="82">
        <v>13</v>
      </c>
      <c r="I116" s="250">
        <v>134945.98000000001</v>
      </c>
      <c r="J116" s="257">
        <f t="shared" si="11"/>
        <v>1754297.7400000002</v>
      </c>
      <c r="K116" s="251">
        <f t="shared" si="12"/>
        <v>1.8494836346369522E-3</v>
      </c>
      <c r="L116" s="302"/>
      <c r="M116" s="193"/>
      <c r="N116" s="193"/>
      <c r="O116" s="193"/>
      <c r="P116" s="193"/>
      <c r="Q116" s="193"/>
      <c r="R116" s="193"/>
      <c r="S116" s="193"/>
      <c r="T116" s="193"/>
      <c r="U116" s="193"/>
      <c r="V116" s="193"/>
      <c r="W116" s="193"/>
      <c r="X116" s="193"/>
      <c r="Y116" s="193"/>
      <c r="Z116" s="193"/>
      <c r="AA116" s="193"/>
      <c r="AB116" s="193"/>
      <c r="AC116" s="193"/>
      <c r="AD116" s="193"/>
      <c r="AE116" s="193"/>
      <c r="AF116" s="193"/>
      <c r="AG116" s="193"/>
      <c r="AH116" s="193"/>
      <c r="AI116" s="193"/>
      <c r="AJ116" s="193">
        <v>10</v>
      </c>
      <c r="AK116" s="193">
        <v>20</v>
      </c>
      <c r="AL116" s="193">
        <v>20</v>
      </c>
      <c r="AM116" s="193">
        <v>30</v>
      </c>
      <c r="AN116" s="193">
        <v>20</v>
      </c>
      <c r="AO116" s="193"/>
      <c r="AP116" s="193"/>
      <c r="AQ116" s="193"/>
      <c r="AR116" s="193"/>
      <c r="AS116" s="193"/>
      <c r="AT116" s="193"/>
      <c r="AU116" s="193"/>
      <c r="AV116" s="193"/>
      <c r="AW116" s="193"/>
      <c r="AX116" s="302"/>
      <c r="AY116" s="210"/>
      <c r="AZ116" s="122"/>
      <c r="BA116" s="122"/>
      <c r="BC116" s="110">
        <f t="shared" si="10"/>
        <v>100</v>
      </c>
      <c r="BD116" s="116">
        <f t="shared" si="1"/>
        <v>0</v>
      </c>
    </row>
    <row r="117" spans="2:56" ht="17" customHeight="1" x14ac:dyDescent="0.15">
      <c r="B117" s="117"/>
      <c r="D117" s="91" t="s">
        <v>351</v>
      </c>
      <c r="G117" s="119" t="s">
        <v>12</v>
      </c>
      <c r="H117" s="82">
        <v>13</v>
      </c>
      <c r="I117" s="250">
        <v>93064.89</v>
      </c>
      <c r="J117" s="257">
        <f t="shared" si="11"/>
        <v>1209843.57</v>
      </c>
      <c r="K117" s="251">
        <f t="shared" si="12"/>
        <v>1.275488095416315E-3</v>
      </c>
      <c r="L117" s="302"/>
      <c r="M117" s="193"/>
      <c r="N117" s="193"/>
      <c r="O117" s="193"/>
      <c r="P117" s="193"/>
      <c r="Q117" s="193"/>
      <c r="R117" s="193"/>
      <c r="S117" s="193"/>
      <c r="T117" s="193"/>
      <c r="U117" s="193"/>
      <c r="V117" s="193"/>
      <c r="W117" s="193"/>
      <c r="X117" s="193"/>
      <c r="Y117" s="193"/>
      <c r="Z117" s="193"/>
      <c r="AA117" s="193"/>
      <c r="AB117" s="193"/>
      <c r="AC117" s="193"/>
      <c r="AD117" s="193"/>
      <c r="AE117" s="193"/>
      <c r="AF117" s="193"/>
      <c r="AG117" s="193"/>
      <c r="AH117" s="193"/>
      <c r="AI117" s="193"/>
      <c r="AJ117" s="193">
        <v>10</v>
      </c>
      <c r="AK117" s="193">
        <v>20</v>
      </c>
      <c r="AL117" s="193">
        <v>20</v>
      </c>
      <c r="AM117" s="193">
        <v>30</v>
      </c>
      <c r="AN117" s="193">
        <v>20</v>
      </c>
      <c r="AO117" s="193"/>
      <c r="AP117" s="193"/>
      <c r="AQ117" s="193"/>
      <c r="AR117" s="193"/>
      <c r="AS117" s="193"/>
      <c r="AT117" s="193"/>
      <c r="AU117" s="193"/>
      <c r="AV117" s="193"/>
      <c r="AW117" s="193"/>
      <c r="AX117" s="302"/>
      <c r="AY117" s="210"/>
      <c r="AZ117" s="122"/>
      <c r="BA117" s="122"/>
      <c r="BB117" s="245"/>
      <c r="BC117" s="110">
        <f t="shared" si="10"/>
        <v>100</v>
      </c>
      <c r="BD117" s="116">
        <f t="shared" si="1"/>
        <v>0</v>
      </c>
    </row>
    <row r="118" spans="2:56" ht="17" customHeight="1" x14ac:dyDescent="0.15">
      <c r="B118" s="117"/>
      <c r="D118" s="91" t="s">
        <v>352</v>
      </c>
      <c r="G118" s="119" t="s">
        <v>12</v>
      </c>
      <c r="H118" s="82">
        <v>12</v>
      </c>
      <c r="I118" s="250">
        <v>98272.77</v>
      </c>
      <c r="J118" s="257">
        <f t="shared" si="11"/>
        <v>1179273.24</v>
      </c>
      <c r="K118" s="251">
        <f t="shared" si="12"/>
        <v>1.2432590594030491E-3</v>
      </c>
      <c r="L118" s="302"/>
      <c r="M118" s="193"/>
      <c r="N118" s="193"/>
      <c r="O118" s="193"/>
      <c r="P118" s="193"/>
      <c r="Q118" s="193"/>
      <c r="R118" s="193"/>
      <c r="S118" s="193"/>
      <c r="T118" s="193"/>
      <c r="U118" s="193"/>
      <c r="V118" s="193"/>
      <c r="W118" s="193"/>
      <c r="X118" s="193"/>
      <c r="Y118" s="193"/>
      <c r="Z118" s="193"/>
      <c r="AA118" s="193"/>
      <c r="AB118" s="193"/>
      <c r="AC118" s="193"/>
      <c r="AD118" s="193"/>
      <c r="AE118" s="193"/>
      <c r="AF118" s="193"/>
      <c r="AG118" s="193"/>
      <c r="AH118" s="193"/>
      <c r="AI118" s="193"/>
      <c r="AJ118" s="193"/>
      <c r="AK118" s="193">
        <v>10</v>
      </c>
      <c r="AL118" s="193">
        <v>20</v>
      </c>
      <c r="AM118" s="193">
        <v>20</v>
      </c>
      <c r="AN118" s="193">
        <v>30</v>
      </c>
      <c r="AO118" s="193">
        <v>20</v>
      </c>
      <c r="AP118" s="193"/>
      <c r="AQ118" s="193"/>
      <c r="AR118" s="193"/>
      <c r="AS118" s="193"/>
      <c r="AT118" s="193"/>
      <c r="AU118" s="193"/>
      <c r="AV118" s="193"/>
      <c r="AW118" s="193"/>
      <c r="AX118" s="302"/>
      <c r="AY118" s="210"/>
      <c r="AZ118" s="122"/>
      <c r="BA118" s="122"/>
      <c r="BC118" s="110">
        <f t="shared" si="10"/>
        <v>100</v>
      </c>
      <c r="BD118" s="116">
        <f t="shared" si="1"/>
        <v>0</v>
      </c>
    </row>
    <row r="119" spans="2:56" ht="17" customHeight="1" x14ac:dyDescent="0.15">
      <c r="B119" s="117"/>
      <c r="D119" s="91" t="s">
        <v>353</v>
      </c>
      <c r="G119" s="119" t="s">
        <v>12</v>
      </c>
      <c r="H119" s="82">
        <v>12</v>
      </c>
      <c r="I119" s="250">
        <v>117733.53</v>
      </c>
      <c r="J119" s="257">
        <f t="shared" si="11"/>
        <v>1412802.3599999999</v>
      </c>
      <c r="K119" s="251">
        <f t="shared" si="12"/>
        <v>1.4894591631842741E-3</v>
      </c>
      <c r="L119" s="302"/>
      <c r="M119" s="193"/>
      <c r="N119" s="193"/>
      <c r="O119" s="193"/>
      <c r="P119" s="193"/>
      <c r="Q119" s="193"/>
      <c r="R119" s="193"/>
      <c r="S119" s="193"/>
      <c r="T119" s="193"/>
      <c r="U119" s="193"/>
      <c r="V119" s="193"/>
      <c r="W119" s="193"/>
      <c r="X119" s="193"/>
      <c r="Y119" s="193"/>
      <c r="Z119" s="193"/>
      <c r="AA119" s="193"/>
      <c r="AB119" s="193"/>
      <c r="AC119" s="193"/>
      <c r="AD119" s="193"/>
      <c r="AE119" s="193"/>
      <c r="AF119" s="193"/>
      <c r="AG119" s="193"/>
      <c r="AH119" s="193"/>
      <c r="AI119" s="193"/>
      <c r="AJ119" s="193"/>
      <c r="AK119" s="193">
        <v>10</v>
      </c>
      <c r="AL119" s="193">
        <v>20</v>
      </c>
      <c r="AM119" s="193">
        <v>20</v>
      </c>
      <c r="AN119" s="193">
        <v>30</v>
      </c>
      <c r="AO119" s="193">
        <v>20</v>
      </c>
      <c r="AP119" s="193"/>
      <c r="AQ119" s="193"/>
      <c r="AR119" s="193"/>
      <c r="AS119" s="193"/>
      <c r="AT119" s="193"/>
      <c r="AU119" s="193"/>
      <c r="AV119" s="193"/>
      <c r="AW119" s="193"/>
      <c r="AX119" s="302"/>
      <c r="AY119" s="210"/>
      <c r="AZ119" s="122"/>
      <c r="BA119" s="122"/>
      <c r="BB119" s="245"/>
      <c r="BC119" s="110">
        <f t="shared" si="10"/>
        <v>100</v>
      </c>
      <c r="BD119" s="116">
        <f t="shared" si="1"/>
        <v>0</v>
      </c>
    </row>
    <row r="120" spans="2:56" ht="17" customHeight="1" x14ac:dyDescent="0.15">
      <c r="B120" s="117"/>
      <c r="D120" s="91" t="s">
        <v>354</v>
      </c>
      <c r="G120" s="119" t="s">
        <v>12</v>
      </c>
      <c r="H120" s="82">
        <v>12</v>
      </c>
      <c r="I120" s="250">
        <v>143685.54999999999</v>
      </c>
      <c r="J120" s="257">
        <f t="shared" si="11"/>
        <v>1724226.5999999999</v>
      </c>
      <c r="K120" s="251">
        <f t="shared" si="12"/>
        <v>1.8177808740184058E-3</v>
      </c>
      <c r="L120" s="302"/>
      <c r="M120" s="193"/>
      <c r="N120" s="193"/>
      <c r="O120" s="193"/>
      <c r="P120" s="193"/>
      <c r="Q120" s="193"/>
      <c r="R120" s="193"/>
      <c r="S120" s="193"/>
      <c r="T120" s="193"/>
      <c r="U120" s="193"/>
      <c r="V120" s="193"/>
      <c r="W120" s="193"/>
      <c r="X120" s="193"/>
      <c r="Y120" s="193"/>
      <c r="Z120" s="193"/>
      <c r="AA120" s="193"/>
      <c r="AB120" s="193"/>
      <c r="AC120" s="193"/>
      <c r="AD120" s="193"/>
      <c r="AE120" s="193"/>
      <c r="AF120" s="193"/>
      <c r="AG120" s="193"/>
      <c r="AH120" s="193"/>
      <c r="AI120" s="193"/>
      <c r="AJ120" s="193"/>
      <c r="AK120" s="193">
        <v>10</v>
      </c>
      <c r="AL120" s="193">
        <v>20</v>
      </c>
      <c r="AM120" s="193">
        <v>20</v>
      </c>
      <c r="AN120" s="193">
        <v>30</v>
      </c>
      <c r="AO120" s="193">
        <v>20</v>
      </c>
      <c r="AP120" s="193"/>
      <c r="AQ120" s="193"/>
      <c r="AR120" s="193"/>
      <c r="AS120" s="193"/>
      <c r="AT120" s="193"/>
      <c r="AU120" s="193"/>
      <c r="AV120" s="193"/>
      <c r="AW120" s="193"/>
      <c r="AX120" s="302"/>
      <c r="AY120" s="210"/>
      <c r="AZ120" s="122"/>
      <c r="BA120" s="122"/>
      <c r="BC120" s="110">
        <f t="shared" si="10"/>
        <v>100</v>
      </c>
      <c r="BD120" s="116">
        <f t="shared" si="1"/>
        <v>0</v>
      </c>
    </row>
    <row r="121" spans="2:56" ht="17" customHeight="1" x14ac:dyDescent="0.15">
      <c r="B121" s="117"/>
      <c r="D121" s="91" t="s">
        <v>355</v>
      </c>
      <c r="G121" s="119" t="s">
        <v>12</v>
      </c>
      <c r="H121" s="82">
        <v>11</v>
      </c>
      <c r="I121" s="250">
        <v>64066.559999999998</v>
      </c>
      <c r="J121" s="257">
        <f t="shared" si="11"/>
        <v>704732.15999999992</v>
      </c>
      <c r="K121" s="251">
        <f t="shared" si="12"/>
        <v>7.4297000275583204E-4</v>
      </c>
      <c r="L121" s="302"/>
      <c r="M121" s="193"/>
      <c r="N121" s="193"/>
      <c r="O121" s="193"/>
      <c r="P121" s="193"/>
      <c r="Q121" s="193"/>
      <c r="R121" s="193"/>
      <c r="S121" s="193"/>
      <c r="T121" s="193"/>
      <c r="U121" s="193"/>
      <c r="V121" s="193"/>
      <c r="W121" s="193"/>
      <c r="X121" s="193"/>
      <c r="Y121" s="193"/>
      <c r="Z121" s="193"/>
      <c r="AA121" s="193"/>
      <c r="AB121" s="193"/>
      <c r="AC121" s="193"/>
      <c r="AD121" s="193"/>
      <c r="AE121" s="193"/>
      <c r="AF121" s="193"/>
      <c r="AG121" s="193"/>
      <c r="AH121" s="193"/>
      <c r="AI121" s="193"/>
      <c r="AJ121" s="193"/>
      <c r="AK121" s="193">
        <v>10</v>
      </c>
      <c r="AL121" s="193">
        <v>20</v>
      </c>
      <c r="AM121" s="193">
        <v>20</v>
      </c>
      <c r="AN121" s="193">
        <v>30</v>
      </c>
      <c r="AO121" s="193">
        <v>20</v>
      </c>
      <c r="AP121" s="193"/>
      <c r="AQ121" s="193"/>
      <c r="AR121" s="193"/>
      <c r="AS121" s="193"/>
      <c r="AT121" s="193"/>
      <c r="AU121" s="193"/>
      <c r="AV121" s="193"/>
      <c r="AW121" s="193"/>
      <c r="AX121" s="302"/>
      <c r="AY121" s="210"/>
      <c r="AZ121" s="122"/>
      <c r="BA121" s="122"/>
      <c r="BB121" s="245"/>
      <c r="BC121" s="110">
        <f t="shared" si="10"/>
        <v>100</v>
      </c>
      <c r="BD121" s="116">
        <f t="shared" si="1"/>
        <v>0</v>
      </c>
    </row>
    <row r="122" spans="2:56" ht="17" customHeight="1" x14ac:dyDescent="0.15">
      <c r="B122" s="117"/>
      <c r="D122" s="91" t="s">
        <v>356</v>
      </c>
      <c r="G122" s="119" t="s">
        <v>12</v>
      </c>
      <c r="H122" s="82">
        <v>11</v>
      </c>
      <c r="I122" s="250">
        <v>109877.84</v>
      </c>
      <c r="J122" s="257">
        <f t="shared" si="11"/>
        <v>1208656.24</v>
      </c>
      <c r="K122" s="251">
        <f t="shared" si="12"/>
        <v>1.2742363424476807E-3</v>
      </c>
      <c r="L122" s="302"/>
      <c r="M122" s="193"/>
      <c r="N122" s="193"/>
      <c r="O122" s="193"/>
      <c r="P122" s="193"/>
      <c r="Q122" s="193"/>
      <c r="R122" s="193"/>
      <c r="S122" s="193"/>
      <c r="T122" s="193"/>
      <c r="U122" s="193"/>
      <c r="V122" s="193"/>
      <c r="W122" s="193"/>
      <c r="X122" s="193"/>
      <c r="Y122" s="193"/>
      <c r="Z122" s="193"/>
      <c r="AA122" s="193"/>
      <c r="AB122" s="193"/>
      <c r="AC122" s="193"/>
      <c r="AD122" s="193"/>
      <c r="AE122" s="193"/>
      <c r="AF122" s="193"/>
      <c r="AG122" s="193"/>
      <c r="AH122" s="193"/>
      <c r="AI122" s="193"/>
      <c r="AJ122" s="193"/>
      <c r="AK122" s="193"/>
      <c r="AL122" s="193">
        <v>10</v>
      </c>
      <c r="AM122" s="193">
        <v>20</v>
      </c>
      <c r="AN122" s="193">
        <v>20</v>
      </c>
      <c r="AO122" s="193">
        <v>30</v>
      </c>
      <c r="AP122" s="193">
        <v>20</v>
      </c>
      <c r="AQ122" s="193"/>
      <c r="AR122" s="193"/>
      <c r="AS122" s="193"/>
      <c r="AT122" s="193"/>
      <c r="AU122" s="193"/>
      <c r="AV122" s="193"/>
      <c r="AW122" s="193"/>
      <c r="AX122" s="302"/>
      <c r="AY122" s="210"/>
      <c r="AZ122" s="122"/>
      <c r="BA122" s="122"/>
      <c r="BC122" s="110">
        <f t="shared" si="10"/>
        <v>100</v>
      </c>
      <c r="BD122" s="116">
        <f t="shared" si="1"/>
        <v>0</v>
      </c>
    </row>
    <row r="123" spans="2:56" ht="17" customHeight="1" x14ac:dyDescent="0.15">
      <c r="B123" s="117"/>
      <c r="D123" s="91" t="s">
        <v>357</v>
      </c>
      <c r="G123" s="119" t="s">
        <v>12</v>
      </c>
      <c r="H123" s="82">
        <v>11</v>
      </c>
      <c r="I123" s="250">
        <v>109877.84</v>
      </c>
      <c r="J123" s="257">
        <f t="shared" si="11"/>
        <v>1208656.24</v>
      </c>
      <c r="K123" s="251">
        <f t="shared" si="12"/>
        <v>1.2742363424476807E-3</v>
      </c>
      <c r="L123" s="302"/>
      <c r="M123" s="193"/>
      <c r="N123" s="193"/>
      <c r="O123" s="193"/>
      <c r="P123" s="193"/>
      <c r="Q123" s="193"/>
      <c r="R123" s="193"/>
      <c r="S123" s="193"/>
      <c r="T123" s="193"/>
      <c r="U123" s="193"/>
      <c r="V123" s="193"/>
      <c r="W123" s="193"/>
      <c r="X123" s="193"/>
      <c r="Y123" s="193"/>
      <c r="Z123" s="193"/>
      <c r="AA123" s="193"/>
      <c r="AB123" s="193"/>
      <c r="AC123" s="193"/>
      <c r="AD123" s="193"/>
      <c r="AE123" s="193"/>
      <c r="AF123" s="193"/>
      <c r="AG123" s="193"/>
      <c r="AH123" s="193"/>
      <c r="AI123" s="193"/>
      <c r="AJ123" s="193"/>
      <c r="AK123" s="193"/>
      <c r="AL123" s="193">
        <v>10</v>
      </c>
      <c r="AM123" s="193">
        <v>20</v>
      </c>
      <c r="AN123" s="193">
        <v>20</v>
      </c>
      <c r="AO123" s="193">
        <v>30</v>
      </c>
      <c r="AP123" s="193">
        <v>20</v>
      </c>
      <c r="AQ123" s="193"/>
      <c r="AR123" s="193"/>
      <c r="AS123" s="193"/>
      <c r="AT123" s="193"/>
      <c r="AU123" s="193"/>
      <c r="AV123" s="193"/>
      <c r="AW123" s="193"/>
      <c r="AX123" s="302"/>
      <c r="AY123" s="210"/>
      <c r="AZ123" s="122"/>
      <c r="BA123" s="128"/>
      <c r="BB123" s="245"/>
      <c r="BC123" s="110">
        <f t="shared" si="10"/>
        <v>100</v>
      </c>
      <c r="BD123" s="116">
        <f t="shared" si="1"/>
        <v>0</v>
      </c>
    </row>
    <row r="124" spans="2:56" ht="17" customHeight="1" x14ac:dyDescent="0.15">
      <c r="B124" s="117"/>
      <c r="D124" s="91" t="s">
        <v>358</v>
      </c>
      <c r="G124" s="119" t="s">
        <v>12</v>
      </c>
      <c r="H124" s="82">
        <v>11</v>
      </c>
      <c r="I124" s="250">
        <v>69793.45</v>
      </c>
      <c r="J124" s="257">
        <f t="shared" si="11"/>
        <v>767727.95</v>
      </c>
      <c r="K124" s="251">
        <f t="shared" si="12"/>
        <v>8.0938386170318851E-4</v>
      </c>
      <c r="L124" s="302"/>
      <c r="M124" s="193"/>
      <c r="N124" s="193"/>
      <c r="O124" s="193"/>
      <c r="P124" s="193"/>
      <c r="Q124" s="193"/>
      <c r="R124" s="193"/>
      <c r="S124" s="193"/>
      <c r="T124" s="193"/>
      <c r="U124" s="193"/>
      <c r="V124" s="193"/>
      <c r="W124" s="193"/>
      <c r="X124" s="193"/>
      <c r="Y124" s="193"/>
      <c r="Z124" s="193"/>
      <c r="AA124" s="193"/>
      <c r="AB124" s="193"/>
      <c r="AC124" s="193"/>
      <c r="AD124" s="193"/>
      <c r="AE124" s="193"/>
      <c r="AF124" s="193"/>
      <c r="AG124" s="193"/>
      <c r="AH124" s="193"/>
      <c r="AI124" s="193"/>
      <c r="AJ124" s="193"/>
      <c r="AK124" s="193"/>
      <c r="AL124" s="193">
        <v>10</v>
      </c>
      <c r="AM124" s="193">
        <v>20</v>
      </c>
      <c r="AN124" s="193">
        <v>20</v>
      </c>
      <c r="AO124" s="193">
        <v>30</v>
      </c>
      <c r="AP124" s="193">
        <v>20</v>
      </c>
      <c r="AQ124" s="193"/>
      <c r="AR124" s="193"/>
      <c r="AS124" s="193"/>
      <c r="AT124" s="193"/>
      <c r="AU124" s="193"/>
      <c r="AV124" s="193"/>
      <c r="AW124" s="193"/>
      <c r="AX124" s="302"/>
      <c r="AY124" s="210"/>
      <c r="AZ124" s="122"/>
      <c r="BA124" s="122"/>
      <c r="BC124" s="110">
        <f t="shared" si="10"/>
        <v>100</v>
      </c>
      <c r="BD124" s="116">
        <f t="shared" si="1"/>
        <v>0</v>
      </c>
    </row>
    <row r="125" spans="2:56" ht="17" customHeight="1" x14ac:dyDescent="0.15">
      <c r="B125" s="117"/>
      <c r="D125" s="91" t="s">
        <v>359</v>
      </c>
      <c r="G125" s="119" t="s">
        <v>12</v>
      </c>
      <c r="H125" s="82">
        <v>11</v>
      </c>
      <c r="I125" s="250">
        <v>81244.05</v>
      </c>
      <c r="J125" s="257">
        <f t="shared" si="11"/>
        <v>893684.55</v>
      </c>
      <c r="K125" s="251">
        <f t="shared" si="12"/>
        <v>9.4217470162897719E-4</v>
      </c>
      <c r="L125" s="302"/>
      <c r="M125" s="193"/>
      <c r="N125" s="193"/>
      <c r="O125" s="193"/>
      <c r="P125" s="193"/>
      <c r="Q125" s="193"/>
      <c r="R125" s="193"/>
      <c r="S125" s="193"/>
      <c r="T125" s="193"/>
      <c r="U125" s="193"/>
      <c r="V125" s="193"/>
      <c r="W125" s="193"/>
      <c r="X125" s="193"/>
      <c r="Y125" s="193"/>
      <c r="Z125" s="193"/>
      <c r="AA125" s="193"/>
      <c r="AB125" s="193"/>
      <c r="AC125" s="193"/>
      <c r="AD125" s="193"/>
      <c r="AE125" s="193"/>
      <c r="AF125" s="193"/>
      <c r="AG125" s="193"/>
      <c r="AH125" s="193"/>
      <c r="AI125" s="193"/>
      <c r="AJ125" s="193"/>
      <c r="AK125" s="193"/>
      <c r="AL125" s="193">
        <v>10</v>
      </c>
      <c r="AM125" s="193">
        <v>20</v>
      </c>
      <c r="AN125" s="193">
        <v>20</v>
      </c>
      <c r="AO125" s="193">
        <v>30</v>
      </c>
      <c r="AP125" s="193">
        <v>20</v>
      </c>
      <c r="AQ125" s="193"/>
      <c r="AR125" s="193"/>
      <c r="AS125" s="193"/>
      <c r="AT125" s="193"/>
      <c r="AU125" s="193"/>
      <c r="AV125" s="193"/>
      <c r="AW125" s="193"/>
      <c r="AX125" s="302"/>
      <c r="AY125" s="210"/>
      <c r="AZ125" s="122"/>
      <c r="BA125" s="122"/>
      <c r="BB125" s="245"/>
      <c r="BC125" s="110">
        <f t="shared" si="10"/>
        <v>100</v>
      </c>
      <c r="BD125" s="116">
        <f t="shared" si="1"/>
        <v>0</v>
      </c>
    </row>
    <row r="126" spans="2:56" ht="17" customHeight="1" x14ac:dyDescent="0.15">
      <c r="B126" s="117"/>
      <c r="D126" s="91" t="s">
        <v>360</v>
      </c>
      <c r="G126" s="119" t="s">
        <v>12</v>
      </c>
      <c r="H126" s="82">
        <v>12</v>
      </c>
      <c r="I126" s="250">
        <v>90479.78</v>
      </c>
      <c r="J126" s="257">
        <f t="shared" si="11"/>
        <v>1085757.3599999999</v>
      </c>
      <c r="K126" s="251">
        <f t="shared" si="12"/>
        <v>1.1446691303989376E-3</v>
      </c>
      <c r="L126" s="302"/>
      <c r="M126" s="193"/>
      <c r="N126" s="193"/>
      <c r="O126" s="193"/>
      <c r="P126" s="193"/>
      <c r="Q126" s="193"/>
      <c r="R126" s="193"/>
      <c r="S126" s="193"/>
      <c r="T126" s="193"/>
      <c r="U126" s="193"/>
      <c r="V126" s="193"/>
      <c r="W126" s="193"/>
      <c r="X126" s="193"/>
      <c r="Y126" s="193"/>
      <c r="Z126" s="193"/>
      <c r="AA126" s="193"/>
      <c r="AB126" s="193"/>
      <c r="AC126" s="193"/>
      <c r="AD126" s="193"/>
      <c r="AE126" s="193"/>
      <c r="AF126" s="193"/>
      <c r="AG126" s="193"/>
      <c r="AH126" s="193"/>
      <c r="AI126" s="193"/>
      <c r="AJ126" s="193"/>
      <c r="AK126" s="193"/>
      <c r="AL126" s="193">
        <v>10</v>
      </c>
      <c r="AM126" s="193">
        <v>20</v>
      </c>
      <c r="AN126" s="193">
        <v>20</v>
      </c>
      <c r="AO126" s="193">
        <v>30</v>
      </c>
      <c r="AP126" s="193">
        <v>20</v>
      </c>
      <c r="AQ126" s="193"/>
      <c r="AR126" s="193"/>
      <c r="AS126" s="193"/>
      <c r="AT126" s="193"/>
      <c r="AU126" s="193"/>
      <c r="AV126" s="193"/>
      <c r="AW126" s="193"/>
      <c r="AX126" s="302"/>
      <c r="AY126" s="210"/>
      <c r="AZ126" s="122"/>
      <c r="BA126" s="122"/>
      <c r="BC126" s="110">
        <f t="shared" si="10"/>
        <v>100</v>
      </c>
      <c r="BD126" s="116">
        <f t="shared" si="1"/>
        <v>0</v>
      </c>
    </row>
    <row r="127" spans="2:56" ht="17" customHeight="1" x14ac:dyDescent="0.15">
      <c r="B127" s="117"/>
      <c r="D127" s="91" t="s">
        <v>361</v>
      </c>
      <c r="G127" s="119" t="s">
        <v>12</v>
      </c>
      <c r="H127" s="82">
        <v>12</v>
      </c>
      <c r="I127" s="250">
        <v>104758.83</v>
      </c>
      <c r="J127" s="257">
        <f t="shared" si="11"/>
        <v>1257105.96</v>
      </c>
      <c r="K127" s="251">
        <f t="shared" si="12"/>
        <v>1.325314880713792E-3</v>
      </c>
      <c r="L127" s="302"/>
      <c r="M127" s="193"/>
      <c r="N127" s="193"/>
      <c r="O127" s="193"/>
      <c r="P127" s="193"/>
      <c r="Q127" s="193"/>
      <c r="R127" s="193"/>
      <c r="S127" s="193"/>
      <c r="T127" s="193"/>
      <c r="U127" s="193"/>
      <c r="V127" s="193"/>
      <c r="W127" s="193"/>
      <c r="X127" s="193"/>
      <c r="Y127" s="193"/>
      <c r="Z127" s="193"/>
      <c r="AA127" s="193"/>
      <c r="AB127" s="193"/>
      <c r="AC127" s="193"/>
      <c r="AD127" s="193"/>
      <c r="AE127" s="193"/>
      <c r="AF127" s="193"/>
      <c r="AG127" s="193"/>
      <c r="AH127" s="193"/>
      <c r="AI127" s="193"/>
      <c r="AJ127" s="193"/>
      <c r="AK127" s="193"/>
      <c r="AL127" s="193"/>
      <c r="AM127" s="193">
        <v>10</v>
      </c>
      <c r="AN127" s="193">
        <v>20</v>
      </c>
      <c r="AO127" s="193">
        <v>20</v>
      </c>
      <c r="AP127" s="193">
        <v>30</v>
      </c>
      <c r="AQ127" s="193">
        <v>20</v>
      </c>
      <c r="AR127" s="193"/>
      <c r="AS127" s="193"/>
      <c r="AT127" s="193"/>
      <c r="AU127" s="193"/>
      <c r="AV127" s="193"/>
      <c r="AW127" s="193"/>
      <c r="AX127" s="302"/>
      <c r="AY127" s="210"/>
      <c r="AZ127" s="122"/>
      <c r="BA127" s="122"/>
      <c r="BB127" s="245"/>
      <c r="BC127" s="110">
        <f t="shared" si="10"/>
        <v>100</v>
      </c>
      <c r="BD127" s="116">
        <f t="shared" si="1"/>
        <v>0</v>
      </c>
    </row>
    <row r="128" spans="2:56" ht="17" customHeight="1" x14ac:dyDescent="0.15">
      <c r="B128" s="117"/>
      <c r="D128" s="91" t="s">
        <v>362</v>
      </c>
      <c r="G128" s="119" t="s">
        <v>12</v>
      </c>
      <c r="H128" s="82">
        <v>12</v>
      </c>
      <c r="I128" s="250">
        <v>98272.77</v>
      </c>
      <c r="J128" s="257">
        <f t="shared" si="11"/>
        <v>1179273.24</v>
      </c>
      <c r="K128" s="251">
        <f t="shared" si="12"/>
        <v>1.2432590594030491E-3</v>
      </c>
      <c r="L128" s="302"/>
      <c r="M128" s="193"/>
      <c r="N128" s="193"/>
      <c r="O128" s="193"/>
      <c r="P128" s="193"/>
      <c r="Q128" s="193"/>
      <c r="R128" s="193"/>
      <c r="S128" s="193"/>
      <c r="T128" s="193"/>
      <c r="U128" s="193"/>
      <c r="V128" s="193"/>
      <c r="W128" s="193"/>
      <c r="X128" s="193"/>
      <c r="Y128" s="193"/>
      <c r="Z128" s="193"/>
      <c r="AA128" s="193"/>
      <c r="AB128" s="193"/>
      <c r="AC128" s="193"/>
      <c r="AD128" s="193"/>
      <c r="AE128" s="193"/>
      <c r="AF128" s="193"/>
      <c r="AG128" s="193"/>
      <c r="AH128" s="193"/>
      <c r="AI128" s="193"/>
      <c r="AJ128" s="193"/>
      <c r="AK128" s="193"/>
      <c r="AL128" s="193"/>
      <c r="AM128" s="193">
        <v>10</v>
      </c>
      <c r="AN128" s="193">
        <v>20</v>
      </c>
      <c r="AO128" s="193">
        <v>20</v>
      </c>
      <c r="AP128" s="193">
        <v>30</v>
      </c>
      <c r="AQ128" s="193">
        <v>20</v>
      </c>
      <c r="AR128" s="193"/>
      <c r="AS128" s="193"/>
      <c r="AT128" s="193"/>
      <c r="AU128" s="193"/>
      <c r="AV128" s="193"/>
      <c r="AW128" s="193"/>
      <c r="AX128" s="302"/>
      <c r="AY128" s="210"/>
      <c r="AZ128" s="122"/>
      <c r="BA128" s="122"/>
      <c r="BC128" s="110">
        <f t="shared" si="10"/>
        <v>100</v>
      </c>
      <c r="BD128" s="116">
        <f t="shared" si="1"/>
        <v>0</v>
      </c>
    </row>
    <row r="129" spans="2:56" ht="17" customHeight="1" x14ac:dyDescent="0.15">
      <c r="B129" s="117"/>
      <c r="D129" s="91" t="s">
        <v>363</v>
      </c>
      <c r="G129" s="119" t="s">
        <v>12</v>
      </c>
      <c r="H129" s="82">
        <v>12</v>
      </c>
      <c r="I129" s="250">
        <v>137199.49</v>
      </c>
      <c r="J129" s="257">
        <f t="shared" si="11"/>
        <v>1646393.88</v>
      </c>
      <c r="K129" s="251">
        <f t="shared" si="12"/>
        <v>1.7357250527076627E-3</v>
      </c>
      <c r="L129" s="302"/>
      <c r="M129" s="193"/>
      <c r="N129" s="193"/>
      <c r="O129" s="193"/>
      <c r="P129" s="193"/>
      <c r="Q129" s="193"/>
      <c r="R129" s="193"/>
      <c r="S129" s="193"/>
      <c r="T129" s="193"/>
      <c r="U129" s="193"/>
      <c r="V129" s="193"/>
      <c r="W129" s="193"/>
      <c r="X129" s="193"/>
      <c r="Y129" s="193"/>
      <c r="Z129" s="193"/>
      <c r="AA129" s="193"/>
      <c r="AB129" s="193"/>
      <c r="AC129" s="193"/>
      <c r="AD129" s="193"/>
      <c r="AE129" s="193"/>
      <c r="AF129" s="193"/>
      <c r="AG129" s="193"/>
      <c r="AH129" s="193"/>
      <c r="AI129" s="193"/>
      <c r="AJ129" s="193"/>
      <c r="AK129" s="193"/>
      <c r="AL129" s="193"/>
      <c r="AM129" s="193">
        <v>10</v>
      </c>
      <c r="AN129" s="193">
        <v>20</v>
      </c>
      <c r="AO129" s="193">
        <v>20</v>
      </c>
      <c r="AP129" s="193">
        <v>30</v>
      </c>
      <c r="AQ129" s="193">
        <v>20</v>
      </c>
      <c r="AR129" s="193"/>
      <c r="AS129" s="193"/>
      <c r="AT129" s="193"/>
      <c r="AU129" s="193"/>
      <c r="AV129" s="193"/>
      <c r="AW129" s="193"/>
      <c r="AX129" s="302"/>
      <c r="AY129" s="210"/>
      <c r="AZ129" s="122"/>
      <c r="BA129" s="122"/>
      <c r="BB129" s="245"/>
      <c r="BC129" s="110">
        <f t="shared" si="10"/>
        <v>100</v>
      </c>
      <c r="BD129" s="116">
        <f t="shared" si="1"/>
        <v>0</v>
      </c>
    </row>
    <row r="130" spans="2:56" ht="17" customHeight="1" x14ac:dyDescent="0.15">
      <c r="B130" s="117"/>
      <c r="D130" s="91" t="s">
        <v>364</v>
      </c>
      <c r="G130" s="119" t="s">
        <v>12</v>
      </c>
      <c r="H130" s="82">
        <v>12</v>
      </c>
      <c r="I130" s="250">
        <v>72320.86</v>
      </c>
      <c r="J130" s="257">
        <f t="shared" si="11"/>
        <v>867850.32000000007</v>
      </c>
      <c r="K130" s="251">
        <f t="shared" si="12"/>
        <v>9.1493874019038643E-4</v>
      </c>
      <c r="L130" s="302"/>
      <c r="M130" s="193"/>
      <c r="N130" s="193"/>
      <c r="O130" s="193"/>
      <c r="P130" s="193"/>
      <c r="Q130" s="193"/>
      <c r="R130" s="193"/>
      <c r="S130" s="193"/>
      <c r="T130" s="193"/>
      <c r="U130" s="193"/>
      <c r="V130" s="193"/>
      <c r="W130" s="193"/>
      <c r="X130" s="193"/>
      <c r="Y130" s="193"/>
      <c r="Z130" s="193"/>
      <c r="AA130" s="193"/>
      <c r="AB130" s="193"/>
      <c r="AC130" s="193"/>
      <c r="AD130" s="193"/>
      <c r="AE130" s="193"/>
      <c r="AF130" s="193"/>
      <c r="AG130" s="193"/>
      <c r="AH130" s="193"/>
      <c r="AI130" s="193"/>
      <c r="AJ130" s="193"/>
      <c r="AK130" s="193"/>
      <c r="AL130" s="193"/>
      <c r="AM130" s="193">
        <v>10</v>
      </c>
      <c r="AN130" s="193">
        <v>20</v>
      </c>
      <c r="AO130" s="193">
        <v>20</v>
      </c>
      <c r="AP130" s="193">
        <v>30</v>
      </c>
      <c r="AQ130" s="193">
        <v>20</v>
      </c>
      <c r="AR130" s="193"/>
      <c r="AS130" s="193"/>
      <c r="AT130" s="193"/>
      <c r="AU130" s="193"/>
      <c r="AV130" s="193"/>
      <c r="AW130" s="193"/>
      <c r="AX130" s="302"/>
      <c r="AY130" s="210"/>
      <c r="AZ130" s="122"/>
      <c r="BA130" s="122"/>
      <c r="BC130" s="110">
        <f t="shared" si="10"/>
        <v>100</v>
      </c>
      <c r="BD130" s="116">
        <f t="shared" si="1"/>
        <v>0</v>
      </c>
    </row>
    <row r="131" spans="2:56" ht="17" customHeight="1" x14ac:dyDescent="0.15">
      <c r="B131" s="117"/>
      <c r="D131" s="91" t="s">
        <v>365</v>
      </c>
      <c r="G131" s="119" t="s">
        <v>12</v>
      </c>
      <c r="H131" s="82">
        <v>12</v>
      </c>
      <c r="I131" s="250">
        <v>78806.91</v>
      </c>
      <c r="J131" s="257">
        <f t="shared" si="11"/>
        <v>945682.92</v>
      </c>
      <c r="K131" s="251">
        <f t="shared" si="12"/>
        <v>9.9699443499008666E-4</v>
      </c>
      <c r="L131" s="302"/>
      <c r="M131" s="193"/>
      <c r="N131" s="193"/>
      <c r="O131" s="193"/>
      <c r="P131" s="193"/>
      <c r="Q131" s="193"/>
      <c r="R131" s="193"/>
      <c r="S131" s="193"/>
      <c r="T131" s="193"/>
      <c r="U131" s="193"/>
      <c r="V131" s="193"/>
      <c r="W131" s="193"/>
      <c r="X131" s="193"/>
      <c r="Y131" s="193"/>
      <c r="Z131" s="193"/>
      <c r="AA131" s="193"/>
      <c r="AB131" s="193"/>
      <c r="AC131" s="193"/>
      <c r="AD131" s="193"/>
      <c r="AE131" s="193"/>
      <c r="AF131" s="193"/>
      <c r="AG131" s="193"/>
      <c r="AH131" s="193"/>
      <c r="AI131" s="193"/>
      <c r="AJ131" s="193"/>
      <c r="AK131" s="193"/>
      <c r="AL131" s="193"/>
      <c r="AM131" s="193"/>
      <c r="AN131" s="193">
        <v>10</v>
      </c>
      <c r="AO131" s="193">
        <v>20</v>
      </c>
      <c r="AP131" s="193">
        <v>20</v>
      </c>
      <c r="AQ131" s="193">
        <v>30</v>
      </c>
      <c r="AR131" s="193">
        <v>20</v>
      </c>
      <c r="AS131" s="193"/>
      <c r="AT131" s="193"/>
      <c r="AU131" s="193"/>
      <c r="AV131" s="193"/>
      <c r="AW131" s="193"/>
      <c r="AX131" s="302"/>
      <c r="AY131" s="210"/>
      <c r="AZ131" s="122"/>
      <c r="BA131" s="122"/>
      <c r="BB131" s="245"/>
      <c r="BC131" s="110">
        <f t="shared" si="10"/>
        <v>100</v>
      </c>
      <c r="BD131" s="116">
        <f t="shared" si="1"/>
        <v>0</v>
      </c>
    </row>
    <row r="132" spans="2:56" ht="17" customHeight="1" x14ac:dyDescent="0.15">
      <c r="B132" s="117"/>
      <c r="D132" s="91" t="s">
        <v>366</v>
      </c>
      <c r="G132" s="119" t="s">
        <v>12</v>
      </c>
      <c r="H132" s="82">
        <v>12</v>
      </c>
      <c r="I132" s="250">
        <v>85295.56</v>
      </c>
      <c r="J132" s="257">
        <f t="shared" si="11"/>
        <v>1023546.72</v>
      </c>
      <c r="K132" s="251">
        <f t="shared" si="12"/>
        <v>1.0790830226608686E-3</v>
      </c>
      <c r="L132" s="302"/>
      <c r="M132" s="193"/>
      <c r="N132" s="193"/>
      <c r="O132" s="193"/>
      <c r="P132" s="193"/>
      <c r="Q132" s="193"/>
      <c r="R132" s="193"/>
      <c r="S132" s="193"/>
      <c r="T132" s="193"/>
      <c r="U132" s="193"/>
      <c r="V132" s="193"/>
      <c r="W132" s="193"/>
      <c r="X132" s="193"/>
      <c r="Y132" s="193"/>
      <c r="Z132" s="193"/>
      <c r="AA132" s="193"/>
      <c r="AB132" s="193"/>
      <c r="AC132" s="193"/>
      <c r="AD132" s="193"/>
      <c r="AE132" s="193"/>
      <c r="AF132" s="193"/>
      <c r="AG132" s="193"/>
      <c r="AH132" s="193"/>
      <c r="AI132" s="193"/>
      <c r="AJ132" s="193"/>
      <c r="AK132" s="193"/>
      <c r="AL132" s="193"/>
      <c r="AM132" s="193"/>
      <c r="AN132" s="193">
        <v>10</v>
      </c>
      <c r="AO132" s="193">
        <v>20</v>
      </c>
      <c r="AP132" s="193">
        <v>20</v>
      </c>
      <c r="AQ132" s="193">
        <v>30</v>
      </c>
      <c r="AR132" s="193">
        <v>20</v>
      </c>
      <c r="AS132" s="193"/>
      <c r="AT132" s="193"/>
      <c r="AU132" s="193"/>
      <c r="AV132" s="193"/>
      <c r="AW132" s="193"/>
      <c r="AX132" s="302"/>
      <c r="AY132" s="210"/>
      <c r="AZ132" s="122"/>
      <c r="BA132" s="122"/>
      <c r="BC132" s="110">
        <f t="shared" si="10"/>
        <v>100</v>
      </c>
      <c r="BD132" s="116">
        <f t="shared" si="1"/>
        <v>0</v>
      </c>
    </row>
    <row r="133" spans="2:56" ht="17" customHeight="1" x14ac:dyDescent="0.15">
      <c r="B133" s="117"/>
      <c r="D133" s="91" t="s">
        <v>367</v>
      </c>
      <c r="G133" s="119" t="s">
        <v>12</v>
      </c>
      <c r="H133" s="82">
        <v>12</v>
      </c>
      <c r="I133" s="250">
        <v>85295.56</v>
      </c>
      <c r="J133" s="257">
        <f t="shared" si="11"/>
        <v>1023546.72</v>
      </c>
      <c r="K133" s="251">
        <f t="shared" si="12"/>
        <v>1.0790830226608686E-3</v>
      </c>
      <c r="L133" s="302"/>
      <c r="M133" s="193"/>
      <c r="N133" s="193"/>
      <c r="O133" s="193"/>
      <c r="P133" s="193"/>
      <c r="Q133" s="193"/>
      <c r="R133" s="193"/>
      <c r="S133" s="193"/>
      <c r="T133" s="193"/>
      <c r="U133" s="193"/>
      <c r="V133" s="193"/>
      <c r="W133" s="193"/>
      <c r="X133" s="193"/>
      <c r="Y133" s="193"/>
      <c r="Z133" s="193"/>
      <c r="AA133" s="193"/>
      <c r="AB133" s="193"/>
      <c r="AC133" s="193"/>
      <c r="AD133" s="193"/>
      <c r="AE133" s="193"/>
      <c r="AF133" s="193"/>
      <c r="AG133" s="193"/>
      <c r="AH133" s="193"/>
      <c r="AI133" s="193"/>
      <c r="AJ133" s="193"/>
      <c r="AK133" s="193"/>
      <c r="AL133" s="193"/>
      <c r="AM133" s="193"/>
      <c r="AN133" s="193">
        <v>10</v>
      </c>
      <c r="AO133" s="193">
        <v>20</v>
      </c>
      <c r="AP133" s="193">
        <v>20</v>
      </c>
      <c r="AQ133" s="193">
        <v>30</v>
      </c>
      <c r="AR133" s="193">
        <v>20</v>
      </c>
      <c r="AS133" s="193"/>
      <c r="AT133" s="193"/>
      <c r="AU133" s="193"/>
      <c r="AV133" s="193"/>
      <c r="AW133" s="193"/>
      <c r="AX133" s="302"/>
      <c r="AY133" s="210"/>
      <c r="AZ133" s="122"/>
      <c r="BA133" s="122"/>
      <c r="BB133" s="245"/>
      <c r="BC133" s="110">
        <f t="shared" si="10"/>
        <v>100</v>
      </c>
      <c r="BD133" s="116">
        <f t="shared" si="1"/>
        <v>0</v>
      </c>
    </row>
    <row r="134" spans="2:56" ht="17" customHeight="1" x14ac:dyDescent="0.15">
      <c r="B134" s="117"/>
      <c r="D134" s="91" t="s">
        <v>368</v>
      </c>
      <c r="G134" s="119" t="s">
        <v>12</v>
      </c>
      <c r="H134" s="82">
        <v>12</v>
      </c>
      <c r="I134" s="250">
        <v>72320.86</v>
      </c>
      <c r="J134" s="257">
        <f t="shared" si="11"/>
        <v>867850.32000000007</v>
      </c>
      <c r="K134" s="251">
        <f t="shared" si="12"/>
        <v>9.1493874019038643E-4</v>
      </c>
      <c r="L134" s="302"/>
      <c r="M134" s="193"/>
      <c r="N134" s="193"/>
      <c r="O134" s="193"/>
      <c r="P134" s="193"/>
      <c r="Q134" s="193"/>
      <c r="R134" s="193"/>
      <c r="S134" s="193"/>
      <c r="T134" s="193"/>
      <c r="U134" s="193"/>
      <c r="V134" s="193"/>
      <c r="W134" s="193"/>
      <c r="X134" s="193"/>
      <c r="Y134" s="193"/>
      <c r="Z134" s="193"/>
      <c r="AA134" s="193"/>
      <c r="AB134" s="193"/>
      <c r="AC134" s="193"/>
      <c r="AD134" s="193"/>
      <c r="AE134" s="193"/>
      <c r="AF134" s="193"/>
      <c r="AG134" s="193"/>
      <c r="AH134" s="193"/>
      <c r="AI134" s="193"/>
      <c r="AJ134" s="193"/>
      <c r="AK134" s="193"/>
      <c r="AL134" s="193"/>
      <c r="AM134" s="193"/>
      <c r="AN134" s="193">
        <v>10</v>
      </c>
      <c r="AO134" s="193">
        <v>20</v>
      </c>
      <c r="AP134" s="193">
        <v>20</v>
      </c>
      <c r="AQ134" s="193">
        <v>30</v>
      </c>
      <c r="AR134" s="193">
        <v>20</v>
      </c>
      <c r="AS134" s="193"/>
      <c r="AT134" s="193"/>
      <c r="AU134" s="193"/>
      <c r="AV134" s="193"/>
      <c r="AW134" s="193"/>
      <c r="AX134" s="302"/>
      <c r="AY134" s="210"/>
      <c r="AZ134" s="122"/>
      <c r="BA134" s="122"/>
      <c r="BC134" s="110">
        <f t="shared" ref="BC134:BC184" si="13">SUM(M134:AW134)</f>
        <v>100</v>
      </c>
      <c r="BD134" s="116">
        <f t="shared" si="1"/>
        <v>0</v>
      </c>
    </row>
    <row r="135" spans="2:56" ht="17" customHeight="1" x14ac:dyDescent="0.15">
      <c r="B135" s="117"/>
      <c r="D135" s="91" t="s">
        <v>369</v>
      </c>
      <c r="G135" s="119" t="s">
        <v>12</v>
      </c>
      <c r="H135" s="82">
        <v>12</v>
      </c>
      <c r="I135" s="250">
        <v>195586.88</v>
      </c>
      <c r="J135" s="257">
        <f t="shared" si="11"/>
        <v>2347042.56</v>
      </c>
      <c r="K135" s="251">
        <f t="shared" si="12"/>
        <v>2.4743900111941185E-3</v>
      </c>
      <c r="L135" s="302"/>
      <c r="M135" s="193"/>
      <c r="N135" s="193"/>
      <c r="O135" s="193"/>
      <c r="P135" s="193"/>
      <c r="Q135" s="193"/>
      <c r="R135" s="193"/>
      <c r="S135" s="193"/>
      <c r="T135" s="193"/>
      <c r="U135" s="193"/>
      <c r="V135" s="193"/>
      <c r="W135" s="193"/>
      <c r="X135" s="193"/>
      <c r="Y135" s="193"/>
      <c r="Z135" s="193"/>
      <c r="AA135" s="193"/>
      <c r="AB135" s="193"/>
      <c r="AC135" s="193"/>
      <c r="AD135" s="193"/>
      <c r="AE135" s="193"/>
      <c r="AF135" s="193"/>
      <c r="AG135" s="193"/>
      <c r="AH135" s="193"/>
      <c r="AI135" s="193"/>
      <c r="AJ135" s="193"/>
      <c r="AK135" s="193"/>
      <c r="AL135" s="193"/>
      <c r="AM135" s="193"/>
      <c r="AN135" s="193"/>
      <c r="AO135" s="193">
        <v>10</v>
      </c>
      <c r="AP135" s="193">
        <v>20</v>
      </c>
      <c r="AQ135" s="193">
        <v>20</v>
      </c>
      <c r="AR135" s="193">
        <v>30</v>
      </c>
      <c r="AS135" s="193">
        <v>20</v>
      </c>
      <c r="AT135" s="193"/>
      <c r="AU135" s="193"/>
      <c r="AV135" s="193"/>
      <c r="AW135" s="193"/>
      <c r="AX135" s="302"/>
      <c r="AY135" s="210"/>
      <c r="AZ135" s="122"/>
      <c r="BA135" s="128">
        <v>40</v>
      </c>
      <c r="BB135" s="245"/>
      <c r="BC135" s="110">
        <f t="shared" si="13"/>
        <v>100</v>
      </c>
      <c r="BD135" s="116">
        <f t="shared" si="1"/>
        <v>0</v>
      </c>
    </row>
    <row r="136" spans="2:56" ht="17" customHeight="1" x14ac:dyDescent="0.15">
      <c r="B136" s="117"/>
      <c r="D136" s="91" t="s">
        <v>370</v>
      </c>
      <c r="G136" s="119" t="s">
        <v>12</v>
      </c>
      <c r="H136" s="82">
        <v>10</v>
      </c>
      <c r="I136" s="250">
        <v>75902.080000000002</v>
      </c>
      <c r="J136" s="257">
        <f t="shared" si="11"/>
        <v>759020.8</v>
      </c>
      <c r="K136" s="251">
        <f t="shared" si="12"/>
        <v>8.0020427316348662E-4</v>
      </c>
      <c r="L136" s="302"/>
      <c r="M136" s="193"/>
      <c r="N136" s="193"/>
      <c r="O136" s="193"/>
      <c r="P136" s="193"/>
      <c r="Q136" s="193"/>
      <c r="R136" s="193"/>
      <c r="S136" s="193"/>
      <c r="T136" s="193"/>
      <c r="U136" s="193"/>
      <c r="V136" s="193"/>
      <c r="W136" s="193"/>
      <c r="X136" s="193"/>
      <c r="Y136" s="193"/>
      <c r="Z136" s="193"/>
      <c r="AA136" s="193"/>
      <c r="AB136" s="193"/>
      <c r="AC136" s="193"/>
      <c r="AD136" s="193"/>
      <c r="AE136" s="193"/>
      <c r="AF136" s="193"/>
      <c r="AG136" s="193"/>
      <c r="AH136" s="193"/>
      <c r="AI136" s="193"/>
      <c r="AJ136" s="193"/>
      <c r="AK136" s="193"/>
      <c r="AL136" s="193"/>
      <c r="AM136" s="193"/>
      <c r="AN136" s="193"/>
      <c r="AO136" s="193">
        <v>10</v>
      </c>
      <c r="AP136" s="193">
        <v>20</v>
      </c>
      <c r="AQ136" s="193">
        <v>20</v>
      </c>
      <c r="AR136" s="193">
        <v>30</v>
      </c>
      <c r="AS136" s="193">
        <v>20</v>
      </c>
      <c r="AT136" s="193"/>
      <c r="AU136" s="193"/>
      <c r="AV136" s="193"/>
      <c r="AW136" s="193"/>
      <c r="AX136" s="302"/>
      <c r="AY136" s="122"/>
      <c r="AZ136" s="210"/>
      <c r="BA136" s="122"/>
      <c r="BC136" s="110">
        <f t="shared" si="13"/>
        <v>100</v>
      </c>
      <c r="BD136" s="116">
        <f t="shared" si="1"/>
        <v>0</v>
      </c>
    </row>
    <row r="137" spans="2:56" ht="17" customHeight="1" x14ac:dyDescent="0.15">
      <c r="B137" s="117"/>
      <c r="D137" s="91" t="s">
        <v>371</v>
      </c>
      <c r="G137" s="119" t="s">
        <v>12</v>
      </c>
      <c r="H137" s="82">
        <v>10</v>
      </c>
      <c r="I137" s="250">
        <v>97348.26</v>
      </c>
      <c r="J137" s="257">
        <f t="shared" si="11"/>
        <v>973482.6</v>
      </c>
      <c r="K137" s="251">
        <f t="shared" si="12"/>
        <v>1.026302489168019E-3</v>
      </c>
      <c r="L137" s="302"/>
      <c r="M137" s="193"/>
      <c r="N137" s="193"/>
      <c r="O137" s="193"/>
      <c r="P137" s="193"/>
      <c r="Q137" s="193"/>
      <c r="R137" s="193"/>
      <c r="S137" s="193"/>
      <c r="T137" s="193"/>
      <c r="U137" s="193"/>
      <c r="V137" s="193"/>
      <c r="W137" s="193"/>
      <c r="X137" s="193"/>
      <c r="Y137" s="193"/>
      <c r="Z137" s="193"/>
      <c r="AA137" s="193"/>
      <c r="AB137" s="193"/>
      <c r="AC137" s="193"/>
      <c r="AD137" s="193"/>
      <c r="AE137" s="193"/>
      <c r="AF137" s="193"/>
      <c r="AG137" s="193"/>
      <c r="AH137" s="193"/>
      <c r="AI137" s="193"/>
      <c r="AJ137" s="193"/>
      <c r="AK137" s="193"/>
      <c r="AL137" s="193"/>
      <c r="AM137" s="193"/>
      <c r="AN137" s="193"/>
      <c r="AO137" s="193">
        <v>10</v>
      </c>
      <c r="AP137" s="193">
        <v>20</v>
      </c>
      <c r="AQ137" s="193">
        <v>20</v>
      </c>
      <c r="AR137" s="193">
        <v>30</v>
      </c>
      <c r="AS137" s="193">
        <v>20</v>
      </c>
      <c r="AT137" s="193"/>
      <c r="AU137" s="193"/>
      <c r="AV137" s="193"/>
      <c r="AW137" s="193"/>
      <c r="AX137" s="302"/>
      <c r="AY137" s="122"/>
      <c r="AZ137" s="210"/>
      <c r="BA137" s="122"/>
      <c r="BB137" s="245"/>
      <c r="BC137" s="110">
        <f t="shared" si="13"/>
        <v>100</v>
      </c>
      <c r="BD137" s="116">
        <f t="shared" si="1"/>
        <v>0</v>
      </c>
    </row>
    <row r="138" spans="2:56" ht="17" customHeight="1" x14ac:dyDescent="0.15">
      <c r="B138" s="117"/>
      <c r="D138" s="91" t="s">
        <v>372</v>
      </c>
      <c r="G138" s="119" t="s">
        <v>12</v>
      </c>
      <c r="H138" s="82">
        <v>10</v>
      </c>
      <c r="I138" s="250">
        <v>100811.86</v>
      </c>
      <c r="J138" s="257">
        <f t="shared" si="11"/>
        <v>1008118.6</v>
      </c>
      <c r="K138" s="251">
        <f t="shared" si="12"/>
        <v>1.0628177931034191E-3</v>
      </c>
      <c r="L138" s="302"/>
      <c r="M138" s="193"/>
      <c r="N138" s="193"/>
      <c r="O138" s="193"/>
      <c r="P138" s="193"/>
      <c r="Q138" s="193"/>
      <c r="R138" s="193"/>
      <c r="S138" s="193"/>
      <c r="T138" s="193"/>
      <c r="U138" s="193"/>
      <c r="V138" s="193"/>
      <c r="W138" s="193"/>
      <c r="X138" s="193"/>
      <c r="Y138" s="193"/>
      <c r="Z138" s="193"/>
      <c r="AA138" s="193"/>
      <c r="AB138" s="193"/>
      <c r="AC138" s="193"/>
      <c r="AD138" s="193"/>
      <c r="AE138" s="193"/>
      <c r="AF138" s="193"/>
      <c r="AG138" s="193"/>
      <c r="AH138" s="193"/>
      <c r="AI138" s="193"/>
      <c r="AJ138" s="193"/>
      <c r="AK138" s="193"/>
      <c r="AL138" s="193"/>
      <c r="AM138" s="193"/>
      <c r="AN138" s="193"/>
      <c r="AO138" s="193">
        <v>10</v>
      </c>
      <c r="AP138" s="193">
        <v>20</v>
      </c>
      <c r="AQ138" s="193">
        <v>20</v>
      </c>
      <c r="AR138" s="193">
        <v>30</v>
      </c>
      <c r="AS138" s="193">
        <v>20</v>
      </c>
      <c r="AT138" s="193"/>
      <c r="AU138" s="193"/>
      <c r="AV138" s="193"/>
      <c r="AW138" s="193"/>
      <c r="AX138" s="302"/>
      <c r="AY138" s="122"/>
      <c r="AZ138" s="210"/>
      <c r="BA138" s="128"/>
      <c r="BC138" s="110">
        <f t="shared" si="13"/>
        <v>100</v>
      </c>
      <c r="BD138" s="116">
        <f t="shared" si="1"/>
        <v>0</v>
      </c>
    </row>
    <row r="139" spans="2:56" ht="17" customHeight="1" x14ac:dyDescent="0.15">
      <c r="B139" s="117"/>
      <c r="D139" s="91" t="s">
        <v>373</v>
      </c>
      <c r="G139" s="119" t="s">
        <v>12</v>
      </c>
      <c r="H139" s="82">
        <v>10</v>
      </c>
      <c r="I139" s="250">
        <v>187985.3</v>
      </c>
      <c r="J139" s="257">
        <f t="shared" si="11"/>
        <v>1879853</v>
      </c>
      <c r="K139" s="251">
        <f t="shared" si="12"/>
        <v>1.9818513583806921E-3</v>
      </c>
      <c r="L139" s="302"/>
      <c r="M139" s="193"/>
      <c r="N139" s="193"/>
      <c r="O139" s="193"/>
      <c r="P139" s="193"/>
      <c r="Q139" s="193"/>
      <c r="R139" s="193"/>
      <c r="S139" s="193"/>
      <c r="T139" s="193"/>
      <c r="U139" s="193"/>
      <c r="V139" s="193"/>
      <c r="W139" s="193"/>
      <c r="X139" s="193"/>
      <c r="Y139" s="193"/>
      <c r="Z139" s="193"/>
      <c r="AA139" s="193"/>
      <c r="AB139" s="193"/>
      <c r="AC139" s="193"/>
      <c r="AD139" s="193"/>
      <c r="AE139" s="193"/>
      <c r="AF139" s="193"/>
      <c r="AG139" s="193"/>
      <c r="AH139" s="193"/>
      <c r="AI139" s="193"/>
      <c r="AJ139" s="193"/>
      <c r="AK139" s="193"/>
      <c r="AL139" s="193"/>
      <c r="AM139" s="193"/>
      <c r="AN139" s="193"/>
      <c r="AO139" s="193"/>
      <c r="AP139" s="193">
        <v>10</v>
      </c>
      <c r="AQ139" s="193">
        <v>20</v>
      </c>
      <c r="AR139" s="193">
        <v>20</v>
      </c>
      <c r="AS139" s="193">
        <v>30</v>
      </c>
      <c r="AT139" s="193">
        <v>20</v>
      </c>
      <c r="AU139" s="193"/>
      <c r="AV139" s="193"/>
      <c r="AW139" s="193"/>
      <c r="AX139" s="302"/>
      <c r="AY139" s="122"/>
      <c r="AZ139" s="210"/>
      <c r="BA139" s="122"/>
      <c r="BB139" s="245"/>
      <c r="BC139" s="110">
        <f t="shared" si="13"/>
        <v>100</v>
      </c>
      <c r="BD139" s="116">
        <f t="shared" si="1"/>
        <v>0</v>
      </c>
    </row>
    <row r="140" spans="2:56" ht="17" customHeight="1" x14ac:dyDescent="0.15">
      <c r="B140" s="117"/>
      <c r="D140" s="91" t="s">
        <v>374</v>
      </c>
      <c r="G140" s="119" t="s">
        <v>12</v>
      </c>
      <c r="H140" s="82">
        <v>10</v>
      </c>
      <c r="I140" s="250">
        <v>100811.86</v>
      </c>
      <c r="J140" s="257">
        <f t="shared" si="11"/>
        <v>1008118.6</v>
      </c>
      <c r="K140" s="251">
        <f t="shared" si="12"/>
        <v>1.0628177931034191E-3</v>
      </c>
      <c r="L140" s="302"/>
      <c r="M140" s="193"/>
      <c r="N140" s="193"/>
      <c r="O140" s="193"/>
      <c r="P140" s="193"/>
      <c r="Q140" s="193"/>
      <c r="R140" s="193"/>
      <c r="S140" s="193"/>
      <c r="T140" s="193"/>
      <c r="U140" s="193"/>
      <c r="V140" s="193"/>
      <c r="W140" s="193"/>
      <c r="X140" s="193"/>
      <c r="Y140" s="193"/>
      <c r="Z140" s="193"/>
      <c r="AA140" s="193"/>
      <c r="AB140" s="193"/>
      <c r="AC140" s="193"/>
      <c r="AD140" s="193"/>
      <c r="AE140" s="193"/>
      <c r="AF140" s="193"/>
      <c r="AG140" s="193"/>
      <c r="AH140" s="193"/>
      <c r="AI140" s="193"/>
      <c r="AJ140" s="193"/>
      <c r="AK140" s="193"/>
      <c r="AL140" s="193"/>
      <c r="AM140" s="193"/>
      <c r="AN140" s="193"/>
      <c r="AO140" s="193"/>
      <c r="AP140" s="193">
        <v>10</v>
      </c>
      <c r="AQ140" s="193">
        <v>20</v>
      </c>
      <c r="AR140" s="193">
        <v>20</v>
      </c>
      <c r="AS140" s="193">
        <v>30</v>
      </c>
      <c r="AT140" s="193">
        <v>20</v>
      </c>
      <c r="AU140" s="193"/>
      <c r="AV140" s="193"/>
      <c r="AW140" s="193"/>
      <c r="AX140" s="302"/>
      <c r="AY140" s="122"/>
      <c r="AZ140" s="210"/>
      <c r="BA140" s="122"/>
      <c r="BC140" s="110">
        <f t="shared" si="13"/>
        <v>100</v>
      </c>
      <c r="BD140" s="116">
        <f t="shared" si="1"/>
        <v>0</v>
      </c>
    </row>
    <row r="141" spans="2:56" ht="17" customHeight="1" x14ac:dyDescent="0.15">
      <c r="B141" s="117"/>
      <c r="D141" s="91" t="s">
        <v>375</v>
      </c>
      <c r="G141" s="119" t="s">
        <v>12</v>
      </c>
      <c r="H141" s="82">
        <v>10</v>
      </c>
      <c r="I141" s="250">
        <v>75902.080000000002</v>
      </c>
      <c r="J141" s="257">
        <f t="shared" si="11"/>
        <v>759020.8</v>
      </c>
      <c r="K141" s="251">
        <f t="shared" si="12"/>
        <v>8.0020427316348662E-4</v>
      </c>
      <c r="L141" s="302"/>
      <c r="M141" s="193"/>
      <c r="N141" s="193"/>
      <c r="O141" s="193"/>
      <c r="P141" s="193"/>
      <c r="Q141" s="193"/>
      <c r="R141" s="193"/>
      <c r="S141" s="193"/>
      <c r="T141" s="193"/>
      <c r="U141" s="193"/>
      <c r="V141" s="193"/>
      <c r="W141" s="193"/>
      <c r="X141" s="193"/>
      <c r="Y141" s="193"/>
      <c r="Z141" s="193"/>
      <c r="AA141" s="193"/>
      <c r="AB141" s="193"/>
      <c r="AC141" s="193"/>
      <c r="AD141" s="193"/>
      <c r="AE141" s="193"/>
      <c r="AF141" s="193"/>
      <c r="AG141" s="193"/>
      <c r="AH141" s="193"/>
      <c r="AI141" s="193"/>
      <c r="AJ141" s="193"/>
      <c r="AK141" s="193"/>
      <c r="AL141" s="193"/>
      <c r="AM141" s="193"/>
      <c r="AN141" s="193"/>
      <c r="AO141" s="193"/>
      <c r="AP141" s="193">
        <v>10</v>
      </c>
      <c r="AQ141" s="193">
        <v>20</v>
      </c>
      <c r="AR141" s="193">
        <v>20</v>
      </c>
      <c r="AS141" s="193">
        <v>30</v>
      </c>
      <c r="AT141" s="193">
        <v>20</v>
      </c>
      <c r="AU141" s="193"/>
      <c r="AV141" s="193"/>
      <c r="AW141" s="193"/>
      <c r="AX141" s="302"/>
      <c r="AY141" s="122"/>
      <c r="AZ141" s="210"/>
      <c r="BA141" s="129"/>
      <c r="BB141" s="245"/>
      <c r="BC141" s="110">
        <f t="shared" si="13"/>
        <v>100</v>
      </c>
      <c r="BD141" s="116">
        <f t="shared" si="1"/>
        <v>0</v>
      </c>
    </row>
    <row r="142" spans="2:56" ht="17" customHeight="1" x14ac:dyDescent="0.15">
      <c r="B142" s="117"/>
      <c r="D142" s="91" t="s">
        <v>376</v>
      </c>
      <c r="G142" s="119" t="s">
        <v>12</v>
      </c>
      <c r="H142" s="82">
        <v>10</v>
      </c>
      <c r="I142" s="250">
        <v>94585.21</v>
      </c>
      <c r="J142" s="257">
        <f t="shared" si="11"/>
        <v>945852.10000000009</v>
      </c>
      <c r="K142" s="251">
        <f t="shared" si="12"/>
        <v>9.9717279447500981E-4</v>
      </c>
      <c r="L142" s="302"/>
      <c r="M142" s="193"/>
      <c r="N142" s="193"/>
      <c r="O142" s="193"/>
      <c r="P142" s="193"/>
      <c r="Q142" s="193"/>
      <c r="R142" s="193"/>
      <c r="S142" s="193"/>
      <c r="T142" s="193"/>
      <c r="U142" s="193"/>
      <c r="V142" s="193"/>
      <c r="W142" s="193"/>
      <c r="X142" s="193"/>
      <c r="Y142" s="193"/>
      <c r="Z142" s="193"/>
      <c r="AA142" s="193"/>
      <c r="AB142" s="193"/>
      <c r="AC142" s="193"/>
      <c r="AD142" s="193"/>
      <c r="AE142" s="193"/>
      <c r="AF142" s="193"/>
      <c r="AG142" s="193"/>
      <c r="AH142" s="193"/>
      <c r="AI142" s="193"/>
      <c r="AJ142" s="193"/>
      <c r="AK142" s="193"/>
      <c r="AL142" s="193"/>
      <c r="AM142" s="193"/>
      <c r="AN142" s="193"/>
      <c r="AO142" s="193"/>
      <c r="AP142" s="193">
        <v>10</v>
      </c>
      <c r="AQ142" s="193">
        <v>20</v>
      </c>
      <c r="AR142" s="193">
        <v>20</v>
      </c>
      <c r="AS142" s="193">
        <v>30</v>
      </c>
      <c r="AT142" s="193">
        <v>20</v>
      </c>
      <c r="AU142" s="193"/>
      <c r="AV142" s="193"/>
      <c r="AW142" s="193"/>
      <c r="AX142" s="302"/>
      <c r="AY142" s="122"/>
      <c r="AZ142" s="210"/>
      <c r="BA142" s="122"/>
      <c r="BC142" s="110">
        <f t="shared" si="13"/>
        <v>100</v>
      </c>
      <c r="BD142" s="116">
        <f t="shared" si="1"/>
        <v>0</v>
      </c>
    </row>
    <row r="143" spans="2:56" ht="17" customHeight="1" x14ac:dyDescent="0.15">
      <c r="B143" s="117"/>
      <c r="D143" s="91" t="s">
        <v>377</v>
      </c>
      <c r="G143" s="119" t="s">
        <v>12</v>
      </c>
      <c r="H143" s="82">
        <v>9</v>
      </c>
      <c r="I143" s="250">
        <v>126082.49</v>
      </c>
      <c r="J143" s="257">
        <f t="shared" si="11"/>
        <v>1134742.4100000001</v>
      </c>
      <c r="K143" s="251">
        <f t="shared" si="12"/>
        <v>1.1963120449687719E-3</v>
      </c>
      <c r="L143" s="302"/>
      <c r="M143" s="193"/>
      <c r="N143" s="193"/>
      <c r="O143" s="193"/>
      <c r="P143" s="193"/>
      <c r="Q143" s="193"/>
      <c r="R143" s="193"/>
      <c r="S143" s="193"/>
      <c r="T143" s="193"/>
      <c r="U143" s="193"/>
      <c r="V143" s="193"/>
      <c r="W143" s="193"/>
      <c r="X143" s="193"/>
      <c r="Y143" s="193"/>
      <c r="Z143" s="193"/>
      <c r="AA143" s="193"/>
      <c r="AB143" s="193"/>
      <c r="AC143" s="193"/>
      <c r="AD143" s="193"/>
      <c r="AE143" s="193"/>
      <c r="AF143" s="193"/>
      <c r="AG143" s="193"/>
      <c r="AH143" s="193"/>
      <c r="AI143" s="193"/>
      <c r="AJ143" s="193"/>
      <c r="AK143" s="193"/>
      <c r="AL143" s="193"/>
      <c r="AM143" s="193"/>
      <c r="AN143" s="193"/>
      <c r="AO143" s="193"/>
      <c r="AP143" s="193"/>
      <c r="AQ143" s="193">
        <v>10</v>
      </c>
      <c r="AR143" s="193">
        <v>20</v>
      </c>
      <c r="AS143" s="193">
        <v>20</v>
      </c>
      <c r="AT143" s="193">
        <v>30</v>
      </c>
      <c r="AU143" s="193">
        <v>20</v>
      </c>
      <c r="AV143" s="193"/>
      <c r="AW143" s="193"/>
      <c r="AX143" s="302"/>
      <c r="AY143" s="122"/>
      <c r="AZ143" s="210"/>
      <c r="BA143" s="122"/>
      <c r="BB143" s="245"/>
      <c r="BC143" s="110">
        <f t="shared" si="13"/>
        <v>100</v>
      </c>
      <c r="BD143" s="116">
        <f t="shared" si="1"/>
        <v>0</v>
      </c>
    </row>
    <row r="144" spans="2:56" ht="17" customHeight="1" x14ac:dyDescent="0.15">
      <c r="B144" s="117"/>
      <c r="D144" s="91" t="s">
        <v>378</v>
      </c>
      <c r="G144" s="119" t="s">
        <v>12</v>
      </c>
      <c r="H144" s="82">
        <v>9</v>
      </c>
      <c r="I144" s="250">
        <v>94893.55</v>
      </c>
      <c r="J144" s="257">
        <f t="shared" si="11"/>
        <v>854041.95000000007</v>
      </c>
      <c r="K144" s="251">
        <f t="shared" si="12"/>
        <v>9.0038114614365871E-4</v>
      </c>
      <c r="L144" s="302"/>
      <c r="M144" s="193"/>
      <c r="N144" s="193"/>
      <c r="O144" s="193"/>
      <c r="P144" s="193"/>
      <c r="Q144" s="193"/>
      <c r="R144" s="193"/>
      <c r="S144" s="193"/>
      <c r="T144" s="193"/>
      <c r="U144" s="193"/>
      <c r="V144" s="193"/>
      <c r="W144" s="193"/>
      <c r="X144" s="193"/>
      <c r="Y144" s="193"/>
      <c r="Z144" s="193"/>
      <c r="AA144" s="193"/>
      <c r="AB144" s="193"/>
      <c r="AC144" s="193"/>
      <c r="AD144" s="193"/>
      <c r="AE144" s="193"/>
      <c r="AF144" s="193"/>
      <c r="AG144" s="193"/>
      <c r="AH144" s="193"/>
      <c r="AI144" s="193"/>
      <c r="AJ144" s="193"/>
      <c r="AK144" s="193"/>
      <c r="AL144" s="193"/>
      <c r="AM144" s="193"/>
      <c r="AN144" s="193"/>
      <c r="AO144" s="193"/>
      <c r="AP144" s="193"/>
      <c r="AQ144" s="193">
        <v>10</v>
      </c>
      <c r="AR144" s="193">
        <v>20</v>
      </c>
      <c r="AS144" s="193">
        <v>20</v>
      </c>
      <c r="AT144" s="193">
        <v>30</v>
      </c>
      <c r="AU144" s="193">
        <v>20</v>
      </c>
      <c r="AV144" s="193"/>
      <c r="AW144" s="193"/>
      <c r="AX144" s="302"/>
      <c r="AY144" s="122"/>
      <c r="AZ144" s="210"/>
      <c r="BA144" s="122"/>
      <c r="BC144" s="110">
        <f t="shared" si="13"/>
        <v>100</v>
      </c>
      <c r="BD144" s="116">
        <f t="shared" si="1"/>
        <v>0</v>
      </c>
    </row>
    <row r="145" spans="2:56" ht="17" customHeight="1" x14ac:dyDescent="0.15">
      <c r="B145" s="117"/>
      <c r="D145" s="91" t="s">
        <v>379</v>
      </c>
      <c r="G145" s="119" t="s">
        <v>12</v>
      </c>
      <c r="H145" s="82">
        <v>9</v>
      </c>
      <c r="I145" s="250">
        <v>94893.55</v>
      </c>
      <c r="J145" s="257">
        <f t="shared" si="11"/>
        <v>854041.95000000007</v>
      </c>
      <c r="K145" s="251">
        <f t="shared" si="12"/>
        <v>9.0038114614365871E-4</v>
      </c>
      <c r="L145" s="302"/>
      <c r="M145" s="193"/>
      <c r="N145" s="193"/>
      <c r="O145" s="193"/>
      <c r="P145" s="193"/>
      <c r="Q145" s="193"/>
      <c r="R145" s="193"/>
      <c r="S145" s="193"/>
      <c r="T145" s="193"/>
      <c r="U145" s="193"/>
      <c r="V145" s="193"/>
      <c r="W145" s="193"/>
      <c r="X145" s="193"/>
      <c r="Y145" s="193"/>
      <c r="Z145" s="193"/>
      <c r="AA145" s="193"/>
      <c r="AB145" s="193"/>
      <c r="AC145" s="193"/>
      <c r="AD145" s="193"/>
      <c r="AE145" s="193"/>
      <c r="AF145" s="193"/>
      <c r="AG145" s="193"/>
      <c r="AH145" s="193"/>
      <c r="AI145" s="193"/>
      <c r="AJ145" s="193"/>
      <c r="AK145" s="193"/>
      <c r="AL145" s="193"/>
      <c r="AM145" s="193"/>
      <c r="AN145" s="193"/>
      <c r="AO145" s="193"/>
      <c r="AP145" s="193"/>
      <c r="AQ145" s="193">
        <v>10</v>
      </c>
      <c r="AR145" s="193">
        <v>20</v>
      </c>
      <c r="AS145" s="193">
        <v>20</v>
      </c>
      <c r="AT145" s="193">
        <v>30</v>
      </c>
      <c r="AU145" s="193">
        <v>20</v>
      </c>
      <c r="AV145" s="193"/>
      <c r="AW145" s="193"/>
      <c r="AX145" s="302"/>
      <c r="AY145" s="122"/>
      <c r="AZ145" s="210"/>
      <c r="BA145" s="128"/>
      <c r="BB145" s="245"/>
      <c r="BC145" s="110">
        <f t="shared" si="13"/>
        <v>100</v>
      </c>
      <c r="BD145" s="116">
        <f t="shared" si="1"/>
        <v>0</v>
      </c>
    </row>
    <row r="146" spans="2:56" ht="17" customHeight="1" x14ac:dyDescent="0.15">
      <c r="B146" s="117"/>
      <c r="D146" s="91" t="s">
        <v>380</v>
      </c>
      <c r="G146" s="119" t="s">
        <v>12</v>
      </c>
      <c r="H146" s="82">
        <v>9</v>
      </c>
      <c r="I146" s="250">
        <v>88653.02</v>
      </c>
      <c r="J146" s="257">
        <f t="shared" si="11"/>
        <v>797877.18</v>
      </c>
      <c r="K146" s="251">
        <f t="shared" si="12"/>
        <v>8.4116894938272098E-4</v>
      </c>
      <c r="L146" s="302"/>
      <c r="M146" s="193"/>
      <c r="N146" s="193"/>
      <c r="O146" s="193"/>
      <c r="P146" s="193"/>
      <c r="Q146" s="193"/>
      <c r="R146" s="193"/>
      <c r="S146" s="193"/>
      <c r="T146" s="193"/>
      <c r="U146" s="193"/>
      <c r="V146" s="193"/>
      <c r="W146" s="193"/>
      <c r="X146" s="193"/>
      <c r="Y146" s="193"/>
      <c r="Z146" s="193"/>
      <c r="AA146" s="193"/>
      <c r="AB146" s="193"/>
      <c r="AC146" s="193"/>
      <c r="AD146" s="193"/>
      <c r="AE146" s="193"/>
      <c r="AF146" s="193"/>
      <c r="AG146" s="193"/>
      <c r="AH146" s="193"/>
      <c r="AI146" s="193"/>
      <c r="AJ146" s="193"/>
      <c r="AK146" s="193"/>
      <c r="AL146" s="193"/>
      <c r="AM146" s="193"/>
      <c r="AN146" s="193"/>
      <c r="AO146" s="193"/>
      <c r="AP146" s="193"/>
      <c r="AQ146" s="193">
        <v>10</v>
      </c>
      <c r="AR146" s="193">
        <v>20</v>
      </c>
      <c r="AS146" s="193">
        <v>20</v>
      </c>
      <c r="AT146" s="193">
        <v>30</v>
      </c>
      <c r="AU146" s="193">
        <v>20</v>
      </c>
      <c r="AV146" s="193"/>
      <c r="AW146" s="193"/>
      <c r="AX146" s="302"/>
      <c r="AY146" s="122"/>
      <c r="AZ146" s="210"/>
      <c r="BA146" s="122"/>
      <c r="BC146" s="110">
        <f t="shared" si="13"/>
        <v>100</v>
      </c>
      <c r="BD146" s="116">
        <f t="shared" si="1"/>
        <v>0</v>
      </c>
    </row>
    <row r="147" spans="2:56" ht="17" customHeight="1" x14ac:dyDescent="0.15">
      <c r="B147" s="117"/>
      <c r="D147" s="91" t="s">
        <v>57</v>
      </c>
      <c r="G147" s="119"/>
      <c r="H147" s="252"/>
      <c r="I147" s="250"/>
      <c r="J147" s="257"/>
      <c r="K147" s="251"/>
      <c r="L147" s="302"/>
      <c r="M147" s="193"/>
      <c r="N147" s="193"/>
      <c r="O147" s="193"/>
      <c r="P147" s="193"/>
      <c r="Q147" s="193"/>
      <c r="R147" s="193"/>
      <c r="S147" s="193"/>
      <c r="T147" s="193"/>
      <c r="U147" s="193"/>
      <c r="V147" s="193"/>
      <c r="W147" s="193"/>
      <c r="X147" s="193"/>
      <c r="Y147" s="193"/>
      <c r="Z147" s="193"/>
      <c r="AA147" s="193"/>
      <c r="AB147" s="193"/>
      <c r="AC147" s="193"/>
      <c r="AD147" s="193"/>
      <c r="AE147" s="193"/>
      <c r="AF147" s="193"/>
      <c r="AG147" s="193"/>
      <c r="AH147" s="193"/>
      <c r="AI147" s="193"/>
      <c r="AJ147" s="193"/>
      <c r="AK147" s="193"/>
      <c r="AL147" s="193"/>
      <c r="AM147" s="193"/>
      <c r="AN147" s="193"/>
      <c r="AO147" s="193"/>
      <c r="AP147" s="193"/>
      <c r="AQ147" s="193"/>
      <c r="AR147" s="193"/>
      <c r="AS147" s="193"/>
      <c r="AT147" s="193"/>
      <c r="AU147" s="193"/>
      <c r="AV147" s="193"/>
      <c r="AW147" s="193"/>
      <c r="AX147" s="302"/>
      <c r="AY147" s="122"/>
      <c r="AZ147" s="210"/>
      <c r="BA147" s="122"/>
      <c r="BB147" s="245"/>
      <c r="BC147" s="110">
        <f t="shared" si="13"/>
        <v>0</v>
      </c>
      <c r="BD147" s="116" t="str">
        <f t="shared" si="1"/>
        <v/>
      </c>
    </row>
    <row r="148" spans="2:56" ht="17" customHeight="1" x14ac:dyDescent="0.15">
      <c r="B148" s="117"/>
      <c r="D148" s="91" t="s">
        <v>58</v>
      </c>
      <c r="G148" s="119" t="s">
        <v>18</v>
      </c>
      <c r="H148" s="270">
        <v>2567</v>
      </c>
      <c r="I148" s="250">
        <v>2041.93</v>
      </c>
      <c r="J148" s="257">
        <f>H148*I148</f>
        <v>5241634.3100000005</v>
      </c>
      <c r="K148" s="251">
        <f>J148/$J$214</f>
        <v>5.5260385133350017E-3</v>
      </c>
      <c r="L148" s="302"/>
      <c r="M148" s="193"/>
      <c r="N148" s="193"/>
      <c r="O148" s="193">
        <v>2</v>
      </c>
      <c r="P148" s="193">
        <v>2</v>
      </c>
      <c r="Q148" s="193">
        <v>2</v>
      </c>
      <c r="R148" s="193">
        <v>2</v>
      </c>
      <c r="S148" s="193">
        <v>2</v>
      </c>
      <c r="T148" s="193">
        <v>2</v>
      </c>
      <c r="U148" s="193">
        <v>2</v>
      </c>
      <c r="V148" s="193">
        <v>2</v>
      </c>
      <c r="W148" s="193">
        <v>2</v>
      </c>
      <c r="X148" s="193">
        <v>3</v>
      </c>
      <c r="Y148" s="193">
        <v>3</v>
      </c>
      <c r="Z148" s="193">
        <v>3</v>
      </c>
      <c r="AA148" s="193">
        <v>3</v>
      </c>
      <c r="AB148" s="193">
        <v>3</v>
      </c>
      <c r="AC148" s="193">
        <v>3</v>
      </c>
      <c r="AD148" s="193">
        <v>3</v>
      </c>
      <c r="AE148" s="193">
        <v>3</v>
      </c>
      <c r="AF148" s="193">
        <v>3</v>
      </c>
      <c r="AG148" s="193">
        <v>3</v>
      </c>
      <c r="AH148" s="193">
        <v>2</v>
      </c>
      <c r="AI148" s="193">
        <v>2</v>
      </c>
      <c r="AJ148" s="193">
        <v>2</v>
      </c>
      <c r="AK148" s="193">
        <v>2</v>
      </c>
      <c r="AL148" s="193">
        <v>2</v>
      </c>
      <c r="AM148" s="193">
        <v>2</v>
      </c>
      <c r="AN148" s="193">
        <v>2</v>
      </c>
      <c r="AO148" s="193">
        <v>2</v>
      </c>
      <c r="AP148" s="193">
        <v>2</v>
      </c>
      <c r="AQ148" s="193">
        <v>4</v>
      </c>
      <c r="AR148" s="193">
        <v>5</v>
      </c>
      <c r="AS148" s="193">
        <v>5</v>
      </c>
      <c r="AT148" s="193">
        <v>5</v>
      </c>
      <c r="AU148" s="193">
        <v>5</v>
      </c>
      <c r="AV148" s="193">
        <v>5</v>
      </c>
      <c r="AW148" s="193">
        <v>5</v>
      </c>
      <c r="AX148" s="302"/>
      <c r="AY148" s="122"/>
      <c r="AZ148" s="210"/>
      <c r="BA148" s="355"/>
      <c r="BC148" s="202">
        <f t="shared" si="13"/>
        <v>100</v>
      </c>
      <c r="BD148" s="116">
        <f t="shared" si="1"/>
        <v>0</v>
      </c>
    </row>
    <row r="149" spans="2:56" ht="17" customHeight="1" x14ac:dyDescent="0.15">
      <c r="B149" s="117"/>
      <c r="D149" s="91" t="s">
        <v>59</v>
      </c>
      <c r="G149" s="119" t="s">
        <v>18</v>
      </c>
      <c r="H149" s="270">
        <v>1019</v>
      </c>
      <c r="I149" s="250">
        <v>2775.13</v>
      </c>
      <c r="J149" s="257">
        <f>H149*I149</f>
        <v>2827857.47</v>
      </c>
      <c r="K149" s="251">
        <f>J149/$J$214</f>
        <v>2.9812933076291005E-3</v>
      </c>
      <c r="L149" s="302"/>
      <c r="M149" s="193"/>
      <c r="N149" s="193"/>
      <c r="O149" s="193">
        <v>2</v>
      </c>
      <c r="P149" s="193">
        <v>2</v>
      </c>
      <c r="Q149" s="193">
        <v>2</v>
      </c>
      <c r="R149" s="193">
        <v>2</v>
      </c>
      <c r="S149" s="193">
        <v>2</v>
      </c>
      <c r="T149" s="193">
        <v>2</v>
      </c>
      <c r="U149" s="193">
        <v>2</v>
      </c>
      <c r="V149" s="193">
        <v>2</v>
      </c>
      <c r="W149" s="193">
        <v>2</v>
      </c>
      <c r="X149" s="193">
        <v>3</v>
      </c>
      <c r="Y149" s="193">
        <v>3</v>
      </c>
      <c r="Z149" s="193">
        <v>3</v>
      </c>
      <c r="AA149" s="193">
        <v>3</v>
      </c>
      <c r="AB149" s="193">
        <v>3</v>
      </c>
      <c r="AC149" s="193">
        <v>3</v>
      </c>
      <c r="AD149" s="193">
        <v>3</v>
      </c>
      <c r="AE149" s="193">
        <v>3</v>
      </c>
      <c r="AF149" s="193">
        <v>3</v>
      </c>
      <c r="AG149" s="193">
        <v>3</v>
      </c>
      <c r="AH149" s="193">
        <v>2</v>
      </c>
      <c r="AI149" s="193">
        <v>2</v>
      </c>
      <c r="AJ149" s="193">
        <v>2</v>
      </c>
      <c r="AK149" s="193">
        <v>2</v>
      </c>
      <c r="AL149" s="193">
        <v>2</v>
      </c>
      <c r="AM149" s="193">
        <v>2</v>
      </c>
      <c r="AN149" s="193">
        <v>2</v>
      </c>
      <c r="AO149" s="193">
        <v>2</v>
      </c>
      <c r="AP149" s="193">
        <v>2</v>
      </c>
      <c r="AQ149" s="193">
        <v>4</v>
      </c>
      <c r="AR149" s="193">
        <v>5</v>
      </c>
      <c r="AS149" s="193">
        <v>5</v>
      </c>
      <c r="AT149" s="193">
        <v>5</v>
      </c>
      <c r="AU149" s="193">
        <v>5</v>
      </c>
      <c r="AV149" s="193">
        <v>5</v>
      </c>
      <c r="AW149" s="193">
        <v>5</v>
      </c>
      <c r="AX149" s="302"/>
      <c r="AY149" s="122"/>
      <c r="AZ149" s="210"/>
      <c r="BA149" s="355"/>
      <c r="BB149" s="245"/>
      <c r="BC149" s="202">
        <f t="shared" si="13"/>
        <v>100</v>
      </c>
      <c r="BD149" s="116">
        <f t="shared" si="1"/>
        <v>0</v>
      </c>
    </row>
    <row r="150" spans="2:56" ht="17" customHeight="1" x14ac:dyDescent="0.15">
      <c r="B150" s="117"/>
      <c r="D150" s="91" t="s">
        <v>60</v>
      </c>
      <c r="G150" s="119"/>
      <c r="H150" s="252"/>
      <c r="I150" s="250"/>
      <c r="J150" s="257"/>
      <c r="K150" s="251"/>
      <c r="L150" s="302"/>
      <c r="M150" s="193"/>
      <c r="N150" s="193"/>
      <c r="O150" s="193"/>
      <c r="P150" s="193"/>
      <c r="Q150" s="193"/>
      <c r="R150" s="193"/>
      <c r="S150" s="193"/>
      <c r="T150" s="193"/>
      <c r="U150" s="193"/>
      <c r="V150" s="193"/>
      <c r="W150" s="193"/>
      <c r="X150" s="193"/>
      <c r="Y150" s="193"/>
      <c r="Z150" s="193"/>
      <c r="AA150" s="193"/>
      <c r="AB150" s="193"/>
      <c r="AC150" s="193"/>
      <c r="AD150" s="193"/>
      <c r="AE150" s="193"/>
      <c r="AF150" s="193"/>
      <c r="AG150" s="193"/>
      <c r="AH150" s="193"/>
      <c r="AI150" s="193"/>
      <c r="AJ150" s="193"/>
      <c r="AK150" s="193"/>
      <c r="AL150" s="193"/>
      <c r="AM150" s="193"/>
      <c r="AN150" s="193"/>
      <c r="AO150" s="193"/>
      <c r="AP150" s="193"/>
      <c r="AQ150" s="193"/>
      <c r="AR150" s="193"/>
      <c r="AS150" s="193"/>
      <c r="AT150" s="193"/>
      <c r="AU150" s="193"/>
      <c r="AV150" s="193"/>
      <c r="AW150" s="193"/>
      <c r="AX150" s="302"/>
      <c r="AY150" s="122"/>
      <c r="AZ150" s="210"/>
      <c r="BA150" s="122"/>
      <c r="BC150" s="202">
        <f t="shared" si="13"/>
        <v>0</v>
      </c>
      <c r="BD150" s="116" t="str">
        <f t="shared" si="1"/>
        <v/>
      </c>
    </row>
    <row r="151" spans="2:56" ht="17" customHeight="1" x14ac:dyDescent="0.15">
      <c r="B151" s="117"/>
      <c r="D151" s="91" t="s">
        <v>61</v>
      </c>
      <c r="G151" s="119" t="s">
        <v>12</v>
      </c>
      <c r="H151" s="252">
        <v>8463</v>
      </c>
      <c r="I151" s="250">
        <v>3165.15</v>
      </c>
      <c r="J151" s="257">
        <f>H151*I151</f>
        <v>26786664.449999999</v>
      </c>
      <c r="K151" s="251">
        <f>J151/$J$214</f>
        <v>2.8240073732744154E-2</v>
      </c>
      <c r="L151" s="302"/>
      <c r="M151" s="193"/>
      <c r="N151" s="193"/>
      <c r="O151" s="193">
        <v>2</v>
      </c>
      <c r="P151" s="193">
        <v>2</v>
      </c>
      <c r="Q151" s="193">
        <v>2</v>
      </c>
      <c r="R151" s="193">
        <v>2</v>
      </c>
      <c r="S151" s="193">
        <v>2</v>
      </c>
      <c r="T151" s="193">
        <v>2</v>
      </c>
      <c r="U151" s="193">
        <v>2</v>
      </c>
      <c r="V151" s="193">
        <v>2</v>
      </c>
      <c r="W151" s="193">
        <v>2</v>
      </c>
      <c r="X151" s="193">
        <v>3</v>
      </c>
      <c r="Y151" s="193">
        <v>3</v>
      </c>
      <c r="Z151" s="193">
        <v>3</v>
      </c>
      <c r="AA151" s="193">
        <v>3</v>
      </c>
      <c r="AB151" s="193">
        <v>3</v>
      </c>
      <c r="AC151" s="193">
        <v>3</v>
      </c>
      <c r="AD151" s="193">
        <v>3</v>
      </c>
      <c r="AE151" s="193">
        <v>3</v>
      </c>
      <c r="AF151" s="193">
        <v>3</v>
      </c>
      <c r="AG151" s="193">
        <v>3</v>
      </c>
      <c r="AH151" s="193">
        <v>2</v>
      </c>
      <c r="AI151" s="193">
        <v>2</v>
      </c>
      <c r="AJ151" s="193">
        <v>2</v>
      </c>
      <c r="AK151" s="193">
        <v>2</v>
      </c>
      <c r="AL151" s="193">
        <v>2</v>
      </c>
      <c r="AM151" s="193">
        <v>2</v>
      </c>
      <c r="AN151" s="193">
        <v>2</v>
      </c>
      <c r="AO151" s="193">
        <v>2</v>
      </c>
      <c r="AP151" s="193">
        <v>2</v>
      </c>
      <c r="AQ151" s="193">
        <v>4</v>
      </c>
      <c r="AR151" s="193">
        <v>5</v>
      </c>
      <c r="AS151" s="193">
        <v>5</v>
      </c>
      <c r="AT151" s="193">
        <v>5</v>
      </c>
      <c r="AU151" s="193">
        <v>5</v>
      </c>
      <c r="AV151" s="193">
        <v>5</v>
      </c>
      <c r="AW151" s="193">
        <v>5</v>
      </c>
      <c r="AX151" s="302"/>
      <c r="AY151" s="122"/>
      <c r="AZ151" s="210"/>
      <c r="BA151" s="122"/>
      <c r="BB151" s="245"/>
      <c r="BC151" s="202">
        <f t="shared" si="13"/>
        <v>100</v>
      </c>
      <c r="BD151" s="116">
        <f t="shared" si="1"/>
        <v>0</v>
      </c>
    </row>
    <row r="152" spans="2:56" ht="17" customHeight="1" x14ac:dyDescent="0.15">
      <c r="B152" s="117"/>
      <c r="D152" s="91" t="s">
        <v>62</v>
      </c>
      <c r="G152" s="119"/>
      <c r="H152" s="252"/>
      <c r="I152" s="250"/>
      <c r="J152" s="257"/>
      <c r="K152" s="271"/>
      <c r="L152" s="302"/>
      <c r="M152" s="193"/>
      <c r="N152" s="193"/>
      <c r="O152" s="193"/>
      <c r="P152" s="193"/>
      <c r="Q152" s="193"/>
      <c r="R152" s="193"/>
      <c r="S152" s="193"/>
      <c r="T152" s="193"/>
      <c r="U152" s="193"/>
      <c r="V152" s="193"/>
      <c r="W152" s="193"/>
      <c r="X152" s="193"/>
      <c r="Y152" s="193"/>
      <c r="Z152" s="193"/>
      <c r="AA152" s="193"/>
      <c r="AB152" s="193"/>
      <c r="AC152" s="193"/>
      <c r="AD152" s="193"/>
      <c r="AE152" s="193"/>
      <c r="AF152" s="193"/>
      <c r="AG152" s="193"/>
      <c r="AH152" s="193"/>
      <c r="AI152" s="193"/>
      <c r="AJ152" s="193"/>
      <c r="AK152" s="193"/>
      <c r="AL152" s="193"/>
      <c r="AM152" s="193"/>
      <c r="AN152" s="193"/>
      <c r="AO152" s="193"/>
      <c r="AP152" s="193"/>
      <c r="AQ152" s="193"/>
      <c r="AR152" s="193"/>
      <c r="AS152" s="193"/>
      <c r="AT152" s="193"/>
      <c r="AU152" s="193"/>
      <c r="AV152" s="193"/>
      <c r="AW152" s="193"/>
      <c r="AX152" s="302"/>
      <c r="AY152" s="122"/>
      <c r="AZ152" s="210"/>
      <c r="BA152" s="122"/>
      <c r="BC152" s="202">
        <f t="shared" si="13"/>
        <v>0</v>
      </c>
      <c r="BD152" s="116" t="str">
        <f t="shared" si="1"/>
        <v/>
      </c>
    </row>
    <row r="153" spans="2:56" ht="17" customHeight="1" x14ac:dyDescent="0.15">
      <c r="B153" s="117"/>
      <c r="D153" s="91" t="s">
        <v>63</v>
      </c>
      <c r="G153" s="119" t="s">
        <v>12</v>
      </c>
      <c r="H153" s="252">
        <v>2016</v>
      </c>
      <c r="I153" s="250">
        <v>667.9</v>
      </c>
      <c r="J153" s="257">
        <f>H153*I153</f>
        <v>1346486.4</v>
      </c>
      <c r="K153" s="251">
        <f>J153/$J$214</f>
        <v>1.4195449861670714E-3</v>
      </c>
      <c r="L153" s="302"/>
      <c r="M153" s="193"/>
      <c r="N153" s="193"/>
      <c r="O153" s="193">
        <v>2</v>
      </c>
      <c r="P153" s="193">
        <v>2</v>
      </c>
      <c r="Q153" s="193">
        <v>2</v>
      </c>
      <c r="R153" s="193">
        <v>2</v>
      </c>
      <c r="S153" s="193">
        <v>2</v>
      </c>
      <c r="T153" s="193">
        <v>2</v>
      </c>
      <c r="U153" s="193">
        <v>2</v>
      </c>
      <c r="V153" s="193">
        <v>2</v>
      </c>
      <c r="W153" s="193">
        <v>2</v>
      </c>
      <c r="X153" s="193">
        <v>3</v>
      </c>
      <c r="Y153" s="193">
        <v>3</v>
      </c>
      <c r="Z153" s="193">
        <v>3</v>
      </c>
      <c r="AA153" s="193">
        <v>3</v>
      </c>
      <c r="AB153" s="193">
        <v>3</v>
      </c>
      <c r="AC153" s="193">
        <v>3</v>
      </c>
      <c r="AD153" s="193">
        <v>3</v>
      </c>
      <c r="AE153" s="193">
        <v>3</v>
      </c>
      <c r="AF153" s="193">
        <v>3</v>
      </c>
      <c r="AG153" s="193">
        <v>3</v>
      </c>
      <c r="AH153" s="193">
        <v>2</v>
      </c>
      <c r="AI153" s="193">
        <v>2</v>
      </c>
      <c r="AJ153" s="193">
        <v>2</v>
      </c>
      <c r="AK153" s="193">
        <v>2</v>
      </c>
      <c r="AL153" s="193">
        <v>2</v>
      </c>
      <c r="AM153" s="193">
        <v>2</v>
      </c>
      <c r="AN153" s="193">
        <v>2</v>
      </c>
      <c r="AO153" s="193">
        <v>2</v>
      </c>
      <c r="AP153" s="193">
        <v>2</v>
      </c>
      <c r="AQ153" s="193">
        <v>4</v>
      </c>
      <c r="AR153" s="193">
        <v>5</v>
      </c>
      <c r="AS153" s="193">
        <v>5</v>
      </c>
      <c r="AT153" s="193">
        <v>5</v>
      </c>
      <c r="AU153" s="193">
        <v>5</v>
      </c>
      <c r="AV153" s="193">
        <v>5</v>
      </c>
      <c r="AW153" s="193">
        <v>5</v>
      </c>
      <c r="AX153" s="302"/>
      <c r="AY153" s="122"/>
      <c r="AZ153" s="210"/>
      <c r="BA153" s="122"/>
      <c r="BB153" s="245"/>
      <c r="BC153" s="202">
        <f t="shared" si="13"/>
        <v>100</v>
      </c>
      <c r="BD153" s="116">
        <f t="shared" si="1"/>
        <v>0</v>
      </c>
    </row>
    <row r="154" spans="2:56" ht="17" customHeight="1" x14ac:dyDescent="0.15">
      <c r="B154" s="117"/>
      <c r="D154" s="91" t="s">
        <v>64</v>
      </c>
      <c r="G154" s="119" t="s">
        <v>12</v>
      </c>
      <c r="H154" s="252">
        <v>60003</v>
      </c>
      <c r="I154" s="250">
        <v>769.64</v>
      </c>
      <c r="J154" s="257">
        <f>H154*I154</f>
        <v>46180708.920000002</v>
      </c>
      <c r="K154" s="251">
        <f>J154/$J$214</f>
        <v>4.868641362068489E-2</v>
      </c>
      <c r="L154" s="302"/>
      <c r="M154" s="193"/>
      <c r="N154" s="193"/>
      <c r="O154" s="193">
        <v>2</v>
      </c>
      <c r="P154" s="193">
        <v>2</v>
      </c>
      <c r="Q154" s="193">
        <v>2</v>
      </c>
      <c r="R154" s="193">
        <v>2</v>
      </c>
      <c r="S154" s="193">
        <v>2</v>
      </c>
      <c r="T154" s="193">
        <v>2</v>
      </c>
      <c r="U154" s="193">
        <v>2</v>
      </c>
      <c r="V154" s="193">
        <v>2</v>
      </c>
      <c r="W154" s="193">
        <v>2</v>
      </c>
      <c r="X154" s="193">
        <v>3</v>
      </c>
      <c r="Y154" s="193">
        <v>3</v>
      </c>
      <c r="Z154" s="193">
        <v>3</v>
      </c>
      <c r="AA154" s="193">
        <v>3</v>
      </c>
      <c r="AB154" s="193">
        <v>3</v>
      </c>
      <c r="AC154" s="193">
        <v>3</v>
      </c>
      <c r="AD154" s="193">
        <v>3</v>
      </c>
      <c r="AE154" s="193">
        <v>3</v>
      </c>
      <c r="AF154" s="193">
        <v>3</v>
      </c>
      <c r="AG154" s="193">
        <v>3</v>
      </c>
      <c r="AH154" s="193">
        <v>2</v>
      </c>
      <c r="AI154" s="193">
        <v>2</v>
      </c>
      <c r="AJ154" s="193">
        <v>2</v>
      </c>
      <c r="AK154" s="193">
        <v>2</v>
      </c>
      <c r="AL154" s="193">
        <v>2</v>
      </c>
      <c r="AM154" s="193">
        <v>2</v>
      </c>
      <c r="AN154" s="193">
        <v>2</v>
      </c>
      <c r="AO154" s="193">
        <v>2</v>
      </c>
      <c r="AP154" s="193">
        <v>2</v>
      </c>
      <c r="AQ154" s="193">
        <v>4</v>
      </c>
      <c r="AR154" s="193">
        <v>5</v>
      </c>
      <c r="AS154" s="193">
        <v>5</v>
      </c>
      <c r="AT154" s="193">
        <v>5</v>
      </c>
      <c r="AU154" s="193">
        <v>5</v>
      </c>
      <c r="AV154" s="193">
        <v>5</v>
      </c>
      <c r="AW154" s="193">
        <v>5</v>
      </c>
      <c r="AX154" s="302"/>
      <c r="AY154" s="122"/>
      <c r="AZ154" s="210"/>
      <c r="BA154" s="122"/>
      <c r="BC154" s="202">
        <f t="shared" si="13"/>
        <v>100</v>
      </c>
      <c r="BD154" s="116">
        <f t="shared" si="1"/>
        <v>0</v>
      </c>
    </row>
    <row r="155" spans="2:56" ht="17" customHeight="1" x14ac:dyDescent="0.15">
      <c r="B155" s="117"/>
      <c r="D155" s="91" t="s">
        <v>65</v>
      </c>
      <c r="G155" s="119"/>
      <c r="H155" s="252"/>
      <c r="I155" s="250"/>
      <c r="J155" s="257"/>
      <c r="K155" s="251"/>
      <c r="L155" s="302"/>
      <c r="M155" s="193"/>
      <c r="N155" s="193"/>
      <c r="O155" s="193"/>
      <c r="P155" s="193"/>
      <c r="Q155" s="193"/>
      <c r="R155" s="193"/>
      <c r="S155" s="193"/>
      <c r="T155" s="193"/>
      <c r="U155" s="193"/>
      <c r="V155" s="193"/>
      <c r="W155" s="193"/>
      <c r="X155" s="193"/>
      <c r="Y155" s="193"/>
      <c r="Z155" s="193"/>
      <c r="AA155" s="193"/>
      <c r="AB155" s="193"/>
      <c r="AC155" s="193"/>
      <c r="AD155" s="193"/>
      <c r="AE155" s="193"/>
      <c r="AF155" s="193">
        <v>0</v>
      </c>
      <c r="AG155" s="193"/>
      <c r="AH155" s="193"/>
      <c r="AI155" s="193"/>
      <c r="AJ155" s="193"/>
      <c r="AK155" s="193"/>
      <c r="AL155" s="193"/>
      <c r="AM155" s="193"/>
      <c r="AN155" s="193"/>
      <c r="AO155" s="193"/>
      <c r="AP155" s="193"/>
      <c r="AQ155" s="193"/>
      <c r="AR155" s="193"/>
      <c r="AS155" s="193"/>
      <c r="AT155" s="193"/>
      <c r="AU155" s="193"/>
      <c r="AV155" s="193"/>
      <c r="AW155" s="193"/>
      <c r="AX155" s="302"/>
      <c r="AY155" s="122"/>
      <c r="AZ155" s="210"/>
      <c r="BA155" s="128">
        <v>30</v>
      </c>
      <c r="BB155" s="245"/>
      <c r="BC155" s="202">
        <f t="shared" si="13"/>
        <v>0</v>
      </c>
      <c r="BD155" s="116" t="str">
        <f t="shared" si="1"/>
        <v/>
      </c>
    </row>
    <row r="156" spans="2:56" ht="17" customHeight="1" x14ac:dyDescent="0.15">
      <c r="B156" s="117"/>
      <c r="D156" s="91" t="s">
        <v>262</v>
      </c>
      <c r="G156" s="119" t="s">
        <v>21</v>
      </c>
      <c r="H156" s="252">
        <v>31</v>
      </c>
      <c r="I156" s="250">
        <v>34923.040000000001</v>
      </c>
      <c r="J156" s="257">
        <f>H156*I156</f>
        <v>1082614.24</v>
      </c>
      <c r="K156" s="251">
        <f>J156/$J$214</f>
        <v>1.1413554688298928E-3</v>
      </c>
      <c r="L156" s="302"/>
      <c r="M156" s="193"/>
      <c r="N156" s="193"/>
      <c r="O156" s="193">
        <v>2</v>
      </c>
      <c r="P156" s="193">
        <v>2</v>
      </c>
      <c r="Q156" s="193">
        <v>2</v>
      </c>
      <c r="R156" s="193">
        <v>2</v>
      </c>
      <c r="S156" s="193">
        <v>2</v>
      </c>
      <c r="T156" s="193">
        <v>2</v>
      </c>
      <c r="U156" s="193">
        <v>2</v>
      </c>
      <c r="V156" s="193">
        <v>2</v>
      </c>
      <c r="W156" s="193">
        <v>2</v>
      </c>
      <c r="X156" s="193">
        <v>3</v>
      </c>
      <c r="Y156" s="193">
        <v>3</v>
      </c>
      <c r="Z156" s="193">
        <v>3</v>
      </c>
      <c r="AA156" s="193">
        <v>3</v>
      </c>
      <c r="AB156" s="193">
        <v>3</v>
      </c>
      <c r="AC156" s="193">
        <v>3</v>
      </c>
      <c r="AD156" s="193">
        <v>3</v>
      </c>
      <c r="AE156" s="193">
        <v>3</v>
      </c>
      <c r="AF156" s="193">
        <v>3</v>
      </c>
      <c r="AG156" s="193">
        <v>3</v>
      </c>
      <c r="AH156" s="193">
        <v>2</v>
      </c>
      <c r="AI156" s="193">
        <v>2</v>
      </c>
      <c r="AJ156" s="193">
        <v>2</v>
      </c>
      <c r="AK156" s="193">
        <v>2</v>
      </c>
      <c r="AL156" s="193">
        <v>2</v>
      </c>
      <c r="AM156" s="193">
        <v>2</v>
      </c>
      <c r="AN156" s="193">
        <v>2</v>
      </c>
      <c r="AO156" s="193">
        <v>2</v>
      </c>
      <c r="AP156" s="193">
        <v>2</v>
      </c>
      <c r="AQ156" s="193">
        <v>4</v>
      </c>
      <c r="AR156" s="193">
        <v>5</v>
      </c>
      <c r="AS156" s="193">
        <v>5</v>
      </c>
      <c r="AT156" s="193">
        <v>5</v>
      </c>
      <c r="AU156" s="193">
        <v>5</v>
      </c>
      <c r="AV156" s="193">
        <v>5</v>
      </c>
      <c r="AW156" s="193">
        <v>5</v>
      </c>
      <c r="AX156" s="302"/>
      <c r="AY156" s="210"/>
      <c r="AZ156" s="122"/>
      <c r="BA156" s="122"/>
      <c r="BC156" s="202">
        <f t="shared" si="13"/>
        <v>100</v>
      </c>
      <c r="BD156" s="116">
        <f t="shared" si="1"/>
        <v>0</v>
      </c>
    </row>
    <row r="157" spans="2:56" ht="17" customHeight="1" x14ac:dyDescent="0.15">
      <c r="B157" s="117"/>
      <c r="D157" s="91" t="s">
        <v>263</v>
      </c>
      <c r="G157" s="119" t="s">
        <v>21</v>
      </c>
      <c r="H157" s="252">
        <v>434</v>
      </c>
      <c r="I157" s="250">
        <v>572.04</v>
      </c>
      <c r="J157" s="257">
        <f>H157*I157</f>
        <v>248265.36</v>
      </c>
      <c r="K157" s="251">
        <f>J157/$J$214</f>
        <v>2.6173591283726522E-4</v>
      </c>
      <c r="L157" s="302"/>
      <c r="M157" s="218"/>
      <c r="N157" s="218"/>
      <c r="O157" s="218">
        <v>2</v>
      </c>
      <c r="P157" s="218">
        <v>2</v>
      </c>
      <c r="Q157" s="218">
        <v>2</v>
      </c>
      <c r="R157" s="218">
        <v>2</v>
      </c>
      <c r="S157" s="218">
        <v>2</v>
      </c>
      <c r="T157" s="218">
        <v>2</v>
      </c>
      <c r="U157" s="218">
        <v>2</v>
      </c>
      <c r="V157" s="218">
        <v>2</v>
      </c>
      <c r="W157" s="218">
        <v>2</v>
      </c>
      <c r="X157" s="218">
        <v>3</v>
      </c>
      <c r="Y157" s="218">
        <v>3</v>
      </c>
      <c r="Z157" s="218">
        <v>3</v>
      </c>
      <c r="AA157" s="218">
        <v>3</v>
      </c>
      <c r="AB157" s="218">
        <v>3</v>
      </c>
      <c r="AC157" s="218">
        <v>3</v>
      </c>
      <c r="AD157" s="218">
        <v>3</v>
      </c>
      <c r="AE157" s="218">
        <v>3</v>
      </c>
      <c r="AF157" s="218">
        <v>3</v>
      </c>
      <c r="AG157" s="218">
        <v>3</v>
      </c>
      <c r="AH157" s="218">
        <v>2</v>
      </c>
      <c r="AI157" s="218">
        <v>2</v>
      </c>
      <c r="AJ157" s="218">
        <v>2</v>
      </c>
      <c r="AK157" s="218">
        <v>2</v>
      </c>
      <c r="AL157" s="218">
        <v>2</v>
      </c>
      <c r="AM157" s="218">
        <v>2</v>
      </c>
      <c r="AN157" s="218">
        <v>2</v>
      </c>
      <c r="AO157" s="218">
        <v>2</v>
      </c>
      <c r="AP157" s="218">
        <v>2</v>
      </c>
      <c r="AQ157" s="218">
        <v>4</v>
      </c>
      <c r="AR157" s="218">
        <v>5</v>
      </c>
      <c r="AS157" s="218">
        <v>5</v>
      </c>
      <c r="AT157" s="218">
        <v>5</v>
      </c>
      <c r="AU157" s="218">
        <v>5</v>
      </c>
      <c r="AV157" s="218">
        <v>5</v>
      </c>
      <c r="AW157" s="218">
        <v>5</v>
      </c>
      <c r="AX157" s="302"/>
      <c r="AY157" s="211"/>
      <c r="AZ157" s="122"/>
      <c r="BA157" s="128"/>
      <c r="BB157" s="245"/>
      <c r="BC157" s="202">
        <f t="shared" si="13"/>
        <v>100</v>
      </c>
      <c r="BD157" s="116">
        <f t="shared" ref="BD157:BD220" si="14">IF(BC157=0,"",BC157-100)</f>
        <v>0</v>
      </c>
    </row>
    <row r="158" spans="2:56" ht="17" customHeight="1" x14ac:dyDescent="0.15">
      <c r="B158" s="223">
        <v>6</v>
      </c>
      <c r="C158" s="308"/>
      <c r="D158" s="272" t="s">
        <v>66</v>
      </c>
      <c r="E158" s="272"/>
      <c r="F158" s="272"/>
      <c r="G158" s="273"/>
      <c r="H158" s="274"/>
      <c r="I158" s="275"/>
      <c r="J158" s="276"/>
      <c r="K158" s="277"/>
      <c r="L158" s="302"/>
      <c r="M158" s="224"/>
      <c r="N158" s="224"/>
      <c r="O158" s="224"/>
      <c r="P158" s="224"/>
      <c r="Q158" s="224"/>
      <c r="R158" s="224"/>
      <c r="S158" s="224"/>
      <c r="T158" s="224"/>
      <c r="U158" s="224"/>
      <c r="V158" s="224"/>
      <c r="W158" s="224"/>
      <c r="X158" s="224"/>
      <c r="Y158" s="224"/>
      <c r="Z158" s="224"/>
      <c r="AA158" s="224"/>
      <c r="AB158" s="224"/>
      <c r="AC158" s="224"/>
      <c r="AD158" s="224"/>
      <c r="AE158" s="224"/>
      <c r="AF158" s="224"/>
      <c r="AG158" s="224"/>
      <c r="AH158" s="224"/>
      <c r="AI158" s="224"/>
      <c r="AJ158" s="224"/>
      <c r="AK158" s="224"/>
      <c r="AL158" s="224"/>
      <c r="AM158" s="224"/>
      <c r="AN158" s="224"/>
      <c r="AO158" s="224"/>
      <c r="AP158" s="224"/>
      <c r="AQ158" s="224"/>
      <c r="AR158" s="224"/>
      <c r="AS158" s="224"/>
      <c r="AT158" s="224"/>
      <c r="AU158" s="224"/>
      <c r="AV158" s="224"/>
      <c r="AW158" s="224"/>
      <c r="AX158" s="302"/>
      <c r="AY158" s="211"/>
      <c r="AZ158" s="122"/>
      <c r="BA158" s="122"/>
      <c r="BC158" s="202">
        <f t="shared" si="13"/>
        <v>0</v>
      </c>
      <c r="BD158" s="116" t="str">
        <f t="shared" si="14"/>
        <v/>
      </c>
    </row>
    <row r="159" spans="2:56" ht="17" customHeight="1" x14ac:dyDescent="0.15">
      <c r="B159" s="119"/>
      <c r="C159" s="311"/>
      <c r="D159" s="118" t="s">
        <v>67</v>
      </c>
      <c r="F159" s="118"/>
      <c r="G159" s="119"/>
      <c r="H159" s="252"/>
      <c r="I159" s="250"/>
      <c r="J159" s="257"/>
      <c r="K159" s="251"/>
      <c r="L159" s="302"/>
      <c r="M159" s="216"/>
      <c r="N159" s="216"/>
      <c r="O159" s="216"/>
      <c r="P159" s="216"/>
      <c r="Q159" s="216"/>
      <c r="R159" s="216"/>
      <c r="S159" s="216"/>
      <c r="T159" s="216"/>
      <c r="U159" s="216"/>
      <c r="V159" s="216"/>
      <c r="W159" s="216"/>
      <c r="X159" s="216"/>
      <c r="Y159" s="216"/>
      <c r="Z159" s="216"/>
      <c r="AA159" s="216"/>
      <c r="AB159" s="216"/>
      <c r="AC159" s="216"/>
      <c r="AD159" s="216"/>
      <c r="AE159" s="216"/>
      <c r="AF159" s="216"/>
      <c r="AG159" s="216"/>
      <c r="AH159" s="216"/>
      <c r="AI159" s="216"/>
      <c r="AJ159" s="216"/>
      <c r="AK159" s="216"/>
      <c r="AL159" s="216"/>
      <c r="AM159" s="216"/>
      <c r="AN159" s="216"/>
      <c r="AO159" s="216"/>
      <c r="AP159" s="216"/>
      <c r="AQ159" s="216"/>
      <c r="AR159" s="216"/>
      <c r="AS159" s="216"/>
      <c r="AT159" s="216"/>
      <c r="AU159" s="216"/>
      <c r="AV159" s="216"/>
      <c r="AW159" s="216"/>
      <c r="AX159" s="302"/>
      <c r="AY159" s="211"/>
      <c r="AZ159" s="122"/>
      <c r="BA159" s="122"/>
      <c r="BB159" s="245"/>
      <c r="BC159" s="202">
        <f t="shared" si="13"/>
        <v>0</v>
      </c>
      <c r="BD159" s="116" t="str">
        <f t="shared" si="14"/>
        <v/>
      </c>
    </row>
    <row r="160" spans="2:56" ht="17" customHeight="1" x14ac:dyDescent="0.15">
      <c r="B160" s="119"/>
      <c r="C160" s="312"/>
      <c r="D160" s="126" t="s">
        <v>68</v>
      </c>
      <c r="E160" s="126"/>
      <c r="F160" s="126"/>
      <c r="G160" s="119" t="s">
        <v>12</v>
      </c>
      <c r="H160" s="252">
        <v>320</v>
      </c>
      <c r="I160" s="250">
        <v>969.54</v>
      </c>
      <c r="J160" s="257">
        <f>H160*I160</f>
        <v>310252.79999999999</v>
      </c>
      <c r="K160" s="251">
        <f>J160/$J$214</f>
        <v>3.2708671003605771E-4</v>
      </c>
      <c r="L160" s="302"/>
      <c r="M160" s="193"/>
      <c r="N160" s="193"/>
      <c r="O160" s="193">
        <v>1</v>
      </c>
      <c r="P160" s="193">
        <v>2</v>
      </c>
      <c r="Q160" s="193">
        <v>2</v>
      </c>
      <c r="R160" s="193">
        <v>2</v>
      </c>
      <c r="S160" s="193">
        <v>2</v>
      </c>
      <c r="T160" s="193">
        <v>2</v>
      </c>
      <c r="U160" s="193">
        <v>2</v>
      </c>
      <c r="V160" s="193">
        <v>2</v>
      </c>
      <c r="W160" s="193">
        <v>2</v>
      </c>
      <c r="X160" s="193">
        <v>2</v>
      </c>
      <c r="Y160" s="193">
        <v>2</v>
      </c>
      <c r="Z160" s="193">
        <v>2</v>
      </c>
      <c r="AA160" s="193">
        <v>2</v>
      </c>
      <c r="AB160" s="193">
        <v>2</v>
      </c>
      <c r="AC160" s="193">
        <v>3</v>
      </c>
      <c r="AD160" s="193">
        <v>3</v>
      </c>
      <c r="AE160" s="193">
        <v>3</v>
      </c>
      <c r="AF160" s="193">
        <v>4</v>
      </c>
      <c r="AG160" s="193">
        <v>4</v>
      </c>
      <c r="AH160" s="193">
        <v>4</v>
      </c>
      <c r="AI160" s="193">
        <v>4</v>
      </c>
      <c r="AJ160" s="193">
        <v>4</v>
      </c>
      <c r="AK160" s="193">
        <v>4</v>
      </c>
      <c r="AL160" s="193">
        <v>4</v>
      </c>
      <c r="AM160" s="193">
        <v>4</v>
      </c>
      <c r="AN160" s="193">
        <v>4</v>
      </c>
      <c r="AO160" s="193">
        <v>4</v>
      </c>
      <c r="AP160" s="193">
        <v>3</v>
      </c>
      <c r="AQ160" s="193">
        <v>3</v>
      </c>
      <c r="AR160" s="193">
        <v>3</v>
      </c>
      <c r="AS160" s="193">
        <v>3</v>
      </c>
      <c r="AT160" s="193">
        <v>3</v>
      </c>
      <c r="AU160" s="193">
        <v>3</v>
      </c>
      <c r="AV160" s="193">
        <v>3</v>
      </c>
      <c r="AW160" s="193">
        <v>3</v>
      </c>
      <c r="AX160" s="302"/>
      <c r="AY160" s="211"/>
      <c r="AZ160" s="122"/>
      <c r="BA160" s="355"/>
      <c r="BC160" s="202">
        <f t="shared" si="13"/>
        <v>100</v>
      </c>
      <c r="BD160" s="116">
        <f t="shared" si="14"/>
        <v>0</v>
      </c>
    </row>
    <row r="161" spans="2:56" ht="17" customHeight="1" x14ac:dyDescent="0.15">
      <c r="B161" s="119"/>
      <c r="C161" s="312"/>
      <c r="D161" s="91" t="s">
        <v>69</v>
      </c>
      <c r="G161" s="119"/>
      <c r="H161" s="252"/>
      <c r="I161" s="250"/>
      <c r="J161" s="257"/>
      <c r="K161" s="251"/>
      <c r="L161" s="302"/>
      <c r="M161" s="193"/>
      <c r="N161" s="193"/>
      <c r="O161" s="193"/>
      <c r="P161" s="193"/>
      <c r="Q161" s="193"/>
      <c r="R161" s="193"/>
      <c r="S161" s="193"/>
      <c r="T161" s="193"/>
      <c r="U161" s="193"/>
      <c r="V161" s="193"/>
      <c r="W161" s="193"/>
      <c r="X161" s="193"/>
      <c r="Y161" s="193"/>
      <c r="Z161" s="193"/>
      <c r="AA161" s="193"/>
      <c r="AB161" s="193"/>
      <c r="AC161" s="193"/>
      <c r="AD161" s="193"/>
      <c r="AE161" s="193"/>
      <c r="AF161" s="193">
        <v>0</v>
      </c>
      <c r="AG161" s="193"/>
      <c r="AH161" s="193"/>
      <c r="AI161" s="193"/>
      <c r="AJ161" s="193"/>
      <c r="AK161" s="193"/>
      <c r="AL161" s="193"/>
      <c r="AM161" s="193"/>
      <c r="AN161" s="193"/>
      <c r="AO161" s="193"/>
      <c r="AP161" s="193"/>
      <c r="AQ161" s="193"/>
      <c r="AR161" s="193"/>
      <c r="AS161" s="193"/>
      <c r="AT161" s="193"/>
      <c r="AU161" s="193"/>
      <c r="AV161" s="193"/>
      <c r="AW161" s="193"/>
      <c r="AX161" s="302"/>
      <c r="AY161" s="211"/>
      <c r="AZ161" s="122"/>
      <c r="BA161" s="355"/>
      <c r="BB161" s="245"/>
      <c r="BC161" s="202">
        <f t="shared" si="13"/>
        <v>0</v>
      </c>
      <c r="BD161" s="116" t="str">
        <f t="shared" si="14"/>
        <v/>
      </c>
    </row>
    <row r="162" spans="2:56" ht="17" customHeight="1" x14ac:dyDescent="0.15">
      <c r="B162" s="119"/>
      <c r="C162" s="312"/>
      <c r="D162" s="118" t="s">
        <v>70</v>
      </c>
      <c r="E162" s="253"/>
      <c r="F162" s="118"/>
      <c r="G162" s="119" t="s">
        <v>12</v>
      </c>
      <c r="H162" s="252">
        <v>2500</v>
      </c>
      <c r="I162" s="250">
        <v>1092.46</v>
      </c>
      <c r="J162" s="257">
        <f>H162*I162</f>
        <v>2731150</v>
      </c>
      <c r="K162" s="251">
        <f>J162/$J$214</f>
        <v>2.8793386171373121E-3</v>
      </c>
      <c r="L162" s="302"/>
      <c r="M162" s="193"/>
      <c r="N162" s="193"/>
      <c r="O162" s="193">
        <v>1</v>
      </c>
      <c r="P162" s="193">
        <v>2</v>
      </c>
      <c r="Q162" s="193">
        <v>2</v>
      </c>
      <c r="R162" s="193">
        <v>2</v>
      </c>
      <c r="S162" s="193">
        <v>2</v>
      </c>
      <c r="T162" s="193">
        <v>2</v>
      </c>
      <c r="U162" s="193">
        <v>2</v>
      </c>
      <c r="V162" s="193">
        <v>2</v>
      </c>
      <c r="W162" s="193">
        <v>2</v>
      </c>
      <c r="X162" s="193">
        <v>2</v>
      </c>
      <c r="Y162" s="193">
        <v>2</v>
      </c>
      <c r="Z162" s="193">
        <v>2</v>
      </c>
      <c r="AA162" s="193">
        <v>2</v>
      </c>
      <c r="AB162" s="193">
        <v>2</v>
      </c>
      <c r="AC162" s="193">
        <v>3</v>
      </c>
      <c r="AD162" s="193">
        <v>3</v>
      </c>
      <c r="AE162" s="193">
        <v>3</v>
      </c>
      <c r="AF162" s="193">
        <v>4</v>
      </c>
      <c r="AG162" s="193">
        <v>4</v>
      </c>
      <c r="AH162" s="193">
        <v>4</v>
      </c>
      <c r="AI162" s="193">
        <v>4</v>
      </c>
      <c r="AJ162" s="193">
        <v>4</v>
      </c>
      <c r="AK162" s="193">
        <v>4</v>
      </c>
      <c r="AL162" s="193">
        <v>4</v>
      </c>
      <c r="AM162" s="193">
        <v>4</v>
      </c>
      <c r="AN162" s="193">
        <v>4</v>
      </c>
      <c r="AO162" s="193">
        <v>4</v>
      </c>
      <c r="AP162" s="193">
        <v>3</v>
      </c>
      <c r="AQ162" s="193">
        <v>3</v>
      </c>
      <c r="AR162" s="193">
        <v>3</v>
      </c>
      <c r="AS162" s="193">
        <v>3</v>
      </c>
      <c r="AT162" s="193">
        <v>3</v>
      </c>
      <c r="AU162" s="193">
        <v>3</v>
      </c>
      <c r="AV162" s="193">
        <v>3</v>
      </c>
      <c r="AW162" s="193">
        <v>3</v>
      </c>
      <c r="AX162" s="302"/>
      <c r="AY162" s="211"/>
      <c r="AZ162" s="122"/>
      <c r="BA162" s="122"/>
      <c r="BC162" s="202">
        <f t="shared" si="13"/>
        <v>100</v>
      </c>
      <c r="BD162" s="116">
        <f t="shared" si="14"/>
        <v>0</v>
      </c>
    </row>
    <row r="163" spans="2:56" ht="17" customHeight="1" x14ac:dyDescent="0.15">
      <c r="B163" s="119"/>
      <c r="C163" s="312"/>
      <c r="D163" s="91" t="s">
        <v>71</v>
      </c>
      <c r="G163" s="119"/>
      <c r="H163" s="252"/>
      <c r="I163" s="250"/>
      <c r="J163" s="257"/>
      <c r="K163" s="251"/>
      <c r="L163" s="302"/>
      <c r="M163" s="193"/>
      <c r="N163" s="193"/>
      <c r="O163" s="193"/>
      <c r="P163" s="193"/>
      <c r="Q163" s="193"/>
      <c r="R163" s="193"/>
      <c r="S163" s="193"/>
      <c r="T163" s="193"/>
      <c r="U163" s="193"/>
      <c r="V163" s="193"/>
      <c r="W163" s="193"/>
      <c r="X163" s="193"/>
      <c r="Y163" s="193"/>
      <c r="Z163" s="193"/>
      <c r="AA163" s="193"/>
      <c r="AB163" s="193"/>
      <c r="AC163" s="193"/>
      <c r="AD163" s="193"/>
      <c r="AE163" s="193"/>
      <c r="AF163" s="193"/>
      <c r="AG163" s="193"/>
      <c r="AH163" s="193"/>
      <c r="AI163" s="193"/>
      <c r="AJ163" s="193"/>
      <c r="AK163" s="193"/>
      <c r="AL163" s="193"/>
      <c r="AM163" s="193"/>
      <c r="AN163" s="193"/>
      <c r="AO163" s="193"/>
      <c r="AP163" s="193"/>
      <c r="AQ163" s="193"/>
      <c r="AR163" s="193"/>
      <c r="AS163" s="193"/>
      <c r="AT163" s="193"/>
      <c r="AU163" s="193"/>
      <c r="AV163" s="193"/>
      <c r="AW163" s="193"/>
      <c r="AX163" s="302"/>
      <c r="AY163" s="211"/>
      <c r="AZ163" s="122"/>
      <c r="BA163" s="122"/>
      <c r="BB163" s="245"/>
      <c r="BC163" s="202">
        <f t="shared" si="13"/>
        <v>0</v>
      </c>
      <c r="BD163" s="116" t="str">
        <f t="shared" si="14"/>
        <v/>
      </c>
    </row>
    <row r="164" spans="2:56" ht="17" customHeight="1" x14ac:dyDescent="0.15">
      <c r="B164" s="117"/>
      <c r="C164" s="253"/>
      <c r="D164" s="118" t="s">
        <v>72</v>
      </c>
      <c r="E164" s="278"/>
      <c r="F164" s="118"/>
      <c r="G164" s="119" t="s">
        <v>12</v>
      </c>
      <c r="H164" s="252">
        <v>5238</v>
      </c>
      <c r="I164" s="250">
        <v>70529.350000000006</v>
      </c>
      <c r="J164" s="257">
        <f>H164*I164</f>
        <v>369432735.30000001</v>
      </c>
      <c r="K164" s="251">
        <f>J164/$J$214</f>
        <v>0.38947767101182895</v>
      </c>
      <c r="L164" s="302"/>
      <c r="M164" s="193"/>
      <c r="N164" s="193"/>
      <c r="O164" s="193">
        <v>2</v>
      </c>
      <c r="P164" s="193">
        <v>2</v>
      </c>
      <c r="Q164" s="193">
        <v>2</v>
      </c>
      <c r="R164" s="193">
        <v>2</v>
      </c>
      <c r="S164" s="193">
        <v>2</v>
      </c>
      <c r="T164" s="193">
        <v>2</v>
      </c>
      <c r="U164" s="193">
        <v>2</v>
      </c>
      <c r="V164" s="193">
        <v>1</v>
      </c>
      <c r="W164" s="193">
        <v>1</v>
      </c>
      <c r="X164" s="193">
        <v>1</v>
      </c>
      <c r="Y164" s="193">
        <v>1</v>
      </c>
      <c r="Z164" s="193">
        <v>1</v>
      </c>
      <c r="AA164" s="193">
        <v>1</v>
      </c>
      <c r="AB164" s="193">
        <v>1</v>
      </c>
      <c r="AC164" s="193">
        <v>2</v>
      </c>
      <c r="AD164" s="193">
        <v>2</v>
      </c>
      <c r="AE164" s="193">
        <v>3</v>
      </c>
      <c r="AF164" s="193">
        <v>4</v>
      </c>
      <c r="AG164" s="193">
        <v>4</v>
      </c>
      <c r="AH164" s="193">
        <v>5</v>
      </c>
      <c r="AI164" s="193">
        <v>5</v>
      </c>
      <c r="AJ164" s="193">
        <v>5</v>
      </c>
      <c r="AK164" s="193">
        <v>4</v>
      </c>
      <c r="AL164" s="193">
        <v>4</v>
      </c>
      <c r="AM164" s="193">
        <v>4</v>
      </c>
      <c r="AN164" s="193">
        <v>4</v>
      </c>
      <c r="AO164" s="193">
        <v>4</v>
      </c>
      <c r="AP164" s="193">
        <v>4</v>
      </c>
      <c r="AQ164" s="193">
        <v>4</v>
      </c>
      <c r="AR164" s="193">
        <v>4</v>
      </c>
      <c r="AS164" s="193">
        <v>4</v>
      </c>
      <c r="AT164" s="193">
        <v>4</v>
      </c>
      <c r="AU164" s="193">
        <v>3</v>
      </c>
      <c r="AV164" s="193">
        <v>3</v>
      </c>
      <c r="AW164" s="193">
        <v>3</v>
      </c>
      <c r="AX164" s="302"/>
      <c r="AY164" s="211"/>
      <c r="AZ164" s="122"/>
      <c r="BA164" s="122"/>
      <c r="BC164" s="202">
        <f t="shared" si="13"/>
        <v>100</v>
      </c>
      <c r="BD164" s="116">
        <f t="shared" si="14"/>
        <v>0</v>
      </c>
    </row>
    <row r="165" spans="2:56" ht="17" customHeight="1" x14ac:dyDescent="0.15">
      <c r="B165" s="117"/>
      <c r="C165" s="253"/>
      <c r="D165" s="118" t="s">
        <v>73</v>
      </c>
      <c r="E165" s="278"/>
      <c r="F165" s="118"/>
      <c r="G165" s="119" t="s">
        <v>12</v>
      </c>
      <c r="H165" s="252">
        <v>1040</v>
      </c>
      <c r="I165" s="250">
        <v>44219.67</v>
      </c>
      <c r="J165" s="257">
        <f>H165*I165</f>
        <v>45988456.799999997</v>
      </c>
      <c r="K165" s="251">
        <f>J165/$J$214</f>
        <v>4.8483730152789485E-2</v>
      </c>
      <c r="L165" s="302"/>
      <c r="M165" s="193"/>
      <c r="N165" s="193"/>
      <c r="O165" s="193">
        <v>2</v>
      </c>
      <c r="P165" s="193">
        <v>2</v>
      </c>
      <c r="Q165" s="193">
        <v>2</v>
      </c>
      <c r="R165" s="193">
        <v>2</v>
      </c>
      <c r="S165" s="193">
        <v>2</v>
      </c>
      <c r="T165" s="193">
        <v>2</v>
      </c>
      <c r="U165" s="193">
        <v>2</v>
      </c>
      <c r="V165" s="193">
        <v>1</v>
      </c>
      <c r="W165" s="193">
        <v>1</v>
      </c>
      <c r="X165" s="193">
        <v>1</v>
      </c>
      <c r="Y165" s="193">
        <v>1</v>
      </c>
      <c r="Z165" s="193">
        <v>1</v>
      </c>
      <c r="AA165" s="193">
        <v>1</v>
      </c>
      <c r="AB165" s="193">
        <v>1</v>
      </c>
      <c r="AC165" s="193">
        <v>2</v>
      </c>
      <c r="AD165" s="193">
        <v>2</v>
      </c>
      <c r="AE165" s="193">
        <v>3</v>
      </c>
      <c r="AF165" s="193">
        <v>4</v>
      </c>
      <c r="AG165" s="193">
        <v>4</v>
      </c>
      <c r="AH165" s="193">
        <v>5</v>
      </c>
      <c r="AI165" s="193">
        <v>5</v>
      </c>
      <c r="AJ165" s="193">
        <v>5</v>
      </c>
      <c r="AK165" s="193">
        <v>4</v>
      </c>
      <c r="AL165" s="193">
        <v>4</v>
      </c>
      <c r="AM165" s="193">
        <v>4</v>
      </c>
      <c r="AN165" s="193">
        <v>4</v>
      </c>
      <c r="AO165" s="193">
        <v>4</v>
      </c>
      <c r="AP165" s="193">
        <v>4</v>
      </c>
      <c r="AQ165" s="193">
        <v>4</v>
      </c>
      <c r="AR165" s="193">
        <v>4</v>
      </c>
      <c r="AS165" s="193">
        <v>4</v>
      </c>
      <c r="AT165" s="193">
        <v>4</v>
      </c>
      <c r="AU165" s="193">
        <v>3</v>
      </c>
      <c r="AV165" s="193">
        <v>3</v>
      </c>
      <c r="AW165" s="193">
        <v>3</v>
      </c>
      <c r="AX165" s="302"/>
      <c r="AY165" s="211"/>
      <c r="AZ165" s="122"/>
      <c r="BA165" s="122"/>
      <c r="BB165" s="245"/>
      <c r="BC165" s="202">
        <f t="shared" si="13"/>
        <v>100</v>
      </c>
      <c r="BD165" s="116">
        <f t="shared" si="14"/>
        <v>0</v>
      </c>
    </row>
    <row r="166" spans="2:56" ht="17" customHeight="1" x14ac:dyDescent="0.15">
      <c r="B166" s="117"/>
      <c r="C166" s="253"/>
      <c r="D166" s="118" t="s">
        <v>74</v>
      </c>
      <c r="E166" s="278"/>
      <c r="F166" s="118"/>
      <c r="G166" s="119" t="s">
        <v>12</v>
      </c>
      <c r="H166" s="252">
        <v>4073</v>
      </c>
      <c r="I166" s="250">
        <v>4343.38</v>
      </c>
      <c r="J166" s="257">
        <f>H166*I166</f>
        <v>17690586.740000002</v>
      </c>
      <c r="K166" s="251">
        <f>J166/$J$214</f>
        <v>1.8650454775570466E-2</v>
      </c>
      <c r="L166" s="302"/>
      <c r="M166" s="193"/>
      <c r="N166" s="193"/>
      <c r="O166" s="193">
        <v>2</v>
      </c>
      <c r="P166" s="193">
        <v>2</v>
      </c>
      <c r="Q166" s="193">
        <v>2</v>
      </c>
      <c r="R166" s="193">
        <v>2</v>
      </c>
      <c r="S166" s="193">
        <v>2</v>
      </c>
      <c r="T166" s="193">
        <v>2</v>
      </c>
      <c r="U166" s="193">
        <v>2</v>
      </c>
      <c r="V166" s="193">
        <v>1</v>
      </c>
      <c r="W166" s="193">
        <v>1</v>
      </c>
      <c r="X166" s="193">
        <v>1</v>
      </c>
      <c r="Y166" s="193">
        <v>1</v>
      </c>
      <c r="Z166" s="193">
        <v>1</v>
      </c>
      <c r="AA166" s="193">
        <v>1</v>
      </c>
      <c r="AB166" s="193">
        <v>1</v>
      </c>
      <c r="AC166" s="193">
        <v>2</v>
      </c>
      <c r="AD166" s="193">
        <v>2</v>
      </c>
      <c r="AE166" s="193">
        <v>3</v>
      </c>
      <c r="AF166" s="193">
        <v>4</v>
      </c>
      <c r="AG166" s="193">
        <v>4</v>
      </c>
      <c r="AH166" s="193">
        <v>5</v>
      </c>
      <c r="AI166" s="193">
        <v>5</v>
      </c>
      <c r="AJ166" s="193">
        <v>5</v>
      </c>
      <c r="AK166" s="193">
        <v>4</v>
      </c>
      <c r="AL166" s="193">
        <v>4</v>
      </c>
      <c r="AM166" s="193">
        <v>4</v>
      </c>
      <c r="AN166" s="193">
        <v>4</v>
      </c>
      <c r="AO166" s="193">
        <v>4</v>
      </c>
      <c r="AP166" s="193">
        <v>4</v>
      </c>
      <c r="AQ166" s="193">
        <v>4</v>
      </c>
      <c r="AR166" s="193">
        <v>4</v>
      </c>
      <c r="AS166" s="193">
        <v>4</v>
      </c>
      <c r="AT166" s="193">
        <v>4</v>
      </c>
      <c r="AU166" s="193">
        <v>3</v>
      </c>
      <c r="AV166" s="193">
        <v>3</v>
      </c>
      <c r="AW166" s="193">
        <v>3</v>
      </c>
      <c r="AX166" s="302"/>
      <c r="AY166" s="211"/>
      <c r="AZ166" s="122"/>
      <c r="BA166" s="122"/>
      <c r="BC166" s="202">
        <f t="shared" si="13"/>
        <v>100</v>
      </c>
      <c r="BD166" s="116">
        <f t="shared" si="14"/>
        <v>0</v>
      </c>
    </row>
    <row r="167" spans="2:56" ht="17" customHeight="1" x14ac:dyDescent="0.15">
      <c r="B167" s="117"/>
      <c r="C167" s="253"/>
      <c r="D167" s="91" t="s">
        <v>75</v>
      </c>
      <c r="E167" s="279"/>
      <c r="G167" s="119"/>
      <c r="H167" s="252"/>
      <c r="I167" s="250"/>
      <c r="J167" s="257"/>
      <c r="K167" s="251"/>
      <c r="L167" s="302"/>
      <c r="M167" s="193"/>
      <c r="N167" s="193"/>
      <c r="O167" s="193"/>
      <c r="P167" s="193"/>
      <c r="Q167" s="193"/>
      <c r="R167" s="193"/>
      <c r="S167" s="193"/>
      <c r="T167" s="193"/>
      <c r="U167" s="193"/>
      <c r="V167" s="193"/>
      <c r="W167" s="193"/>
      <c r="X167" s="193"/>
      <c r="Y167" s="193"/>
      <c r="Z167" s="193"/>
      <c r="AA167" s="193"/>
      <c r="AB167" s="193"/>
      <c r="AC167" s="193"/>
      <c r="AD167" s="193"/>
      <c r="AE167" s="193"/>
      <c r="AF167" s="193"/>
      <c r="AG167" s="193"/>
      <c r="AH167" s="193"/>
      <c r="AI167" s="193"/>
      <c r="AJ167" s="193"/>
      <c r="AK167" s="193"/>
      <c r="AL167" s="193"/>
      <c r="AM167" s="193"/>
      <c r="AN167" s="193"/>
      <c r="AO167" s="193"/>
      <c r="AP167" s="193"/>
      <c r="AQ167" s="193"/>
      <c r="AR167" s="193"/>
      <c r="AS167" s="193"/>
      <c r="AT167" s="193"/>
      <c r="AU167" s="193"/>
      <c r="AV167" s="193"/>
      <c r="AW167" s="193"/>
      <c r="AX167" s="302"/>
      <c r="AY167" s="211"/>
      <c r="AZ167" s="122"/>
      <c r="BA167" s="127"/>
      <c r="BB167" s="245"/>
      <c r="BC167" s="202">
        <f t="shared" si="13"/>
        <v>0</v>
      </c>
      <c r="BD167" s="116" t="str">
        <f t="shared" si="14"/>
        <v/>
      </c>
    </row>
    <row r="168" spans="2:56" ht="17" customHeight="1" x14ac:dyDescent="0.15">
      <c r="B168" s="117"/>
      <c r="C168" s="253"/>
      <c r="D168" s="118" t="s">
        <v>76</v>
      </c>
      <c r="E168" s="278"/>
      <c r="F168" s="118"/>
      <c r="G168" s="119" t="s">
        <v>18</v>
      </c>
      <c r="H168" s="252">
        <v>29621</v>
      </c>
      <c r="I168" s="250">
        <v>1260.4100000000001</v>
      </c>
      <c r="J168" s="257">
        <f>H168*I168</f>
        <v>37334604.609999999</v>
      </c>
      <c r="K168" s="251">
        <f>J168/$J$214</f>
        <v>3.9360331292358788E-2</v>
      </c>
      <c r="L168" s="302"/>
      <c r="M168" s="193"/>
      <c r="N168" s="193"/>
      <c r="O168" s="193">
        <v>2</v>
      </c>
      <c r="P168" s="193">
        <v>2</v>
      </c>
      <c r="Q168" s="193">
        <v>2</v>
      </c>
      <c r="R168" s="193">
        <v>2</v>
      </c>
      <c r="S168" s="193">
        <v>2</v>
      </c>
      <c r="T168" s="193">
        <v>2</v>
      </c>
      <c r="U168" s="193">
        <v>2</v>
      </c>
      <c r="V168" s="193">
        <v>1</v>
      </c>
      <c r="W168" s="193">
        <v>1</v>
      </c>
      <c r="X168" s="193">
        <v>1</v>
      </c>
      <c r="Y168" s="193">
        <v>1</v>
      </c>
      <c r="Z168" s="193">
        <v>1</v>
      </c>
      <c r="AA168" s="193">
        <v>1</v>
      </c>
      <c r="AB168" s="193">
        <v>1</v>
      </c>
      <c r="AC168" s="193">
        <v>2</v>
      </c>
      <c r="AD168" s="193">
        <v>2</v>
      </c>
      <c r="AE168" s="193">
        <v>3</v>
      </c>
      <c r="AF168" s="193">
        <v>4</v>
      </c>
      <c r="AG168" s="193">
        <v>4</v>
      </c>
      <c r="AH168" s="193">
        <v>5</v>
      </c>
      <c r="AI168" s="193">
        <v>5</v>
      </c>
      <c r="AJ168" s="193">
        <v>5</v>
      </c>
      <c r="AK168" s="193">
        <v>4</v>
      </c>
      <c r="AL168" s="193">
        <v>4</v>
      </c>
      <c r="AM168" s="193">
        <v>4</v>
      </c>
      <c r="AN168" s="193">
        <v>4</v>
      </c>
      <c r="AO168" s="193">
        <v>4</v>
      </c>
      <c r="AP168" s="193">
        <v>4</v>
      </c>
      <c r="AQ168" s="193">
        <v>4</v>
      </c>
      <c r="AR168" s="193">
        <v>4</v>
      </c>
      <c r="AS168" s="193">
        <v>4</v>
      </c>
      <c r="AT168" s="193">
        <v>4</v>
      </c>
      <c r="AU168" s="193">
        <v>3</v>
      </c>
      <c r="AV168" s="193">
        <v>3</v>
      </c>
      <c r="AW168" s="193">
        <v>3</v>
      </c>
      <c r="AX168" s="302"/>
      <c r="AY168" s="211"/>
      <c r="AZ168" s="122"/>
      <c r="BA168" s="122"/>
      <c r="BC168" s="202">
        <f t="shared" si="13"/>
        <v>100</v>
      </c>
      <c r="BD168" s="116">
        <f t="shared" si="14"/>
        <v>0</v>
      </c>
    </row>
    <row r="169" spans="2:56" ht="16.5" customHeight="1" x14ac:dyDescent="0.15">
      <c r="B169" s="117"/>
      <c r="C169" s="253"/>
      <c r="D169" s="118" t="s">
        <v>77</v>
      </c>
      <c r="E169" s="278"/>
      <c r="F169" s="118"/>
      <c r="G169" s="119" t="s">
        <v>18</v>
      </c>
      <c r="H169" s="252">
        <v>12473</v>
      </c>
      <c r="I169" s="250">
        <v>3634.54</v>
      </c>
      <c r="J169" s="257">
        <f>H169*I169</f>
        <v>45333617.420000002</v>
      </c>
      <c r="K169" s="251">
        <f>J169/$J$214</f>
        <v>4.7793360046842821E-2</v>
      </c>
      <c r="L169" s="302"/>
      <c r="M169" s="193"/>
      <c r="N169" s="193"/>
      <c r="O169" s="193">
        <v>2</v>
      </c>
      <c r="P169" s="193">
        <v>2</v>
      </c>
      <c r="Q169" s="193">
        <v>2</v>
      </c>
      <c r="R169" s="193">
        <v>2</v>
      </c>
      <c r="S169" s="193">
        <v>2</v>
      </c>
      <c r="T169" s="193">
        <v>2</v>
      </c>
      <c r="U169" s="193">
        <v>2</v>
      </c>
      <c r="V169" s="193">
        <v>1</v>
      </c>
      <c r="W169" s="193">
        <v>1</v>
      </c>
      <c r="X169" s="193">
        <v>1</v>
      </c>
      <c r="Y169" s="193">
        <v>1</v>
      </c>
      <c r="Z169" s="193">
        <v>1</v>
      </c>
      <c r="AA169" s="193">
        <v>1</v>
      </c>
      <c r="AB169" s="193">
        <v>1</v>
      </c>
      <c r="AC169" s="193">
        <v>2</v>
      </c>
      <c r="AD169" s="193">
        <v>2</v>
      </c>
      <c r="AE169" s="193">
        <v>3</v>
      </c>
      <c r="AF169" s="193">
        <v>4</v>
      </c>
      <c r="AG169" s="193">
        <v>4</v>
      </c>
      <c r="AH169" s="193">
        <v>5</v>
      </c>
      <c r="AI169" s="193">
        <v>5</v>
      </c>
      <c r="AJ169" s="193">
        <v>5</v>
      </c>
      <c r="AK169" s="193">
        <v>4</v>
      </c>
      <c r="AL169" s="193">
        <v>4</v>
      </c>
      <c r="AM169" s="193">
        <v>4</v>
      </c>
      <c r="AN169" s="193">
        <v>4</v>
      </c>
      <c r="AO169" s="193">
        <v>4</v>
      </c>
      <c r="AP169" s="193">
        <v>4</v>
      </c>
      <c r="AQ169" s="193">
        <v>4</v>
      </c>
      <c r="AR169" s="193">
        <v>4</v>
      </c>
      <c r="AS169" s="193">
        <v>4</v>
      </c>
      <c r="AT169" s="193">
        <v>4</v>
      </c>
      <c r="AU169" s="193">
        <v>3</v>
      </c>
      <c r="AV169" s="193">
        <v>3</v>
      </c>
      <c r="AW169" s="193">
        <v>3</v>
      </c>
      <c r="AX169" s="302"/>
      <c r="AY169" s="211"/>
      <c r="AZ169" s="122"/>
      <c r="BA169" s="122"/>
      <c r="BB169" s="245"/>
      <c r="BC169" s="202">
        <f t="shared" si="13"/>
        <v>100</v>
      </c>
      <c r="BD169" s="116">
        <f t="shared" si="14"/>
        <v>0</v>
      </c>
    </row>
    <row r="170" spans="2:56" ht="17" customHeight="1" x14ac:dyDescent="0.15">
      <c r="B170" s="117"/>
      <c r="C170" s="253"/>
      <c r="D170" s="126" t="s">
        <v>78</v>
      </c>
      <c r="E170" s="126"/>
      <c r="F170" s="126"/>
      <c r="G170" s="119" t="s">
        <v>21</v>
      </c>
      <c r="H170" s="252">
        <v>72</v>
      </c>
      <c r="I170" s="250">
        <v>3138.98</v>
      </c>
      <c r="J170" s="257">
        <f>H170*I170</f>
        <v>226006.56</v>
      </c>
      <c r="K170" s="251">
        <f>J170/$J$214</f>
        <v>2.3826937954135106E-4</v>
      </c>
      <c r="L170" s="302"/>
      <c r="M170" s="193"/>
      <c r="N170" s="193"/>
      <c r="O170" s="193">
        <v>2</v>
      </c>
      <c r="P170" s="193">
        <v>2</v>
      </c>
      <c r="Q170" s="193">
        <v>2</v>
      </c>
      <c r="R170" s="193">
        <v>2</v>
      </c>
      <c r="S170" s="193">
        <v>2</v>
      </c>
      <c r="T170" s="193">
        <v>2</v>
      </c>
      <c r="U170" s="193">
        <v>2</v>
      </c>
      <c r="V170" s="193">
        <v>1</v>
      </c>
      <c r="W170" s="193">
        <v>1</v>
      </c>
      <c r="X170" s="193">
        <v>1</v>
      </c>
      <c r="Y170" s="193">
        <v>1</v>
      </c>
      <c r="Z170" s="193">
        <v>1</v>
      </c>
      <c r="AA170" s="193">
        <v>1</v>
      </c>
      <c r="AB170" s="193">
        <v>1</v>
      </c>
      <c r="AC170" s="193">
        <v>2</v>
      </c>
      <c r="AD170" s="193">
        <v>2</v>
      </c>
      <c r="AE170" s="193">
        <v>3</v>
      </c>
      <c r="AF170" s="193">
        <v>4</v>
      </c>
      <c r="AG170" s="193">
        <v>4</v>
      </c>
      <c r="AH170" s="193">
        <v>5</v>
      </c>
      <c r="AI170" s="193">
        <v>5</v>
      </c>
      <c r="AJ170" s="193">
        <v>5</v>
      </c>
      <c r="AK170" s="193">
        <v>4</v>
      </c>
      <c r="AL170" s="193">
        <v>4</v>
      </c>
      <c r="AM170" s="193">
        <v>4</v>
      </c>
      <c r="AN170" s="193">
        <v>4</v>
      </c>
      <c r="AO170" s="193">
        <v>4</v>
      </c>
      <c r="AP170" s="193">
        <v>4</v>
      </c>
      <c r="AQ170" s="193">
        <v>4</v>
      </c>
      <c r="AR170" s="193">
        <v>4</v>
      </c>
      <c r="AS170" s="193">
        <v>4</v>
      </c>
      <c r="AT170" s="193">
        <v>4</v>
      </c>
      <c r="AU170" s="193">
        <v>3</v>
      </c>
      <c r="AV170" s="193">
        <v>3</v>
      </c>
      <c r="AW170" s="193">
        <v>3</v>
      </c>
      <c r="AX170" s="302"/>
      <c r="AY170" s="211"/>
      <c r="AZ170" s="122"/>
      <c r="BA170" s="122"/>
      <c r="BC170" s="202">
        <f t="shared" si="13"/>
        <v>100</v>
      </c>
      <c r="BD170" s="116">
        <f t="shared" si="14"/>
        <v>0</v>
      </c>
    </row>
    <row r="171" spans="2:56" ht="17" customHeight="1" x14ac:dyDescent="0.15">
      <c r="B171" s="117"/>
      <c r="C171" s="253"/>
      <c r="D171" s="91" t="s">
        <v>79</v>
      </c>
      <c r="G171" s="119"/>
      <c r="H171" s="252"/>
      <c r="I171" s="250"/>
      <c r="J171" s="257"/>
      <c r="K171" s="251"/>
      <c r="L171" s="302"/>
      <c r="M171" s="193"/>
      <c r="N171" s="193"/>
      <c r="O171" s="193"/>
      <c r="P171" s="193"/>
      <c r="Q171" s="193"/>
      <c r="R171" s="193"/>
      <c r="S171" s="193"/>
      <c r="T171" s="193"/>
      <c r="U171" s="193"/>
      <c r="V171" s="193"/>
      <c r="W171" s="193"/>
      <c r="X171" s="193"/>
      <c r="Y171" s="193"/>
      <c r="Z171" s="193"/>
      <c r="AA171" s="193"/>
      <c r="AB171" s="193"/>
      <c r="AC171" s="193"/>
      <c r="AD171" s="193"/>
      <c r="AE171" s="193"/>
      <c r="AF171" s="193"/>
      <c r="AG171" s="193"/>
      <c r="AH171" s="193"/>
      <c r="AI171" s="193"/>
      <c r="AJ171" s="193"/>
      <c r="AK171" s="193"/>
      <c r="AL171" s="193"/>
      <c r="AM171" s="193"/>
      <c r="AN171" s="193"/>
      <c r="AO171" s="193"/>
      <c r="AP171" s="193"/>
      <c r="AQ171" s="193"/>
      <c r="AR171" s="193"/>
      <c r="AS171" s="193"/>
      <c r="AT171" s="193"/>
      <c r="AU171" s="193"/>
      <c r="AV171" s="193"/>
      <c r="AW171" s="193"/>
      <c r="AX171" s="302"/>
      <c r="AY171" s="211"/>
      <c r="AZ171" s="122"/>
      <c r="BA171" s="122"/>
      <c r="BB171" s="245"/>
      <c r="BC171" s="202">
        <f t="shared" si="13"/>
        <v>0</v>
      </c>
      <c r="BD171" s="116" t="str">
        <f t="shared" si="14"/>
        <v/>
      </c>
    </row>
    <row r="172" spans="2:56" ht="17" customHeight="1" x14ac:dyDescent="0.15">
      <c r="B172" s="117"/>
      <c r="C172" s="253"/>
      <c r="D172" s="126" t="s">
        <v>261</v>
      </c>
      <c r="E172" s="126"/>
      <c r="F172" s="126"/>
      <c r="G172" s="119" t="s">
        <v>12</v>
      </c>
      <c r="H172" s="252">
        <v>3000</v>
      </c>
      <c r="I172" s="250">
        <v>822.07</v>
      </c>
      <c r="J172" s="257">
        <f>H172*I172</f>
        <v>2466210</v>
      </c>
      <c r="K172" s="251">
        <f>J172/$J$214</f>
        <v>2.6000233202021898E-3</v>
      </c>
      <c r="L172" s="302"/>
      <c r="M172" s="193"/>
      <c r="N172" s="193"/>
      <c r="O172" s="193"/>
      <c r="P172" s="193"/>
      <c r="Q172" s="193"/>
      <c r="R172" s="193">
        <v>2</v>
      </c>
      <c r="S172" s="193">
        <v>2</v>
      </c>
      <c r="T172" s="193">
        <v>2</v>
      </c>
      <c r="U172" s="193">
        <v>2</v>
      </c>
      <c r="V172" s="193">
        <v>2</v>
      </c>
      <c r="W172" s="193">
        <v>2</v>
      </c>
      <c r="X172" s="193">
        <v>2</v>
      </c>
      <c r="Y172" s="193">
        <v>1</v>
      </c>
      <c r="Z172" s="193">
        <v>1</v>
      </c>
      <c r="AA172" s="193">
        <v>1</v>
      </c>
      <c r="AB172" s="193">
        <v>1</v>
      </c>
      <c r="AC172" s="193">
        <v>2</v>
      </c>
      <c r="AD172" s="193">
        <v>2</v>
      </c>
      <c r="AE172" s="193">
        <v>4</v>
      </c>
      <c r="AF172" s="193">
        <v>5</v>
      </c>
      <c r="AG172" s="193">
        <v>5</v>
      </c>
      <c r="AH172" s="193">
        <v>5</v>
      </c>
      <c r="AI172" s="193">
        <v>5</v>
      </c>
      <c r="AJ172" s="193">
        <v>5</v>
      </c>
      <c r="AK172" s="193">
        <v>4</v>
      </c>
      <c r="AL172" s="193">
        <v>4</v>
      </c>
      <c r="AM172" s="193">
        <v>4</v>
      </c>
      <c r="AN172" s="193">
        <v>4</v>
      </c>
      <c r="AO172" s="193">
        <v>4</v>
      </c>
      <c r="AP172" s="193">
        <v>4</v>
      </c>
      <c r="AQ172" s="193">
        <v>4</v>
      </c>
      <c r="AR172" s="193">
        <v>4</v>
      </c>
      <c r="AS172" s="193">
        <v>4</v>
      </c>
      <c r="AT172" s="193">
        <v>4</v>
      </c>
      <c r="AU172" s="193">
        <v>3</v>
      </c>
      <c r="AV172" s="193">
        <v>3</v>
      </c>
      <c r="AW172" s="193">
        <v>3</v>
      </c>
      <c r="AX172" s="302"/>
      <c r="AY172" s="211"/>
      <c r="AZ172" s="122"/>
      <c r="BA172" s="122"/>
      <c r="BC172" s="202">
        <f t="shared" si="13"/>
        <v>100</v>
      </c>
      <c r="BD172" s="116">
        <f t="shared" si="14"/>
        <v>0</v>
      </c>
    </row>
    <row r="173" spans="2:56" ht="17" customHeight="1" x14ac:dyDescent="0.15">
      <c r="B173" s="117"/>
      <c r="C173" s="253"/>
      <c r="D173" s="91" t="s">
        <v>80</v>
      </c>
      <c r="G173" s="119"/>
      <c r="H173" s="252"/>
      <c r="I173" s="250"/>
      <c r="J173" s="257"/>
      <c r="K173" s="251"/>
      <c r="L173" s="302"/>
      <c r="M173" s="193"/>
      <c r="N173" s="193"/>
      <c r="O173" s="193"/>
      <c r="P173" s="193"/>
      <c r="Q173" s="193"/>
      <c r="R173" s="193"/>
      <c r="S173" s="193"/>
      <c r="T173" s="193"/>
      <c r="U173" s="193"/>
      <c r="V173" s="193"/>
      <c r="W173" s="193"/>
      <c r="X173" s="193"/>
      <c r="Y173" s="193"/>
      <c r="Z173" s="193"/>
      <c r="AA173" s="193"/>
      <c r="AB173" s="193"/>
      <c r="AC173" s="193"/>
      <c r="AD173" s="193"/>
      <c r="AE173" s="193"/>
      <c r="AF173" s="193"/>
      <c r="AG173" s="193"/>
      <c r="AH173" s="193"/>
      <c r="AI173" s="193"/>
      <c r="AJ173" s="193"/>
      <c r="AK173" s="193"/>
      <c r="AL173" s="193"/>
      <c r="AM173" s="193"/>
      <c r="AN173" s="193"/>
      <c r="AO173" s="193"/>
      <c r="AP173" s="193"/>
      <c r="AQ173" s="193"/>
      <c r="AR173" s="193"/>
      <c r="AS173" s="193"/>
      <c r="AT173" s="193"/>
      <c r="AU173" s="193"/>
      <c r="AV173" s="193"/>
      <c r="AW173" s="193"/>
      <c r="AX173" s="302"/>
      <c r="AY173" s="211"/>
      <c r="AZ173" s="122"/>
      <c r="BA173" s="122"/>
      <c r="BB173" s="245"/>
      <c r="BC173" s="202">
        <f t="shared" si="13"/>
        <v>0</v>
      </c>
      <c r="BD173" s="116" t="str">
        <f t="shared" si="14"/>
        <v/>
      </c>
    </row>
    <row r="174" spans="2:56" ht="17" customHeight="1" x14ac:dyDescent="0.15">
      <c r="B174" s="117"/>
      <c r="C174" s="253"/>
      <c r="D174" s="91" t="s">
        <v>81</v>
      </c>
      <c r="G174" s="119" t="s">
        <v>12</v>
      </c>
      <c r="H174" s="252">
        <v>900</v>
      </c>
      <c r="I174" s="250">
        <v>2770.54</v>
      </c>
      <c r="J174" s="257">
        <f>H174*I174</f>
        <v>2493486</v>
      </c>
      <c r="K174" s="251">
        <f>J174/$J$214</f>
        <v>2.6287792801901206E-3</v>
      </c>
      <c r="L174" s="302"/>
      <c r="M174" s="193"/>
      <c r="N174" s="193"/>
      <c r="O174" s="193"/>
      <c r="P174" s="193"/>
      <c r="Q174" s="193"/>
      <c r="R174" s="193">
        <v>2</v>
      </c>
      <c r="S174" s="193">
        <v>2</v>
      </c>
      <c r="T174" s="193">
        <v>2</v>
      </c>
      <c r="U174" s="193">
        <v>2</v>
      </c>
      <c r="V174" s="193">
        <v>2</v>
      </c>
      <c r="W174" s="193">
        <v>2</v>
      </c>
      <c r="X174" s="193">
        <v>2</v>
      </c>
      <c r="Y174" s="193">
        <v>1</v>
      </c>
      <c r="Z174" s="193">
        <v>1</v>
      </c>
      <c r="AA174" s="193">
        <v>1</v>
      </c>
      <c r="AB174" s="193">
        <v>1</v>
      </c>
      <c r="AC174" s="193">
        <v>2</v>
      </c>
      <c r="AD174" s="193">
        <v>2</v>
      </c>
      <c r="AE174" s="193">
        <v>4</v>
      </c>
      <c r="AF174" s="193">
        <v>5</v>
      </c>
      <c r="AG174" s="193">
        <v>5</v>
      </c>
      <c r="AH174" s="193">
        <v>5</v>
      </c>
      <c r="AI174" s="193">
        <v>5</v>
      </c>
      <c r="AJ174" s="193">
        <v>5</v>
      </c>
      <c r="AK174" s="193">
        <v>4</v>
      </c>
      <c r="AL174" s="193">
        <v>4</v>
      </c>
      <c r="AM174" s="193">
        <v>4</v>
      </c>
      <c r="AN174" s="193">
        <v>4</v>
      </c>
      <c r="AO174" s="193">
        <v>4</v>
      </c>
      <c r="AP174" s="193">
        <v>4</v>
      </c>
      <c r="AQ174" s="193">
        <v>4</v>
      </c>
      <c r="AR174" s="193">
        <v>4</v>
      </c>
      <c r="AS174" s="193">
        <v>4</v>
      </c>
      <c r="AT174" s="193">
        <v>4</v>
      </c>
      <c r="AU174" s="193">
        <v>3</v>
      </c>
      <c r="AV174" s="193">
        <v>3</v>
      </c>
      <c r="AW174" s="193">
        <v>3</v>
      </c>
      <c r="AX174" s="302"/>
      <c r="AY174" s="211"/>
      <c r="AZ174" s="122"/>
      <c r="BA174" s="122"/>
      <c r="BC174" s="202">
        <f t="shared" si="13"/>
        <v>100</v>
      </c>
      <c r="BD174" s="116">
        <f t="shared" si="14"/>
        <v>0</v>
      </c>
    </row>
    <row r="175" spans="2:56" ht="17" customHeight="1" x14ac:dyDescent="0.15">
      <c r="B175" s="117"/>
      <c r="C175" s="253"/>
      <c r="D175" s="126" t="s">
        <v>82</v>
      </c>
      <c r="E175" s="126"/>
      <c r="F175" s="126"/>
      <c r="G175" s="119" t="s">
        <v>12</v>
      </c>
      <c r="H175" s="252">
        <v>2000</v>
      </c>
      <c r="I175" s="250">
        <v>443.73</v>
      </c>
      <c r="J175" s="257">
        <f>H175*I175</f>
        <v>887460</v>
      </c>
      <c r="K175" s="251">
        <f>J175/$J$214</f>
        <v>9.3561241570938212E-4</v>
      </c>
      <c r="L175" s="302"/>
      <c r="M175" s="193"/>
      <c r="N175" s="193"/>
      <c r="O175" s="193"/>
      <c r="P175" s="193"/>
      <c r="Q175" s="193"/>
      <c r="R175" s="193">
        <v>2</v>
      </c>
      <c r="S175" s="193">
        <v>2</v>
      </c>
      <c r="T175" s="193">
        <v>2</v>
      </c>
      <c r="U175" s="193">
        <v>2</v>
      </c>
      <c r="V175" s="193">
        <v>2</v>
      </c>
      <c r="W175" s="193">
        <v>2</v>
      </c>
      <c r="X175" s="193">
        <v>2</v>
      </c>
      <c r="Y175" s="193">
        <v>1</v>
      </c>
      <c r="Z175" s="193">
        <v>1</v>
      </c>
      <c r="AA175" s="193">
        <v>1</v>
      </c>
      <c r="AB175" s="193">
        <v>1</v>
      </c>
      <c r="AC175" s="193">
        <v>2</v>
      </c>
      <c r="AD175" s="193">
        <v>2</v>
      </c>
      <c r="AE175" s="193">
        <v>4</v>
      </c>
      <c r="AF175" s="193">
        <v>5</v>
      </c>
      <c r="AG175" s="193">
        <v>5</v>
      </c>
      <c r="AH175" s="193">
        <v>5</v>
      </c>
      <c r="AI175" s="193">
        <v>5</v>
      </c>
      <c r="AJ175" s="193">
        <v>5</v>
      </c>
      <c r="AK175" s="193">
        <v>4</v>
      </c>
      <c r="AL175" s="193">
        <v>4</v>
      </c>
      <c r="AM175" s="193">
        <v>4</v>
      </c>
      <c r="AN175" s="193">
        <v>4</v>
      </c>
      <c r="AO175" s="193">
        <v>4</v>
      </c>
      <c r="AP175" s="193">
        <v>4</v>
      </c>
      <c r="AQ175" s="193">
        <v>4</v>
      </c>
      <c r="AR175" s="193">
        <v>4</v>
      </c>
      <c r="AS175" s="193">
        <v>4</v>
      </c>
      <c r="AT175" s="193">
        <v>4</v>
      </c>
      <c r="AU175" s="193">
        <v>3</v>
      </c>
      <c r="AV175" s="193">
        <v>3</v>
      </c>
      <c r="AW175" s="193">
        <v>3</v>
      </c>
      <c r="AX175" s="302"/>
      <c r="AY175" s="211"/>
      <c r="AZ175" s="122"/>
      <c r="BA175" s="127">
        <v>20</v>
      </c>
      <c r="BB175" s="245"/>
      <c r="BC175" s="202">
        <f t="shared" si="13"/>
        <v>100</v>
      </c>
      <c r="BD175" s="116">
        <f t="shared" si="14"/>
        <v>0</v>
      </c>
    </row>
    <row r="176" spans="2:56" ht="16.5" customHeight="1" x14ac:dyDescent="0.15">
      <c r="B176" s="117"/>
      <c r="C176" s="253"/>
      <c r="D176" s="91" t="s">
        <v>83</v>
      </c>
      <c r="G176" s="119"/>
      <c r="H176" s="252"/>
      <c r="I176" s="250"/>
      <c r="J176" s="257"/>
      <c r="K176" s="251"/>
      <c r="L176" s="302"/>
      <c r="M176" s="193"/>
      <c r="N176" s="193"/>
      <c r="O176" s="193"/>
      <c r="P176" s="193"/>
      <c r="Q176" s="193"/>
      <c r="R176" s="193"/>
      <c r="S176" s="193"/>
      <c r="T176" s="193"/>
      <c r="U176" s="193"/>
      <c r="V176" s="193"/>
      <c r="W176" s="193"/>
      <c r="X176" s="193"/>
      <c r="Y176" s="193"/>
      <c r="Z176" s="193"/>
      <c r="AA176" s="193"/>
      <c r="AB176" s="193"/>
      <c r="AC176" s="193"/>
      <c r="AD176" s="193"/>
      <c r="AE176" s="193"/>
      <c r="AF176" s="193"/>
      <c r="AG176" s="193"/>
      <c r="AH176" s="193"/>
      <c r="AI176" s="193"/>
      <c r="AJ176" s="193"/>
      <c r="AK176" s="193"/>
      <c r="AL176" s="193"/>
      <c r="AM176" s="193"/>
      <c r="AN176" s="193"/>
      <c r="AO176" s="193"/>
      <c r="AP176" s="193"/>
      <c r="AQ176" s="193"/>
      <c r="AR176" s="193"/>
      <c r="AS176" s="193"/>
      <c r="AT176" s="193"/>
      <c r="AU176" s="193"/>
      <c r="AV176" s="193"/>
      <c r="AW176" s="193"/>
      <c r="AX176" s="302"/>
      <c r="AY176" s="122"/>
      <c r="AZ176" s="210"/>
      <c r="BA176" s="122"/>
      <c r="BC176" s="110">
        <f t="shared" si="13"/>
        <v>0</v>
      </c>
      <c r="BD176" s="116" t="str">
        <f t="shared" si="14"/>
        <v/>
      </c>
    </row>
    <row r="177" spans="2:56" ht="17" customHeight="1" x14ac:dyDescent="0.15">
      <c r="B177" s="117"/>
      <c r="C177" s="253"/>
      <c r="D177" s="91" t="s">
        <v>84</v>
      </c>
      <c r="G177" s="119"/>
      <c r="H177" s="252"/>
      <c r="I177" s="250"/>
      <c r="J177" s="257"/>
      <c r="K177" s="251"/>
      <c r="L177" s="302"/>
      <c r="M177" s="193"/>
      <c r="N177" s="193"/>
      <c r="O177" s="193"/>
      <c r="P177" s="193"/>
      <c r="Q177" s="193"/>
      <c r="R177" s="193"/>
      <c r="S177" s="193"/>
      <c r="T177" s="193"/>
      <c r="U177" s="193"/>
      <c r="V177" s="193"/>
      <c r="W177" s="193"/>
      <c r="X177" s="193"/>
      <c r="Y177" s="193"/>
      <c r="Z177" s="193"/>
      <c r="AA177" s="193"/>
      <c r="AB177" s="193"/>
      <c r="AC177" s="193"/>
      <c r="AD177" s="193"/>
      <c r="AE177" s="193"/>
      <c r="AF177" s="193"/>
      <c r="AG177" s="193"/>
      <c r="AH177" s="193"/>
      <c r="AI177" s="193"/>
      <c r="AJ177" s="193"/>
      <c r="AK177" s="193"/>
      <c r="AL177" s="193"/>
      <c r="AM177" s="193"/>
      <c r="AN177" s="193"/>
      <c r="AO177" s="193"/>
      <c r="AP177" s="193"/>
      <c r="AQ177" s="193"/>
      <c r="AR177" s="193"/>
      <c r="AS177" s="193"/>
      <c r="AT177" s="193"/>
      <c r="AU177" s="193"/>
      <c r="AV177" s="193"/>
      <c r="AW177" s="193"/>
      <c r="AX177" s="302"/>
      <c r="AY177" s="122"/>
      <c r="AZ177" s="210"/>
      <c r="BA177" s="122"/>
      <c r="BB177" s="245"/>
      <c r="BC177" s="110">
        <f t="shared" si="13"/>
        <v>0</v>
      </c>
      <c r="BD177" s="116" t="str">
        <f t="shared" si="14"/>
        <v/>
      </c>
    </row>
    <row r="178" spans="2:56" ht="17" customHeight="1" x14ac:dyDescent="0.15">
      <c r="B178" s="119"/>
      <c r="C178" s="312"/>
      <c r="D178" s="91" t="s">
        <v>85</v>
      </c>
      <c r="G178" s="119" t="s">
        <v>18</v>
      </c>
      <c r="H178" s="252">
        <v>4500</v>
      </c>
      <c r="I178" s="250">
        <v>644.83000000000004</v>
      </c>
      <c r="J178" s="257">
        <f>H178*I178</f>
        <v>2901735</v>
      </c>
      <c r="K178" s="251">
        <f>J178/$J$214</f>
        <v>3.0591793355176163E-3</v>
      </c>
      <c r="L178" s="302"/>
      <c r="M178" s="193"/>
      <c r="N178" s="193"/>
      <c r="O178" s="193"/>
      <c r="P178" s="193"/>
      <c r="Q178" s="193"/>
      <c r="R178" s="193"/>
      <c r="S178" s="193"/>
      <c r="T178" s="193"/>
      <c r="U178" s="193"/>
      <c r="V178" s="193"/>
      <c r="W178" s="193"/>
      <c r="X178" s="193"/>
      <c r="Y178" s="193"/>
      <c r="Z178" s="193"/>
      <c r="AA178" s="193"/>
      <c r="AB178" s="193"/>
      <c r="AC178" s="193"/>
      <c r="AD178" s="193"/>
      <c r="AE178" s="193"/>
      <c r="AF178" s="193"/>
      <c r="AG178" s="193"/>
      <c r="AH178" s="193"/>
      <c r="AI178" s="193"/>
      <c r="AJ178" s="193"/>
      <c r="AK178" s="193"/>
      <c r="AL178" s="193"/>
      <c r="AM178" s="193"/>
      <c r="AN178" s="193">
        <v>10</v>
      </c>
      <c r="AO178" s="193">
        <v>10</v>
      </c>
      <c r="AP178" s="193">
        <v>10</v>
      </c>
      <c r="AQ178" s="193">
        <v>10</v>
      </c>
      <c r="AR178" s="193">
        <v>10</v>
      </c>
      <c r="AS178" s="193">
        <v>10</v>
      </c>
      <c r="AT178" s="193">
        <v>10</v>
      </c>
      <c r="AU178" s="193">
        <v>10</v>
      </c>
      <c r="AV178" s="193">
        <v>10</v>
      </c>
      <c r="AW178" s="193">
        <v>10</v>
      </c>
      <c r="AX178" s="302"/>
      <c r="AY178" s="122"/>
      <c r="AZ178" s="210"/>
      <c r="BA178" s="122"/>
      <c r="BC178" s="110">
        <f t="shared" si="13"/>
        <v>100</v>
      </c>
      <c r="BD178" s="116">
        <f t="shared" si="14"/>
        <v>0</v>
      </c>
    </row>
    <row r="179" spans="2:56" ht="17" customHeight="1" x14ac:dyDescent="0.15">
      <c r="B179" s="117"/>
      <c r="C179" s="253"/>
      <c r="D179" s="91" t="s">
        <v>86</v>
      </c>
      <c r="G179" s="119" t="s">
        <v>18</v>
      </c>
      <c r="H179" s="252">
        <v>13000</v>
      </c>
      <c r="I179" s="250">
        <v>850.62</v>
      </c>
      <c r="J179" s="257">
        <f>H179*I179</f>
        <v>11058060</v>
      </c>
      <c r="K179" s="251">
        <f>J179/$J$214</f>
        <v>1.1658055833118439E-2</v>
      </c>
      <c r="L179" s="302"/>
      <c r="M179" s="193"/>
      <c r="N179" s="193"/>
      <c r="O179" s="193"/>
      <c r="P179" s="193"/>
      <c r="Q179" s="193"/>
      <c r="R179" s="193"/>
      <c r="S179" s="193"/>
      <c r="T179" s="193"/>
      <c r="U179" s="193"/>
      <c r="V179" s="193"/>
      <c r="W179" s="193"/>
      <c r="X179" s="193"/>
      <c r="Y179" s="193"/>
      <c r="Z179" s="193"/>
      <c r="AA179" s="193"/>
      <c r="AB179" s="193"/>
      <c r="AC179" s="193"/>
      <c r="AD179" s="193"/>
      <c r="AE179" s="193"/>
      <c r="AF179" s="193"/>
      <c r="AG179" s="193"/>
      <c r="AH179" s="193"/>
      <c r="AI179" s="193"/>
      <c r="AJ179" s="193"/>
      <c r="AK179" s="193"/>
      <c r="AL179" s="193"/>
      <c r="AM179" s="193"/>
      <c r="AN179" s="193">
        <v>10</v>
      </c>
      <c r="AO179" s="193">
        <v>10</v>
      </c>
      <c r="AP179" s="193">
        <v>10</v>
      </c>
      <c r="AQ179" s="193">
        <v>10</v>
      </c>
      <c r="AR179" s="193">
        <v>10</v>
      </c>
      <c r="AS179" s="193">
        <v>10</v>
      </c>
      <c r="AT179" s="193">
        <v>10</v>
      </c>
      <c r="AU179" s="193">
        <v>10</v>
      </c>
      <c r="AV179" s="193">
        <v>10</v>
      </c>
      <c r="AW179" s="193">
        <v>10</v>
      </c>
      <c r="AX179" s="302"/>
      <c r="AY179" s="122"/>
      <c r="AZ179" s="210"/>
      <c r="BA179" s="127"/>
      <c r="BB179" s="245"/>
      <c r="BC179" s="110">
        <f t="shared" si="13"/>
        <v>100</v>
      </c>
      <c r="BD179" s="116">
        <f t="shared" si="14"/>
        <v>0</v>
      </c>
    </row>
    <row r="180" spans="2:56" ht="17" customHeight="1" x14ac:dyDescent="0.15">
      <c r="B180" s="119"/>
      <c r="C180" s="312"/>
      <c r="D180" s="91" t="s">
        <v>87</v>
      </c>
      <c r="G180" s="119"/>
      <c r="H180" s="252"/>
      <c r="I180" s="250"/>
      <c r="J180" s="257"/>
      <c r="K180" s="251"/>
      <c r="L180" s="302"/>
      <c r="M180" s="193"/>
      <c r="N180" s="193"/>
      <c r="O180" s="193"/>
      <c r="P180" s="193"/>
      <c r="Q180" s="193"/>
      <c r="R180" s="193"/>
      <c r="S180" s="193"/>
      <c r="T180" s="193"/>
      <c r="U180" s="193"/>
      <c r="V180" s="193"/>
      <c r="W180" s="193"/>
      <c r="X180" s="193"/>
      <c r="Y180" s="193"/>
      <c r="Z180" s="193"/>
      <c r="AA180" s="193"/>
      <c r="AB180" s="193"/>
      <c r="AC180" s="193"/>
      <c r="AD180" s="193"/>
      <c r="AE180" s="193"/>
      <c r="AF180" s="193"/>
      <c r="AG180" s="193"/>
      <c r="AH180" s="193"/>
      <c r="AI180" s="193"/>
      <c r="AJ180" s="193"/>
      <c r="AK180" s="193"/>
      <c r="AL180" s="193"/>
      <c r="AM180" s="193"/>
      <c r="AN180" s="193">
        <v>10</v>
      </c>
      <c r="AO180" s="193">
        <v>10</v>
      </c>
      <c r="AP180" s="193">
        <v>10</v>
      </c>
      <c r="AQ180" s="193">
        <v>10</v>
      </c>
      <c r="AR180" s="193">
        <v>10</v>
      </c>
      <c r="AS180" s="193">
        <v>10</v>
      </c>
      <c r="AT180" s="193">
        <v>10</v>
      </c>
      <c r="AU180" s="193">
        <v>10</v>
      </c>
      <c r="AV180" s="193">
        <v>10</v>
      </c>
      <c r="AW180" s="193">
        <v>10</v>
      </c>
      <c r="AX180" s="302"/>
      <c r="AY180" s="122"/>
      <c r="AZ180" s="210"/>
      <c r="BA180" s="122"/>
      <c r="BC180" s="110">
        <f t="shared" si="13"/>
        <v>100</v>
      </c>
      <c r="BD180" s="116">
        <f t="shared" si="14"/>
        <v>0</v>
      </c>
    </row>
    <row r="181" spans="2:56" ht="17" customHeight="1" x14ac:dyDescent="0.15">
      <c r="B181" s="119"/>
      <c r="C181" s="312"/>
      <c r="D181" s="91" t="s">
        <v>88</v>
      </c>
      <c r="G181" s="119" t="s">
        <v>12</v>
      </c>
      <c r="H181" s="252">
        <v>1400</v>
      </c>
      <c r="I181" s="250">
        <v>1537.19</v>
      </c>
      <c r="J181" s="257">
        <f>H181*I181</f>
        <v>2152066</v>
      </c>
      <c r="K181" s="251">
        <f>J181/$J$214</f>
        <v>2.268834278757383E-3</v>
      </c>
      <c r="L181" s="302"/>
      <c r="M181" s="193"/>
      <c r="N181" s="193"/>
      <c r="O181" s="193"/>
      <c r="P181" s="193"/>
      <c r="Q181" s="193"/>
      <c r="R181" s="193"/>
      <c r="S181" s="193"/>
      <c r="T181" s="193"/>
      <c r="U181" s="193"/>
      <c r="V181" s="193"/>
      <c r="W181" s="193"/>
      <c r="X181" s="193"/>
      <c r="Y181" s="193"/>
      <c r="Z181" s="193"/>
      <c r="AA181" s="193"/>
      <c r="AB181" s="193"/>
      <c r="AC181" s="193"/>
      <c r="AD181" s="193"/>
      <c r="AE181" s="193"/>
      <c r="AF181" s="193"/>
      <c r="AG181" s="193"/>
      <c r="AH181" s="193"/>
      <c r="AI181" s="193"/>
      <c r="AJ181" s="193"/>
      <c r="AK181" s="193"/>
      <c r="AL181" s="193"/>
      <c r="AM181" s="193"/>
      <c r="AN181" s="193">
        <v>10</v>
      </c>
      <c r="AO181" s="193">
        <v>10</v>
      </c>
      <c r="AP181" s="193">
        <v>10</v>
      </c>
      <c r="AQ181" s="193">
        <v>10</v>
      </c>
      <c r="AR181" s="193">
        <v>10</v>
      </c>
      <c r="AS181" s="193">
        <v>10</v>
      </c>
      <c r="AT181" s="193">
        <v>10</v>
      </c>
      <c r="AU181" s="193">
        <v>10</v>
      </c>
      <c r="AV181" s="193">
        <v>10</v>
      </c>
      <c r="AW181" s="193">
        <v>10</v>
      </c>
      <c r="AX181" s="302"/>
      <c r="AY181" s="122"/>
      <c r="AZ181" s="210"/>
      <c r="BA181" s="122"/>
      <c r="BB181" s="245"/>
      <c r="BC181" s="110">
        <f t="shared" si="13"/>
        <v>100</v>
      </c>
      <c r="BD181" s="116">
        <f t="shared" si="14"/>
        <v>0</v>
      </c>
    </row>
    <row r="182" spans="2:56" ht="17" customHeight="1" x14ac:dyDescent="0.15">
      <c r="B182" s="119"/>
      <c r="C182" s="312"/>
      <c r="D182" s="91" t="s">
        <v>89</v>
      </c>
      <c r="G182" s="119"/>
      <c r="H182" s="252"/>
      <c r="I182" s="250"/>
      <c r="J182" s="257"/>
      <c r="K182" s="251"/>
      <c r="L182" s="302"/>
      <c r="M182" s="193"/>
      <c r="N182" s="193"/>
      <c r="O182" s="193"/>
      <c r="P182" s="193"/>
      <c r="Q182" s="193"/>
      <c r="R182" s="193"/>
      <c r="S182" s="193"/>
      <c r="T182" s="193"/>
      <c r="U182" s="193"/>
      <c r="V182" s="193"/>
      <c r="W182" s="193"/>
      <c r="X182" s="193"/>
      <c r="Y182" s="193"/>
      <c r="Z182" s="193"/>
      <c r="AA182" s="193"/>
      <c r="AB182" s="193"/>
      <c r="AC182" s="193"/>
      <c r="AD182" s="193"/>
      <c r="AE182" s="193"/>
      <c r="AF182" s="193"/>
      <c r="AG182" s="193"/>
      <c r="AH182" s="193"/>
      <c r="AI182" s="193"/>
      <c r="AJ182" s="193"/>
      <c r="AK182" s="193"/>
      <c r="AL182" s="193"/>
      <c r="AM182" s="193"/>
      <c r="AN182" s="193">
        <v>10</v>
      </c>
      <c r="AO182" s="193">
        <v>10</v>
      </c>
      <c r="AP182" s="193">
        <v>10</v>
      </c>
      <c r="AQ182" s="193">
        <v>10</v>
      </c>
      <c r="AR182" s="193">
        <v>10</v>
      </c>
      <c r="AS182" s="193">
        <v>10</v>
      </c>
      <c r="AT182" s="193">
        <v>10</v>
      </c>
      <c r="AU182" s="193">
        <v>10</v>
      </c>
      <c r="AV182" s="193">
        <v>10</v>
      </c>
      <c r="AW182" s="193">
        <v>10</v>
      </c>
      <c r="AX182" s="302"/>
      <c r="AY182" s="122"/>
      <c r="AZ182" s="210"/>
      <c r="BA182" s="122"/>
      <c r="BC182" s="110">
        <f t="shared" si="13"/>
        <v>100</v>
      </c>
      <c r="BD182" s="116">
        <f t="shared" si="14"/>
        <v>0</v>
      </c>
    </row>
    <row r="183" spans="2:56" ht="17" customHeight="1" x14ac:dyDescent="0.15">
      <c r="B183" s="117"/>
      <c r="C183" s="253"/>
      <c r="D183" s="91" t="s">
        <v>90</v>
      </c>
      <c r="G183" s="119"/>
      <c r="H183" s="252"/>
      <c r="I183" s="250"/>
      <c r="J183" s="257"/>
      <c r="K183" s="251"/>
      <c r="L183" s="302"/>
      <c r="M183" s="193"/>
      <c r="N183" s="193"/>
      <c r="O183" s="193"/>
      <c r="P183" s="193"/>
      <c r="Q183" s="193"/>
      <c r="R183" s="193"/>
      <c r="S183" s="193"/>
      <c r="T183" s="193"/>
      <c r="U183" s="193"/>
      <c r="V183" s="193"/>
      <c r="W183" s="193"/>
      <c r="X183" s="193"/>
      <c r="Y183" s="193"/>
      <c r="Z183" s="193"/>
      <c r="AA183" s="193"/>
      <c r="AB183" s="193"/>
      <c r="AC183" s="193"/>
      <c r="AD183" s="193"/>
      <c r="AE183" s="193"/>
      <c r="AF183" s="193"/>
      <c r="AG183" s="193"/>
      <c r="AH183" s="193"/>
      <c r="AI183" s="193"/>
      <c r="AJ183" s="193"/>
      <c r="AK183" s="193"/>
      <c r="AL183" s="193"/>
      <c r="AM183" s="193"/>
      <c r="AN183" s="193"/>
      <c r="AO183" s="193"/>
      <c r="AP183" s="193"/>
      <c r="AQ183" s="193"/>
      <c r="AR183" s="193"/>
      <c r="AS183" s="193"/>
      <c r="AT183" s="193"/>
      <c r="AU183" s="193"/>
      <c r="AV183" s="193"/>
      <c r="AW183" s="193"/>
      <c r="AX183" s="302"/>
      <c r="AY183" s="122"/>
      <c r="AZ183" s="210"/>
      <c r="BA183" s="127"/>
      <c r="BB183" s="245"/>
      <c r="BC183" s="110">
        <f t="shared" si="13"/>
        <v>0</v>
      </c>
      <c r="BD183" s="116" t="str">
        <f t="shared" si="14"/>
        <v/>
      </c>
    </row>
    <row r="184" spans="2:56" ht="17" customHeight="1" x14ac:dyDescent="0.15">
      <c r="B184" s="117"/>
      <c r="C184" s="253"/>
      <c r="D184" s="91" t="s">
        <v>91</v>
      </c>
      <c r="G184" s="119" t="s">
        <v>18</v>
      </c>
      <c r="H184" s="252">
        <v>2500</v>
      </c>
      <c r="I184" s="250">
        <v>363.35</v>
      </c>
      <c r="J184" s="257">
        <f>H184*I184</f>
        <v>908375</v>
      </c>
      <c r="K184" s="251">
        <f>J184/$J$214</f>
        <v>9.5766223617966997E-4</v>
      </c>
      <c r="L184" s="302"/>
      <c r="M184" s="193"/>
      <c r="N184" s="193"/>
      <c r="O184" s="193"/>
      <c r="P184" s="193"/>
      <c r="Q184" s="193"/>
      <c r="R184" s="193"/>
      <c r="S184" s="193"/>
      <c r="T184" s="193"/>
      <c r="U184" s="193"/>
      <c r="V184" s="193"/>
      <c r="W184" s="193"/>
      <c r="X184" s="193"/>
      <c r="Y184" s="193"/>
      <c r="Z184" s="193"/>
      <c r="AA184" s="193"/>
      <c r="AB184" s="193"/>
      <c r="AC184" s="193"/>
      <c r="AD184" s="193"/>
      <c r="AE184" s="193"/>
      <c r="AF184" s="193"/>
      <c r="AG184" s="193"/>
      <c r="AH184" s="193"/>
      <c r="AI184" s="193"/>
      <c r="AJ184" s="193"/>
      <c r="AK184" s="193"/>
      <c r="AL184" s="193"/>
      <c r="AM184" s="193"/>
      <c r="AN184" s="193">
        <v>10</v>
      </c>
      <c r="AO184" s="193">
        <v>10</v>
      </c>
      <c r="AP184" s="193">
        <v>10</v>
      </c>
      <c r="AQ184" s="193">
        <v>10</v>
      </c>
      <c r="AR184" s="193">
        <v>10</v>
      </c>
      <c r="AS184" s="193">
        <v>10</v>
      </c>
      <c r="AT184" s="193">
        <v>10</v>
      </c>
      <c r="AU184" s="193">
        <v>10</v>
      </c>
      <c r="AV184" s="193">
        <v>10</v>
      </c>
      <c r="AW184" s="193">
        <v>10</v>
      </c>
      <c r="AX184" s="302"/>
      <c r="AY184" s="122"/>
      <c r="AZ184" s="210"/>
      <c r="BA184" s="122"/>
      <c r="BC184" s="110">
        <f t="shared" si="13"/>
        <v>100</v>
      </c>
      <c r="BD184" s="116">
        <f t="shared" si="14"/>
        <v>0</v>
      </c>
    </row>
    <row r="185" spans="2:56" ht="17" customHeight="1" x14ac:dyDescent="0.15">
      <c r="B185" s="117"/>
      <c r="C185" s="253"/>
      <c r="D185" s="91" t="s">
        <v>92</v>
      </c>
      <c r="G185" s="119" t="s">
        <v>18</v>
      </c>
      <c r="H185" s="252">
        <v>1000</v>
      </c>
      <c r="I185" s="250">
        <v>80.98</v>
      </c>
      <c r="J185" s="257">
        <f>H185*I185</f>
        <v>80980</v>
      </c>
      <c r="K185" s="251">
        <f t="shared" ref="K185:K213" si="15">J185/$J$214</f>
        <v>8.5373868595931939E-5</v>
      </c>
      <c r="L185" s="302"/>
      <c r="M185" s="193"/>
      <c r="N185" s="193"/>
      <c r="O185" s="193"/>
      <c r="P185" s="193"/>
      <c r="Q185" s="193"/>
      <c r="R185" s="193"/>
      <c r="S185" s="193"/>
      <c r="T185" s="193"/>
      <c r="U185" s="193"/>
      <c r="V185" s="193"/>
      <c r="W185" s="193"/>
      <c r="X185" s="193"/>
      <c r="Y185" s="193"/>
      <c r="Z185" s="193"/>
      <c r="AA185" s="193"/>
      <c r="AB185" s="193"/>
      <c r="AC185" s="193"/>
      <c r="AD185" s="193"/>
      <c r="AE185" s="193"/>
      <c r="AF185" s="193"/>
      <c r="AG185" s="193"/>
      <c r="AH185" s="193"/>
      <c r="AI185" s="193"/>
      <c r="AJ185" s="193"/>
      <c r="AK185" s="193"/>
      <c r="AL185" s="193"/>
      <c r="AM185" s="193"/>
      <c r="AN185" s="193">
        <v>10</v>
      </c>
      <c r="AO185" s="193">
        <v>10</v>
      </c>
      <c r="AP185" s="193">
        <v>10</v>
      </c>
      <c r="AQ185" s="193">
        <v>10</v>
      </c>
      <c r="AR185" s="193">
        <v>10</v>
      </c>
      <c r="AS185" s="193">
        <v>10</v>
      </c>
      <c r="AT185" s="193">
        <v>10</v>
      </c>
      <c r="AU185" s="193">
        <v>10</v>
      </c>
      <c r="AV185" s="193">
        <v>10</v>
      </c>
      <c r="AW185" s="193">
        <v>10</v>
      </c>
      <c r="AX185" s="302"/>
      <c r="AY185" s="122"/>
      <c r="AZ185" s="210"/>
      <c r="BA185" s="122"/>
      <c r="BB185" s="245"/>
      <c r="BC185" s="110">
        <f t="shared" ref="BC185:BC214" si="16">SUM(M185:AW185)</f>
        <v>100</v>
      </c>
      <c r="BD185" s="116">
        <f t="shared" si="14"/>
        <v>0</v>
      </c>
    </row>
    <row r="186" spans="2:56" ht="17" customHeight="1" x14ac:dyDescent="0.15">
      <c r="B186" s="117"/>
      <c r="C186" s="253"/>
      <c r="D186" s="91" t="s">
        <v>93</v>
      </c>
      <c r="G186" s="119" t="s">
        <v>18</v>
      </c>
      <c r="H186" s="252">
        <v>900</v>
      </c>
      <c r="I186" s="250">
        <v>80.98</v>
      </c>
      <c r="J186" s="257">
        <f>H186*I186</f>
        <v>72882</v>
      </c>
      <c r="K186" s="251">
        <f t="shared" si="15"/>
        <v>7.6836481736338748E-5</v>
      </c>
      <c r="L186" s="302"/>
      <c r="M186" s="193"/>
      <c r="N186" s="193"/>
      <c r="O186" s="193"/>
      <c r="P186" s="193"/>
      <c r="Q186" s="193"/>
      <c r="R186" s="193"/>
      <c r="S186" s="193"/>
      <c r="T186" s="193"/>
      <c r="U186" s="193"/>
      <c r="V186" s="193"/>
      <c r="W186" s="193"/>
      <c r="X186" s="193"/>
      <c r="Y186" s="193"/>
      <c r="Z186" s="193"/>
      <c r="AA186" s="193"/>
      <c r="AB186" s="193"/>
      <c r="AC186" s="193"/>
      <c r="AD186" s="193"/>
      <c r="AE186" s="193"/>
      <c r="AF186" s="193"/>
      <c r="AG186" s="193"/>
      <c r="AH186" s="193"/>
      <c r="AI186" s="193"/>
      <c r="AJ186" s="193"/>
      <c r="AK186" s="193"/>
      <c r="AL186" s="193"/>
      <c r="AM186" s="193"/>
      <c r="AN186" s="193">
        <v>10</v>
      </c>
      <c r="AO186" s="193">
        <v>10</v>
      </c>
      <c r="AP186" s="193">
        <v>10</v>
      </c>
      <c r="AQ186" s="193">
        <v>10</v>
      </c>
      <c r="AR186" s="193">
        <v>10</v>
      </c>
      <c r="AS186" s="193">
        <v>10</v>
      </c>
      <c r="AT186" s="193">
        <v>10</v>
      </c>
      <c r="AU186" s="193">
        <v>10</v>
      </c>
      <c r="AV186" s="193">
        <v>10</v>
      </c>
      <c r="AW186" s="193">
        <v>10</v>
      </c>
      <c r="AX186" s="302"/>
      <c r="AY186" s="122"/>
      <c r="AZ186" s="210"/>
      <c r="BA186" s="127"/>
      <c r="BC186" s="110">
        <f t="shared" si="16"/>
        <v>100</v>
      </c>
      <c r="BD186" s="116">
        <f t="shared" si="14"/>
        <v>0</v>
      </c>
    </row>
    <row r="187" spans="2:56" ht="17" customHeight="1" x14ac:dyDescent="0.15">
      <c r="B187" s="117"/>
      <c r="C187" s="253"/>
      <c r="D187" s="91" t="s">
        <v>94</v>
      </c>
      <c r="G187" s="119"/>
      <c r="H187" s="252"/>
      <c r="I187" s="250"/>
      <c r="J187" s="257"/>
      <c r="K187" s="251"/>
      <c r="L187" s="302"/>
      <c r="M187" s="193"/>
      <c r="N187" s="193"/>
      <c r="O187" s="193"/>
      <c r="P187" s="193"/>
      <c r="Q187" s="193"/>
      <c r="R187" s="193"/>
      <c r="S187" s="193"/>
      <c r="T187" s="193"/>
      <c r="U187" s="193"/>
      <c r="V187" s="193"/>
      <c r="W187" s="193"/>
      <c r="X187" s="193"/>
      <c r="Y187" s="193"/>
      <c r="Z187" s="193"/>
      <c r="AA187" s="193"/>
      <c r="AB187" s="193"/>
      <c r="AC187" s="193"/>
      <c r="AD187" s="193"/>
      <c r="AE187" s="193"/>
      <c r="AF187" s="193"/>
      <c r="AG187" s="193"/>
      <c r="AH187" s="193"/>
      <c r="AI187" s="193"/>
      <c r="AJ187" s="193"/>
      <c r="AK187" s="193"/>
      <c r="AL187" s="193"/>
      <c r="AM187" s="193"/>
      <c r="AN187" s="193"/>
      <c r="AO187" s="193"/>
      <c r="AP187" s="193"/>
      <c r="AQ187" s="193"/>
      <c r="AR187" s="193"/>
      <c r="AS187" s="193"/>
      <c r="AT187" s="193"/>
      <c r="AU187" s="193"/>
      <c r="AV187" s="193"/>
      <c r="AW187" s="193"/>
      <c r="AX187" s="302"/>
      <c r="AY187" s="122"/>
      <c r="AZ187" s="210"/>
      <c r="BA187" s="122"/>
      <c r="BB187" s="245"/>
      <c r="BC187" s="110">
        <f t="shared" si="16"/>
        <v>0</v>
      </c>
      <c r="BD187" s="116" t="str">
        <f t="shared" si="14"/>
        <v/>
      </c>
    </row>
    <row r="188" spans="2:56" ht="17" customHeight="1" x14ac:dyDescent="0.15">
      <c r="B188" s="117"/>
      <c r="C188" s="253"/>
      <c r="D188" s="91" t="s">
        <v>95</v>
      </c>
      <c r="G188" s="119" t="s">
        <v>21</v>
      </c>
      <c r="H188" s="252">
        <v>12</v>
      </c>
      <c r="I188" s="250">
        <v>422679.93</v>
      </c>
      <c r="J188" s="257">
        <f>H188*I188</f>
        <v>5072159.16</v>
      </c>
      <c r="K188" s="251">
        <f t="shared" si="15"/>
        <v>5.3473678639601452E-3</v>
      </c>
      <c r="L188" s="302"/>
      <c r="M188" s="193"/>
      <c r="N188" s="193"/>
      <c r="O188" s="193"/>
      <c r="P188" s="193"/>
      <c r="Q188" s="193"/>
      <c r="R188" s="193"/>
      <c r="S188" s="193"/>
      <c r="T188" s="193"/>
      <c r="U188" s="193"/>
      <c r="V188" s="193"/>
      <c r="W188" s="193"/>
      <c r="X188" s="193"/>
      <c r="Y188" s="193"/>
      <c r="Z188" s="193"/>
      <c r="AA188" s="193"/>
      <c r="AB188" s="193"/>
      <c r="AC188" s="193"/>
      <c r="AD188" s="193"/>
      <c r="AE188" s="193"/>
      <c r="AF188" s="193"/>
      <c r="AG188" s="193"/>
      <c r="AH188" s="193"/>
      <c r="AI188" s="193">
        <v>15</v>
      </c>
      <c r="AJ188" s="193">
        <v>15</v>
      </c>
      <c r="AK188" s="193">
        <v>15</v>
      </c>
      <c r="AL188" s="193">
        <v>15</v>
      </c>
      <c r="AM188" s="193">
        <v>20</v>
      </c>
      <c r="AN188" s="193">
        <v>20</v>
      </c>
      <c r="AO188" s="193"/>
      <c r="AP188" s="193"/>
      <c r="AQ188" s="193"/>
      <c r="AR188" s="193"/>
      <c r="AS188" s="193"/>
      <c r="AT188" s="193"/>
      <c r="AU188" s="193"/>
      <c r="AV188" s="193"/>
      <c r="AW188" s="193"/>
      <c r="AX188" s="302"/>
      <c r="AY188" s="122"/>
      <c r="AZ188" s="210"/>
      <c r="BA188" s="122"/>
      <c r="BC188" s="110">
        <f t="shared" si="16"/>
        <v>100</v>
      </c>
      <c r="BD188" s="116">
        <f t="shared" si="14"/>
        <v>0</v>
      </c>
    </row>
    <row r="189" spans="2:56" ht="17" customHeight="1" x14ac:dyDescent="0.15">
      <c r="B189" s="117"/>
      <c r="C189" s="253"/>
      <c r="D189" s="91" t="s">
        <v>96</v>
      </c>
      <c r="G189" s="119"/>
      <c r="H189" s="252"/>
      <c r="I189" s="250"/>
      <c r="J189" s="257"/>
      <c r="K189" s="251"/>
      <c r="L189" s="302"/>
      <c r="M189" s="193"/>
      <c r="N189" s="193"/>
      <c r="O189" s="193"/>
      <c r="P189" s="193"/>
      <c r="Q189" s="193"/>
      <c r="R189" s="193"/>
      <c r="S189" s="193"/>
      <c r="T189" s="193"/>
      <c r="U189" s="193"/>
      <c r="V189" s="193"/>
      <c r="W189" s="193"/>
      <c r="X189" s="193"/>
      <c r="Y189" s="193"/>
      <c r="Z189" s="193"/>
      <c r="AA189" s="193"/>
      <c r="AB189" s="193"/>
      <c r="AC189" s="193"/>
      <c r="AD189" s="193"/>
      <c r="AE189" s="193"/>
      <c r="AF189" s="193"/>
      <c r="AG189" s="193"/>
      <c r="AH189" s="193"/>
      <c r="AI189" s="193"/>
      <c r="AJ189" s="193"/>
      <c r="AK189" s="193"/>
      <c r="AL189" s="193"/>
      <c r="AM189" s="193"/>
      <c r="AN189" s="193"/>
      <c r="AO189" s="193"/>
      <c r="AP189" s="193"/>
      <c r="AQ189" s="193"/>
      <c r="AR189" s="193"/>
      <c r="AS189" s="193"/>
      <c r="AT189" s="193"/>
      <c r="AU189" s="193"/>
      <c r="AV189" s="193"/>
      <c r="AW189" s="193"/>
      <c r="AX189" s="302"/>
      <c r="AY189" s="122"/>
      <c r="AZ189" s="210"/>
      <c r="BA189" s="122"/>
      <c r="BB189" s="245"/>
      <c r="BC189" s="110">
        <f t="shared" si="16"/>
        <v>0</v>
      </c>
      <c r="BD189" s="116" t="str">
        <f t="shared" si="14"/>
        <v/>
      </c>
    </row>
    <row r="190" spans="2:56" ht="16.5" customHeight="1" x14ac:dyDescent="0.15">
      <c r="B190" s="117"/>
      <c r="C190" s="253"/>
      <c r="D190" s="126" t="s">
        <v>97</v>
      </c>
      <c r="E190" s="126"/>
      <c r="F190" s="126"/>
      <c r="G190" s="119" t="s">
        <v>18</v>
      </c>
      <c r="H190" s="252">
        <v>1000</v>
      </c>
      <c r="I190" s="250">
        <v>370.44</v>
      </c>
      <c r="J190" s="257">
        <f>H190*I190</f>
        <v>370440</v>
      </c>
      <c r="K190" s="251">
        <f t="shared" si="15"/>
        <v>3.9053958857343822E-4</v>
      </c>
      <c r="L190" s="302"/>
      <c r="M190" s="193"/>
      <c r="N190" s="193"/>
      <c r="O190" s="193"/>
      <c r="P190" s="193"/>
      <c r="Q190" s="193"/>
      <c r="R190" s="193"/>
      <c r="S190" s="193"/>
      <c r="T190" s="193"/>
      <c r="U190" s="193"/>
      <c r="V190" s="193"/>
      <c r="W190" s="193"/>
      <c r="X190" s="193"/>
      <c r="Y190" s="193"/>
      <c r="Z190" s="193"/>
      <c r="AA190" s="193"/>
      <c r="AB190" s="193"/>
      <c r="AC190" s="193"/>
      <c r="AD190" s="193"/>
      <c r="AE190" s="193"/>
      <c r="AF190" s="193"/>
      <c r="AG190" s="193"/>
      <c r="AH190" s="193"/>
      <c r="AI190" s="193"/>
      <c r="AJ190" s="193"/>
      <c r="AK190" s="193"/>
      <c r="AL190" s="193"/>
      <c r="AM190" s="193"/>
      <c r="AN190" s="193"/>
      <c r="AO190" s="193"/>
      <c r="AP190" s="193"/>
      <c r="AQ190" s="193"/>
      <c r="AR190" s="193"/>
      <c r="AS190" s="193"/>
      <c r="AT190" s="193">
        <v>25</v>
      </c>
      <c r="AU190" s="193">
        <v>25</v>
      </c>
      <c r="AV190" s="193">
        <v>25</v>
      </c>
      <c r="AW190" s="193">
        <v>25</v>
      </c>
      <c r="AX190" s="302"/>
      <c r="AY190" s="122"/>
      <c r="AZ190" s="210"/>
      <c r="BA190" s="122"/>
      <c r="BC190" s="110">
        <f t="shared" si="16"/>
        <v>100</v>
      </c>
      <c r="BD190" s="116">
        <f t="shared" si="14"/>
        <v>0</v>
      </c>
    </row>
    <row r="191" spans="2:56" ht="17" customHeight="1" x14ac:dyDescent="0.15">
      <c r="B191" s="117"/>
      <c r="C191" s="253"/>
      <c r="D191" s="126" t="s">
        <v>98</v>
      </c>
      <c r="E191" s="126"/>
      <c r="F191" s="126"/>
      <c r="G191" s="119" t="s">
        <v>31</v>
      </c>
      <c r="H191" s="252">
        <v>380</v>
      </c>
      <c r="I191" s="250">
        <v>450.32</v>
      </c>
      <c r="J191" s="257">
        <f>H191*I191</f>
        <v>171121.6</v>
      </c>
      <c r="K191" s="251">
        <f t="shared" si="15"/>
        <v>1.8040643359256147E-4</v>
      </c>
      <c r="L191" s="302"/>
      <c r="M191" s="193"/>
      <c r="N191" s="193"/>
      <c r="O191" s="193"/>
      <c r="P191" s="193"/>
      <c r="Q191" s="193"/>
      <c r="R191" s="193"/>
      <c r="S191" s="193"/>
      <c r="T191" s="193"/>
      <c r="U191" s="193"/>
      <c r="V191" s="193"/>
      <c r="W191" s="193"/>
      <c r="X191" s="193"/>
      <c r="Y191" s="193"/>
      <c r="Z191" s="193"/>
      <c r="AA191" s="193"/>
      <c r="AB191" s="193"/>
      <c r="AC191" s="193"/>
      <c r="AD191" s="193"/>
      <c r="AE191" s="193"/>
      <c r="AF191" s="193"/>
      <c r="AG191" s="193"/>
      <c r="AH191" s="193"/>
      <c r="AI191" s="193"/>
      <c r="AJ191" s="193"/>
      <c r="AK191" s="193"/>
      <c r="AL191" s="193"/>
      <c r="AM191" s="193"/>
      <c r="AN191" s="193"/>
      <c r="AO191" s="193"/>
      <c r="AP191" s="193"/>
      <c r="AQ191" s="193"/>
      <c r="AR191" s="193"/>
      <c r="AS191" s="193"/>
      <c r="AT191" s="193">
        <v>25</v>
      </c>
      <c r="AU191" s="193">
        <v>25</v>
      </c>
      <c r="AV191" s="193">
        <v>25</v>
      </c>
      <c r="AW191" s="193">
        <v>25</v>
      </c>
      <c r="AX191" s="302"/>
      <c r="AY191" s="122"/>
      <c r="AZ191" s="210"/>
      <c r="BA191" s="122"/>
      <c r="BB191" s="245"/>
      <c r="BC191" s="110">
        <f t="shared" si="16"/>
        <v>100</v>
      </c>
      <c r="BD191" s="116">
        <f t="shared" si="14"/>
        <v>0</v>
      </c>
    </row>
    <row r="192" spans="2:56" ht="17" customHeight="1" x14ac:dyDescent="0.15">
      <c r="B192" s="130"/>
      <c r="C192" s="309"/>
      <c r="D192" s="126" t="s">
        <v>99</v>
      </c>
      <c r="E192" s="126"/>
      <c r="F192" s="126"/>
      <c r="G192" s="119" t="s">
        <v>31</v>
      </c>
      <c r="H192" s="252">
        <v>800</v>
      </c>
      <c r="I192" s="250">
        <v>909.93</v>
      </c>
      <c r="J192" s="257">
        <f>H192*I192</f>
        <v>727944</v>
      </c>
      <c r="K192" s="251">
        <f t="shared" si="15"/>
        <v>7.6744128675224847E-4</v>
      </c>
      <c r="L192" s="302"/>
      <c r="M192" s="193"/>
      <c r="N192" s="193"/>
      <c r="O192" s="193"/>
      <c r="P192" s="193"/>
      <c r="Q192" s="193"/>
      <c r="R192" s="193"/>
      <c r="S192" s="193"/>
      <c r="T192" s="193"/>
      <c r="U192" s="193"/>
      <c r="V192" s="193"/>
      <c r="W192" s="193"/>
      <c r="X192" s="193"/>
      <c r="Y192" s="193"/>
      <c r="Z192" s="193"/>
      <c r="AA192" s="193"/>
      <c r="AB192" s="193"/>
      <c r="AC192" s="193"/>
      <c r="AD192" s="193"/>
      <c r="AE192" s="193"/>
      <c r="AF192" s="193"/>
      <c r="AG192" s="193"/>
      <c r="AH192" s="193"/>
      <c r="AI192" s="193"/>
      <c r="AJ192" s="193"/>
      <c r="AK192" s="193"/>
      <c r="AL192" s="193"/>
      <c r="AM192" s="193"/>
      <c r="AN192" s="193"/>
      <c r="AO192" s="193"/>
      <c r="AP192" s="193"/>
      <c r="AQ192" s="193"/>
      <c r="AR192" s="193"/>
      <c r="AS192" s="193"/>
      <c r="AT192" s="193">
        <v>25</v>
      </c>
      <c r="AU192" s="193">
        <v>25</v>
      </c>
      <c r="AV192" s="193">
        <v>25</v>
      </c>
      <c r="AW192" s="193">
        <v>25</v>
      </c>
      <c r="AX192" s="302"/>
      <c r="AY192" s="122"/>
      <c r="AZ192" s="210"/>
      <c r="BA192" s="122"/>
      <c r="BC192" s="110">
        <f t="shared" si="16"/>
        <v>100</v>
      </c>
      <c r="BD192" s="116">
        <f t="shared" si="14"/>
        <v>0</v>
      </c>
    </row>
    <row r="193" spans="2:56" ht="17" customHeight="1" x14ac:dyDescent="0.15">
      <c r="B193" s="119"/>
      <c r="C193" s="95"/>
      <c r="D193" s="91" t="s">
        <v>100</v>
      </c>
      <c r="G193" s="119"/>
      <c r="H193" s="252"/>
      <c r="I193" s="250"/>
      <c r="J193" s="257"/>
      <c r="K193" s="251"/>
      <c r="L193" s="302"/>
      <c r="M193" s="193"/>
      <c r="N193" s="193"/>
      <c r="O193" s="193"/>
      <c r="P193" s="193"/>
      <c r="Q193" s="193"/>
      <c r="R193" s="193"/>
      <c r="S193" s="193"/>
      <c r="T193" s="193"/>
      <c r="U193" s="193"/>
      <c r="V193" s="193"/>
      <c r="W193" s="193"/>
      <c r="X193" s="193"/>
      <c r="Y193" s="193"/>
      <c r="Z193" s="193"/>
      <c r="AA193" s="193"/>
      <c r="AB193" s="193"/>
      <c r="AC193" s="193"/>
      <c r="AD193" s="193"/>
      <c r="AE193" s="193"/>
      <c r="AF193" s="193"/>
      <c r="AG193" s="193"/>
      <c r="AH193" s="193"/>
      <c r="AI193" s="193"/>
      <c r="AJ193" s="193"/>
      <c r="AK193" s="193"/>
      <c r="AL193" s="193"/>
      <c r="AM193" s="193"/>
      <c r="AN193" s="193"/>
      <c r="AO193" s="193"/>
      <c r="AP193" s="193"/>
      <c r="AQ193" s="193"/>
      <c r="AR193" s="193"/>
      <c r="AS193" s="193"/>
      <c r="AT193" s="193"/>
      <c r="AU193" s="193"/>
      <c r="AV193" s="193"/>
      <c r="AW193" s="193"/>
      <c r="AX193" s="302"/>
      <c r="AY193" s="122"/>
      <c r="AZ193" s="210"/>
      <c r="BA193" s="122"/>
      <c r="BB193" s="245"/>
      <c r="BC193" s="110">
        <f t="shared" si="16"/>
        <v>0</v>
      </c>
      <c r="BD193" s="116" t="str">
        <f t="shared" si="14"/>
        <v/>
      </c>
    </row>
    <row r="194" spans="2:56" ht="17" customHeight="1" x14ac:dyDescent="0.15">
      <c r="B194" s="117"/>
      <c r="D194" s="126" t="s">
        <v>101</v>
      </c>
      <c r="E194" s="126"/>
      <c r="F194" s="126"/>
      <c r="G194" s="119" t="s">
        <v>21</v>
      </c>
      <c r="H194" s="252">
        <v>2200</v>
      </c>
      <c r="I194" s="250">
        <v>3440.63</v>
      </c>
      <c r="J194" s="257">
        <f>H194*I194</f>
        <v>7569386</v>
      </c>
      <c r="K194" s="251">
        <f t="shared" si="15"/>
        <v>7.9800909572226089E-3</v>
      </c>
      <c r="L194" s="302"/>
      <c r="M194" s="193"/>
      <c r="N194" s="193"/>
      <c r="O194" s="193"/>
      <c r="P194" s="193"/>
      <c r="Q194" s="193"/>
      <c r="R194" s="193"/>
      <c r="S194" s="193"/>
      <c r="T194" s="193"/>
      <c r="U194" s="193"/>
      <c r="V194" s="193"/>
      <c r="W194" s="193"/>
      <c r="X194" s="193"/>
      <c r="Y194" s="193"/>
      <c r="Z194" s="193"/>
      <c r="AA194" s="193"/>
      <c r="AB194" s="193"/>
      <c r="AC194" s="193"/>
      <c r="AD194" s="193"/>
      <c r="AE194" s="193"/>
      <c r="AF194" s="193"/>
      <c r="AG194" s="193"/>
      <c r="AH194" s="193"/>
      <c r="AI194" s="193"/>
      <c r="AJ194" s="193"/>
      <c r="AK194" s="193"/>
      <c r="AL194" s="193"/>
      <c r="AM194" s="193"/>
      <c r="AN194" s="193">
        <v>10</v>
      </c>
      <c r="AO194" s="193">
        <v>10</v>
      </c>
      <c r="AP194" s="193">
        <v>10</v>
      </c>
      <c r="AQ194" s="193">
        <v>10</v>
      </c>
      <c r="AR194" s="193">
        <v>10</v>
      </c>
      <c r="AS194" s="193">
        <v>10</v>
      </c>
      <c r="AT194" s="193">
        <v>10</v>
      </c>
      <c r="AU194" s="193">
        <v>10</v>
      </c>
      <c r="AV194" s="193">
        <v>10</v>
      </c>
      <c r="AW194" s="193">
        <v>10</v>
      </c>
      <c r="AX194" s="302"/>
      <c r="AY194" s="122"/>
      <c r="AZ194" s="210"/>
      <c r="BA194" s="127">
        <v>10</v>
      </c>
      <c r="BC194" s="110">
        <f t="shared" si="16"/>
        <v>100</v>
      </c>
      <c r="BD194" s="116">
        <f t="shared" si="14"/>
        <v>0</v>
      </c>
    </row>
    <row r="195" spans="2:56" ht="17" customHeight="1" x14ac:dyDescent="0.15">
      <c r="B195" s="117"/>
      <c r="D195" s="126" t="s">
        <v>102</v>
      </c>
      <c r="E195" s="126"/>
      <c r="F195" s="126"/>
      <c r="G195" s="119" t="s">
        <v>12</v>
      </c>
      <c r="H195" s="252">
        <v>4300</v>
      </c>
      <c r="I195" s="250">
        <v>2581.62</v>
      </c>
      <c r="J195" s="257">
        <f>H195*I195</f>
        <v>11100966</v>
      </c>
      <c r="K195" s="251">
        <f t="shared" si="15"/>
        <v>1.1703289856407856E-2</v>
      </c>
      <c r="L195" s="302"/>
      <c r="M195" s="193"/>
      <c r="N195" s="193"/>
      <c r="O195" s="193"/>
      <c r="P195" s="193"/>
      <c r="Q195" s="193"/>
      <c r="R195" s="193"/>
      <c r="S195" s="193"/>
      <c r="T195" s="193"/>
      <c r="U195" s="193"/>
      <c r="V195" s="193"/>
      <c r="W195" s="193"/>
      <c r="X195" s="193"/>
      <c r="Y195" s="193"/>
      <c r="Z195" s="193"/>
      <c r="AA195" s="193"/>
      <c r="AB195" s="193"/>
      <c r="AC195" s="193"/>
      <c r="AD195" s="193"/>
      <c r="AE195" s="193"/>
      <c r="AF195" s="193"/>
      <c r="AG195" s="193"/>
      <c r="AH195" s="193"/>
      <c r="AI195" s="193"/>
      <c r="AJ195" s="193"/>
      <c r="AK195" s="193"/>
      <c r="AL195" s="193"/>
      <c r="AM195" s="193"/>
      <c r="AN195" s="193">
        <v>10</v>
      </c>
      <c r="AO195" s="193">
        <v>10</v>
      </c>
      <c r="AP195" s="193">
        <v>10</v>
      </c>
      <c r="AQ195" s="193">
        <v>10</v>
      </c>
      <c r="AR195" s="193">
        <v>10</v>
      </c>
      <c r="AS195" s="193">
        <v>10</v>
      </c>
      <c r="AT195" s="193">
        <v>10</v>
      </c>
      <c r="AU195" s="193">
        <v>10</v>
      </c>
      <c r="AV195" s="193">
        <v>10</v>
      </c>
      <c r="AW195" s="193">
        <v>10</v>
      </c>
      <c r="AX195" s="302"/>
      <c r="AY195" s="210"/>
      <c r="AZ195" s="122"/>
      <c r="BA195" s="127"/>
      <c r="BB195" s="245"/>
      <c r="BC195" s="110">
        <f t="shared" si="16"/>
        <v>100</v>
      </c>
      <c r="BD195" s="116">
        <f t="shared" si="14"/>
        <v>0</v>
      </c>
    </row>
    <row r="196" spans="2:56" ht="17" customHeight="1" x14ac:dyDescent="0.15">
      <c r="B196" s="117"/>
      <c r="D196" s="91" t="s">
        <v>103</v>
      </c>
      <c r="G196" s="119" t="s">
        <v>12</v>
      </c>
      <c r="H196" s="252">
        <v>2500</v>
      </c>
      <c r="I196" s="250">
        <v>463.7</v>
      </c>
      <c r="J196" s="257">
        <f>H196*I196</f>
        <v>1159250</v>
      </c>
      <c r="K196" s="251">
        <f t="shared" si="15"/>
        <v>1.222149384660831E-3</v>
      </c>
      <c r="L196" s="302"/>
      <c r="M196" s="193"/>
      <c r="N196" s="193"/>
      <c r="O196" s="193"/>
      <c r="P196" s="193"/>
      <c r="Q196" s="193"/>
      <c r="R196" s="193"/>
      <c r="S196" s="193"/>
      <c r="T196" s="193"/>
      <c r="U196" s="193"/>
      <c r="V196" s="193"/>
      <c r="W196" s="193"/>
      <c r="X196" s="193"/>
      <c r="Y196" s="193"/>
      <c r="Z196" s="193"/>
      <c r="AA196" s="193"/>
      <c r="AB196" s="193"/>
      <c r="AC196" s="193"/>
      <c r="AD196" s="193"/>
      <c r="AE196" s="193"/>
      <c r="AF196" s="193"/>
      <c r="AG196" s="193"/>
      <c r="AH196" s="193"/>
      <c r="AI196" s="193"/>
      <c r="AJ196" s="193"/>
      <c r="AK196" s="193"/>
      <c r="AL196" s="193"/>
      <c r="AM196" s="193"/>
      <c r="AN196" s="193"/>
      <c r="AO196" s="193"/>
      <c r="AP196" s="193"/>
      <c r="AQ196" s="193"/>
      <c r="AR196" s="193"/>
      <c r="AS196" s="193"/>
      <c r="AT196" s="193">
        <v>25</v>
      </c>
      <c r="AU196" s="193">
        <v>25</v>
      </c>
      <c r="AV196" s="193">
        <v>25</v>
      </c>
      <c r="AW196" s="193">
        <v>25</v>
      </c>
      <c r="AX196" s="302"/>
      <c r="AY196" s="210"/>
      <c r="AZ196" s="122"/>
      <c r="BA196" s="122"/>
      <c r="BC196" s="110">
        <f t="shared" si="16"/>
        <v>100</v>
      </c>
      <c r="BD196" s="116">
        <f t="shared" si="14"/>
        <v>0</v>
      </c>
    </row>
    <row r="197" spans="2:56" ht="17" customHeight="1" x14ac:dyDescent="0.15">
      <c r="B197" s="117"/>
      <c r="D197" s="91" t="s">
        <v>104</v>
      </c>
      <c r="G197" s="119"/>
      <c r="H197" s="252"/>
      <c r="I197" s="250"/>
      <c r="J197" s="257"/>
      <c r="K197" s="251"/>
      <c r="L197" s="302"/>
      <c r="M197" s="193"/>
      <c r="N197" s="193"/>
      <c r="O197" s="193"/>
      <c r="P197" s="193"/>
      <c r="Q197" s="193"/>
      <c r="R197" s="193"/>
      <c r="S197" s="193"/>
      <c r="T197" s="193"/>
      <c r="U197" s="193"/>
      <c r="V197" s="193"/>
      <c r="W197" s="193"/>
      <c r="X197" s="193"/>
      <c r="Y197" s="193"/>
      <c r="Z197" s="193"/>
      <c r="AA197" s="193"/>
      <c r="AB197" s="193"/>
      <c r="AC197" s="193"/>
      <c r="AD197" s="193"/>
      <c r="AE197" s="193"/>
      <c r="AF197" s="193"/>
      <c r="AG197" s="193"/>
      <c r="AH197" s="193"/>
      <c r="AI197" s="193"/>
      <c r="AJ197" s="193"/>
      <c r="AK197" s="193"/>
      <c r="AL197" s="193"/>
      <c r="AM197" s="193"/>
      <c r="AN197" s="193"/>
      <c r="AO197" s="193"/>
      <c r="AP197" s="193"/>
      <c r="AQ197" s="193"/>
      <c r="AR197" s="193"/>
      <c r="AS197" s="193"/>
      <c r="AT197" s="193"/>
      <c r="AU197" s="193"/>
      <c r="AV197" s="193"/>
      <c r="AW197" s="193"/>
      <c r="AX197" s="302"/>
      <c r="AY197" s="210"/>
      <c r="AZ197" s="122"/>
      <c r="BA197" s="128"/>
      <c r="BB197" s="245"/>
      <c r="BC197" s="110">
        <f t="shared" si="16"/>
        <v>0</v>
      </c>
      <c r="BD197" s="116" t="str">
        <f t="shared" si="14"/>
        <v/>
      </c>
    </row>
    <row r="198" spans="2:56" ht="17" customHeight="1" x14ac:dyDescent="0.15">
      <c r="B198" s="117"/>
      <c r="D198" s="91" t="s">
        <v>105</v>
      </c>
      <c r="G198" s="119" t="s">
        <v>12</v>
      </c>
      <c r="H198" s="252">
        <v>500</v>
      </c>
      <c r="I198" s="250">
        <v>5114.42</v>
      </c>
      <c r="J198" s="257">
        <f t="shared" ref="J198:J205" si="17">H198*I198</f>
        <v>2557210</v>
      </c>
      <c r="K198" s="251">
        <f t="shared" si="15"/>
        <v>2.6959608608570404E-3</v>
      </c>
      <c r="L198" s="302"/>
      <c r="M198" s="193"/>
      <c r="N198" s="193"/>
      <c r="O198" s="193"/>
      <c r="P198" s="193"/>
      <c r="Q198" s="193"/>
      <c r="R198" s="193"/>
      <c r="S198" s="193"/>
      <c r="T198" s="193">
        <v>2</v>
      </c>
      <c r="U198" s="193">
        <v>2</v>
      </c>
      <c r="V198" s="193">
        <v>2</v>
      </c>
      <c r="W198" s="193">
        <v>2</v>
      </c>
      <c r="X198" s="193">
        <v>2</v>
      </c>
      <c r="Y198" s="193">
        <v>3</v>
      </c>
      <c r="Z198" s="193">
        <v>3</v>
      </c>
      <c r="AA198" s="193">
        <v>3</v>
      </c>
      <c r="AB198" s="193">
        <v>3</v>
      </c>
      <c r="AC198" s="193">
        <v>4</v>
      </c>
      <c r="AD198" s="193">
        <v>4</v>
      </c>
      <c r="AE198" s="193">
        <v>4</v>
      </c>
      <c r="AF198" s="193">
        <v>4</v>
      </c>
      <c r="AG198" s="193">
        <v>4</v>
      </c>
      <c r="AH198" s="193">
        <v>4</v>
      </c>
      <c r="AI198" s="193">
        <v>4</v>
      </c>
      <c r="AJ198" s="193">
        <v>4</v>
      </c>
      <c r="AK198" s="193">
        <v>3</v>
      </c>
      <c r="AL198" s="193">
        <v>3</v>
      </c>
      <c r="AM198" s="193">
        <v>3</v>
      </c>
      <c r="AN198" s="193">
        <v>3</v>
      </c>
      <c r="AO198" s="193">
        <v>4</v>
      </c>
      <c r="AP198" s="193">
        <v>4</v>
      </c>
      <c r="AQ198" s="193">
        <v>4</v>
      </c>
      <c r="AR198" s="193">
        <v>4</v>
      </c>
      <c r="AS198" s="193">
        <v>4</v>
      </c>
      <c r="AT198" s="193">
        <v>3</v>
      </c>
      <c r="AU198" s="193">
        <v>4</v>
      </c>
      <c r="AV198" s="193">
        <v>4</v>
      </c>
      <c r="AW198" s="193">
        <v>3</v>
      </c>
      <c r="AX198" s="302"/>
      <c r="AY198" s="210"/>
      <c r="AZ198" s="122"/>
      <c r="BA198" s="122"/>
      <c r="BC198" s="110">
        <f t="shared" si="16"/>
        <v>100</v>
      </c>
      <c r="BD198" s="116">
        <f t="shared" si="14"/>
        <v>0</v>
      </c>
    </row>
    <row r="199" spans="2:56" ht="17" customHeight="1" x14ac:dyDescent="0.15">
      <c r="B199" s="117"/>
      <c r="D199" s="91" t="s">
        <v>106</v>
      </c>
      <c r="G199" s="119" t="s">
        <v>12</v>
      </c>
      <c r="H199" s="252">
        <v>1500</v>
      </c>
      <c r="I199" s="250">
        <v>5516.61</v>
      </c>
      <c r="J199" s="257">
        <f t="shared" si="17"/>
        <v>8274914.9999999991</v>
      </c>
      <c r="K199" s="251">
        <f t="shared" si="15"/>
        <v>8.7239010354717966E-3</v>
      </c>
      <c r="L199" s="302"/>
      <c r="M199" s="193"/>
      <c r="N199" s="193"/>
      <c r="O199" s="193"/>
      <c r="P199" s="193"/>
      <c r="Q199" s="193"/>
      <c r="R199" s="193"/>
      <c r="S199" s="193"/>
      <c r="T199" s="193">
        <v>2</v>
      </c>
      <c r="U199" s="193">
        <v>2</v>
      </c>
      <c r="V199" s="193">
        <v>2</v>
      </c>
      <c r="W199" s="193">
        <v>2</v>
      </c>
      <c r="X199" s="193">
        <v>2</v>
      </c>
      <c r="Y199" s="193">
        <v>3</v>
      </c>
      <c r="Z199" s="193">
        <v>3</v>
      </c>
      <c r="AA199" s="193">
        <v>3</v>
      </c>
      <c r="AB199" s="193">
        <v>3</v>
      </c>
      <c r="AC199" s="193">
        <v>4</v>
      </c>
      <c r="AD199" s="193">
        <v>4</v>
      </c>
      <c r="AE199" s="193">
        <v>4</v>
      </c>
      <c r="AF199" s="193">
        <v>4</v>
      </c>
      <c r="AG199" s="193">
        <v>4</v>
      </c>
      <c r="AH199" s="193">
        <v>4</v>
      </c>
      <c r="AI199" s="193">
        <v>4</v>
      </c>
      <c r="AJ199" s="193">
        <v>4</v>
      </c>
      <c r="AK199" s="193">
        <v>3</v>
      </c>
      <c r="AL199" s="193">
        <v>3</v>
      </c>
      <c r="AM199" s="193">
        <v>3</v>
      </c>
      <c r="AN199" s="193">
        <v>3</v>
      </c>
      <c r="AO199" s="193">
        <v>4</v>
      </c>
      <c r="AP199" s="193">
        <v>4</v>
      </c>
      <c r="AQ199" s="193">
        <v>4</v>
      </c>
      <c r="AR199" s="193">
        <v>4</v>
      </c>
      <c r="AS199" s="193">
        <v>4</v>
      </c>
      <c r="AT199" s="193">
        <v>3</v>
      </c>
      <c r="AU199" s="193">
        <v>4</v>
      </c>
      <c r="AV199" s="193">
        <v>4</v>
      </c>
      <c r="AW199" s="193">
        <v>3</v>
      </c>
      <c r="AX199" s="302"/>
      <c r="AY199" s="210"/>
      <c r="AZ199" s="122"/>
      <c r="BA199" s="355"/>
      <c r="BB199" s="245"/>
      <c r="BC199" s="110">
        <f t="shared" si="16"/>
        <v>100</v>
      </c>
      <c r="BD199" s="116">
        <f t="shared" si="14"/>
        <v>0</v>
      </c>
    </row>
    <row r="200" spans="2:56" ht="17" customHeight="1" x14ac:dyDescent="0.15">
      <c r="B200" s="117"/>
      <c r="D200" s="91" t="s">
        <v>107</v>
      </c>
      <c r="G200" s="119" t="s">
        <v>12</v>
      </c>
      <c r="H200" s="252">
        <v>500</v>
      </c>
      <c r="I200" s="250">
        <v>6884.46</v>
      </c>
      <c r="J200" s="257">
        <f t="shared" si="17"/>
        <v>3442230</v>
      </c>
      <c r="K200" s="251">
        <f t="shared" si="15"/>
        <v>3.6290008853664462E-3</v>
      </c>
      <c r="L200" s="302"/>
      <c r="M200" s="193"/>
      <c r="N200" s="193"/>
      <c r="O200" s="193"/>
      <c r="P200" s="193"/>
      <c r="Q200" s="193"/>
      <c r="R200" s="193"/>
      <c r="S200" s="193"/>
      <c r="T200" s="193">
        <v>2</v>
      </c>
      <c r="U200" s="193">
        <v>2</v>
      </c>
      <c r="V200" s="193">
        <v>2</v>
      </c>
      <c r="W200" s="193">
        <v>2</v>
      </c>
      <c r="X200" s="193">
        <v>2</v>
      </c>
      <c r="Y200" s="193">
        <v>3</v>
      </c>
      <c r="Z200" s="193">
        <v>3</v>
      </c>
      <c r="AA200" s="193">
        <v>3</v>
      </c>
      <c r="AB200" s="193">
        <v>3</v>
      </c>
      <c r="AC200" s="193">
        <v>4</v>
      </c>
      <c r="AD200" s="193">
        <v>4</v>
      </c>
      <c r="AE200" s="193">
        <v>4</v>
      </c>
      <c r="AF200" s="193">
        <v>4</v>
      </c>
      <c r="AG200" s="193">
        <v>4</v>
      </c>
      <c r="AH200" s="193">
        <v>4</v>
      </c>
      <c r="AI200" s="193">
        <v>4</v>
      </c>
      <c r="AJ200" s="193">
        <v>4</v>
      </c>
      <c r="AK200" s="193">
        <v>3</v>
      </c>
      <c r="AL200" s="193">
        <v>3</v>
      </c>
      <c r="AM200" s="193">
        <v>3</v>
      </c>
      <c r="AN200" s="193">
        <v>3</v>
      </c>
      <c r="AO200" s="193">
        <v>4</v>
      </c>
      <c r="AP200" s="193">
        <v>4</v>
      </c>
      <c r="AQ200" s="193">
        <v>4</v>
      </c>
      <c r="AR200" s="193">
        <v>4</v>
      </c>
      <c r="AS200" s="193">
        <v>4</v>
      </c>
      <c r="AT200" s="193">
        <v>3</v>
      </c>
      <c r="AU200" s="193">
        <v>4</v>
      </c>
      <c r="AV200" s="193">
        <v>4</v>
      </c>
      <c r="AW200" s="193">
        <v>3</v>
      </c>
      <c r="AX200" s="302"/>
      <c r="AY200" s="210"/>
      <c r="AZ200" s="122"/>
      <c r="BA200" s="355"/>
      <c r="BC200" s="110">
        <f t="shared" si="16"/>
        <v>100</v>
      </c>
      <c r="BD200" s="116">
        <f t="shared" si="14"/>
        <v>0</v>
      </c>
    </row>
    <row r="201" spans="2:56" ht="17" customHeight="1" x14ac:dyDescent="0.15">
      <c r="B201" s="117"/>
      <c r="D201" s="91" t="s">
        <v>108</v>
      </c>
      <c r="G201" s="119" t="s">
        <v>12</v>
      </c>
      <c r="H201" s="252">
        <v>150</v>
      </c>
      <c r="I201" s="250">
        <v>5210.07</v>
      </c>
      <c r="J201" s="257">
        <f t="shared" si="17"/>
        <v>781510.5</v>
      </c>
      <c r="K201" s="251">
        <f t="shared" si="15"/>
        <v>8.2391423479057882E-4</v>
      </c>
      <c r="L201" s="302"/>
      <c r="M201" s="193"/>
      <c r="N201" s="193"/>
      <c r="O201" s="193"/>
      <c r="P201" s="193"/>
      <c r="Q201" s="193"/>
      <c r="R201" s="193"/>
      <c r="S201" s="193"/>
      <c r="T201" s="193">
        <v>2</v>
      </c>
      <c r="U201" s="193">
        <v>2</v>
      </c>
      <c r="V201" s="193">
        <v>2</v>
      </c>
      <c r="W201" s="193">
        <v>2</v>
      </c>
      <c r="X201" s="193">
        <v>2</v>
      </c>
      <c r="Y201" s="193">
        <v>3</v>
      </c>
      <c r="Z201" s="193">
        <v>3</v>
      </c>
      <c r="AA201" s="193">
        <v>3</v>
      </c>
      <c r="AB201" s="193">
        <v>3</v>
      </c>
      <c r="AC201" s="193">
        <v>4</v>
      </c>
      <c r="AD201" s="193">
        <v>4</v>
      </c>
      <c r="AE201" s="193">
        <v>4</v>
      </c>
      <c r="AF201" s="193">
        <v>4</v>
      </c>
      <c r="AG201" s="193">
        <v>4</v>
      </c>
      <c r="AH201" s="193">
        <v>4</v>
      </c>
      <c r="AI201" s="193">
        <v>4</v>
      </c>
      <c r="AJ201" s="193">
        <v>4</v>
      </c>
      <c r="AK201" s="193">
        <v>3</v>
      </c>
      <c r="AL201" s="193">
        <v>3</v>
      </c>
      <c r="AM201" s="193">
        <v>3</v>
      </c>
      <c r="AN201" s="193">
        <v>3</v>
      </c>
      <c r="AO201" s="193">
        <v>4</v>
      </c>
      <c r="AP201" s="193">
        <v>4</v>
      </c>
      <c r="AQ201" s="193">
        <v>4</v>
      </c>
      <c r="AR201" s="193">
        <v>4</v>
      </c>
      <c r="AS201" s="193">
        <v>4</v>
      </c>
      <c r="AT201" s="193">
        <v>3</v>
      </c>
      <c r="AU201" s="193">
        <v>4</v>
      </c>
      <c r="AV201" s="193">
        <v>4</v>
      </c>
      <c r="AW201" s="193">
        <v>3</v>
      </c>
      <c r="AX201" s="302"/>
      <c r="AY201" s="210"/>
      <c r="AZ201" s="122"/>
      <c r="BA201" s="122"/>
      <c r="BB201" s="245"/>
      <c r="BC201" s="110">
        <f t="shared" si="16"/>
        <v>100</v>
      </c>
      <c r="BD201" s="116">
        <f t="shared" si="14"/>
        <v>0</v>
      </c>
    </row>
    <row r="202" spans="2:56" ht="17" customHeight="1" x14ac:dyDescent="0.15">
      <c r="B202" s="117"/>
      <c r="D202" s="91" t="s">
        <v>109</v>
      </c>
      <c r="G202" s="119" t="s">
        <v>21</v>
      </c>
      <c r="H202" s="252">
        <v>18</v>
      </c>
      <c r="I202" s="250">
        <v>24608.83</v>
      </c>
      <c r="J202" s="257">
        <f t="shared" si="17"/>
        <v>442958.94000000006</v>
      </c>
      <c r="K202" s="251">
        <f t="shared" si="15"/>
        <v>4.6699331115032487E-4</v>
      </c>
      <c r="L202" s="302"/>
      <c r="M202" s="193"/>
      <c r="N202" s="193"/>
      <c r="O202" s="193"/>
      <c r="P202" s="193"/>
      <c r="Q202" s="193"/>
      <c r="R202" s="193"/>
      <c r="S202" s="193"/>
      <c r="T202" s="193">
        <v>2</v>
      </c>
      <c r="U202" s="193">
        <v>2</v>
      </c>
      <c r="V202" s="193">
        <v>2</v>
      </c>
      <c r="W202" s="193">
        <v>2</v>
      </c>
      <c r="X202" s="193">
        <v>2</v>
      </c>
      <c r="Y202" s="193">
        <v>3</v>
      </c>
      <c r="Z202" s="193">
        <v>3</v>
      </c>
      <c r="AA202" s="193">
        <v>3</v>
      </c>
      <c r="AB202" s="193">
        <v>3</v>
      </c>
      <c r="AC202" s="193">
        <v>4</v>
      </c>
      <c r="AD202" s="193">
        <v>4</v>
      </c>
      <c r="AE202" s="193">
        <v>4</v>
      </c>
      <c r="AF202" s="193">
        <v>4</v>
      </c>
      <c r="AG202" s="193">
        <v>4</v>
      </c>
      <c r="AH202" s="193">
        <v>4</v>
      </c>
      <c r="AI202" s="193">
        <v>4</v>
      </c>
      <c r="AJ202" s="193">
        <v>4</v>
      </c>
      <c r="AK202" s="193">
        <v>3</v>
      </c>
      <c r="AL202" s="193">
        <v>3</v>
      </c>
      <c r="AM202" s="193">
        <v>3</v>
      </c>
      <c r="AN202" s="193">
        <v>3</v>
      </c>
      <c r="AO202" s="193">
        <v>4</v>
      </c>
      <c r="AP202" s="193">
        <v>4</v>
      </c>
      <c r="AQ202" s="193">
        <v>4</v>
      </c>
      <c r="AR202" s="193">
        <v>4</v>
      </c>
      <c r="AS202" s="193">
        <v>4</v>
      </c>
      <c r="AT202" s="193">
        <v>3</v>
      </c>
      <c r="AU202" s="193">
        <v>4</v>
      </c>
      <c r="AV202" s="193">
        <v>4</v>
      </c>
      <c r="AW202" s="193">
        <v>3</v>
      </c>
      <c r="AX202" s="302"/>
      <c r="AY202" s="210"/>
      <c r="AZ202" s="122"/>
      <c r="BA202" s="122"/>
      <c r="BC202" s="110">
        <f t="shared" si="16"/>
        <v>100</v>
      </c>
      <c r="BD202" s="116">
        <f t="shared" si="14"/>
        <v>0</v>
      </c>
    </row>
    <row r="203" spans="2:56" ht="17" customHeight="1" x14ac:dyDescent="0.15">
      <c r="B203" s="117"/>
      <c r="D203" s="91" t="s">
        <v>110</v>
      </c>
      <c r="G203" s="119" t="s">
        <v>21</v>
      </c>
      <c r="H203" s="252">
        <v>7</v>
      </c>
      <c r="I203" s="250">
        <v>27194.85</v>
      </c>
      <c r="J203" s="257">
        <f t="shared" si="17"/>
        <v>190363.94999999998</v>
      </c>
      <c r="K203" s="251">
        <f t="shared" si="15"/>
        <v>2.0069284826750502E-4</v>
      </c>
      <c r="L203" s="302"/>
      <c r="M203" s="193"/>
      <c r="N203" s="193"/>
      <c r="O203" s="193"/>
      <c r="P203" s="193"/>
      <c r="Q203" s="193"/>
      <c r="R203" s="193"/>
      <c r="S203" s="193"/>
      <c r="T203" s="193">
        <v>2</v>
      </c>
      <c r="U203" s="193">
        <v>2</v>
      </c>
      <c r="V203" s="193">
        <v>2</v>
      </c>
      <c r="W203" s="193">
        <v>2</v>
      </c>
      <c r="X203" s="193">
        <v>2</v>
      </c>
      <c r="Y203" s="193">
        <v>3</v>
      </c>
      <c r="Z203" s="193">
        <v>3</v>
      </c>
      <c r="AA203" s="193">
        <v>3</v>
      </c>
      <c r="AB203" s="193">
        <v>3</v>
      </c>
      <c r="AC203" s="193">
        <v>4</v>
      </c>
      <c r="AD203" s="193">
        <v>4</v>
      </c>
      <c r="AE203" s="193">
        <v>4</v>
      </c>
      <c r="AF203" s="193">
        <v>4</v>
      </c>
      <c r="AG203" s="193">
        <v>4</v>
      </c>
      <c r="AH203" s="193">
        <v>4</v>
      </c>
      <c r="AI203" s="193">
        <v>4</v>
      </c>
      <c r="AJ203" s="193">
        <v>4</v>
      </c>
      <c r="AK203" s="193">
        <v>3</v>
      </c>
      <c r="AL203" s="193">
        <v>3</v>
      </c>
      <c r="AM203" s="193">
        <v>3</v>
      </c>
      <c r="AN203" s="193">
        <v>3</v>
      </c>
      <c r="AO203" s="193">
        <v>4</v>
      </c>
      <c r="AP203" s="193">
        <v>4</v>
      </c>
      <c r="AQ203" s="193">
        <v>4</v>
      </c>
      <c r="AR203" s="193">
        <v>4</v>
      </c>
      <c r="AS203" s="193">
        <v>4</v>
      </c>
      <c r="AT203" s="193">
        <v>3</v>
      </c>
      <c r="AU203" s="193">
        <v>4</v>
      </c>
      <c r="AV203" s="193">
        <v>4</v>
      </c>
      <c r="AW203" s="193">
        <v>3</v>
      </c>
      <c r="AX203" s="302"/>
      <c r="AY203" s="210"/>
      <c r="AZ203" s="122"/>
      <c r="BA203" s="122"/>
      <c r="BB203" s="245"/>
      <c r="BC203" s="110">
        <f t="shared" si="16"/>
        <v>100</v>
      </c>
      <c r="BD203" s="116">
        <f t="shared" si="14"/>
        <v>0</v>
      </c>
    </row>
    <row r="204" spans="2:56" ht="17" customHeight="1" x14ac:dyDescent="0.15">
      <c r="B204" s="117"/>
      <c r="D204" s="91" t="s">
        <v>111</v>
      </c>
      <c r="G204" s="119" t="s">
        <v>21</v>
      </c>
      <c r="H204" s="252">
        <v>140</v>
      </c>
      <c r="I204" s="250">
        <v>26237.19</v>
      </c>
      <c r="J204" s="257">
        <f t="shared" si="17"/>
        <v>3673206.5999999996</v>
      </c>
      <c r="K204" s="251">
        <f t="shared" si="15"/>
        <v>3.8725099727600631E-3</v>
      </c>
      <c r="L204" s="302"/>
      <c r="M204" s="193"/>
      <c r="N204" s="193"/>
      <c r="O204" s="193"/>
      <c r="P204" s="193"/>
      <c r="Q204" s="193"/>
      <c r="R204" s="193"/>
      <c r="S204" s="193"/>
      <c r="T204" s="193"/>
      <c r="U204" s="193"/>
      <c r="V204" s="193"/>
      <c r="W204" s="193"/>
      <c r="X204" s="193"/>
      <c r="Y204" s="193"/>
      <c r="Z204" s="193"/>
      <c r="AA204" s="193"/>
      <c r="AB204" s="193"/>
      <c r="AC204" s="193"/>
      <c r="AD204" s="193"/>
      <c r="AE204" s="193"/>
      <c r="AF204" s="193"/>
      <c r="AG204" s="193"/>
      <c r="AH204" s="193"/>
      <c r="AI204" s="193"/>
      <c r="AJ204" s="193"/>
      <c r="AK204" s="193"/>
      <c r="AL204" s="193"/>
      <c r="AM204" s="193"/>
      <c r="AN204" s="193"/>
      <c r="AO204" s="193"/>
      <c r="AP204" s="193"/>
      <c r="AQ204" s="193"/>
      <c r="AR204" s="193"/>
      <c r="AS204" s="193"/>
      <c r="AT204" s="193">
        <v>25</v>
      </c>
      <c r="AU204" s="193">
        <v>25</v>
      </c>
      <c r="AV204" s="193">
        <v>25</v>
      </c>
      <c r="AW204" s="193">
        <v>25</v>
      </c>
      <c r="AX204" s="302"/>
      <c r="AY204" s="210"/>
      <c r="AZ204" s="122"/>
      <c r="BA204" s="122"/>
      <c r="BC204" s="110">
        <f t="shared" si="16"/>
        <v>100</v>
      </c>
      <c r="BD204" s="116">
        <f t="shared" si="14"/>
        <v>0</v>
      </c>
    </row>
    <row r="205" spans="2:56" ht="17" customHeight="1" x14ac:dyDescent="0.15">
      <c r="B205" s="117"/>
      <c r="D205" s="91" t="s">
        <v>112</v>
      </c>
      <c r="G205" s="119" t="s">
        <v>21</v>
      </c>
      <c r="H205" s="252">
        <v>5</v>
      </c>
      <c r="I205" s="250">
        <v>17736.849999999999</v>
      </c>
      <c r="J205" s="257">
        <f t="shared" si="17"/>
        <v>88684.25</v>
      </c>
      <c r="K205" s="251">
        <f t="shared" si="15"/>
        <v>9.3496141096922422E-5</v>
      </c>
      <c r="L205" s="302"/>
      <c r="M205" s="218"/>
      <c r="N205" s="218"/>
      <c r="O205" s="218"/>
      <c r="P205" s="218"/>
      <c r="Q205" s="218"/>
      <c r="R205" s="218"/>
      <c r="S205" s="218"/>
      <c r="T205" s="218"/>
      <c r="U205" s="218"/>
      <c r="V205" s="218"/>
      <c r="W205" s="218"/>
      <c r="X205" s="218"/>
      <c r="Y205" s="218"/>
      <c r="Z205" s="218"/>
      <c r="AA205" s="218"/>
      <c r="AB205" s="218"/>
      <c r="AC205" s="218"/>
      <c r="AD205" s="218"/>
      <c r="AE205" s="218"/>
      <c r="AF205" s="218"/>
      <c r="AG205" s="218"/>
      <c r="AH205" s="218"/>
      <c r="AI205" s="218"/>
      <c r="AJ205" s="218"/>
      <c r="AK205" s="218"/>
      <c r="AL205" s="218"/>
      <c r="AM205" s="218"/>
      <c r="AN205" s="218"/>
      <c r="AO205" s="218"/>
      <c r="AP205" s="218"/>
      <c r="AQ205" s="218"/>
      <c r="AR205" s="218"/>
      <c r="AS205" s="218"/>
      <c r="AT205" s="218">
        <v>25</v>
      </c>
      <c r="AU205" s="218">
        <v>25</v>
      </c>
      <c r="AV205" s="218">
        <v>25</v>
      </c>
      <c r="AW205" s="218">
        <v>25</v>
      </c>
      <c r="AX205" s="302"/>
      <c r="AY205" s="210"/>
      <c r="AZ205" s="122"/>
      <c r="BA205" s="122"/>
      <c r="BB205" s="245"/>
      <c r="BC205" s="110">
        <f t="shared" si="16"/>
        <v>100</v>
      </c>
      <c r="BD205" s="116">
        <f t="shared" si="14"/>
        <v>0</v>
      </c>
    </row>
    <row r="206" spans="2:56" ht="17" customHeight="1" x14ac:dyDescent="0.15">
      <c r="B206" s="238">
        <v>8</v>
      </c>
      <c r="C206" s="310"/>
      <c r="D206" s="280" t="s">
        <v>113</v>
      </c>
      <c r="E206" s="280"/>
      <c r="F206" s="280"/>
      <c r="G206" s="281"/>
      <c r="H206" s="282"/>
      <c r="I206" s="283"/>
      <c r="J206" s="284"/>
      <c r="K206" s="285"/>
      <c r="L206" s="302"/>
      <c r="M206" s="239"/>
      <c r="N206" s="239"/>
      <c r="O206" s="239"/>
      <c r="P206" s="239"/>
      <c r="Q206" s="239"/>
      <c r="R206" s="239"/>
      <c r="S206" s="239"/>
      <c r="T206" s="239"/>
      <c r="U206" s="239"/>
      <c r="V206" s="239"/>
      <c r="W206" s="239"/>
      <c r="X206" s="239"/>
      <c r="Y206" s="239"/>
      <c r="Z206" s="239"/>
      <c r="AA206" s="239"/>
      <c r="AB206" s="239"/>
      <c r="AC206" s="239"/>
      <c r="AD206" s="239"/>
      <c r="AE206" s="239"/>
      <c r="AF206" s="239"/>
      <c r="AG206" s="239"/>
      <c r="AH206" s="239"/>
      <c r="AI206" s="239"/>
      <c r="AJ206" s="239"/>
      <c r="AK206" s="239"/>
      <c r="AL206" s="239"/>
      <c r="AM206" s="239"/>
      <c r="AN206" s="239"/>
      <c r="AO206" s="239"/>
      <c r="AP206" s="239"/>
      <c r="AQ206" s="239"/>
      <c r="AR206" s="239"/>
      <c r="AS206" s="239"/>
      <c r="AT206" s="239"/>
      <c r="AU206" s="239"/>
      <c r="AV206" s="239"/>
      <c r="AW206" s="239"/>
      <c r="AX206" s="302"/>
      <c r="AY206" s="210"/>
      <c r="AZ206" s="122"/>
      <c r="BA206" s="122"/>
      <c r="BC206" s="110">
        <f t="shared" si="16"/>
        <v>0</v>
      </c>
      <c r="BD206" s="116" t="str">
        <f t="shared" si="14"/>
        <v/>
      </c>
    </row>
    <row r="207" spans="2:56" ht="17" customHeight="1" x14ac:dyDescent="0.15">
      <c r="B207" s="123"/>
      <c r="C207" s="84"/>
      <c r="D207" s="126" t="s">
        <v>114</v>
      </c>
      <c r="E207" s="126"/>
      <c r="F207" s="126"/>
      <c r="G207" s="119" t="s">
        <v>115</v>
      </c>
      <c r="H207" s="270">
        <v>1</v>
      </c>
      <c r="I207" s="250">
        <v>1482914.39</v>
      </c>
      <c r="J207" s="257">
        <f>H207*I207</f>
        <v>1482914.39</v>
      </c>
      <c r="K207" s="251">
        <f t="shared" si="15"/>
        <v>1.5633753799811875E-3</v>
      </c>
      <c r="L207" s="302"/>
      <c r="M207" s="225">
        <v>5</v>
      </c>
      <c r="N207" s="225">
        <v>5</v>
      </c>
      <c r="O207" s="225">
        <v>5</v>
      </c>
      <c r="P207" s="225">
        <v>2.5</v>
      </c>
      <c r="Q207" s="225">
        <v>2.5</v>
      </c>
      <c r="R207" s="225">
        <v>2.5</v>
      </c>
      <c r="S207" s="225">
        <v>2.5</v>
      </c>
      <c r="T207" s="225">
        <v>2.5</v>
      </c>
      <c r="U207" s="225">
        <v>2.5</v>
      </c>
      <c r="V207" s="225">
        <v>2.5</v>
      </c>
      <c r="W207" s="225">
        <v>2.5</v>
      </c>
      <c r="X207" s="225">
        <v>2.5</v>
      </c>
      <c r="Y207" s="225">
        <v>2.5</v>
      </c>
      <c r="Z207" s="225">
        <v>2.5</v>
      </c>
      <c r="AA207" s="225">
        <v>2.5</v>
      </c>
      <c r="AB207" s="225">
        <v>2.5</v>
      </c>
      <c r="AC207" s="225">
        <v>2.5</v>
      </c>
      <c r="AD207" s="225">
        <v>2.5</v>
      </c>
      <c r="AE207" s="225">
        <v>2.5</v>
      </c>
      <c r="AF207" s="225">
        <v>2.5</v>
      </c>
      <c r="AG207" s="225">
        <v>2.5</v>
      </c>
      <c r="AH207" s="225">
        <v>2.5</v>
      </c>
      <c r="AI207" s="225">
        <v>2.5</v>
      </c>
      <c r="AJ207" s="225">
        <v>2.5</v>
      </c>
      <c r="AK207" s="225">
        <v>2.5</v>
      </c>
      <c r="AL207" s="225">
        <v>2.5</v>
      </c>
      <c r="AM207" s="225">
        <v>2.5</v>
      </c>
      <c r="AN207" s="225">
        <v>2.5</v>
      </c>
      <c r="AO207" s="225">
        <v>2.5</v>
      </c>
      <c r="AP207" s="225">
        <v>2.5</v>
      </c>
      <c r="AQ207" s="225">
        <v>2.5</v>
      </c>
      <c r="AR207" s="225">
        <v>2.5</v>
      </c>
      <c r="AS207" s="225">
        <v>2.5</v>
      </c>
      <c r="AT207" s="225">
        <v>2.5</v>
      </c>
      <c r="AU207" s="225">
        <v>2.5</v>
      </c>
      <c r="AV207" s="225">
        <v>2.5</v>
      </c>
      <c r="AW207" s="225">
        <v>2.5</v>
      </c>
      <c r="AX207" s="302"/>
      <c r="AY207" s="210"/>
      <c r="AZ207" s="122"/>
      <c r="BA207" s="122"/>
      <c r="BB207" s="245"/>
      <c r="BC207" s="110">
        <f t="shared" si="16"/>
        <v>100</v>
      </c>
      <c r="BD207" s="116">
        <f t="shared" si="14"/>
        <v>0</v>
      </c>
    </row>
    <row r="208" spans="2:56" ht="17" customHeight="1" x14ac:dyDescent="0.15">
      <c r="B208" s="119"/>
      <c r="C208" s="95"/>
      <c r="D208" s="126" t="s">
        <v>116</v>
      </c>
      <c r="E208" s="126"/>
      <c r="F208" s="126"/>
      <c r="G208" s="119" t="s">
        <v>115</v>
      </c>
      <c r="H208" s="270">
        <v>1</v>
      </c>
      <c r="I208" s="250">
        <v>6245322.9100000001</v>
      </c>
      <c r="J208" s="257">
        <f>H208*I208</f>
        <v>6245322.9100000001</v>
      </c>
      <c r="K208" s="251">
        <f t="shared" si="15"/>
        <v>6.5841859404482993E-3</v>
      </c>
      <c r="L208" s="302"/>
      <c r="M208" s="213">
        <v>5</v>
      </c>
      <c r="N208" s="213">
        <v>5</v>
      </c>
      <c r="O208" s="213">
        <v>5</v>
      </c>
      <c r="P208" s="213">
        <v>2.5</v>
      </c>
      <c r="Q208" s="213">
        <v>2.5</v>
      </c>
      <c r="R208" s="213">
        <v>2.5</v>
      </c>
      <c r="S208" s="213">
        <v>2.5</v>
      </c>
      <c r="T208" s="213">
        <v>2.5</v>
      </c>
      <c r="U208" s="213">
        <v>2.5</v>
      </c>
      <c r="V208" s="213">
        <v>2.5</v>
      </c>
      <c r="W208" s="213">
        <v>2.5</v>
      </c>
      <c r="X208" s="213">
        <v>2.5</v>
      </c>
      <c r="Y208" s="213">
        <v>2.5</v>
      </c>
      <c r="Z208" s="213">
        <v>2.5</v>
      </c>
      <c r="AA208" s="213">
        <v>2.5</v>
      </c>
      <c r="AB208" s="213">
        <v>2.5</v>
      </c>
      <c r="AC208" s="213">
        <v>2.5</v>
      </c>
      <c r="AD208" s="213">
        <v>2.5</v>
      </c>
      <c r="AE208" s="213">
        <v>2.5</v>
      </c>
      <c r="AF208" s="213">
        <v>2.5</v>
      </c>
      <c r="AG208" s="213">
        <v>2.5</v>
      </c>
      <c r="AH208" s="213">
        <v>2.5</v>
      </c>
      <c r="AI208" s="213">
        <v>2.5</v>
      </c>
      <c r="AJ208" s="213">
        <v>2.5</v>
      </c>
      <c r="AK208" s="213">
        <v>2.5</v>
      </c>
      <c r="AL208" s="213">
        <v>2.5</v>
      </c>
      <c r="AM208" s="213">
        <v>2.5</v>
      </c>
      <c r="AN208" s="213">
        <v>2.5</v>
      </c>
      <c r="AO208" s="213">
        <v>2.5</v>
      </c>
      <c r="AP208" s="213">
        <v>2.5</v>
      </c>
      <c r="AQ208" s="213">
        <v>2.5</v>
      </c>
      <c r="AR208" s="213">
        <v>2.5</v>
      </c>
      <c r="AS208" s="213">
        <v>2.5</v>
      </c>
      <c r="AT208" s="213">
        <v>2.5</v>
      </c>
      <c r="AU208" s="213">
        <v>2.5</v>
      </c>
      <c r="AV208" s="213">
        <v>2.5</v>
      </c>
      <c r="AW208" s="213">
        <v>2.5</v>
      </c>
      <c r="AX208" s="302"/>
      <c r="AY208" s="210"/>
      <c r="AZ208" s="122"/>
      <c r="BA208" s="122"/>
      <c r="BC208" s="110">
        <f t="shared" si="16"/>
        <v>100</v>
      </c>
      <c r="BD208" s="116">
        <f t="shared" si="14"/>
        <v>0</v>
      </c>
    </row>
    <row r="209" spans="2:57" ht="17" customHeight="1" x14ac:dyDescent="0.15">
      <c r="B209" s="119"/>
      <c r="C209" s="95"/>
      <c r="D209" s="91" t="s">
        <v>117</v>
      </c>
      <c r="G209" s="119" t="s">
        <v>18</v>
      </c>
      <c r="H209" s="252">
        <v>2000</v>
      </c>
      <c r="I209" s="250">
        <v>1343.18</v>
      </c>
      <c r="J209" s="257">
        <f>H209*I209</f>
        <v>2686360</v>
      </c>
      <c r="K209" s="251">
        <f t="shared" si="15"/>
        <v>2.8321183704787321E-3</v>
      </c>
      <c r="L209" s="302"/>
      <c r="M209" s="226">
        <v>5</v>
      </c>
      <c r="N209" s="226">
        <v>5</v>
      </c>
      <c r="O209" s="226">
        <v>5</v>
      </c>
      <c r="P209" s="226">
        <v>2.5</v>
      </c>
      <c r="Q209" s="226">
        <v>2.5</v>
      </c>
      <c r="R209" s="226">
        <v>2.5</v>
      </c>
      <c r="S209" s="226">
        <v>2.5</v>
      </c>
      <c r="T209" s="226">
        <v>2.5</v>
      </c>
      <c r="U209" s="226">
        <v>2.5</v>
      </c>
      <c r="V209" s="226">
        <v>2.5</v>
      </c>
      <c r="W209" s="226">
        <v>2.5</v>
      </c>
      <c r="X209" s="226">
        <v>2.5</v>
      </c>
      <c r="Y209" s="226">
        <v>2.5</v>
      </c>
      <c r="Z209" s="226">
        <v>2.5</v>
      </c>
      <c r="AA209" s="226">
        <v>2.5</v>
      </c>
      <c r="AB209" s="226">
        <v>2.5</v>
      </c>
      <c r="AC209" s="226">
        <v>2.5</v>
      </c>
      <c r="AD209" s="226">
        <v>2.5</v>
      </c>
      <c r="AE209" s="226">
        <v>2.5</v>
      </c>
      <c r="AF209" s="226">
        <v>2.5</v>
      </c>
      <c r="AG209" s="226">
        <v>2.5</v>
      </c>
      <c r="AH209" s="226">
        <v>2.5</v>
      </c>
      <c r="AI209" s="226">
        <v>2.5</v>
      </c>
      <c r="AJ209" s="226">
        <v>2.5</v>
      </c>
      <c r="AK209" s="226">
        <v>2.5</v>
      </c>
      <c r="AL209" s="226">
        <v>2.5</v>
      </c>
      <c r="AM209" s="226">
        <v>2.5</v>
      </c>
      <c r="AN209" s="226">
        <v>2.5</v>
      </c>
      <c r="AO209" s="226">
        <v>2.5</v>
      </c>
      <c r="AP209" s="226">
        <v>2.5</v>
      </c>
      <c r="AQ209" s="226">
        <v>2.5</v>
      </c>
      <c r="AR209" s="226">
        <v>2.5</v>
      </c>
      <c r="AS209" s="226">
        <v>2.5</v>
      </c>
      <c r="AT209" s="226">
        <v>2.5</v>
      </c>
      <c r="AU209" s="226">
        <v>2.5</v>
      </c>
      <c r="AV209" s="226">
        <v>2.5</v>
      </c>
      <c r="AW209" s="226">
        <v>2.5</v>
      </c>
      <c r="AX209" s="302"/>
      <c r="AY209" s="210"/>
      <c r="AZ209" s="122"/>
      <c r="BA209" s="122"/>
      <c r="BB209" s="245"/>
      <c r="BC209" s="110">
        <f t="shared" si="16"/>
        <v>100</v>
      </c>
      <c r="BD209" s="116">
        <f t="shared" si="14"/>
        <v>0</v>
      </c>
      <c r="BE209" s="131">
        <f>BC209-100</f>
        <v>0</v>
      </c>
    </row>
    <row r="210" spans="2:57" ht="17" customHeight="1" x14ac:dyDescent="0.15">
      <c r="B210" s="215">
        <v>9</v>
      </c>
      <c r="C210" s="247"/>
      <c r="D210" s="286" t="s">
        <v>0</v>
      </c>
      <c r="E210" s="286"/>
      <c r="F210" s="286"/>
      <c r="G210" s="287"/>
      <c r="H210" s="288"/>
      <c r="I210" s="289"/>
      <c r="J210" s="290"/>
      <c r="K210" s="291"/>
      <c r="L210" s="302"/>
      <c r="M210" s="231"/>
      <c r="N210" s="231"/>
      <c r="O210" s="231"/>
      <c r="P210" s="231"/>
      <c r="Q210" s="231"/>
      <c r="R210" s="231"/>
      <c r="S210" s="231"/>
      <c r="T210" s="231"/>
      <c r="U210" s="231"/>
      <c r="V210" s="231"/>
      <c r="W210" s="231"/>
      <c r="X210" s="231"/>
      <c r="Y210" s="231"/>
      <c r="Z210" s="231"/>
      <c r="AA210" s="231"/>
      <c r="AB210" s="231"/>
      <c r="AC210" s="231"/>
      <c r="AD210" s="231"/>
      <c r="AE210" s="231"/>
      <c r="AF210" s="231"/>
      <c r="AG210" s="231"/>
      <c r="AH210" s="231"/>
      <c r="AI210" s="231"/>
      <c r="AJ210" s="231"/>
      <c r="AK210" s="231"/>
      <c r="AL210" s="231"/>
      <c r="AM210" s="231"/>
      <c r="AN210" s="231"/>
      <c r="AO210" s="231"/>
      <c r="AP210" s="231"/>
      <c r="AQ210" s="231"/>
      <c r="AR210" s="231"/>
      <c r="AS210" s="231"/>
      <c r="AT210" s="231"/>
      <c r="AU210" s="231"/>
      <c r="AV210" s="231"/>
      <c r="AW210" s="231"/>
      <c r="AX210" s="302"/>
      <c r="AY210" s="210"/>
      <c r="AZ210" s="122"/>
      <c r="BA210" s="122"/>
      <c r="BC210" s="110">
        <f t="shared" si="16"/>
        <v>0</v>
      </c>
      <c r="BD210" s="116" t="str">
        <f t="shared" si="14"/>
        <v/>
      </c>
      <c r="BE210" s="131">
        <f t="shared" ref="BE210:BE213" si="18">BC210-100</f>
        <v>-100</v>
      </c>
    </row>
    <row r="211" spans="2:57" ht="17" customHeight="1" x14ac:dyDescent="0.15">
      <c r="B211" s="119"/>
      <c r="C211" s="311"/>
      <c r="D211" s="293" t="s">
        <v>118</v>
      </c>
      <c r="E211" s="292"/>
      <c r="F211" s="293"/>
      <c r="G211" s="294" t="s">
        <v>115</v>
      </c>
      <c r="H211" s="295">
        <v>1</v>
      </c>
      <c r="I211" s="250">
        <v>9579609</v>
      </c>
      <c r="J211" s="257">
        <f>H211*I211</f>
        <v>9579609</v>
      </c>
      <c r="K211" s="251">
        <f t="shared" si="15"/>
        <v>1.0099386020824981E-2</v>
      </c>
      <c r="L211" s="302"/>
      <c r="M211" s="225">
        <v>2.8</v>
      </c>
      <c r="N211" s="225">
        <v>2.7</v>
      </c>
      <c r="O211" s="225">
        <v>2.7</v>
      </c>
      <c r="P211" s="225">
        <v>2.7</v>
      </c>
      <c r="Q211" s="225">
        <v>2.7</v>
      </c>
      <c r="R211" s="225">
        <v>2.7</v>
      </c>
      <c r="S211" s="225">
        <v>2.7</v>
      </c>
      <c r="T211" s="225">
        <v>2.7</v>
      </c>
      <c r="U211" s="225">
        <v>2.7</v>
      </c>
      <c r="V211" s="225">
        <v>2.7</v>
      </c>
      <c r="W211" s="225">
        <v>2.7</v>
      </c>
      <c r="X211" s="225">
        <v>2.7</v>
      </c>
      <c r="Y211" s="225">
        <v>2.7</v>
      </c>
      <c r="Z211" s="225">
        <v>2.7</v>
      </c>
      <c r="AA211" s="225">
        <v>2.7</v>
      </c>
      <c r="AB211" s="225">
        <v>2.7</v>
      </c>
      <c r="AC211" s="225">
        <v>2.7</v>
      </c>
      <c r="AD211" s="225">
        <v>2.7</v>
      </c>
      <c r="AE211" s="225">
        <v>2.7</v>
      </c>
      <c r="AF211" s="225">
        <v>2.7</v>
      </c>
      <c r="AG211" s="225">
        <v>2.7</v>
      </c>
      <c r="AH211" s="225">
        <v>2.7</v>
      </c>
      <c r="AI211" s="225">
        <v>2.7</v>
      </c>
      <c r="AJ211" s="225">
        <v>2.7</v>
      </c>
      <c r="AK211" s="225">
        <v>2.7</v>
      </c>
      <c r="AL211" s="225">
        <v>2.7</v>
      </c>
      <c r="AM211" s="225">
        <v>2.7</v>
      </c>
      <c r="AN211" s="225">
        <v>2.7</v>
      </c>
      <c r="AO211" s="225">
        <v>2.7</v>
      </c>
      <c r="AP211" s="225">
        <v>2.7</v>
      </c>
      <c r="AQ211" s="225">
        <v>2.7</v>
      </c>
      <c r="AR211" s="225">
        <v>2.7</v>
      </c>
      <c r="AS211" s="225">
        <v>2.7</v>
      </c>
      <c r="AT211" s="225">
        <v>2.7</v>
      </c>
      <c r="AU211" s="225">
        <v>2.7</v>
      </c>
      <c r="AV211" s="225">
        <v>2.7</v>
      </c>
      <c r="AW211" s="225">
        <v>2.7</v>
      </c>
      <c r="AX211" s="302"/>
      <c r="AY211" s="210"/>
      <c r="AZ211" s="122"/>
      <c r="BA211" s="122"/>
      <c r="BB211" s="245"/>
      <c r="BC211" s="110">
        <f t="shared" si="16"/>
        <v>100.00000000000006</v>
      </c>
      <c r="BD211" s="116">
        <f t="shared" si="14"/>
        <v>5.6843418860808015E-14</v>
      </c>
      <c r="BE211" s="131">
        <f t="shared" si="18"/>
        <v>0</v>
      </c>
    </row>
    <row r="212" spans="2:57" ht="17" customHeight="1" x14ac:dyDescent="0.15">
      <c r="B212" s="119"/>
      <c r="C212" s="312"/>
      <c r="D212" s="293" t="s">
        <v>119</v>
      </c>
      <c r="E212" s="292"/>
      <c r="F212" s="293"/>
      <c r="G212" s="294" t="s">
        <v>115</v>
      </c>
      <c r="H212" s="295">
        <v>1</v>
      </c>
      <c r="I212" s="250">
        <v>9985</v>
      </c>
      <c r="J212" s="257">
        <f>H212*I212</f>
        <v>9985</v>
      </c>
      <c r="K212" s="251">
        <f t="shared" si="15"/>
        <v>1.0526773004820702E-5</v>
      </c>
      <c r="L212" s="302"/>
      <c r="M212" s="213">
        <v>2.8</v>
      </c>
      <c r="N212" s="213">
        <v>2.7</v>
      </c>
      <c r="O212" s="213">
        <v>2.7</v>
      </c>
      <c r="P212" s="213">
        <v>2.7</v>
      </c>
      <c r="Q212" s="213">
        <v>2.7</v>
      </c>
      <c r="R212" s="213">
        <v>2.7</v>
      </c>
      <c r="S212" s="213">
        <v>2.7</v>
      </c>
      <c r="T212" s="213">
        <v>2.7</v>
      </c>
      <c r="U212" s="213">
        <v>2.7</v>
      </c>
      <c r="V212" s="213">
        <v>2.7</v>
      </c>
      <c r="W212" s="213">
        <v>2.7</v>
      </c>
      <c r="X212" s="213">
        <v>2.7</v>
      </c>
      <c r="Y212" s="213">
        <v>2.7</v>
      </c>
      <c r="Z212" s="213">
        <v>2.7</v>
      </c>
      <c r="AA212" s="213">
        <v>2.7</v>
      </c>
      <c r="AB212" s="213">
        <v>2.7</v>
      </c>
      <c r="AC212" s="213">
        <v>2.7</v>
      </c>
      <c r="AD212" s="213">
        <v>2.7</v>
      </c>
      <c r="AE212" s="213">
        <v>2.7</v>
      </c>
      <c r="AF212" s="213">
        <v>2.7</v>
      </c>
      <c r="AG212" s="213">
        <v>2.7</v>
      </c>
      <c r="AH212" s="213">
        <v>2.7</v>
      </c>
      <c r="AI212" s="213">
        <v>2.7</v>
      </c>
      <c r="AJ212" s="213">
        <v>2.7</v>
      </c>
      <c r="AK212" s="213">
        <v>2.7</v>
      </c>
      <c r="AL212" s="213">
        <v>2.7</v>
      </c>
      <c r="AM212" s="213">
        <v>2.7</v>
      </c>
      <c r="AN212" s="213">
        <v>2.7</v>
      </c>
      <c r="AO212" s="213">
        <v>2.7</v>
      </c>
      <c r="AP212" s="213">
        <v>2.7</v>
      </c>
      <c r="AQ212" s="213">
        <v>2.7</v>
      </c>
      <c r="AR212" s="213">
        <v>2.7</v>
      </c>
      <c r="AS212" s="213">
        <v>2.7</v>
      </c>
      <c r="AT212" s="213">
        <v>2.7</v>
      </c>
      <c r="AU212" s="213">
        <v>2.7</v>
      </c>
      <c r="AV212" s="213">
        <v>2.7</v>
      </c>
      <c r="AW212" s="213">
        <v>2.7</v>
      </c>
      <c r="AX212" s="302"/>
      <c r="AY212" s="210"/>
      <c r="AZ212" s="122"/>
      <c r="BA212" s="122"/>
      <c r="BC212" s="110">
        <f t="shared" si="16"/>
        <v>100.00000000000006</v>
      </c>
      <c r="BD212" s="116">
        <f t="shared" si="14"/>
        <v>5.6843418860808015E-14</v>
      </c>
      <c r="BE212" s="131">
        <f t="shared" si="18"/>
        <v>0</v>
      </c>
    </row>
    <row r="213" spans="2:57" ht="17" customHeight="1" x14ac:dyDescent="0.15">
      <c r="B213" s="132"/>
      <c r="C213" s="313"/>
      <c r="D213" s="293" t="s">
        <v>120</v>
      </c>
      <c r="E213" s="292"/>
      <c r="F213" s="293"/>
      <c r="G213" s="294" t="s">
        <v>121</v>
      </c>
      <c r="H213" s="295">
        <v>1</v>
      </c>
      <c r="I213" s="250">
        <v>199700</v>
      </c>
      <c r="J213" s="257">
        <f>H213*I213</f>
        <v>199700</v>
      </c>
      <c r="K213" s="251">
        <f t="shared" si="15"/>
        <v>2.1053546009641404E-4</v>
      </c>
      <c r="L213" s="302"/>
      <c r="M213" s="213">
        <v>2.8</v>
      </c>
      <c r="N213" s="213">
        <v>2.7</v>
      </c>
      <c r="O213" s="213">
        <v>2.7</v>
      </c>
      <c r="P213" s="213">
        <v>2.7</v>
      </c>
      <c r="Q213" s="213">
        <v>2.7</v>
      </c>
      <c r="R213" s="213">
        <v>2.7</v>
      </c>
      <c r="S213" s="213">
        <v>2.7</v>
      </c>
      <c r="T213" s="213">
        <v>2.7</v>
      </c>
      <c r="U213" s="213">
        <v>2.7</v>
      </c>
      <c r="V213" s="213">
        <v>2.7</v>
      </c>
      <c r="W213" s="213">
        <v>2.7</v>
      </c>
      <c r="X213" s="213">
        <v>2.7</v>
      </c>
      <c r="Y213" s="213">
        <v>2.7</v>
      </c>
      <c r="Z213" s="213">
        <v>2.7</v>
      </c>
      <c r="AA213" s="213">
        <v>2.7</v>
      </c>
      <c r="AB213" s="213">
        <v>2.7</v>
      </c>
      <c r="AC213" s="213">
        <v>2.7</v>
      </c>
      <c r="AD213" s="213">
        <v>2.7</v>
      </c>
      <c r="AE213" s="213">
        <v>2.7</v>
      </c>
      <c r="AF213" s="213">
        <v>2.7</v>
      </c>
      <c r="AG213" s="213">
        <v>2.7</v>
      </c>
      <c r="AH213" s="213">
        <v>2.7</v>
      </c>
      <c r="AI213" s="213">
        <v>2.7</v>
      </c>
      <c r="AJ213" s="213">
        <v>2.7</v>
      </c>
      <c r="AK213" s="213">
        <v>2.7</v>
      </c>
      <c r="AL213" s="213">
        <v>2.7</v>
      </c>
      <c r="AM213" s="213">
        <v>2.7</v>
      </c>
      <c r="AN213" s="213">
        <v>2.7</v>
      </c>
      <c r="AO213" s="213">
        <v>2.7</v>
      </c>
      <c r="AP213" s="213">
        <v>2.7</v>
      </c>
      <c r="AQ213" s="213">
        <v>2.7</v>
      </c>
      <c r="AR213" s="213">
        <v>2.7</v>
      </c>
      <c r="AS213" s="213">
        <v>2.7</v>
      </c>
      <c r="AT213" s="213">
        <v>2.7</v>
      </c>
      <c r="AU213" s="213">
        <v>2.7</v>
      </c>
      <c r="AV213" s="213">
        <v>2.7</v>
      </c>
      <c r="AW213" s="213">
        <v>2.7</v>
      </c>
      <c r="AX213" s="302"/>
      <c r="AY213" s="210"/>
      <c r="AZ213" s="122"/>
      <c r="BA213" s="122"/>
      <c r="BB213" s="245"/>
      <c r="BC213" s="110">
        <f t="shared" si="16"/>
        <v>100.00000000000006</v>
      </c>
      <c r="BD213" s="116">
        <f t="shared" si="14"/>
        <v>5.6843418860808015E-14</v>
      </c>
      <c r="BE213" s="131">
        <f t="shared" si="18"/>
        <v>0</v>
      </c>
    </row>
    <row r="214" spans="2:57" s="133" customFormat="1" ht="18" customHeight="1" x14ac:dyDescent="0.15">
      <c r="B214" s="325" t="s">
        <v>122</v>
      </c>
      <c r="C214" s="326"/>
      <c r="D214" s="326"/>
      <c r="E214" s="326"/>
      <c r="F214" s="326"/>
      <c r="G214" s="326"/>
      <c r="H214" s="326"/>
      <c r="I214" s="327"/>
      <c r="J214" s="134">
        <f>SUM(J15:J213)</f>
        <v>948533800.00000012</v>
      </c>
      <c r="K214" s="135">
        <f>SUM(K15:K213)</f>
        <v>0.99999999999999944</v>
      </c>
      <c r="L214" s="303"/>
      <c r="M214" s="214"/>
      <c r="N214" s="214"/>
      <c r="O214" s="214"/>
      <c r="P214" s="214"/>
      <c r="Q214" s="214"/>
      <c r="R214" s="214"/>
      <c r="S214" s="214"/>
      <c r="T214" s="214"/>
      <c r="U214" s="214"/>
      <c r="V214" s="214"/>
      <c r="W214" s="214"/>
      <c r="X214" s="214"/>
      <c r="Y214" s="214"/>
      <c r="Z214" s="214"/>
      <c r="AA214" s="214"/>
      <c r="AB214" s="214"/>
      <c r="AC214" s="214"/>
      <c r="AD214" s="214"/>
      <c r="AE214" s="214"/>
      <c r="AF214" s="214"/>
      <c r="AG214" s="214"/>
      <c r="AH214" s="214"/>
      <c r="AI214" s="214"/>
      <c r="AJ214" s="214"/>
      <c r="AK214" s="214"/>
      <c r="AL214" s="214"/>
      <c r="AM214" s="214"/>
      <c r="AN214" s="214"/>
      <c r="AO214" s="214"/>
      <c r="AP214" s="214"/>
      <c r="AQ214" s="214"/>
      <c r="AR214" s="214"/>
      <c r="AS214" s="214"/>
      <c r="AT214" s="214"/>
      <c r="AU214" s="214"/>
      <c r="AV214" s="214"/>
      <c r="AW214" s="214"/>
      <c r="AX214" s="303"/>
      <c r="AY214" s="212"/>
      <c r="AZ214" s="136"/>
      <c r="BA214" s="83">
        <v>0</v>
      </c>
      <c r="BB214" s="106"/>
      <c r="BC214" s="110">
        <f t="shared" si="16"/>
        <v>0</v>
      </c>
      <c r="BD214" s="116" t="str">
        <f t="shared" si="14"/>
        <v/>
      </c>
    </row>
    <row r="215" spans="2:57" ht="17" customHeight="1" x14ac:dyDescent="0.15">
      <c r="B215" s="328"/>
      <c r="C215" s="329"/>
      <c r="D215" s="329"/>
      <c r="E215" s="329"/>
      <c r="F215" s="329"/>
      <c r="G215" s="329"/>
      <c r="H215" s="330"/>
      <c r="I215" s="337" t="s">
        <v>283</v>
      </c>
      <c r="J215" s="338"/>
      <c r="K215" s="339"/>
      <c r="L215" s="137"/>
      <c r="M215" s="138">
        <f>M216</f>
        <v>8.4000000000000005E-2</v>
      </c>
      <c r="N215" s="138">
        <f>N216-M216</f>
        <v>8.4000000000000005E-2</v>
      </c>
      <c r="O215" s="138">
        <f>O216-N216</f>
        <v>1.389</v>
      </c>
      <c r="P215" s="138">
        <f>P216-O216</f>
        <v>1.3660000000000001</v>
      </c>
      <c r="Q215" s="138">
        <f t="shared" ref="Q215:AW215" si="19">Q216-P216</f>
        <v>1.391</v>
      </c>
      <c r="R215" s="138">
        <f t="shared" si="19"/>
        <v>1.4039999999999999</v>
      </c>
      <c r="S215" s="138">
        <f t="shared" si="19"/>
        <v>1.4039999999999999</v>
      </c>
      <c r="T215" s="138">
        <f t="shared" si="19"/>
        <v>1.4800000000000004</v>
      </c>
      <c r="U215" s="138">
        <f t="shared" si="19"/>
        <v>1.4800000000000004</v>
      </c>
      <c r="V215" s="138">
        <f t="shared" si="19"/>
        <v>0.9789999999999992</v>
      </c>
      <c r="W215" s="138">
        <f t="shared" si="19"/>
        <v>1.0790000000000006</v>
      </c>
      <c r="X215" s="138">
        <f>X216-W216</f>
        <v>1.2880000000000003</v>
      </c>
      <c r="Y215" s="138">
        <f t="shared" si="19"/>
        <v>1.4689999999999994</v>
      </c>
      <c r="Z215" s="138">
        <f t="shared" si="19"/>
        <v>1.6440000000000001</v>
      </c>
      <c r="AA215" s="138">
        <f>AA216-Z216</f>
        <v>1.7379999999999995</v>
      </c>
      <c r="AB215" s="138">
        <f t="shared" si="19"/>
        <v>1.8279999999999994</v>
      </c>
      <c r="AC215" s="138">
        <f t="shared" si="19"/>
        <v>2.4490000000000016</v>
      </c>
      <c r="AD215" s="138">
        <f t="shared" si="19"/>
        <v>2.4519999999999982</v>
      </c>
      <c r="AE215" s="138">
        <f t="shared" si="19"/>
        <v>2.963000000000001</v>
      </c>
      <c r="AF215" s="138">
        <f t="shared" si="19"/>
        <v>3.411999999999999</v>
      </c>
      <c r="AG215" s="138">
        <f t="shared" si="19"/>
        <v>3.3450000000000024</v>
      </c>
      <c r="AH215" s="138">
        <f t="shared" si="19"/>
        <v>3.7449999999999974</v>
      </c>
      <c r="AI215" s="138">
        <f t="shared" si="19"/>
        <v>3.7620000000000005</v>
      </c>
      <c r="AJ215" s="138">
        <f t="shared" si="19"/>
        <v>4.75</v>
      </c>
      <c r="AK215" s="138">
        <f t="shared" si="19"/>
        <v>4.1099999999999994</v>
      </c>
      <c r="AL215" s="138">
        <f t="shared" si="19"/>
        <v>4.0820000000000007</v>
      </c>
      <c r="AM215" s="138">
        <f t="shared" si="19"/>
        <v>4.1510000000000034</v>
      </c>
      <c r="AN215" s="138">
        <f t="shared" si="19"/>
        <v>4.4549999999999983</v>
      </c>
      <c r="AO215" s="138">
        <f t="shared" si="19"/>
        <v>4.3239999999999981</v>
      </c>
      <c r="AP215" s="138">
        <f t="shared" si="19"/>
        <v>4.3140000000000072</v>
      </c>
      <c r="AQ215" s="138">
        <f t="shared" si="19"/>
        <v>4.4569999999999936</v>
      </c>
      <c r="AR215" s="138">
        <f t="shared" si="19"/>
        <v>4.4920000000000044</v>
      </c>
      <c r="AS215" s="138">
        <f t="shared" si="19"/>
        <v>4.4059999999999917</v>
      </c>
      <c r="AT215" s="138">
        <f t="shared" si="19"/>
        <v>4.4350000000000023</v>
      </c>
      <c r="AU215" s="138">
        <f t="shared" si="19"/>
        <v>3.3200000000000074</v>
      </c>
      <c r="AV215" s="138">
        <f t="shared" si="19"/>
        <v>3.242999999999995</v>
      </c>
      <c r="AW215" s="138">
        <f t="shared" si="19"/>
        <v>3.2259999999999991</v>
      </c>
      <c r="AX215" s="139"/>
      <c r="AY215" s="140"/>
      <c r="AZ215" s="140"/>
      <c r="BA215" s="141"/>
      <c r="BB215" s="240"/>
      <c r="BC215" s="90"/>
      <c r="BD215" s="116" t="str">
        <f t="shared" si="14"/>
        <v/>
      </c>
    </row>
    <row r="216" spans="2:57" s="90" customFormat="1" ht="17" customHeight="1" x14ac:dyDescent="0.15">
      <c r="B216" s="331"/>
      <c r="C216" s="332"/>
      <c r="D216" s="332"/>
      <c r="E216" s="332"/>
      <c r="F216" s="332"/>
      <c r="G216" s="332"/>
      <c r="H216" s="333"/>
      <c r="I216" s="340"/>
      <c r="J216" s="341"/>
      <c r="K216" s="342"/>
      <c r="L216" s="142"/>
      <c r="M216" s="143">
        <f t="shared" ref="M216:AW216" si="20">M231</f>
        <v>8.4000000000000005E-2</v>
      </c>
      <c r="N216" s="143">
        <f>N231</f>
        <v>0.16800000000000001</v>
      </c>
      <c r="O216" s="143">
        <f>O231</f>
        <v>1.5569999999999999</v>
      </c>
      <c r="P216" s="143">
        <f t="shared" si="20"/>
        <v>2.923</v>
      </c>
      <c r="Q216" s="143">
        <f t="shared" si="20"/>
        <v>4.3140000000000001</v>
      </c>
      <c r="R216" s="143">
        <f t="shared" si="20"/>
        <v>5.718</v>
      </c>
      <c r="S216" s="143">
        <f t="shared" si="20"/>
        <v>7.1219999999999999</v>
      </c>
      <c r="T216" s="143">
        <f t="shared" si="20"/>
        <v>8.6020000000000003</v>
      </c>
      <c r="U216" s="143">
        <f t="shared" si="20"/>
        <v>10.082000000000001</v>
      </c>
      <c r="V216" s="201">
        <f t="shared" si="20"/>
        <v>11.061</v>
      </c>
      <c r="W216" s="143">
        <f t="shared" si="20"/>
        <v>12.14</v>
      </c>
      <c r="X216" s="143">
        <f t="shared" si="20"/>
        <v>13.428000000000001</v>
      </c>
      <c r="Y216" s="143">
        <f t="shared" si="20"/>
        <v>14.897</v>
      </c>
      <c r="Z216" s="143">
        <f>Z231</f>
        <v>16.541</v>
      </c>
      <c r="AA216" s="143">
        <f t="shared" si="20"/>
        <v>18.279</v>
      </c>
      <c r="AB216" s="143">
        <f t="shared" si="20"/>
        <v>20.106999999999999</v>
      </c>
      <c r="AC216" s="143">
        <f t="shared" si="20"/>
        <v>22.556000000000001</v>
      </c>
      <c r="AD216" s="207">
        <f t="shared" si="20"/>
        <v>25.007999999999999</v>
      </c>
      <c r="AE216" s="143">
        <f t="shared" si="20"/>
        <v>27.971</v>
      </c>
      <c r="AF216" s="143">
        <f t="shared" si="20"/>
        <v>31.382999999999999</v>
      </c>
      <c r="AG216" s="143">
        <f t="shared" si="20"/>
        <v>34.728000000000002</v>
      </c>
      <c r="AH216" s="143">
        <f t="shared" si="20"/>
        <v>38.472999999999999</v>
      </c>
      <c r="AI216" s="143">
        <f t="shared" si="20"/>
        <v>42.234999999999999</v>
      </c>
      <c r="AJ216" s="143">
        <f t="shared" si="20"/>
        <v>46.984999999999999</v>
      </c>
      <c r="AK216" s="143">
        <f t="shared" si="20"/>
        <v>51.094999999999999</v>
      </c>
      <c r="AL216" s="143">
        <f t="shared" si="20"/>
        <v>55.177</v>
      </c>
      <c r="AM216" s="143">
        <f t="shared" si="20"/>
        <v>59.328000000000003</v>
      </c>
      <c r="AN216" s="143">
        <f t="shared" si="20"/>
        <v>63.783000000000001</v>
      </c>
      <c r="AO216" s="143">
        <f t="shared" si="20"/>
        <v>68.106999999999999</v>
      </c>
      <c r="AP216" s="143">
        <f t="shared" si="20"/>
        <v>72.421000000000006</v>
      </c>
      <c r="AQ216" s="143">
        <f t="shared" si="20"/>
        <v>76.878</v>
      </c>
      <c r="AR216" s="143">
        <f t="shared" si="20"/>
        <v>81.37</v>
      </c>
      <c r="AS216" s="143">
        <f t="shared" si="20"/>
        <v>85.775999999999996</v>
      </c>
      <c r="AT216" s="143">
        <f t="shared" si="20"/>
        <v>90.210999999999999</v>
      </c>
      <c r="AU216" s="143">
        <f t="shared" si="20"/>
        <v>93.531000000000006</v>
      </c>
      <c r="AV216" s="143">
        <f t="shared" si="20"/>
        <v>96.774000000000001</v>
      </c>
      <c r="AW216" s="143">
        <f t="shared" si="20"/>
        <v>100</v>
      </c>
      <c r="AX216" s="144"/>
      <c r="AY216" s="145"/>
      <c r="AZ216" s="145"/>
      <c r="BA216" s="146"/>
      <c r="BB216" s="241"/>
      <c r="BD216" s="116" t="str">
        <f t="shared" si="14"/>
        <v/>
      </c>
    </row>
    <row r="217" spans="2:57" ht="17" customHeight="1" x14ac:dyDescent="0.15">
      <c r="B217" s="331"/>
      <c r="C217" s="332"/>
      <c r="D217" s="332"/>
      <c r="E217" s="332"/>
      <c r="F217" s="332"/>
      <c r="G217" s="332"/>
      <c r="H217" s="333"/>
      <c r="I217" s="340"/>
      <c r="J217" s="341"/>
      <c r="K217" s="342"/>
      <c r="L217" s="147"/>
      <c r="M217" s="148">
        <f>M218</f>
        <v>794830.1</v>
      </c>
      <c r="N217" s="148">
        <f>N218-M218</f>
        <v>803305.33</v>
      </c>
      <c r="O217" s="148">
        <f>O218-N218</f>
        <v>13172698.9</v>
      </c>
      <c r="P217" s="148">
        <f>P218-O218</f>
        <v>12952266.01</v>
      </c>
      <c r="Q217" s="148">
        <f t="shared" ref="Q217:AW217" si="21">Q218-P218</f>
        <v>13200570.029999997</v>
      </c>
      <c r="R217" s="148">
        <f t="shared" si="21"/>
        <v>13317513.140000001</v>
      </c>
      <c r="S217" s="148">
        <f t="shared" si="21"/>
        <v>13317513.140000008</v>
      </c>
      <c r="T217" s="148">
        <f t="shared" si="21"/>
        <v>14038247.349999994</v>
      </c>
      <c r="U217" s="148">
        <f t="shared" si="21"/>
        <v>14038247.349999994</v>
      </c>
      <c r="V217" s="148">
        <f t="shared" si="21"/>
        <v>9278374.2100000083</v>
      </c>
      <c r="W217" s="148">
        <f t="shared" si="21"/>
        <v>10238026.560000002</v>
      </c>
      <c r="X217" s="148">
        <f t="shared" si="21"/>
        <v>12214565.579999998</v>
      </c>
      <c r="Y217" s="148">
        <f t="shared" si="21"/>
        <v>13940750.570000008</v>
      </c>
      <c r="Z217" s="148">
        <f t="shared" si="21"/>
        <v>15593024.149999976</v>
      </c>
      <c r="AA217" s="148">
        <f t="shared" si="21"/>
        <v>16486135.200000018</v>
      </c>
      <c r="AB217" s="148">
        <f t="shared" si="21"/>
        <v>17333658.319999993</v>
      </c>
      <c r="AC217" s="148">
        <f t="shared" si="21"/>
        <v>23229845.129999995</v>
      </c>
      <c r="AD217" s="148">
        <f t="shared" si="21"/>
        <v>23260191.450000018</v>
      </c>
      <c r="AE217" s="148">
        <f t="shared" si="21"/>
        <v>28108919.629999995</v>
      </c>
      <c r="AF217" s="148">
        <f t="shared" si="21"/>
        <v>32359357.379999965</v>
      </c>
      <c r="AG217" s="148">
        <f t="shared" si="21"/>
        <v>31725396.850000024</v>
      </c>
      <c r="AH217" s="148">
        <f t="shared" si="21"/>
        <v>35522481.100000024</v>
      </c>
      <c r="AI217" s="148">
        <f t="shared" si="21"/>
        <v>35683160.789999962</v>
      </c>
      <c r="AJ217" s="148">
        <f t="shared" si="21"/>
        <v>45061205.300000012</v>
      </c>
      <c r="AK217" s="148">
        <f t="shared" si="21"/>
        <v>38981294.629999995</v>
      </c>
      <c r="AL217" s="148">
        <f t="shared" si="21"/>
        <v>38718534.139999986</v>
      </c>
      <c r="AM217" s="148">
        <f t="shared" si="21"/>
        <v>39379938.980000079</v>
      </c>
      <c r="AN217" s="148">
        <f t="shared" si="21"/>
        <v>42253346.339999914</v>
      </c>
      <c r="AO217" s="148">
        <f t="shared" si="21"/>
        <v>41010432.950000048</v>
      </c>
      <c r="AP217" s="148">
        <f t="shared" si="21"/>
        <v>40922477.069999933</v>
      </c>
      <c r="AQ217" s="148">
        <f t="shared" si="21"/>
        <v>42278220.340000033</v>
      </c>
      <c r="AR217" s="148">
        <f t="shared" si="21"/>
        <v>42612012.120000005</v>
      </c>
      <c r="AS217" s="148">
        <f t="shared" si="21"/>
        <v>41790404.779999971</v>
      </c>
      <c r="AT217" s="148">
        <f t="shared" si="21"/>
        <v>42068427.49000001</v>
      </c>
      <c r="AU217" s="148">
        <f t="shared" si="21"/>
        <v>31487200.290000081</v>
      </c>
      <c r="AV217" s="148">
        <f t="shared" si="21"/>
        <v>30759059.589999914</v>
      </c>
      <c r="AW217" s="148">
        <f t="shared" si="21"/>
        <v>30602167.710000038</v>
      </c>
      <c r="AX217" s="149"/>
      <c r="AY217" s="150"/>
      <c r="AZ217" s="89"/>
      <c r="BA217" s="151"/>
      <c r="BB217" s="168"/>
      <c r="BC217" s="90"/>
      <c r="BD217" s="116" t="str">
        <f t="shared" si="14"/>
        <v/>
      </c>
    </row>
    <row r="218" spans="2:57" ht="18.75" customHeight="1" x14ac:dyDescent="0.15">
      <c r="B218" s="331"/>
      <c r="C218" s="332"/>
      <c r="D218" s="332"/>
      <c r="E218" s="332"/>
      <c r="F218" s="332"/>
      <c r="G218" s="332"/>
      <c r="H218" s="333"/>
      <c r="I218" s="343"/>
      <c r="J218" s="344"/>
      <c r="K218" s="345"/>
      <c r="L218" s="147"/>
      <c r="M218" s="152">
        <f>M227</f>
        <v>794830.1</v>
      </c>
      <c r="N218" s="152">
        <f t="shared" ref="N218:AW218" si="22">N227</f>
        <v>1598135.43</v>
      </c>
      <c r="O218" s="152">
        <f t="shared" si="22"/>
        <v>14770834.33</v>
      </c>
      <c r="P218" s="152">
        <f t="shared" si="22"/>
        <v>27723100.34</v>
      </c>
      <c r="Q218" s="152">
        <f t="shared" si="22"/>
        <v>40923670.369999997</v>
      </c>
      <c r="R218" s="152">
        <f>R227</f>
        <v>54241183.509999998</v>
      </c>
      <c r="S218" s="152">
        <f t="shared" si="22"/>
        <v>67558696.650000006</v>
      </c>
      <c r="T218" s="152">
        <f t="shared" si="22"/>
        <v>81596944</v>
      </c>
      <c r="U218" s="152">
        <f t="shared" si="22"/>
        <v>95635191.349999994</v>
      </c>
      <c r="V218" s="208">
        <f t="shared" si="22"/>
        <v>104913565.56</v>
      </c>
      <c r="W218" s="208">
        <f t="shared" si="22"/>
        <v>115151592.12</v>
      </c>
      <c r="X218" s="208">
        <f t="shared" si="22"/>
        <v>127366157.7</v>
      </c>
      <c r="Y218" s="208">
        <f t="shared" si="22"/>
        <v>141306908.27000001</v>
      </c>
      <c r="Z218" s="208">
        <f t="shared" si="22"/>
        <v>156899932.41999999</v>
      </c>
      <c r="AA218" s="208">
        <f t="shared" si="22"/>
        <v>173386067.62</v>
      </c>
      <c r="AB218" s="208">
        <f t="shared" si="22"/>
        <v>190719725.94</v>
      </c>
      <c r="AC218" s="208">
        <f t="shared" si="22"/>
        <v>213949571.06999999</v>
      </c>
      <c r="AD218" s="208">
        <f t="shared" si="22"/>
        <v>237209762.52000001</v>
      </c>
      <c r="AE218" s="208">
        <f t="shared" si="22"/>
        <v>265318682.15000001</v>
      </c>
      <c r="AF218" s="208">
        <f t="shared" si="22"/>
        <v>297678039.52999997</v>
      </c>
      <c r="AG218" s="208">
        <f t="shared" si="22"/>
        <v>329403436.38</v>
      </c>
      <c r="AH218" s="208">
        <f t="shared" si="22"/>
        <v>364925917.48000002</v>
      </c>
      <c r="AI218" s="208">
        <f t="shared" si="22"/>
        <v>400609078.26999998</v>
      </c>
      <c r="AJ218" s="208">
        <f t="shared" si="22"/>
        <v>445670283.56999999</v>
      </c>
      <c r="AK218" s="208">
        <f t="shared" si="22"/>
        <v>484651578.19999999</v>
      </c>
      <c r="AL218" s="208">
        <f t="shared" si="22"/>
        <v>523370112.33999997</v>
      </c>
      <c r="AM218" s="208">
        <f t="shared" si="22"/>
        <v>562750051.32000005</v>
      </c>
      <c r="AN218" s="208">
        <f t="shared" si="22"/>
        <v>605003397.65999997</v>
      </c>
      <c r="AO218" s="208">
        <f t="shared" si="22"/>
        <v>646013830.61000001</v>
      </c>
      <c r="AP218" s="208">
        <f t="shared" si="22"/>
        <v>686936307.67999995</v>
      </c>
      <c r="AQ218" s="208">
        <f t="shared" si="22"/>
        <v>729214528.01999998</v>
      </c>
      <c r="AR218" s="208">
        <f t="shared" si="22"/>
        <v>771826540.13999999</v>
      </c>
      <c r="AS218" s="208">
        <f t="shared" si="22"/>
        <v>813616944.91999996</v>
      </c>
      <c r="AT218" s="208">
        <f t="shared" si="22"/>
        <v>855685372.40999997</v>
      </c>
      <c r="AU218" s="208">
        <f t="shared" si="22"/>
        <v>887172572.70000005</v>
      </c>
      <c r="AV218" s="208">
        <f t="shared" si="22"/>
        <v>917931632.28999996</v>
      </c>
      <c r="AW218" s="208">
        <f t="shared" si="22"/>
        <v>948533800</v>
      </c>
      <c r="AX218" s="149"/>
      <c r="AY218" s="89"/>
      <c r="AZ218" s="89"/>
      <c r="BA218" s="153"/>
      <c r="BB218" s="242"/>
      <c r="BC218" s="90"/>
      <c r="BD218" s="116" t="str">
        <f t="shared" si="14"/>
        <v/>
      </c>
    </row>
    <row r="219" spans="2:57" ht="17" customHeight="1" x14ac:dyDescent="0.15">
      <c r="B219" s="331"/>
      <c r="C219" s="332"/>
      <c r="D219" s="332"/>
      <c r="E219" s="332"/>
      <c r="F219" s="332"/>
      <c r="G219" s="332"/>
      <c r="H219" s="333"/>
      <c r="I219" s="337" t="s">
        <v>284</v>
      </c>
      <c r="J219" s="338"/>
      <c r="K219" s="339"/>
      <c r="L219" s="154"/>
      <c r="M219" s="155"/>
      <c r="N219" s="155"/>
      <c r="O219" s="155"/>
      <c r="P219" s="155"/>
      <c r="Q219" s="155"/>
      <c r="R219" s="155"/>
      <c r="S219" s="155"/>
      <c r="T219" s="155"/>
      <c r="U219" s="155"/>
      <c r="V219" s="155"/>
      <c r="W219" s="155"/>
      <c r="X219" s="155"/>
      <c r="Y219" s="155"/>
      <c r="Z219" s="155"/>
      <c r="AA219" s="155"/>
      <c r="AB219" s="155"/>
      <c r="AC219" s="155"/>
      <c r="AD219" s="155"/>
      <c r="AE219" s="155"/>
      <c r="AF219" s="155"/>
      <c r="AG219" s="155"/>
      <c r="AH219" s="155"/>
      <c r="AI219" s="155"/>
      <c r="AJ219" s="155"/>
      <c r="AK219" s="155"/>
      <c r="AL219" s="155"/>
      <c r="AM219" s="155"/>
      <c r="AN219" s="155"/>
      <c r="AO219" s="155"/>
      <c r="AP219" s="155"/>
      <c r="AQ219" s="155"/>
      <c r="AR219" s="155"/>
      <c r="AS219" s="155"/>
      <c r="AT219" s="155"/>
      <c r="AU219" s="155"/>
      <c r="AV219" s="155"/>
      <c r="AW219" s="155"/>
      <c r="AX219" s="156"/>
      <c r="AY219" s="150"/>
      <c r="AZ219" s="157"/>
      <c r="BA219" s="151"/>
      <c r="BB219" s="168"/>
      <c r="BD219" s="116" t="str">
        <f t="shared" si="14"/>
        <v/>
      </c>
    </row>
    <row r="220" spans="2:57" ht="17" customHeight="1" x14ac:dyDescent="0.25">
      <c r="B220" s="331"/>
      <c r="C220" s="332"/>
      <c r="D220" s="332"/>
      <c r="E220" s="332"/>
      <c r="F220" s="332"/>
      <c r="G220" s="332"/>
      <c r="H220" s="333"/>
      <c r="I220" s="340"/>
      <c r="J220" s="341"/>
      <c r="K220" s="342"/>
      <c r="L220" s="154"/>
      <c r="M220" s="158"/>
      <c r="N220" s="158"/>
      <c r="O220" s="158"/>
      <c r="P220" s="158"/>
      <c r="Q220" s="158"/>
      <c r="R220" s="158"/>
      <c r="S220" s="158"/>
      <c r="T220" s="158"/>
      <c r="U220" s="204"/>
      <c r="V220" s="158"/>
      <c r="W220" s="158"/>
      <c r="X220" s="158"/>
      <c r="Y220" s="158"/>
      <c r="Z220" s="158"/>
      <c r="AA220" s="158"/>
      <c r="AB220" s="158"/>
      <c r="AC220" s="205"/>
      <c r="AD220" s="206"/>
      <c r="AE220" s="158"/>
      <c r="AF220" s="158"/>
      <c r="AG220" s="158"/>
      <c r="AH220" s="158"/>
      <c r="AI220" s="158"/>
      <c r="AJ220" s="158"/>
      <c r="AK220" s="158"/>
      <c r="AL220" s="158"/>
      <c r="AM220" s="158"/>
      <c r="AN220" s="158"/>
      <c r="AO220" s="158"/>
      <c r="AP220" s="158"/>
      <c r="AQ220" s="158"/>
      <c r="AR220" s="158"/>
      <c r="AS220" s="158"/>
      <c r="AT220" s="158"/>
      <c r="AU220" s="158"/>
      <c r="AV220" s="158"/>
      <c r="AW220" s="158"/>
      <c r="AX220" s="156"/>
      <c r="AY220" s="150"/>
      <c r="AZ220" s="150"/>
      <c r="BA220" s="159"/>
      <c r="BB220" s="243"/>
      <c r="BD220" s="116" t="str">
        <f t="shared" si="14"/>
        <v/>
      </c>
    </row>
    <row r="221" spans="2:57" ht="17" customHeight="1" x14ac:dyDescent="0.25">
      <c r="B221" s="331"/>
      <c r="C221" s="332"/>
      <c r="D221" s="332"/>
      <c r="E221" s="332"/>
      <c r="F221" s="332"/>
      <c r="G221" s="332"/>
      <c r="H221" s="333"/>
      <c r="I221" s="340"/>
      <c r="J221" s="341"/>
      <c r="K221" s="342"/>
      <c r="L221" s="154"/>
      <c r="M221" s="160"/>
      <c r="N221" s="160"/>
      <c r="O221" s="160"/>
      <c r="P221" s="160"/>
      <c r="Q221" s="160"/>
      <c r="R221" s="160"/>
      <c r="S221" s="160"/>
      <c r="T221" s="160"/>
      <c r="U221" s="199"/>
      <c r="V221" s="160"/>
      <c r="W221" s="160"/>
      <c r="X221" s="160"/>
      <c r="Y221" s="160"/>
      <c r="Z221" s="160"/>
      <c r="AA221" s="160"/>
      <c r="AB221" s="160"/>
      <c r="AC221" s="160"/>
      <c r="AD221" s="200"/>
      <c r="AE221" s="160"/>
      <c r="AF221" s="160"/>
      <c r="AG221" s="160"/>
      <c r="AH221" s="160"/>
      <c r="AI221" s="160"/>
      <c r="AJ221" s="160"/>
      <c r="AK221" s="160"/>
      <c r="AL221" s="160"/>
      <c r="AM221" s="160"/>
      <c r="AN221" s="160"/>
      <c r="AO221" s="160"/>
      <c r="AP221" s="160"/>
      <c r="AQ221" s="160"/>
      <c r="AR221" s="160"/>
      <c r="AS221" s="160"/>
      <c r="AT221" s="160"/>
      <c r="AU221" s="160"/>
      <c r="AV221" s="160"/>
      <c r="AW221" s="160"/>
      <c r="AX221" s="156"/>
      <c r="AY221" s="150"/>
      <c r="AZ221" s="150"/>
      <c r="BA221" s="159"/>
      <c r="BB221" s="243"/>
      <c r="BD221" s="116" t="str">
        <f t="shared" ref="BD221:BD222" si="23">IF(BC221=0,"",BC221-100)</f>
        <v/>
      </c>
    </row>
    <row r="222" spans="2:57" ht="17" customHeight="1" x14ac:dyDescent="0.15">
      <c r="B222" s="334"/>
      <c r="C222" s="335"/>
      <c r="D222" s="335"/>
      <c r="E222" s="335"/>
      <c r="F222" s="335"/>
      <c r="G222" s="335"/>
      <c r="H222" s="336"/>
      <c r="I222" s="343"/>
      <c r="J222" s="344"/>
      <c r="K222" s="345"/>
      <c r="L222" s="161"/>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3"/>
      <c r="AY222" s="164"/>
      <c r="AZ222" s="164"/>
      <c r="BA222" s="165"/>
      <c r="BB222" s="168"/>
      <c r="BD222" s="116" t="str">
        <f t="shared" si="23"/>
        <v/>
      </c>
    </row>
    <row r="223" spans="2:57" ht="17" customHeight="1" x14ac:dyDescent="0.15">
      <c r="L223" s="166"/>
      <c r="M223" s="167"/>
      <c r="AX223" s="166"/>
      <c r="AZ223" s="150"/>
      <c r="BA223" s="168"/>
      <c r="BB223" s="168"/>
    </row>
    <row r="224" spans="2:57" ht="17" customHeight="1" x14ac:dyDescent="0.15">
      <c r="L224" s="166"/>
      <c r="AO224" s="169"/>
      <c r="AP224" s="169"/>
      <c r="AX224" s="166"/>
    </row>
    <row r="225" spans="1:56" s="171" customFormat="1" ht="17" customHeight="1" x14ac:dyDescent="0.15">
      <c r="A225" s="170"/>
      <c r="G225" s="172"/>
      <c r="J225" s="179"/>
      <c r="L225" s="173"/>
      <c r="M225" s="174"/>
      <c r="N225" s="174"/>
      <c r="O225" s="174"/>
      <c r="P225" s="174"/>
      <c r="Q225" s="174"/>
      <c r="R225" s="174"/>
      <c r="S225" s="174"/>
      <c r="T225" s="175"/>
      <c r="U225" s="174"/>
      <c r="V225" s="174"/>
      <c r="W225" s="174"/>
      <c r="X225" s="174"/>
      <c r="Y225" s="174"/>
      <c r="Z225" s="174"/>
      <c r="AA225" s="175"/>
      <c r="AB225" s="174"/>
      <c r="AC225" s="174"/>
      <c r="AD225" s="175"/>
      <c r="AE225" s="174"/>
      <c r="AF225" s="174"/>
      <c r="AG225" s="174"/>
      <c r="AH225" s="174"/>
      <c r="AI225" s="175"/>
      <c r="AJ225" s="174"/>
      <c r="AK225" s="174"/>
      <c r="AL225" s="174"/>
      <c r="AM225" s="174"/>
      <c r="AN225" s="174"/>
      <c r="AO225" s="174"/>
      <c r="AP225" s="174"/>
      <c r="AQ225" s="174"/>
      <c r="AR225" s="174"/>
      <c r="AS225" s="174"/>
      <c r="AT225" s="174"/>
      <c r="AU225" s="175"/>
      <c r="AV225" s="174"/>
      <c r="AW225" s="174"/>
      <c r="AX225" s="173"/>
      <c r="AY225" s="176"/>
      <c r="AZ225" s="176"/>
      <c r="BA225" s="176"/>
      <c r="BB225" s="176"/>
    </row>
    <row r="226" spans="1:56" s="177" customFormat="1" ht="17" customHeight="1" x14ac:dyDescent="0.15">
      <c r="G226" s="178"/>
      <c r="H226" s="179"/>
      <c r="I226" s="179"/>
      <c r="J226" s="179"/>
      <c r="K226" s="171"/>
      <c r="L226" s="180"/>
      <c r="M226" s="181"/>
      <c r="N226" s="181"/>
      <c r="O226" s="181"/>
      <c r="P226" s="181"/>
      <c r="Q226" s="181"/>
      <c r="R226" s="181"/>
      <c r="S226" s="181"/>
      <c r="T226" s="181"/>
      <c r="U226" s="181"/>
      <c r="V226" s="181"/>
      <c r="W226" s="181"/>
      <c r="X226" s="181"/>
      <c r="Y226" s="181"/>
      <c r="Z226" s="181"/>
      <c r="AA226" s="181"/>
      <c r="AB226" s="181"/>
      <c r="AC226" s="181"/>
      <c r="AD226" s="181"/>
      <c r="AE226" s="181"/>
      <c r="AF226" s="181"/>
      <c r="AG226" s="181"/>
      <c r="AH226" s="181"/>
      <c r="AI226" s="181"/>
      <c r="AJ226" s="181"/>
      <c r="AK226" s="181"/>
      <c r="AL226" s="181"/>
      <c r="AM226" s="181"/>
      <c r="AN226" s="181"/>
      <c r="AO226" s="181"/>
      <c r="AP226" s="181"/>
      <c r="AQ226" s="181"/>
      <c r="AR226" s="181"/>
      <c r="AS226" s="181"/>
      <c r="AT226" s="181"/>
      <c r="AU226" s="181"/>
      <c r="AV226" s="181"/>
      <c r="AW226" s="181"/>
      <c r="AX226" s="180"/>
      <c r="AY226" s="182"/>
      <c r="AZ226" s="183"/>
      <c r="BA226" s="183"/>
      <c r="BB226" s="183"/>
      <c r="BC226" s="171"/>
    </row>
    <row r="227" spans="1:56" s="177" customFormat="1" ht="17" customHeight="1" x14ac:dyDescent="0.15">
      <c r="G227" s="178"/>
      <c r="H227" s="179"/>
      <c r="I227" s="179"/>
      <c r="J227" s="184" t="s">
        <v>285</v>
      </c>
      <c r="K227" s="184"/>
      <c r="L227" s="184"/>
      <c r="M227" s="185">
        <f>ROUND(M229,2)</f>
        <v>794830.1</v>
      </c>
      <c r="N227" s="185">
        <f>ROUND(N229,2)</f>
        <v>1598135.43</v>
      </c>
      <c r="O227" s="185">
        <f>ROUND(O229,2)</f>
        <v>14770834.33</v>
      </c>
      <c r="P227" s="185">
        <f>ROUND(P229,2)</f>
        <v>27723100.34</v>
      </c>
      <c r="Q227" s="185">
        <f t="shared" ref="Q227:AW227" si="24">ROUND(Q229,2)</f>
        <v>40923670.369999997</v>
      </c>
      <c r="R227" s="185">
        <f t="shared" si="24"/>
        <v>54241183.509999998</v>
      </c>
      <c r="S227" s="185">
        <f t="shared" si="24"/>
        <v>67558696.650000006</v>
      </c>
      <c r="T227" s="185">
        <f t="shared" si="24"/>
        <v>81596944</v>
      </c>
      <c r="U227" s="185">
        <f t="shared" si="24"/>
        <v>95635191.349999994</v>
      </c>
      <c r="V227" s="185">
        <f t="shared" si="24"/>
        <v>104913565.56</v>
      </c>
      <c r="W227" s="185">
        <f t="shared" si="24"/>
        <v>115151592.12</v>
      </c>
      <c r="X227" s="185">
        <f t="shared" si="24"/>
        <v>127366157.7</v>
      </c>
      <c r="Y227" s="185">
        <f t="shared" si="24"/>
        <v>141306908.27000001</v>
      </c>
      <c r="Z227" s="185">
        <f t="shared" si="24"/>
        <v>156899932.41999999</v>
      </c>
      <c r="AA227" s="185">
        <f t="shared" si="24"/>
        <v>173386067.62</v>
      </c>
      <c r="AB227" s="185">
        <f t="shared" si="24"/>
        <v>190719725.94</v>
      </c>
      <c r="AC227" s="185">
        <f t="shared" si="24"/>
        <v>213949571.06999999</v>
      </c>
      <c r="AD227" s="196">
        <f t="shared" si="24"/>
        <v>237209762.52000001</v>
      </c>
      <c r="AE227" s="185">
        <f t="shared" si="24"/>
        <v>265318682.15000001</v>
      </c>
      <c r="AF227" s="185">
        <f t="shared" si="24"/>
        <v>297678039.52999997</v>
      </c>
      <c r="AG227" s="185">
        <f t="shared" si="24"/>
        <v>329403436.38</v>
      </c>
      <c r="AH227" s="185">
        <f t="shared" si="24"/>
        <v>364925917.48000002</v>
      </c>
      <c r="AI227" s="185">
        <f t="shared" si="24"/>
        <v>400609078.26999998</v>
      </c>
      <c r="AJ227" s="185">
        <f t="shared" si="24"/>
        <v>445670283.56999999</v>
      </c>
      <c r="AK227" s="185">
        <f t="shared" si="24"/>
        <v>484651578.19999999</v>
      </c>
      <c r="AL227" s="185">
        <f t="shared" si="24"/>
        <v>523370112.33999997</v>
      </c>
      <c r="AM227" s="185">
        <f t="shared" si="24"/>
        <v>562750051.32000005</v>
      </c>
      <c r="AN227" s="185">
        <f t="shared" si="24"/>
        <v>605003397.65999997</v>
      </c>
      <c r="AO227" s="185">
        <f t="shared" si="24"/>
        <v>646013830.61000001</v>
      </c>
      <c r="AP227" s="185">
        <f t="shared" si="24"/>
        <v>686936307.67999995</v>
      </c>
      <c r="AQ227" s="185">
        <f t="shared" si="24"/>
        <v>729214528.01999998</v>
      </c>
      <c r="AR227" s="185">
        <f t="shared" si="24"/>
        <v>771826540.13999999</v>
      </c>
      <c r="AS227" s="185">
        <f t="shared" si="24"/>
        <v>813616944.91999996</v>
      </c>
      <c r="AT227" s="185">
        <f t="shared" si="24"/>
        <v>855685372.40999997</v>
      </c>
      <c r="AU227" s="185">
        <f t="shared" si="24"/>
        <v>887172572.70000005</v>
      </c>
      <c r="AV227" s="185">
        <f t="shared" si="24"/>
        <v>917931632.28999996</v>
      </c>
      <c r="AW227" s="185">
        <f t="shared" si="24"/>
        <v>948533800</v>
      </c>
      <c r="AX227" s="180"/>
      <c r="AY227" s="182"/>
      <c r="AZ227" s="182"/>
      <c r="BA227" s="182"/>
      <c r="BB227" s="182"/>
      <c r="BC227" s="171"/>
    </row>
    <row r="228" spans="1:56" ht="17" customHeight="1" x14ac:dyDescent="0.15">
      <c r="J228" s="186" t="s">
        <v>286</v>
      </c>
      <c r="K228" s="186"/>
      <c r="L228" s="186"/>
      <c r="M228" s="187">
        <f t="shared" ref="M228:Y228" si="25">SUMPRODUCT($J$14:$J$213*M14:M213)/100</f>
        <v>794830.09700000007</v>
      </c>
      <c r="N228" s="187">
        <f t="shared" si="25"/>
        <v>803305.33299999998</v>
      </c>
      <c r="O228" s="187">
        <f t="shared" si="25"/>
        <v>13172698.901599998</v>
      </c>
      <c r="P228" s="187">
        <f t="shared" si="25"/>
        <v>12952266.012099998</v>
      </c>
      <c r="Q228" s="187">
        <f t="shared" si="25"/>
        <v>13200570.022099998</v>
      </c>
      <c r="R228" s="187">
        <f t="shared" si="25"/>
        <v>13317513.142099999</v>
      </c>
      <c r="S228" s="187">
        <f t="shared" si="25"/>
        <v>13317513.142099999</v>
      </c>
      <c r="T228" s="187">
        <f t="shared" si="25"/>
        <v>14038247.3499</v>
      </c>
      <c r="U228" s="187">
        <f t="shared" si="25"/>
        <v>14038247.3499</v>
      </c>
      <c r="V228" s="187">
        <f t="shared" si="25"/>
        <v>9278374.2090999987</v>
      </c>
      <c r="W228" s="187">
        <f t="shared" si="25"/>
        <v>10238026.563099999</v>
      </c>
      <c r="X228" s="187">
        <f t="shared" si="25"/>
        <v>12214565.5801</v>
      </c>
      <c r="Y228" s="187">
        <f t="shared" si="25"/>
        <v>13940750.563499998</v>
      </c>
      <c r="Z228" s="187" cm="1">
        <f t="array" ref="Z228">SUMPRODUCT($J$14:$J$213*Z14:Z213)/100</f>
        <v>15593024.155499997</v>
      </c>
      <c r="AA228" s="187">
        <f t="shared" ref="AA228:AW228" si="26">SUMPRODUCT($J$14:$J$213*AA14:AA213)/100</f>
        <v>16486135.202999998</v>
      </c>
      <c r="AB228" s="187">
        <f t="shared" si="26"/>
        <v>17333658.311999995</v>
      </c>
      <c r="AC228" s="187">
        <f t="shared" si="26"/>
        <v>23229845.135200005</v>
      </c>
      <c r="AD228" s="197">
        <f t="shared" si="26"/>
        <v>23260191.445200004</v>
      </c>
      <c r="AE228" s="187">
        <f t="shared" si="26"/>
        <v>28108919.636500012</v>
      </c>
      <c r="AF228" s="187">
        <f t="shared" si="26"/>
        <v>32359357.379800007</v>
      </c>
      <c r="AG228" s="187">
        <f t="shared" si="26"/>
        <v>31725396.845800005</v>
      </c>
      <c r="AH228" s="187">
        <f t="shared" si="26"/>
        <v>35522481.096600011</v>
      </c>
      <c r="AI228" s="187">
        <f t="shared" si="26"/>
        <v>35683160.798600003</v>
      </c>
      <c r="AJ228" s="187">
        <f t="shared" si="26"/>
        <v>45061205.291599996</v>
      </c>
      <c r="AK228" s="187">
        <f t="shared" si="26"/>
        <v>38981294.634399995</v>
      </c>
      <c r="AL228" s="187">
        <f t="shared" si="26"/>
        <v>38718534.140400007</v>
      </c>
      <c r="AM228" s="187">
        <f t="shared" si="26"/>
        <v>39379938.977399997</v>
      </c>
      <c r="AN228" s="187">
        <f t="shared" si="26"/>
        <v>42253346.338399999</v>
      </c>
      <c r="AO228" s="187">
        <f t="shared" si="26"/>
        <v>41010432.954300001</v>
      </c>
      <c r="AP228" s="187">
        <f t="shared" si="26"/>
        <v>40922477.066300005</v>
      </c>
      <c r="AQ228" s="187">
        <f t="shared" si="26"/>
        <v>42278220.348300003</v>
      </c>
      <c r="AR228" s="187">
        <f t="shared" si="26"/>
        <v>42612012.116800003</v>
      </c>
      <c r="AS228" s="187">
        <f t="shared" si="26"/>
        <v>41790404.774800003</v>
      </c>
      <c r="AT228" s="187">
        <f t="shared" si="26"/>
        <v>42068427.490400001</v>
      </c>
      <c r="AU228" s="187">
        <f t="shared" si="26"/>
        <v>31487200.290999997</v>
      </c>
      <c r="AV228" s="187">
        <f t="shared" si="26"/>
        <v>30759059.593000006</v>
      </c>
      <c r="AW228" s="187">
        <f t="shared" si="26"/>
        <v>30602167.709100004</v>
      </c>
      <c r="AX228" s="166"/>
    </row>
    <row r="229" spans="1:56" s="106" customFormat="1" ht="17" customHeight="1" x14ac:dyDescent="0.15">
      <c r="A229" s="91"/>
      <c r="B229" s="91"/>
      <c r="C229" s="91"/>
      <c r="D229" s="91"/>
      <c r="E229" s="91"/>
      <c r="F229" s="91"/>
      <c r="G229" s="95"/>
      <c r="H229" s="116"/>
      <c r="I229" s="116"/>
      <c r="J229" s="186" t="s">
        <v>287</v>
      </c>
      <c r="K229" s="186"/>
      <c r="L229" s="186"/>
      <c r="M229" s="188">
        <f>M228</f>
        <v>794830.09700000007</v>
      </c>
      <c r="N229" s="188">
        <f>N228+M229</f>
        <v>1598135.4300000002</v>
      </c>
      <c r="O229" s="188">
        <f t="shared" ref="O229:AW229" si="27">O228+N229</f>
        <v>14770834.331599997</v>
      </c>
      <c r="P229" s="188">
        <f t="shared" si="27"/>
        <v>27723100.343699995</v>
      </c>
      <c r="Q229" s="188">
        <f t="shared" si="27"/>
        <v>40923670.365799993</v>
      </c>
      <c r="R229" s="188">
        <f t="shared" si="27"/>
        <v>54241183.507899992</v>
      </c>
      <c r="S229" s="188">
        <f t="shared" si="27"/>
        <v>67558696.649999991</v>
      </c>
      <c r="T229" s="188">
        <f t="shared" si="27"/>
        <v>81596943.999899983</v>
      </c>
      <c r="U229" s="188">
        <f t="shared" si="27"/>
        <v>95635191.349799991</v>
      </c>
      <c r="V229" s="188">
        <f t="shared" si="27"/>
        <v>104913565.55889998</v>
      </c>
      <c r="W229" s="188">
        <f t="shared" si="27"/>
        <v>115151592.12199998</v>
      </c>
      <c r="X229" s="188">
        <f t="shared" si="27"/>
        <v>127366157.70209998</v>
      </c>
      <c r="Y229" s="188">
        <f t="shared" si="27"/>
        <v>141306908.26559997</v>
      </c>
      <c r="Z229" s="188">
        <f>Z228+Y229</f>
        <v>156899932.42109996</v>
      </c>
      <c r="AA229" s="188">
        <f t="shared" si="27"/>
        <v>173386067.62409997</v>
      </c>
      <c r="AB229" s="188">
        <f t="shared" si="27"/>
        <v>190719725.93609998</v>
      </c>
      <c r="AC229" s="188">
        <f t="shared" si="27"/>
        <v>213949571.07129997</v>
      </c>
      <c r="AD229" s="188">
        <f t="shared" si="27"/>
        <v>237209762.51649997</v>
      </c>
      <c r="AE229" s="188">
        <f t="shared" si="27"/>
        <v>265318682.15299997</v>
      </c>
      <c r="AF229" s="188">
        <f t="shared" si="27"/>
        <v>297678039.53279996</v>
      </c>
      <c r="AG229" s="188">
        <f t="shared" si="27"/>
        <v>329403436.37859994</v>
      </c>
      <c r="AH229" s="188">
        <f t="shared" si="27"/>
        <v>364925917.47519994</v>
      </c>
      <c r="AI229" s="188">
        <f t="shared" si="27"/>
        <v>400609078.27379996</v>
      </c>
      <c r="AJ229" s="188">
        <f t="shared" si="27"/>
        <v>445670283.56539994</v>
      </c>
      <c r="AK229" s="188">
        <f t="shared" si="27"/>
        <v>484651578.19979995</v>
      </c>
      <c r="AL229" s="188">
        <f t="shared" si="27"/>
        <v>523370112.34019995</v>
      </c>
      <c r="AM229" s="188">
        <f t="shared" si="27"/>
        <v>562750051.31759989</v>
      </c>
      <c r="AN229" s="188">
        <f t="shared" si="27"/>
        <v>605003397.6559999</v>
      </c>
      <c r="AO229" s="188">
        <f t="shared" si="27"/>
        <v>646013830.61029994</v>
      </c>
      <c r="AP229" s="188">
        <f t="shared" si="27"/>
        <v>686936307.67659998</v>
      </c>
      <c r="AQ229" s="188">
        <f t="shared" si="27"/>
        <v>729214528.02489996</v>
      </c>
      <c r="AR229" s="188">
        <f t="shared" si="27"/>
        <v>771826540.14169991</v>
      </c>
      <c r="AS229" s="188">
        <f t="shared" si="27"/>
        <v>813616944.91649985</v>
      </c>
      <c r="AT229" s="188">
        <f t="shared" si="27"/>
        <v>855685372.40689981</v>
      </c>
      <c r="AU229" s="188">
        <f t="shared" si="27"/>
        <v>887172572.69789982</v>
      </c>
      <c r="AV229" s="188">
        <f t="shared" si="27"/>
        <v>917931632.29089987</v>
      </c>
      <c r="AW229" s="188">
        <f t="shared" si="27"/>
        <v>948533799.99999988</v>
      </c>
      <c r="AX229" s="166"/>
      <c r="BC229" s="110"/>
      <c r="BD229" s="91"/>
    </row>
    <row r="230" spans="1:56" s="106" customFormat="1" ht="17" customHeight="1" x14ac:dyDescent="0.15">
      <c r="A230" s="91"/>
      <c r="B230" s="91"/>
      <c r="C230" s="91"/>
      <c r="D230" s="91"/>
      <c r="E230" s="91"/>
      <c r="F230" s="91"/>
      <c r="G230" s="95"/>
      <c r="H230" s="116"/>
      <c r="I230" s="116"/>
      <c r="J230" s="116"/>
      <c r="K230" s="186"/>
      <c r="L230" s="186"/>
      <c r="M230" s="189"/>
      <c r="N230" s="189"/>
      <c r="O230" s="189"/>
      <c r="P230" s="189"/>
      <c r="Q230" s="189"/>
      <c r="R230" s="189"/>
      <c r="S230" s="189"/>
      <c r="T230" s="189"/>
      <c r="U230" s="189"/>
      <c r="V230" s="189"/>
      <c r="W230" s="189"/>
      <c r="X230" s="189"/>
      <c r="Y230" s="189"/>
      <c r="Z230" s="189"/>
      <c r="AA230" s="189"/>
      <c r="AB230" s="189"/>
      <c r="AC230" s="189"/>
      <c r="AD230" s="189"/>
      <c r="AE230" s="189"/>
      <c r="AF230" s="189"/>
      <c r="AG230" s="189"/>
      <c r="AH230" s="189"/>
      <c r="AI230" s="189"/>
      <c r="AJ230" s="189"/>
      <c r="AK230" s="189"/>
      <c r="AL230" s="189"/>
      <c r="AM230" s="189"/>
      <c r="AN230" s="189"/>
      <c r="AO230" s="189"/>
      <c r="AP230" s="189"/>
      <c r="AQ230" s="189"/>
      <c r="AR230" s="189"/>
      <c r="AS230" s="189"/>
      <c r="AT230" s="189"/>
      <c r="AU230" s="189"/>
      <c r="AV230" s="189"/>
      <c r="AW230" s="189"/>
      <c r="AX230" s="166"/>
      <c r="BC230" s="110"/>
      <c r="BD230" s="91"/>
    </row>
    <row r="231" spans="1:56" s="182" customFormat="1" ht="17" customHeight="1" x14ac:dyDescent="0.15">
      <c r="A231" s="177"/>
      <c r="B231" s="177"/>
      <c r="C231" s="177"/>
      <c r="D231" s="177"/>
      <c r="E231" s="177"/>
      <c r="F231" s="91"/>
      <c r="G231" s="178"/>
      <c r="H231" s="179"/>
      <c r="I231" s="179"/>
      <c r="J231" s="184" t="s">
        <v>288</v>
      </c>
      <c r="K231" s="184"/>
      <c r="L231" s="184">
        <v>0</v>
      </c>
      <c r="M231" s="190">
        <f>ROUND(M232,3)</f>
        <v>8.4000000000000005E-2</v>
      </c>
      <c r="N231" s="190">
        <f t="shared" ref="N231:AW231" si="28">ROUND(N232,3)</f>
        <v>0.16800000000000001</v>
      </c>
      <c r="O231" s="190">
        <f t="shared" si="28"/>
        <v>1.5569999999999999</v>
      </c>
      <c r="P231" s="190">
        <f t="shared" si="28"/>
        <v>2.923</v>
      </c>
      <c r="Q231" s="190">
        <f t="shared" si="28"/>
        <v>4.3140000000000001</v>
      </c>
      <c r="R231" s="190">
        <f t="shared" si="28"/>
        <v>5.718</v>
      </c>
      <c r="S231" s="190">
        <f t="shared" si="28"/>
        <v>7.1219999999999999</v>
      </c>
      <c r="T231" s="190">
        <f t="shared" si="28"/>
        <v>8.6020000000000003</v>
      </c>
      <c r="U231" s="190">
        <f t="shared" si="28"/>
        <v>10.082000000000001</v>
      </c>
      <c r="V231" s="190">
        <f t="shared" si="28"/>
        <v>11.061</v>
      </c>
      <c r="W231" s="190">
        <f t="shared" si="28"/>
        <v>12.14</v>
      </c>
      <c r="X231" s="190">
        <f t="shared" si="28"/>
        <v>13.428000000000001</v>
      </c>
      <c r="Y231" s="190">
        <f t="shared" si="28"/>
        <v>14.897</v>
      </c>
      <c r="Z231" s="190">
        <f>ROUND(Z232,3)</f>
        <v>16.541</v>
      </c>
      <c r="AA231" s="190">
        <f t="shared" si="28"/>
        <v>18.279</v>
      </c>
      <c r="AB231" s="190">
        <f t="shared" si="28"/>
        <v>20.106999999999999</v>
      </c>
      <c r="AC231" s="190">
        <f t="shared" si="28"/>
        <v>22.556000000000001</v>
      </c>
      <c r="AD231" s="198">
        <f t="shared" si="28"/>
        <v>25.007999999999999</v>
      </c>
      <c r="AE231" s="190">
        <f t="shared" si="28"/>
        <v>27.971</v>
      </c>
      <c r="AF231" s="190">
        <f t="shared" si="28"/>
        <v>31.382999999999999</v>
      </c>
      <c r="AG231" s="190">
        <f t="shared" si="28"/>
        <v>34.728000000000002</v>
      </c>
      <c r="AH231" s="190">
        <f t="shared" si="28"/>
        <v>38.472999999999999</v>
      </c>
      <c r="AI231" s="190">
        <f t="shared" si="28"/>
        <v>42.234999999999999</v>
      </c>
      <c r="AJ231" s="190">
        <f t="shared" si="28"/>
        <v>46.984999999999999</v>
      </c>
      <c r="AK231" s="190">
        <f t="shared" si="28"/>
        <v>51.094999999999999</v>
      </c>
      <c r="AL231" s="190">
        <f t="shared" si="28"/>
        <v>55.177</v>
      </c>
      <c r="AM231" s="190">
        <f t="shared" si="28"/>
        <v>59.328000000000003</v>
      </c>
      <c r="AN231" s="190">
        <f t="shared" si="28"/>
        <v>63.783000000000001</v>
      </c>
      <c r="AO231" s="190">
        <f t="shared" si="28"/>
        <v>68.106999999999999</v>
      </c>
      <c r="AP231" s="190">
        <f t="shared" si="28"/>
        <v>72.421000000000006</v>
      </c>
      <c r="AQ231" s="190">
        <f t="shared" si="28"/>
        <v>76.878</v>
      </c>
      <c r="AR231" s="190">
        <f t="shared" si="28"/>
        <v>81.37</v>
      </c>
      <c r="AS231" s="190">
        <f t="shared" si="28"/>
        <v>85.775999999999996</v>
      </c>
      <c r="AT231" s="190">
        <f t="shared" si="28"/>
        <v>90.210999999999999</v>
      </c>
      <c r="AU231" s="190">
        <f t="shared" si="28"/>
        <v>93.531000000000006</v>
      </c>
      <c r="AV231" s="190">
        <f t="shared" si="28"/>
        <v>96.774000000000001</v>
      </c>
      <c r="AW231" s="190">
        <f t="shared" si="28"/>
        <v>100</v>
      </c>
      <c r="AX231" s="180"/>
      <c r="BC231" s="171"/>
      <c r="BD231" s="177"/>
    </row>
    <row r="232" spans="1:56" s="106" customFormat="1" ht="17" customHeight="1" x14ac:dyDescent="0.15">
      <c r="A232" s="91"/>
      <c r="B232" s="91"/>
      <c r="C232" s="91"/>
      <c r="D232" s="91"/>
      <c r="E232" s="91"/>
      <c r="F232" s="91"/>
      <c r="G232" s="95"/>
      <c r="H232" s="116"/>
      <c r="I232" s="116"/>
      <c r="J232" s="186" t="s">
        <v>289</v>
      </c>
      <c r="K232" s="186"/>
      <c r="L232" s="186">
        <v>0</v>
      </c>
      <c r="M232" s="191">
        <f t="shared" ref="M232:AP232" si="29">M229*100/$J$214</f>
        <v>8.3795653565534506E-2</v>
      </c>
      <c r="N232" s="191">
        <f t="shared" si="29"/>
        <v>0.1684848162500904</v>
      </c>
      <c r="O232" s="191">
        <f t="shared" si="29"/>
        <v>1.5572280430702623</v>
      </c>
      <c r="P232" s="191">
        <f t="shared" si="29"/>
        <v>2.9227319409914534</v>
      </c>
      <c r="Q232" s="191">
        <f t="shared" si="29"/>
        <v>4.3144135049062022</v>
      </c>
      <c r="R232" s="191">
        <f t="shared" si="29"/>
        <v>5.7184238988531542</v>
      </c>
      <c r="S232" s="191">
        <f t="shared" si="29"/>
        <v>7.122434292800107</v>
      </c>
      <c r="T232" s="191">
        <f t="shared" si="29"/>
        <v>8.6024287168153588</v>
      </c>
      <c r="U232" s="191">
        <f t="shared" si="29"/>
        <v>10.082423140830615</v>
      </c>
      <c r="V232" s="191">
        <f t="shared" si="29"/>
        <v>11.060603803354184</v>
      </c>
      <c r="W232" s="191">
        <f t="shared" si="29"/>
        <v>12.139956649093575</v>
      </c>
      <c r="X232" s="191">
        <f t="shared" si="29"/>
        <v>13.427687838019052</v>
      </c>
      <c r="Y232" s="191">
        <f t="shared" si="29"/>
        <v>14.897403578617858</v>
      </c>
      <c r="Z232" s="191">
        <f t="shared" si="29"/>
        <v>16.541311698233628</v>
      </c>
      <c r="AA232" s="191">
        <f t="shared" si="29"/>
        <v>18.279376826012943</v>
      </c>
      <c r="AB232" s="191">
        <f t="shared" si="29"/>
        <v>20.106792813930294</v>
      </c>
      <c r="AC232" s="191">
        <f t="shared" si="29"/>
        <v>22.55581942059418</v>
      </c>
      <c r="AD232" s="191">
        <f t="shared" si="29"/>
        <v>25.008045313356249</v>
      </c>
      <c r="AE232" s="191">
        <f t="shared" si="29"/>
        <v>27.971452588510807</v>
      </c>
      <c r="AF232" s="191">
        <f t="shared" si="29"/>
        <v>31.38296595575191</v>
      </c>
      <c r="AG232" s="191">
        <f t="shared" si="29"/>
        <v>34.727643482878513</v>
      </c>
      <c r="AH232" s="191">
        <f t="shared" si="29"/>
        <v>38.472631916247991</v>
      </c>
      <c r="AI232" s="191">
        <f t="shared" si="29"/>
        <v>42.234560146807624</v>
      </c>
      <c r="AJ232" s="191">
        <f t="shared" si="29"/>
        <v>46.985176866169645</v>
      </c>
      <c r="AK232" s="191">
        <f t="shared" si="29"/>
        <v>51.094813721956974</v>
      </c>
      <c r="AL232" s="191">
        <f t="shared" si="29"/>
        <v>55.176748824364495</v>
      </c>
      <c r="AM232" s="191">
        <f t="shared" si="29"/>
        <v>59.328413106375315</v>
      </c>
      <c r="AN232" s="191">
        <f t="shared" si="29"/>
        <v>63.783008855983816</v>
      </c>
      <c r="AO232" s="191">
        <f t="shared" si="29"/>
        <v>68.106569382166441</v>
      </c>
      <c r="AP232" s="191">
        <f t="shared" si="29"/>
        <v>72.420857082436058</v>
      </c>
      <c r="AQ232" s="191">
        <f t="shared" ref="AQ232:AW232" si="30">AQ229*100/$J$214</f>
        <v>76.878075196150078</v>
      </c>
      <c r="AR232" s="191">
        <f t="shared" si="30"/>
        <v>81.370483597073701</v>
      </c>
      <c r="AS232" s="191">
        <f t="shared" si="30"/>
        <v>85.77627333011219</v>
      </c>
      <c r="AT232" s="191">
        <f t="shared" si="30"/>
        <v>90.211373849503289</v>
      </c>
      <c r="AU232" s="191">
        <f t="shared" si="30"/>
        <v>93.530939297882654</v>
      </c>
      <c r="AV232" s="191">
        <f t="shared" si="30"/>
        <v>96.773739880529263</v>
      </c>
      <c r="AW232" s="191">
        <f t="shared" si="30"/>
        <v>99.999999999999972</v>
      </c>
      <c r="AX232" s="166"/>
      <c r="BC232" s="110"/>
      <c r="BD232" s="91"/>
    </row>
    <row r="233" spans="1:56" s="106" customFormat="1" ht="17" customHeight="1" x14ac:dyDescent="0.15">
      <c r="A233" s="91"/>
      <c r="B233" s="91"/>
      <c r="C233" s="91"/>
      <c r="D233" s="91"/>
      <c r="E233" s="91"/>
      <c r="F233" s="91"/>
      <c r="G233" s="95"/>
      <c r="H233" s="116"/>
      <c r="I233" s="116"/>
      <c r="J233" s="116"/>
      <c r="K233" s="110"/>
      <c r="L233" s="166"/>
      <c r="M233" s="189"/>
      <c r="N233" s="189"/>
      <c r="O233" s="189"/>
      <c r="P233" s="189"/>
      <c r="Q233" s="189"/>
      <c r="R233" s="189"/>
      <c r="S233" s="189"/>
      <c r="T233" s="189"/>
      <c r="U233" s="189"/>
      <c r="V233" s="189"/>
      <c r="W233" s="189"/>
      <c r="X233" s="189"/>
      <c r="Y233" s="189"/>
      <c r="Z233" s="189"/>
      <c r="AA233" s="189"/>
      <c r="AB233" s="189"/>
      <c r="AC233" s="189"/>
      <c r="AD233" s="189"/>
      <c r="AE233" s="189"/>
      <c r="AF233" s="189"/>
      <c r="AG233" s="189"/>
      <c r="AH233" s="189"/>
      <c r="AI233" s="189"/>
      <c r="AJ233" s="189"/>
      <c r="AK233" s="189"/>
      <c r="AL233" s="189"/>
      <c r="AM233" s="189"/>
      <c r="AN233" s="189"/>
      <c r="AO233" s="189"/>
      <c r="AP233" s="189"/>
      <c r="AQ233" s="189"/>
      <c r="AR233" s="189"/>
      <c r="AS233" s="189"/>
      <c r="AT233" s="189"/>
      <c r="AU233" s="189"/>
      <c r="AV233" s="189"/>
      <c r="AW233" s="189"/>
      <c r="AX233" s="166"/>
      <c r="BC233" s="110"/>
      <c r="BD233" s="91"/>
    </row>
    <row r="234" spans="1:56" s="106" customFormat="1" ht="17" customHeight="1" x14ac:dyDescent="0.15">
      <c r="A234" s="91"/>
      <c r="B234" s="91"/>
      <c r="C234" s="91"/>
      <c r="D234" s="91"/>
      <c r="E234" s="91"/>
      <c r="F234" s="91"/>
      <c r="G234" s="95"/>
      <c r="H234" s="116"/>
      <c r="I234" s="116"/>
      <c r="J234" s="116"/>
      <c r="K234" s="110"/>
      <c r="L234" s="166"/>
      <c r="M234" s="105"/>
      <c r="N234" s="105"/>
      <c r="O234" s="105"/>
      <c r="P234" s="105"/>
      <c r="Q234" s="105"/>
      <c r="R234" s="105"/>
      <c r="S234" s="105"/>
      <c r="T234" s="105"/>
      <c r="U234" s="105"/>
      <c r="V234" s="105"/>
      <c r="W234" s="105"/>
      <c r="X234" s="105"/>
      <c r="Y234" s="105"/>
      <c r="Z234" s="105"/>
      <c r="AA234" s="105"/>
      <c r="AB234" s="105"/>
      <c r="AC234" s="105"/>
      <c r="AD234" s="105"/>
      <c r="AE234" s="105"/>
      <c r="AF234" s="105"/>
      <c r="AG234" s="105"/>
      <c r="AH234" s="105"/>
      <c r="AI234" s="105"/>
      <c r="AJ234" s="105"/>
      <c r="AK234" s="105"/>
      <c r="AL234" s="105"/>
      <c r="AM234" s="105"/>
      <c r="AN234" s="105"/>
      <c r="AO234" s="105"/>
      <c r="AP234" s="105"/>
      <c r="AQ234" s="105"/>
      <c r="AR234" s="105"/>
      <c r="AS234" s="105"/>
      <c r="AT234" s="105"/>
      <c r="AU234" s="105"/>
      <c r="AV234" s="105"/>
      <c r="AW234" s="105"/>
      <c r="AX234" s="166"/>
      <c r="BC234" s="110"/>
      <c r="BD234" s="91"/>
    </row>
  </sheetData>
  <mergeCells count="21">
    <mergeCell ref="B214:I214"/>
    <mergeCell ref="B215:H222"/>
    <mergeCell ref="I215:K218"/>
    <mergeCell ref="I219:K222"/>
    <mergeCell ref="AY12:BA13"/>
    <mergeCell ref="AY14:BA14"/>
    <mergeCell ref="BA148:BA149"/>
    <mergeCell ref="BA160:BA161"/>
    <mergeCell ref="BA199:BA200"/>
    <mergeCell ref="M12:R12"/>
    <mergeCell ref="S12:AD12"/>
    <mergeCell ref="AE12:AP12"/>
    <mergeCell ref="AQ12:AW12"/>
    <mergeCell ref="C12:F13"/>
    <mergeCell ref="L88:L112"/>
    <mergeCell ref="AX88:AX112"/>
    <mergeCell ref="K12:K13"/>
    <mergeCell ref="B5:J5"/>
    <mergeCell ref="B6:J6"/>
    <mergeCell ref="G12:G13"/>
    <mergeCell ref="A4:BB4"/>
  </mergeCells>
  <printOptions horizontalCentered="1"/>
  <pageMargins left="0" right="0" top="0" bottom="0" header="0.31496062992125984" footer="0.31496062992125984"/>
  <pageSetup paperSize="8" scale="22" orientation="landscape" r:id="rId1"/>
  <headerFooter alignWithMargins="0"/>
  <ignoredErrors>
    <ignoredError sqref="M216 M217:N217 Q217:AC217 P216:AC216" formula="1"/>
    <ignoredError sqref="K16:K38 K41:K58 K59 K69 K81 K89 K98 K107 K120 K129 K140 K151:K170 K172:K195 K196:K213 K60 K61 K62 K63 K64 K65 K66 K67 K68 K70 K71 K72 K73 K74 K75 K76 K77 K78 K79 K80 K82 K83 K84 K85 K86 K87 K90 K91 K92 K93 K94 K95 K96 K97 K99 K100 K101 K102 K103 K104 K105 K106 K108 K109 K110 K111 K112:K113 K114 K115 K116 K117 K118 K119 K121 K122 K123 K124 K125 K126 K127 K128 K130 K131 K132 K133 K134 K135 K136 K137 K138 K139 K141 K142 K143 K144 K145 K146 K147:K149"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634067-B1F0-3347-AD18-CA41A9CA91E3}">
  <dimension ref="A1:C7"/>
  <sheetViews>
    <sheetView workbookViewId="0">
      <selection activeCell="I15" sqref="I15"/>
    </sheetView>
  </sheetViews>
  <sheetFormatPr baseColWidth="10" defaultRowHeight="21" x14ac:dyDescent="0.25"/>
  <cols>
    <col min="1" max="1" width="14.59765625" bestFit="1" customWidth="1"/>
    <col min="2" max="2" width="35.796875" bestFit="1" customWidth="1"/>
  </cols>
  <sheetData>
    <row r="1" spans="1:3" ht="24" x14ac:dyDescent="0.4">
      <c r="A1" s="314" t="s">
        <v>382</v>
      </c>
      <c r="B1" t="s">
        <v>392</v>
      </c>
      <c r="C1" s="314"/>
    </row>
    <row r="2" spans="1:3" ht="24" x14ac:dyDescent="0.4">
      <c r="A2" s="314" t="s">
        <v>383</v>
      </c>
      <c r="B2" s="315">
        <v>948533800</v>
      </c>
      <c r="C2" s="314"/>
    </row>
    <row r="3" spans="1:3" ht="24" x14ac:dyDescent="0.4">
      <c r="A3" s="314" t="s">
        <v>384</v>
      </c>
      <c r="B3" s="315">
        <v>2371335</v>
      </c>
      <c r="C3" s="314"/>
    </row>
    <row r="4" spans="1:3" ht="24" x14ac:dyDescent="0.4">
      <c r="A4" s="316" t="s">
        <v>265</v>
      </c>
      <c r="B4" s="316" t="s">
        <v>393</v>
      </c>
      <c r="C4" s="316"/>
    </row>
    <row r="5" spans="1:3" ht="24" x14ac:dyDescent="0.4">
      <c r="A5" s="316" t="s">
        <v>266</v>
      </c>
      <c r="B5" s="317">
        <v>44621</v>
      </c>
      <c r="C5" s="316"/>
    </row>
    <row r="6" spans="1:3" ht="24" x14ac:dyDescent="0.4">
      <c r="A6" s="316" t="s">
        <v>267</v>
      </c>
      <c r="B6" s="317">
        <v>45689</v>
      </c>
      <c r="C6" s="316"/>
    </row>
    <row r="7" spans="1:3" ht="24" x14ac:dyDescent="0.4">
      <c r="A7" s="316" t="s">
        <v>268</v>
      </c>
      <c r="B7" s="316">
        <f>B6-B5</f>
        <v>1068</v>
      </c>
      <c r="C7" s="316"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C9249-8926-4D36-BF8D-6B13A5DD0143}">
  <sheetPr>
    <tabColor rgb="FFFFFF00"/>
    <pageSetUpPr fitToPage="1"/>
  </sheetPr>
  <dimension ref="A1:X139"/>
  <sheetViews>
    <sheetView view="pageBreakPreview" zoomScale="85" zoomScaleNormal="110" zoomScaleSheetLayoutView="85" workbookViewId="0">
      <selection activeCell="C465" sqref="C465"/>
    </sheetView>
  </sheetViews>
  <sheetFormatPr baseColWidth="10" defaultColWidth="9.19921875" defaultRowHeight="24" x14ac:dyDescent="0.4"/>
  <cols>
    <col min="1" max="1" width="8.796875" style="6" customWidth="1"/>
    <col min="2" max="2" width="9.59765625" style="6" customWidth="1"/>
    <col min="3" max="4" width="9.19921875" style="6"/>
    <col min="5" max="5" width="5.59765625" style="6" customWidth="1"/>
    <col min="6" max="6" width="6.19921875" style="6" customWidth="1"/>
    <col min="7" max="7" width="5.59765625" style="6" customWidth="1"/>
    <col min="8" max="8" width="34.59765625" style="6" customWidth="1"/>
    <col min="9" max="9" width="9.796875" style="6" customWidth="1"/>
    <col min="10" max="10" width="6.19921875" style="6" customWidth="1"/>
    <col min="11" max="11" width="16.3984375" style="6" customWidth="1"/>
    <col min="12" max="12" width="21.19921875" style="8" customWidth="1"/>
    <col min="13" max="13" width="22" style="6" customWidth="1"/>
    <col min="14" max="16384" width="9.19921875" style="6"/>
  </cols>
  <sheetData>
    <row r="1" spans="1:24" customFormat="1" ht="26" customHeight="1" x14ac:dyDescent="0.4">
      <c r="C1" s="376" t="s">
        <v>250</v>
      </c>
      <c r="D1" s="376"/>
      <c r="E1" s="376"/>
      <c r="F1" s="376"/>
      <c r="G1" s="376"/>
      <c r="H1" s="376"/>
      <c r="I1" s="376"/>
      <c r="J1" s="376"/>
      <c r="K1" s="376"/>
      <c r="L1" s="376"/>
      <c r="M1" s="68"/>
    </row>
    <row r="2" spans="1:24" customFormat="1" ht="26" customHeight="1" x14ac:dyDescent="0.4">
      <c r="B2" s="69"/>
      <c r="C2" s="376" t="s">
        <v>251</v>
      </c>
      <c r="D2" s="376"/>
      <c r="E2" s="376"/>
      <c r="F2" s="376"/>
      <c r="G2" s="376"/>
      <c r="H2" s="376"/>
      <c r="I2" s="376"/>
      <c r="J2" s="376"/>
      <c r="K2" s="376"/>
      <c r="L2" s="376"/>
      <c r="M2" s="70"/>
    </row>
    <row r="3" spans="1:24" customFormat="1" ht="26" customHeight="1" x14ac:dyDescent="0.4">
      <c r="A3" s="70"/>
      <c r="C3" t="s">
        <v>252</v>
      </c>
      <c r="D3" s="71"/>
      <c r="E3" s="72"/>
      <c r="F3" s="73" t="s">
        <v>259</v>
      </c>
      <c r="G3" s="73"/>
      <c r="H3" s="73"/>
      <c r="I3" s="73"/>
      <c r="J3" s="73"/>
      <c r="K3" s="73"/>
      <c r="L3" s="73"/>
      <c r="M3" s="74"/>
      <c r="O3" s="377"/>
      <c r="P3" s="377"/>
      <c r="Q3" s="377"/>
      <c r="R3" s="377"/>
      <c r="S3" s="377"/>
      <c r="T3" s="377"/>
      <c r="U3" s="377"/>
      <c r="V3" s="377"/>
      <c r="W3" s="377"/>
      <c r="X3" s="377"/>
    </row>
    <row r="4" spans="1:24" customFormat="1" ht="26" customHeight="1" x14ac:dyDescent="0.4">
      <c r="A4" s="70"/>
      <c r="C4" t="s">
        <v>253</v>
      </c>
      <c r="E4" s="72"/>
      <c r="F4" s="75"/>
      <c r="G4" s="73" t="s">
        <v>260</v>
      </c>
      <c r="H4" s="75"/>
      <c r="I4" s="75"/>
      <c r="J4" s="76" t="s">
        <v>254</v>
      </c>
      <c r="K4" s="75"/>
      <c r="L4" s="75"/>
      <c r="M4" s="77"/>
    </row>
    <row r="5" spans="1:24" customFormat="1" ht="26" customHeight="1" x14ac:dyDescent="0.4">
      <c r="A5" s="70"/>
      <c r="C5" t="s">
        <v>255</v>
      </c>
      <c r="E5" s="72"/>
      <c r="F5" s="72"/>
      <c r="G5" s="73" t="s">
        <v>256</v>
      </c>
      <c r="H5" s="72"/>
      <c r="I5" s="72"/>
      <c r="J5" s="72"/>
      <c r="K5" s="72"/>
      <c r="L5" s="72"/>
      <c r="M5" s="78"/>
    </row>
    <row r="6" spans="1:24" s="80" customFormat="1" ht="26" customHeight="1" x14ac:dyDescent="0.4">
      <c r="A6" s="79"/>
      <c r="C6" t="s">
        <v>257</v>
      </c>
      <c r="D6"/>
      <c r="E6" s="72"/>
      <c r="F6" s="72"/>
      <c r="G6" s="72"/>
      <c r="H6" s="81" t="s">
        <v>150</v>
      </c>
      <c r="I6" s="72"/>
      <c r="J6" s="81" t="s">
        <v>125</v>
      </c>
      <c r="K6" s="72"/>
      <c r="L6" s="81" t="s">
        <v>258</v>
      </c>
      <c r="M6" s="72"/>
    </row>
    <row r="7" spans="1:24" x14ac:dyDescent="0.4">
      <c r="B7" s="7"/>
      <c r="M7" s="6" t="s">
        <v>127</v>
      </c>
    </row>
    <row r="8" spans="1:24" ht="12" customHeight="1" x14ac:dyDescent="0.4"/>
    <row r="9" spans="1:24" ht="21" customHeight="1" x14ac:dyDescent="0.4">
      <c r="A9" s="9" t="s">
        <v>128</v>
      </c>
      <c r="B9" s="378" t="s">
        <v>1</v>
      </c>
      <c r="C9" s="379"/>
      <c r="D9" s="379"/>
      <c r="E9" s="379"/>
      <c r="F9" s="379"/>
      <c r="G9" s="379"/>
      <c r="H9" s="380"/>
      <c r="I9" s="378" t="s">
        <v>4</v>
      </c>
      <c r="J9" s="380"/>
      <c r="K9" s="10" t="s">
        <v>5</v>
      </c>
      <c r="L9" s="12" t="s">
        <v>129</v>
      </c>
      <c r="M9" s="11" t="s">
        <v>124</v>
      </c>
    </row>
    <row r="10" spans="1:24" ht="21" customHeight="1" x14ac:dyDescent="0.4">
      <c r="A10" s="13">
        <v>9.1</v>
      </c>
      <c r="B10" s="14" t="s">
        <v>130</v>
      </c>
      <c r="I10" s="15"/>
      <c r="J10" s="16"/>
      <c r="K10" s="17"/>
      <c r="L10" s="18"/>
      <c r="M10" s="16"/>
    </row>
    <row r="11" spans="1:24" ht="21" customHeight="1" x14ac:dyDescent="0.4">
      <c r="A11" s="13" t="s">
        <v>131</v>
      </c>
      <c r="B11" s="14" t="s">
        <v>132</v>
      </c>
      <c r="I11" s="13">
        <f>I14</f>
        <v>36</v>
      </c>
      <c r="J11" s="16" t="s">
        <v>125</v>
      </c>
      <c r="K11" s="17"/>
      <c r="L11" s="19"/>
      <c r="M11" s="16"/>
    </row>
    <row r="12" spans="1:24" ht="21" customHeight="1" x14ac:dyDescent="0.4">
      <c r="A12" s="13" t="s">
        <v>133</v>
      </c>
      <c r="B12" s="14" t="s">
        <v>134</v>
      </c>
      <c r="I12" s="13">
        <f>I14</f>
        <v>36</v>
      </c>
      <c r="J12" s="16" t="s">
        <v>125</v>
      </c>
      <c r="K12" s="17"/>
      <c r="L12" s="19"/>
      <c r="M12" s="16"/>
    </row>
    <row r="13" spans="1:24" ht="21" customHeight="1" x14ac:dyDescent="0.4">
      <c r="A13" s="13" t="s">
        <v>135</v>
      </c>
      <c r="B13" s="14" t="s">
        <v>136</v>
      </c>
      <c r="I13" s="67">
        <v>0</v>
      </c>
      <c r="J13" s="16" t="s">
        <v>125</v>
      </c>
      <c r="K13" s="20"/>
      <c r="L13" s="19"/>
      <c r="M13" s="16"/>
    </row>
    <row r="14" spans="1:24" ht="21" customHeight="1" x14ac:dyDescent="0.4">
      <c r="A14" s="13" t="s">
        <v>137</v>
      </c>
      <c r="B14" s="14" t="s">
        <v>138</v>
      </c>
      <c r="H14" s="6" t="s">
        <v>139</v>
      </c>
      <c r="I14" s="13">
        <f>ROUND($I$19/30,0)</f>
        <v>36</v>
      </c>
      <c r="J14" s="16" t="s">
        <v>125</v>
      </c>
      <c r="K14" s="17"/>
      <c r="L14" s="18"/>
      <c r="M14" s="16"/>
    </row>
    <row r="15" spans="1:24" ht="21" customHeight="1" x14ac:dyDescent="0.4">
      <c r="A15" s="13" t="s">
        <v>140</v>
      </c>
      <c r="B15" s="14" t="s">
        <v>141</v>
      </c>
      <c r="H15" s="6" t="s">
        <v>139</v>
      </c>
      <c r="I15" s="13">
        <f t="shared" ref="I15:I17" si="0">ROUND($I$19/30,0)</f>
        <v>36</v>
      </c>
      <c r="J15" s="16" t="s">
        <v>125</v>
      </c>
      <c r="K15" s="17"/>
      <c r="L15" s="18"/>
      <c r="M15" s="16"/>
    </row>
    <row r="16" spans="1:24" ht="21" customHeight="1" x14ac:dyDescent="0.4">
      <c r="A16" s="13" t="s">
        <v>142</v>
      </c>
      <c r="B16" s="14" t="s">
        <v>143</v>
      </c>
      <c r="H16" s="6" t="s">
        <v>139</v>
      </c>
      <c r="I16" s="13">
        <f t="shared" si="0"/>
        <v>36</v>
      </c>
      <c r="J16" s="16" t="s">
        <v>125</v>
      </c>
      <c r="K16" s="17"/>
      <c r="L16" s="18"/>
      <c r="M16" s="16"/>
    </row>
    <row r="17" spans="1:13" ht="21" customHeight="1" x14ac:dyDescent="0.4">
      <c r="A17" s="13" t="s">
        <v>144</v>
      </c>
      <c r="B17" s="14" t="s">
        <v>145</v>
      </c>
      <c r="H17" s="6" t="s">
        <v>139</v>
      </c>
      <c r="I17" s="13">
        <f t="shared" si="0"/>
        <v>36</v>
      </c>
      <c r="J17" s="16" t="s">
        <v>125</v>
      </c>
      <c r="K17" s="17"/>
      <c r="L17" s="18"/>
      <c r="M17" s="16"/>
    </row>
    <row r="18" spans="1:13" ht="21" customHeight="1" x14ac:dyDescent="0.4">
      <c r="A18" s="13" t="s">
        <v>146</v>
      </c>
      <c r="B18" s="14" t="s">
        <v>147</v>
      </c>
      <c r="H18" s="6" t="s">
        <v>139</v>
      </c>
      <c r="I18" s="13">
        <f>ROUND($I$19/30,0)</f>
        <v>36</v>
      </c>
      <c r="J18" s="16" t="s">
        <v>125</v>
      </c>
      <c r="K18" s="17"/>
      <c r="L18" s="18"/>
      <c r="M18" s="16"/>
    </row>
    <row r="19" spans="1:13" ht="21" customHeight="1" x14ac:dyDescent="0.4">
      <c r="A19" s="13" t="s">
        <v>148</v>
      </c>
      <c r="B19" s="14" t="s">
        <v>149</v>
      </c>
      <c r="H19" s="6" t="s">
        <v>139</v>
      </c>
      <c r="I19" s="21">
        <v>1080</v>
      </c>
      <c r="J19" s="16" t="s">
        <v>150</v>
      </c>
      <c r="K19" s="17"/>
      <c r="L19" s="18"/>
      <c r="M19" s="16"/>
    </row>
    <row r="20" spans="1:13" ht="21" customHeight="1" x14ac:dyDescent="0.4">
      <c r="A20" s="13" t="s">
        <v>151</v>
      </c>
      <c r="B20" s="14" t="s">
        <v>152</v>
      </c>
      <c r="C20" s="14"/>
      <c r="D20" s="14"/>
      <c r="E20" s="14"/>
      <c r="F20" s="14"/>
      <c r="G20" s="14"/>
      <c r="H20" s="14"/>
      <c r="I20" s="13">
        <f>ROUND($I$19/30,0)</f>
        <v>36</v>
      </c>
      <c r="J20" s="22" t="s">
        <v>125</v>
      </c>
      <c r="K20" s="17"/>
      <c r="L20" s="18"/>
      <c r="M20" s="23"/>
    </row>
    <row r="21" spans="1:13" ht="21" customHeight="1" x14ac:dyDescent="0.4">
      <c r="A21" s="24"/>
      <c r="B21" s="25" t="s">
        <v>153</v>
      </c>
      <c r="C21" s="26"/>
      <c r="D21" s="26"/>
      <c r="E21" s="26"/>
      <c r="F21" s="26"/>
      <c r="G21" s="26"/>
      <c r="H21" s="26"/>
      <c r="I21" s="27"/>
      <c r="J21" s="28"/>
      <c r="K21" s="29"/>
      <c r="L21" s="30"/>
      <c r="M21" s="28"/>
    </row>
    <row r="22" spans="1:13" ht="21" customHeight="1" x14ac:dyDescent="0.4">
      <c r="A22" s="31"/>
      <c r="B22" s="32"/>
      <c r="C22" s="33"/>
      <c r="D22" s="33"/>
      <c r="E22" s="33"/>
      <c r="F22" s="33"/>
      <c r="G22" s="33"/>
      <c r="H22" s="33"/>
      <c r="I22" s="33"/>
      <c r="J22" s="33"/>
      <c r="K22" s="34"/>
      <c r="L22" s="35"/>
      <c r="M22" s="33"/>
    </row>
    <row r="23" spans="1:13" ht="21" customHeight="1" x14ac:dyDescent="0.4">
      <c r="A23" s="36"/>
      <c r="B23" s="14"/>
      <c r="K23" s="37"/>
      <c r="L23" s="17"/>
    </row>
    <row r="24" spans="1:13" ht="21" customHeight="1" x14ac:dyDescent="0.4">
      <c r="A24" s="36"/>
      <c r="B24" s="14"/>
      <c r="K24" s="37"/>
      <c r="L24" s="17"/>
    </row>
    <row r="25" spans="1:13" ht="21" customHeight="1" x14ac:dyDescent="0.4">
      <c r="A25" s="36"/>
      <c r="B25" s="14"/>
      <c r="K25" s="37"/>
      <c r="L25" s="17"/>
    </row>
    <row r="26" spans="1:13" ht="21" customHeight="1" x14ac:dyDescent="0.4">
      <c r="A26" s="36"/>
      <c r="B26" s="14"/>
      <c r="K26" s="37"/>
      <c r="L26" s="17"/>
    </row>
    <row r="27" spans="1:13" ht="21" customHeight="1" x14ac:dyDescent="0.4">
      <c r="A27" s="9" t="s">
        <v>128</v>
      </c>
      <c r="B27" s="378" t="s">
        <v>1</v>
      </c>
      <c r="C27" s="379"/>
      <c r="D27" s="379"/>
      <c r="E27" s="379"/>
      <c r="F27" s="379"/>
      <c r="G27" s="379"/>
      <c r="H27" s="380"/>
      <c r="I27" s="378" t="s">
        <v>4</v>
      </c>
      <c r="J27" s="380"/>
      <c r="K27" s="10" t="s">
        <v>5</v>
      </c>
      <c r="L27" s="12" t="s">
        <v>129</v>
      </c>
      <c r="M27" s="11" t="s">
        <v>124</v>
      </c>
    </row>
    <row r="28" spans="1:13" ht="21" customHeight="1" x14ac:dyDescent="0.4">
      <c r="A28" s="38">
        <v>9.1999999999999993</v>
      </c>
      <c r="B28" s="39" t="s">
        <v>154</v>
      </c>
      <c r="C28" s="33"/>
      <c r="D28" s="33"/>
      <c r="E28" s="33"/>
      <c r="F28" s="33"/>
      <c r="G28" s="33"/>
      <c r="H28" s="33"/>
      <c r="I28" s="40"/>
      <c r="J28" s="41"/>
      <c r="K28" s="34"/>
      <c r="L28" s="42"/>
      <c r="M28" s="41"/>
    </row>
    <row r="29" spans="1:13" ht="21" customHeight="1" x14ac:dyDescent="0.4">
      <c r="A29" s="13" t="s">
        <v>155</v>
      </c>
      <c r="B29" s="6" t="s">
        <v>156</v>
      </c>
      <c r="I29" s="43">
        <v>0</v>
      </c>
      <c r="J29" s="16" t="s">
        <v>125</v>
      </c>
      <c r="K29" s="44"/>
      <c r="L29" s="45"/>
      <c r="M29" s="16"/>
    </row>
    <row r="30" spans="1:13" ht="21" customHeight="1" x14ac:dyDescent="0.4">
      <c r="A30" s="13"/>
      <c r="B30" s="6" t="s">
        <v>157</v>
      </c>
      <c r="I30" s="15"/>
      <c r="J30" s="16"/>
      <c r="K30" s="44"/>
      <c r="L30" s="45"/>
      <c r="M30" s="16"/>
    </row>
    <row r="31" spans="1:13" ht="21" customHeight="1" x14ac:dyDescent="0.4">
      <c r="A31" s="24"/>
      <c r="B31" s="25" t="s">
        <v>158</v>
      </c>
      <c r="C31" s="26"/>
      <c r="D31" s="26"/>
      <c r="E31" s="26"/>
      <c r="F31" s="26"/>
      <c r="G31" s="26"/>
      <c r="H31" s="26"/>
      <c r="I31" s="27"/>
      <c r="J31" s="28"/>
      <c r="K31" s="29"/>
      <c r="L31" s="30"/>
      <c r="M31" s="28"/>
    </row>
    <row r="32" spans="1:13" ht="21" customHeight="1" x14ac:dyDescent="0.4">
      <c r="A32" s="38">
        <v>9.3000000000000007</v>
      </c>
      <c r="B32" s="33" t="s">
        <v>159</v>
      </c>
      <c r="C32" s="33"/>
      <c r="D32" s="33"/>
      <c r="E32" s="33"/>
      <c r="F32" s="33"/>
      <c r="G32" s="33"/>
      <c r="H32" s="33"/>
      <c r="I32" s="40"/>
      <c r="J32" s="41"/>
      <c r="K32" s="33"/>
      <c r="L32" s="46"/>
      <c r="M32" s="41"/>
    </row>
    <row r="33" spans="1:13" ht="21" customHeight="1" x14ac:dyDescent="0.4">
      <c r="A33" s="13" t="s">
        <v>160</v>
      </c>
      <c r="B33" s="14" t="s">
        <v>161</v>
      </c>
      <c r="I33" s="13">
        <v>2</v>
      </c>
      <c r="J33" s="16" t="s">
        <v>162</v>
      </c>
      <c r="K33" s="37"/>
      <c r="L33" s="18"/>
      <c r="M33" s="16"/>
    </row>
    <row r="34" spans="1:13" ht="21" customHeight="1" x14ac:dyDescent="0.4">
      <c r="A34" s="47" t="s">
        <v>163</v>
      </c>
      <c r="B34" s="48" t="s">
        <v>164</v>
      </c>
      <c r="C34" s="49"/>
      <c r="D34" s="49"/>
      <c r="E34" s="49"/>
      <c r="F34" s="49"/>
      <c r="G34" s="49"/>
      <c r="H34" s="49"/>
      <c r="I34" s="47" t="s">
        <v>165</v>
      </c>
      <c r="J34" s="50" t="s">
        <v>126</v>
      </c>
      <c r="K34" s="51"/>
      <c r="L34" s="52"/>
      <c r="M34" s="50"/>
    </row>
    <row r="35" spans="1:13" ht="21" customHeight="1" x14ac:dyDescent="0.4">
      <c r="A35" s="24"/>
      <c r="B35" s="25" t="s">
        <v>166</v>
      </c>
      <c r="C35" s="26"/>
      <c r="D35" s="26"/>
      <c r="E35" s="26"/>
      <c r="F35" s="26"/>
      <c r="G35" s="26"/>
      <c r="H35" s="26"/>
      <c r="I35" s="27"/>
      <c r="J35" s="28"/>
      <c r="K35" s="29"/>
      <c r="L35" s="30"/>
      <c r="M35" s="28"/>
    </row>
    <row r="36" spans="1:13" ht="21" customHeight="1" x14ac:dyDescent="0.4">
      <c r="K36" s="33"/>
      <c r="L36" s="53"/>
    </row>
    <row r="37" spans="1:13" ht="9.75" customHeight="1" x14ac:dyDescent="0.4"/>
    <row r="38" spans="1:13" ht="21" customHeight="1" x14ac:dyDescent="0.4">
      <c r="A38" s="9" t="s">
        <v>128</v>
      </c>
      <c r="B38" s="378" t="s">
        <v>1</v>
      </c>
      <c r="C38" s="379"/>
      <c r="D38" s="379"/>
      <c r="E38" s="379"/>
      <c r="F38" s="379"/>
      <c r="G38" s="379"/>
      <c r="H38" s="380"/>
      <c r="I38" s="378" t="s">
        <v>4</v>
      </c>
      <c r="J38" s="380"/>
      <c r="K38" s="10" t="s">
        <v>5</v>
      </c>
      <c r="L38" s="12" t="s">
        <v>129</v>
      </c>
      <c r="M38" s="11" t="s">
        <v>124</v>
      </c>
    </row>
    <row r="39" spans="1:13" ht="21" customHeight="1" x14ac:dyDescent="0.4">
      <c r="A39" s="38">
        <v>9.4</v>
      </c>
      <c r="B39" s="32" t="s">
        <v>167</v>
      </c>
      <c r="C39" s="33"/>
      <c r="D39" s="33"/>
      <c r="E39" s="33"/>
      <c r="F39" s="33"/>
      <c r="G39" s="33"/>
      <c r="H39" s="33"/>
      <c r="I39" s="40"/>
      <c r="J39" s="41"/>
      <c r="K39" s="34"/>
      <c r="L39" s="42"/>
      <c r="M39" s="41"/>
    </row>
    <row r="40" spans="1:13" ht="21" customHeight="1" x14ac:dyDescent="0.4">
      <c r="A40" s="13" t="s">
        <v>168</v>
      </c>
      <c r="B40" s="14" t="s">
        <v>169</v>
      </c>
      <c r="I40" s="54">
        <v>5</v>
      </c>
      <c r="J40" s="16" t="s">
        <v>162</v>
      </c>
      <c r="K40" s="37"/>
      <c r="L40" s="18"/>
      <c r="M40" s="16"/>
    </row>
    <row r="41" spans="1:13" ht="21" customHeight="1" x14ac:dyDescent="0.4">
      <c r="A41" s="13" t="s">
        <v>170</v>
      </c>
      <c r="B41" s="14" t="s">
        <v>171</v>
      </c>
      <c r="I41" s="13"/>
      <c r="J41" s="16"/>
      <c r="K41" s="55"/>
      <c r="L41" s="56"/>
      <c r="M41" s="16"/>
    </row>
    <row r="42" spans="1:13" ht="21" customHeight="1" x14ac:dyDescent="0.4">
      <c r="A42" s="13" t="s">
        <v>172</v>
      </c>
      <c r="B42" s="14" t="s">
        <v>173</v>
      </c>
      <c r="I42" s="43">
        <v>0</v>
      </c>
      <c r="J42" s="16" t="s">
        <v>121</v>
      </c>
      <c r="K42" s="57"/>
      <c r="L42" s="18"/>
      <c r="M42" s="16"/>
    </row>
    <row r="43" spans="1:13" ht="21" customHeight="1" x14ac:dyDescent="0.4">
      <c r="A43" s="13" t="s">
        <v>174</v>
      </c>
      <c r="B43" s="14" t="s">
        <v>175</v>
      </c>
      <c r="I43" s="43">
        <v>0</v>
      </c>
      <c r="J43" s="16" t="s">
        <v>176</v>
      </c>
      <c r="K43" s="55"/>
      <c r="L43" s="18"/>
      <c r="M43" s="16"/>
    </row>
    <row r="44" spans="1:13" ht="21" customHeight="1" x14ac:dyDescent="0.4">
      <c r="A44" s="13" t="s">
        <v>177</v>
      </c>
      <c r="B44" s="14" t="s">
        <v>178</v>
      </c>
      <c r="I44" s="43"/>
      <c r="J44" s="16" t="s">
        <v>176</v>
      </c>
      <c r="K44" s="37"/>
      <c r="L44" s="18"/>
      <c r="M44" s="16"/>
    </row>
    <row r="45" spans="1:13" ht="21" customHeight="1" x14ac:dyDescent="0.4">
      <c r="A45" s="13" t="s">
        <v>179</v>
      </c>
      <c r="B45" s="14" t="s">
        <v>180</v>
      </c>
      <c r="I45" s="43">
        <f>I43</f>
        <v>0</v>
      </c>
      <c r="J45" s="16" t="s">
        <v>162</v>
      </c>
      <c r="K45" s="37"/>
      <c r="L45" s="18"/>
      <c r="M45" s="16"/>
    </row>
    <row r="46" spans="1:13" ht="21" customHeight="1" x14ac:dyDescent="0.4">
      <c r="A46" s="13" t="s">
        <v>181</v>
      </c>
      <c r="B46" s="14" t="s">
        <v>182</v>
      </c>
      <c r="I46" s="43">
        <v>0</v>
      </c>
      <c r="J46" s="16" t="s">
        <v>162</v>
      </c>
      <c r="K46" s="37"/>
      <c r="L46" s="18"/>
      <c r="M46" s="16"/>
    </row>
    <row r="47" spans="1:13" ht="21" customHeight="1" x14ac:dyDescent="0.4">
      <c r="A47" s="13" t="s">
        <v>183</v>
      </c>
      <c r="B47" s="58" t="s">
        <v>184</v>
      </c>
      <c r="H47" s="6" t="s">
        <v>139</v>
      </c>
      <c r="I47" s="43">
        <f>I43*2</f>
        <v>0</v>
      </c>
      <c r="J47" s="16" t="s">
        <v>176</v>
      </c>
      <c r="K47" s="59"/>
      <c r="L47" s="18"/>
      <c r="M47" s="15"/>
    </row>
    <row r="48" spans="1:13" ht="21" customHeight="1" x14ac:dyDescent="0.4">
      <c r="A48" s="24"/>
      <c r="B48" s="25" t="s">
        <v>185</v>
      </c>
      <c r="C48" s="26"/>
      <c r="D48" s="26"/>
      <c r="E48" s="26"/>
      <c r="F48" s="26"/>
      <c r="G48" s="26"/>
      <c r="H48" s="26"/>
      <c r="I48" s="27"/>
      <c r="J48" s="28"/>
      <c r="K48" s="29"/>
      <c r="L48" s="30"/>
      <c r="M48" s="28"/>
    </row>
    <row r="49" spans="1:13" ht="21" customHeight="1" x14ac:dyDescent="0.4">
      <c r="A49" s="373" t="s">
        <v>186</v>
      </c>
      <c r="B49" s="374"/>
      <c r="C49" s="374"/>
      <c r="D49" s="374"/>
      <c r="E49" s="374"/>
      <c r="F49" s="374"/>
      <c r="G49" s="374"/>
      <c r="H49" s="374"/>
      <c r="I49" s="374"/>
      <c r="J49" s="375"/>
      <c r="K49" s="60"/>
      <c r="L49" s="61"/>
      <c r="M49" s="28"/>
    </row>
    <row r="50" spans="1:13" ht="15" customHeight="1" x14ac:dyDescent="0.4"/>
    <row r="51" spans="1:13" ht="15" customHeight="1" x14ac:dyDescent="0.4"/>
    <row r="52" spans="1:13" ht="15" customHeight="1" x14ac:dyDescent="0.4"/>
    <row r="53" spans="1:13" ht="15" customHeight="1" x14ac:dyDescent="0.4"/>
    <row r="54" spans="1:13" ht="15" customHeight="1" x14ac:dyDescent="0.4"/>
    <row r="55" spans="1:13" ht="15" customHeight="1" x14ac:dyDescent="0.4"/>
    <row r="56" spans="1:13" ht="15" hidden="1" customHeight="1" x14ac:dyDescent="0.4"/>
    <row r="57" spans="1:13" ht="15" hidden="1" customHeight="1" x14ac:dyDescent="0.4"/>
    <row r="58" spans="1:13" ht="15" hidden="1" customHeight="1" x14ac:dyDescent="0.4"/>
    <row r="59" spans="1:13" hidden="1" x14ac:dyDescent="0.4">
      <c r="A59" s="62" t="s">
        <v>187</v>
      </c>
      <c r="B59" s="62"/>
    </row>
    <row r="60" spans="1:13" hidden="1" x14ac:dyDescent="0.4">
      <c r="A60" s="62" t="s">
        <v>188</v>
      </c>
      <c r="B60" s="62"/>
    </row>
    <row r="61" spans="1:13" ht="21.75" hidden="1" customHeight="1" x14ac:dyDescent="0.4">
      <c r="A61" s="62" t="s">
        <v>189</v>
      </c>
      <c r="B61" s="62"/>
    </row>
    <row r="62" spans="1:13" ht="21.75" hidden="1" customHeight="1" x14ac:dyDescent="0.4">
      <c r="A62" s="62" t="s">
        <v>190</v>
      </c>
      <c r="B62" s="62"/>
    </row>
    <row r="63" spans="1:13" ht="9" hidden="1" customHeight="1" x14ac:dyDescent="0.4"/>
    <row r="64" spans="1:13" hidden="1" x14ac:dyDescent="0.4">
      <c r="A64" s="62" t="s">
        <v>191</v>
      </c>
    </row>
    <row r="65" spans="1:3" hidden="1" x14ac:dyDescent="0.4">
      <c r="A65" s="62" t="s">
        <v>192</v>
      </c>
    </row>
    <row r="66" spans="1:3" hidden="1" x14ac:dyDescent="0.4">
      <c r="A66" s="3" t="s">
        <v>193</v>
      </c>
    </row>
    <row r="67" spans="1:3" hidden="1" x14ac:dyDescent="0.4">
      <c r="A67" s="62" t="s">
        <v>194</v>
      </c>
    </row>
    <row r="68" spans="1:3" ht="12" hidden="1" customHeight="1" x14ac:dyDescent="0.4"/>
    <row r="69" spans="1:3" hidden="1" x14ac:dyDescent="0.4">
      <c r="A69" s="62" t="s">
        <v>195</v>
      </c>
      <c r="B69" s="62"/>
      <c r="C69" s="62"/>
    </row>
    <row r="70" spans="1:3" hidden="1" x14ac:dyDescent="0.4">
      <c r="A70" s="62" t="s">
        <v>196</v>
      </c>
      <c r="B70" s="62"/>
      <c r="C70" s="62"/>
    </row>
    <row r="71" spans="1:3" hidden="1" x14ac:dyDescent="0.4">
      <c r="A71" s="62" t="s">
        <v>197</v>
      </c>
      <c r="B71" s="62"/>
      <c r="C71" s="62"/>
    </row>
    <row r="72" spans="1:3" hidden="1" x14ac:dyDescent="0.4">
      <c r="A72" s="63"/>
      <c r="B72" s="63" t="s">
        <v>198</v>
      </c>
      <c r="C72" s="62"/>
    </row>
    <row r="73" spans="1:3" ht="21" hidden="1" customHeight="1" x14ac:dyDescent="0.4">
      <c r="A73" s="63"/>
      <c r="B73" s="63"/>
      <c r="C73" s="63" t="s">
        <v>199</v>
      </c>
    </row>
    <row r="74" spans="1:3" ht="21" hidden="1" customHeight="1" x14ac:dyDescent="0.4">
      <c r="A74" s="63"/>
      <c r="B74" s="63"/>
      <c r="C74" s="63" t="s">
        <v>200</v>
      </c>
    </row>
    <row r="75" spans="1:3" ht="21" hidden="1" customHeight="1" x14ac:dyDescent="0.4">
      <c r="A75" s="63"/>
      <c r="B75" s="2"/>
      <c r="C75" s="2" t="s">
        <v>201</v>
      </c>
    </row>
    <row r="76" spans="1:3" ht="21" hidden="1" customHeight="1" x14ac:dyDescent="0.4">
      <c r="A76" s="63"/>
      <c r="B76" s="2"/>
      <c r="C76" s="2" t="s">
        <v>202</v>
      </c>
    </row>
    <row r="77" spans="1:3" hidden="1" x14ac:dyDescent="0.4">
      <c r="A77" s="63"/>
      <c r="B77" s="2"/>
      <c r="C77" s="2" t="s">
        <v>203</v>
      </c>
    </row>
    <row r="78" spans="1:3" hidden="1" x14ac:dyDescent="0.4">
      <c r="A78" s="63"/>
      <c r="B78" s="2"/>
      <c r="C78" s="2" t="s">
        <v>204</v>
      </c>
    </row>
    <row r="79" spans="1:3" hidden="1" x14ac:dyDescent="0.4">
      <c r="A79" s="63"/>
      <c r="B79" s="2"/>
      <c r="C79" s="2" t="s">
        <v>205</v>
      </c>
    </row>
    <row r="80" spans="1:3" hidden="1" x14ac:dyDescent="0.4">
      <c r="A80" s="63"/>
      <c r="B80" s="63"/>
      <c r="C80" s="63" t="s">
        <v>206</v>
      </c>
    </row>
    <row r="81" spans="1:4" hidden="1" x14ac:dyDescent="0.4">
      <c r="A81" s="63"/>
      <c r="B81" s="63"/>
      <c r="C81" s="63" t="s">
        <v>207</v>
      </c>
    </row>
    <row r="82" spans="1:4" hidden="1" x14ac:dyDescent="0.4">
      <c r="A82" s="63"/>
      <c r="B82" s="63"/>
      <c r="C82" s="63" t="s">
        <v>208</v>
      </c>
    </row>
    <row r="83" spans="1:4" hidden="1" x14ac:dyDescent="0.4">
      <c r="A83" s="64"/>
      <c r="B83" s="65"/>
      <c r="C83" s="65"/>
    </row>
    <row r="84" spans="1:4" hidden="1" x14ac:dyDescent="0.4">
      <c r="A84" s="64"/>
      <c r="B84" s="65"/>
      <c r="C84" s="65"/>
    </row>
    <row r="85" spans="1:4" hidden="1" x14ac:dyDescent="0.4">
      <c r="A85" s="64"/>
      <c r="B85" s="65"/>
      <c r="C85" s="65"/>
    </row>
    <row r="86" spans="1:4" hidden="1" x14ac:dyDescent="0.4">
      <c r="A86" s="64"/>
      <c r="B86" s="65"/>
      <c r="C86" s="65"/>
    </row>
    <row r="87" spans="1:4" hidden="1" x14ac:dyDescent="0.4">
      <c r="A87" s="64"/>
      <c r="B87" s="65"/>
      <c r="C87" s="65"/>
    </row>
    <row r="88" spans="1:4" hidden="1" x14ac:dyDescent="0.4">
      <c r="A88" s="63"/>
      <c r="B88" s="63" t="s">
        <v>209</v>
      </c>
      <c r="C88" s="63"/>
      <c r="D88" s="62"/>
    </row>
    <row r="89" spans="1:4" hidden="1" x14ac:dyDescent="0.4">
      <c r="A89" s="63"/>
      <c r="B89" s="63" t="s">
        <v>210</v>
      </c>
      <c r="C89" s="2"/>
      <c r="D89" s="62"/>
    </row>
    <row r="90" spans="1:4" hidden="1" x14ac:dyDescent="0.4">
      <c r="A90" s="63" t="s">
        <v>211</v>
      </c>
      <c r="B90" s="2"/>
      <c r="C90" s="2"/>
      <c r="D90" s="62"/>
    </row>
    <row r="91" spans="1:4" hidden="1" x14ac:dyDescent="0.4">
      <c r="A91" s="63"/>
      <c r="B91" s="63"/>
      <c r="C91" s="63" t="s">
        <v>212</v>
      </c>
      <c r="D91" s="62"/>
    </row>
    <row r="92" spans="1:4" hidden="1" x14ac:dyDescent="0.4">
      <c r="A92" s="63" t="s">
        <v>213</v>
      </c>
      <c r="B92" s="63"/>
      <c r="C92" s="63"/>
      <c r="D92" s="62"/>
    </row>
    <row r="93" spans="1:4" ht="20.25" hidden="1" customHeight="1" x14ac:dyDescent="0.4">
      <c r="A93" s="63"/>
      <c r="B93" s="63"/>
      <c r="C93" s="63" t="s">
        <v>214</v>
      </c>
      <c r="D93" s="62"/>
    </row>
    <row r="94" spans="1:4" ht="20.25" hidden="1" customHeight="1" x14ac:dyDescent="0.4">
      <c r="A94" s="63" t="s">
        <v>215</v>
      </c>
      <c r="B94" s="63"/>
      <c r="C94" s="63"/>
      <c r="D94" s="62"/>
    </row>
    <row r="95" spans="1:4" hidden="1" x14ac:dyDescent="0.4">
      <c r="A95" s="2"/>
      <c r="B95" s="2" t="s">
        <v>216</v>
      </c>
      <c r="C95" s="62"/>
      <c r="D95" s="62"/>
    </row>
    <row r="96" spans="1:4" hidden="1" x14ac:dyDescent="0.4">
      <c r="A96" s="62"/>
      <c r="B96" s="62" t="s">
        <v>217</v>
      </c>
      <c r="C96" s="62"/>
      <c r="D96" s="62"/>
    </row>
    <row r="97" spans="1:12" hidden="1" x14ac:dyDescent="0.4">
      <c r="A97" s="62" t="s">
        <v>218</v>
      </c>
      <c r="B97" s="62"/>
      <c r="C97" s="62"/>
      <c r="D97" s="62"/>
    </row>
    <row r="98" spans="1:12" hidden="1" x14ac:dyDescent="0.4">
      <c r="A98" s="3" t="s">
        <v>219</v>
      </c>
      <c r="B98" s="62"/>
      <c r="C98" s="62"/>
      <c r="D98" s="62"/>
    </row>
    <row r="99" spans="1:12" ht="9.75" hidden="1" customHeight="1" x14ac:dyDescent="0.4">
      <c r="A99" s="14"/>
    </row>
    <row r="100" spans="1:12" hidden="1" x14ac:dyDescent="0.4">
      <c r="A100" s="62" t="s">
        <v>220</v>
      </c>
      <c r="B100" s="62"/>
      <c r="C100" s="62"/>
    </row>
    <row r="101" spans="1:12" hidden="1" x14ac:dyDescent="0.4">
      <c r="A101" s="63"/>
      <c r="B101" s="63" t="s">
        <v>221</v>
      </c>
      <c r="C101" s="62"/>
    </row>
    <row r="102" spans="1:12" hidden="1" x14ac:dyDescent="0.4">
      <c r="A102" s="63"/>
      <c r="B102" s="63" t="s">
        <v>222</v>
      </c>
      <c r="C102" s="62"/>
    </row>
    <row r="103" spans="1:12" hidden="1" x14ac:dyDescent="0.4">
      <c r="A103" s="63"/>
      <c r="B103" s="63" t="s">
        <v>223</v>
      </c>
      <c r="C103" s="62"/>
    </row>
    <row r="104" spans="1:12" hidden="1" x14ac:dyDescent="0.4">
      <c r="A104" s="63"/>
      <c r="B104" s="63" t="s">
        <v>224</v>
      </c>
      <c r="C104" s="62"/>
    </row>
    <row r="105" spans="1:12" hidden="1" x14ac:dyDescent="0.4">
      <c r="A105" s="63"/>
      <c r="B105" s="63" t="s">
        <v>225</v>
      </c>
      <c r="C105" s="62"/>
    </row>
    <row r="106" spans="1:12" hidden="1" x14ac:dyDescent="0.4">
      <c r="A106" s="63"/>
      <c r="B106" s="63" t="s">
        <v>226</v>
      </c>
      <c r="C106" s="62"/>
    </row>
    <row r="107" spans="1:12" hidden="1" x14ac:dyDescent="0.4">
      <c r="A107" s="5"/>
      <c r="B107" s="5" t="s">
        <v>227</v>
      </c>
      <c r="C107" s="5"/>
      <c r="D107" s="4"/>
      <c r="E107" s="4"/>
      <c r="F107" s="4"/>
      <c r="G107" s="1"/>
      <c r="H107" s="1"/>
      <c r="I107" s="1"/>
      <c r="J107" s="1"/>
      <c r="K107" s="1"/>
      <c r="L107" s="17"/>
    </row>
    <row r="108" spans="1:12" hidden="1" x14ac:dyDescent="0.4">
      <c r="A108" s="6" t="s">
        <v>228</v>
      </c>
    </row>
    <row r="109" spans="1:12" hidden="1" x14ac:dyDescent="0.4">
      <c r="A109" s="6" t="s">
        <v>229</v>
      </c>
    </row>
    <row r="110" spans="1:12" hidden="1" x14ac:dyDescent="0.4">
      <c r="A110" s="6" t="str">
        <f>"จ่ายค่างานให้ตามจำนวนเดือนหรือวันตั้งแต่วันที่ได้รับมอบ ในทุกงวดงาน กรณีที่ผู้รับจ้างทำงานไปแล้วจำนวนวันเกิน "   &amp; ค่าใช้จ่ายพิเศษ!I19&amp;"  วันนับตั้งแต่วันเริ่มต้นสัญญา จะไม่จ่ายค่างานให้"</f>
        <v>จ่ายค่างานให้ตามจำนวนเดือนหรือวันตั้งแต่วันที่ได้รับมอบ ในทุกงวดงาน กรณีที่ผู้รับจ้างทำงานไปแล้วจำนวนวันเกิน 1080  วันนับตั้งแต่วันเริ่มต้นสัญญา จะไม่จ่ายค่างานให้</v>
      </c>
    </row>
    <row r="111" spans="1:12" hidden="1" x14ac:dyDescent="0.4"/>
    <row r="112" spans="1:12" hidden="1" x14ac:dyDescent="0.4">
      <c r="A112" s="64"/>
      <c r="B112" s="64"/>
    </row>
    <row r="113" spans="1:15" hidden="1" x14ac:dyDescent="0.4">
      <c r="A113" s="64"/>
      <c r="B113" s="64"/>
    </row>
    <row r="114" spans="1:15" hidden="1" x14ac:dyDescent="0.4">
      <c r="A114" s="64"/>
      <c r="B114" s="64"/>
    </row>
    <row r="115" spans="1:15" hidden="1" x14ac:dyDescent="0.4">
      <c r="A115" s="64"/>
      <c r="B115" s="64"/>
    </row>
    <row r="116" spans="1:15" ht="12" hidden="1" customHeight="1" x14ac:dyDescent="0.4">
      <c r="A116" s="64"/>
      <c r="B116" s="64"/>
    </row>
    <row r="117" spans="1:15" hidden="1" x14ac:dyDescent="0.4">
      <c r="A117" s="6" t="s">
        <v>230</v>
      </c>
    </row>
    <row r="118" spans="1:15" ht="23.25" hidden="1" customHeight="1" x14ac:dyDescent="0.4">
      <c r="A118" s="62" t="s">
        <v>231</v>
      </c>
      <c r="B118" s="62"/>
    </row>
    <row r="119" spans="1:15" ht="23.25" hidden="1" customHeight="1" x14ac:dyDescent="0.4">
      <c r="A119" s="62" t="s">
        <v>232</v>
      </c>
      <c r="B119" s="62"/>
      <c r="O119" s="66" t="str">
        <f>"จากวันลงนามในสัญญา(กรณีจัดหาหรือก่อสร้างครบถ้วนตามรายการหรือสัญญาก่อน 120 วัน) ในทุกงวดงาน กรณีที่ผู้รับจ้างทำงานไปแล้วจำนวนเดือนหรือวัน เกิน …"&amp;ค่าใช้จ่ายพิเศษ!I19&amp;"... วันนับตั้งแต่วันเริ่มต้นสัญญา จะไม่จ่ายค่างานให้"</f>
        <v>จากวันลงนามในสัญญา(กรณีจัดหาหรือก่อสร้างครบถ้วนตามรายการหรือสัญญาก่อน 120 วัน) ในทุกงวดงาน กรณีที่ผู้รับจ้างทำงานไปแล้วจำนวนเดือนหรือวัน เกิน …1080... วันนับตั้งแต่วันเริ่มต้นสัญญา จะไม่จ่ายค่างานให้</v>
      </c>
    </row>
    <row r="120" spans="1:15" hidden="1" x14ac:dyDescent="0.4">
      <c r="A120" s="62" t="str">
        <f>" เกิน "   &amp; ค่าใช้จ่ายพิเศษ!I19&amp;" วันนับตั้งแต่วันเริ่มต้นสัญญา จะไม่จ่ายค่างานให้ถือว่าเป็นภาระของผู้รับจ้าง และกรณีที่ผู้รับจ้างทำเสร็จก่อนสัญญา ให้จ่ายตามจำนวนเดือนหรือวันที่ทำจริงเท่านั้น "</f>
        <v xml:space="preserve"> เกิน 1080 วันนับตั้งแต่วันเริ่มต้นสัญญา จะไม่จ่ายค่างานให้ถือว่าเป็นภาระของผู้รับจ้าง และกรณีที่ผู้รับจ้างทำเสร็จก่อนสัญญา ให้จ่ายตามจำนวนเดือนหรือวันที่ทำจริงเท่านั้น </v>
      </c>
      <c r="B120" s="62"/>
    </row>
    <row r="121" spans="1:15" hidden="1" x14ac:dyDescent="0.4">
      <c r="A121" s="62" t="s">
        <v>233</v>
      </c>
      <c r="B121" s="62"/>
    </row>
    <row r="122" spans="1:15" hidden="1" x14ac:dyDescent="0.4">
      <c r="A122" s="62" t="s">
        <v>234</v>
      </c>
      <c r="B122" s="62"/>
    </row>
    <row r="123" spans="1:15" ht="21" hidden="1" customHeight="1" x14ac:dyDescent="0.4">
      <c r="A123" s="62"/>
      <c r="B123" s="62" t="s">
        <v>235</v>
      </c>
    </row>
    <row r="124" spans="1:15" ht="21" hidden="1" customHeight="1" x14ac:dyDescent="0.4">
      <c r="A124" s="62" t="s">
        <v>236</v>
      </c>
      <c r="B124" s="62"/>
    </row>
    <row r="125" spans="1:15" ht="21" hidden="1" customHeight="1" x14ac:dyDescent="0.4">
      <c r="A125" s="62"/>
      <c r="B125" s="62" t="s">
        <v>237</v>
      </c>
    </row>
    <row r="126" spans="1:15" ht="21" hidden="1" customHeight="1" x14ac:dyDescent="0.4">
      <c r="A126" s="62" t="s">
        <v>238</v>
      </c>
      <c r="B126" s="62"/>
    </row>
    <row r="127" spans="1:15" ht="21" hidden="1" customHeight="1" x14ac:dyDescent="0.4">
      <c r="A127" s="62"/>
      <c r="B127" s="62" t="s">
        <v>239</v>
      </c>
    </row>
    <row r="128" spans="1:15" ht="21" hidden="1" customHeight="1" x14ac:dyDescent="0.4">
      <c r="A128" s="62"/>
      <c r="B128" s="62" t="s">
        <v>240</v>
      </c>
    </row>
    <row r="129" spans="1:2" ht="12" hidden="1" customHeight="1" x14ac:dyDescent="0.4"/>
    <row r="130" spans="1:2" ht="21" hidden="1" customHeight="1" x14ac:dyDescent="0.4">
      <c r="A130" s="62" t="s">
        <v>241</v>
      </c>
      <c r="B130" s="62"/>
    </row>
    <row r="131" spans="1:2" ht="21" hidden="1" customHeight="1" x14ac:dyDescent="0.4">
      <c r="A131" s="62" t="s">
        <v>242</v>
      </c>
      <c r="B131" s="62"/>
    </row>
    <row r="132" spans="1:2" ht="21" hidden="1" customHeight="1" x14ac:dyDescent="0.4">
      <c r="A132" s="62" t="s">
        <v>243</v>
      </c>
      <c r="B132" s="62"/>
    </row>
    <row r="133" spans="1:2" ht="21" hidden="1" customHeight="1" x14ac:dyDescent="0.4">
      <c r="A133" s="62" t="s">
        <v>244</v>
      </c>
      <c r="B133" s="62"/>
    </row>
    <row r="134" spans="1:2" ht="21" hidden="1" customHeight="1" x14ac:dyDescent="0.4">
      <c r="A134" s="62" t="s">
        <v>245</v>
      </c>
      <c r="B134" s="62"/>
    </row>
    <row r="135" spans="1:2" ht="21" hidden="1" customHeight="1" x14ac:dyDescent="0.4">
      <c r="A135" s="62" t="s">
        <v>246</v>
      </c>
      <c r="B135" s="62"/>
    </row>
    <row r="136" spans="1:2" ht="21" hidden="1" customHeight="1" x14ac:dyDescent="0.4">
      <c r="A136" s="62" t="s">
        <v>247</v>
      </c>
      <c r="B136" s="62"/>
    </row>
    <row r="137" spans="1:2" hidden="1" x14ac:dyDescent="0.4">
      <c r="A137" s="62" t="s">
        <v>248</v>
      </c>
      <c r="B137" s="62"/>
    </row>
    <row r="138" spans="1:2" hidden="1" x14ac:dyDescent="0.4">
      <c r="A138" s="62" t="s">
        <v>249</v>
      </c>
      <c r="B138" s="62"/>
    </row>
    <row r="139" spans="1:2" ht="21" customHeight="1" x14ac:dyDescent="0.4"/>
  </sheetData>
  <mergeCells count="10">
    <mergeCell ref="A49:J49"/>
    <mergeCell ref="C1:L1"/>
    <mergeCell ref="C2:L2"/>
    <mergeCell ref="O3:X3"/>
    <mergeCell ref="B9:H9"/>
    <mergeCell ref="I9:J9"/>
    <mergeCell ref="B27:H27"/>
    <mergeCell ref="I27:J27"/>
    <mergeCell ref="B38:H38"/>
    <mergeCell ref="I38:J38"/>
  </mergeCells>
  <printOptions horizontalCentered="1"/>
  <pageMargins left="0.62992125984251968" right="3.937007874015748E-2" top="0.74803149606299213" bottom="0.35433070866141736" header="0.31496062992125984" footer="0.31496062992125984"/>
  <pageSetup paperSize="9" scale="91" firstPageNumber="25" fitToHeight="0" orientation="landscape" useFirstPageNumber="1" r:id="rId1"/>
  <headerFooter alignWithMargins="0">
    <oddHeader>&amp;R&amp;"TH SarabunPSK,Regular"&amp;P/26</oddHeader>
    <oddFooter>&amp;L&amp;"TH SarabunPSK,Regular"&amp;18สายพัฒนาคูน้ำริมถนนวิภาวดีรังสิต ระยะ 3</oddFooter>
  </headerFooter>
  <rowBreaks count="1" manualBreakCount="1">
    <brk id="26" max="12" man="1"/>
  </row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44</vt:i4>
      </vt:variant>
    </vt:vector>
  </HeadingPairs>
  <TitlesOfParts>
    <vt:vector size="47" baseType="lpstr">
      <vt:lpstr>construction plan</vt:lpstr>
      <vt:lpstr>detail</vt:lpstr>
      <vt:lpstr>ค่าใช้จ่ายพิเศษ</vt:lpstr>
      <vt:lpstr>'construction plan'!BOQ.</vt:lpstr>
      <vt:lpstr>ITEM9.1</vt:lpstr>
      <vt:lpstr>ITEM9.2</vt:lpstr>
      <vt:lpstr>ITEM9.3</vt:lpstr>
      <vt:lpstr>ITEM9.4</vt:lpstr>
      <vt:lpstr>'construction plan'!Print_Area</vt:lpstr>
      <vt:lpstr>ค่าใช้จ่ายพิเศษ!Print_Area</vt:lpstr>
      <vt:lpstr>'construction plan'!QTY1.15</vt:lpstr>
      <vt:lpstr>'construction plan'!QTY1.17</vt:lpstr>
      <vt:lpstr>'construction plan'!QTY1.18</vt:lpstr>
      <vt:lpstr>'construction plan'!QTY1.7</vt:lpstr>
      <vt:lpstr>'construction plan'!QTY1.9</vt:lpstr>
      <vt:lpstr>'construction plan'!QTY2.1</vt:lpstr>
      <vt:lpstr>'construction plan'!QTY2.2.1</vt:lpstr>
      <vt:lpstr>'construction plan'!QTY2.3.2</vt:lpstr>
      <vt:lpstr>'construction plan'!QTY2.3.6</vt:lpstr>
      <vt:lpstr>'construction plan'!QTY2.3.7</vt:lpstr>
      <vt:lpstr>'construction plan'!QTY3.2.1</vt:lpstr>
      <vt:lpstr>'construction plan'!QTY4.1.2</vt:lpstr>
      <vt:lpstr>'construction plan'!QTY4.10</vt:lpstr>
      <vt:lpstr>'construction plan'!QTY4.4.1</vt:lpstr>
      <vt:lpstr>'construction plan'!QTY4.4.3</vt:lpstr>
      <vt:lpstr>'construction plan'!QTY4.4.4</vt:lpstr>
      <vt:lpstr>'construction plan'!QTY5.1.12.2</vt:lpstr>
      <vt:lpstr>'construction plan'!QTY5.2.1.3</vt:lpstr>
      <vt:lpstr>'construction plan'!QTY5.2.1.4</vt:lpstr>
      <vt:lpstr>'construction plan'!QTY5.2.2.1</vt:lpstr>
      <vt:lpstr>'construction plan'!QTY5.2.2.3</vt:lpstr>
      <vt:lpstr>'construction plan'!QTY5.2.2.4</vt:lpstr>
      <vt:lpstr>'construction plan'!QTY6.10.4.2</vt:lpstr>
      <vt:lpstr>'construction plan'!QTY6.10.4.3</vt:lpstr>
      <vt:lpstr>'construction plan'!QTY6.11.1</vt:lpstr>
      <vt:lpstr>'construction plan'!QTY6.11.2.3</vt:lpstr>
      <vt:lpstr>'construction plan'!QTY6.3.11.2</vt:lpstr>
      <vt:lpstr>'construction plan'!QTY6.3.15.1</vt:lpstr>
      <vt:lpstr>'construction plan'!QTY6.3.15.2</vt:lpstr>
      <vt:lpstr>'construction plan'!QTY6.3.16</vt:lpstr>
      <vt:lpstr>'construction plan'!QTY6.3.3</vt:lpstr>
      <vt:lpstr>'construction plan'!QTY6.4.1</vt:lpstr>
      <vt:lpstr>'construction plan'!QTY6.4.6.1</vt:lpstr>
      <vt:lpstr>'construction plan'!QTY6.4.6.2</vt:lpstr>
      <vt:lpstr>'construction plan'!QTY6.8.2</vt:lpstr>
      <vt:lpstr>'construction plan'!QTY7.1</vt:lpstr>
      <vt:lpstr>'construction plan'!QTY7.2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SUPAWAT</dc:creator>
  <cp:lastModifiedBy>Aof Theeraphat</cp:lastModifiedBy>
  <cp:lastPrinted>2023-11-20T01:52:13Z</cp:lastPrinted>
  <dcterms:created xsi:type="dcterms:W3CDTF">2022-12-16T03:37:19Z</dcterms:created>
  <dcterms:modified xsi:type="dcterms:W3CDTF">2024-07-03T18:42:50Z</dcterms:modified>
</cp:coreProperties>
</file>