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 Periódica" sheetId="1" r:id="rId4"/>
  </sheets>
  <definedNames/>
  <calcPr/>
</workbook>
</file>

<file path=xl/sharedStrings.xml><?xml version="1.0" encoding="utf-8"?>
<sst xmlns="http://schemas.openxmlformats.org/spreadsheetml/2006/main" count="479" uniqueCount="270">
  <si>
    <t>Número</t>
  </si>
  <si>
    <t>Simbolo</t>
  </si>
  <si>
    <t>Nome</t>
  </si>
  <si>
    <t>Massa Atômica</t>
  </si>
  <si>
    <t>Período</t>
  </si>
  <si>
    <t>Família</t>
  </si>
  <si>
    <t>Grupo</t>
  </si>
  <si>
    <t>H</t>
  </si>
  <si>
    <t>Hidrogênio</t>
  </si>
  <si>
    <t>Não Tem</t>
  </si>
  <si>
    <t>Não Metais</t>
  </si>
  <si>
    <t>He</t>
  </si>
  <si>
    <t>Hélio</t>
  </si>
  <si>
    <t>Família 8A</t>
  </si>
  <si>
    <t>Gases Nobres</t>
  </si>
  <si>
    <t>Li</t>
  </si>
  <si>
    <t>Lítio</t>
  </si>
  <si>
    <t>Família 1A</t>
  </si>
  <si>
    <t>Metais Alcalinos</t>
  </si>
  <si>
    <t>Be</t>
  </si>
  <si>
    <t>Berílio</t>
  </si>
  <si>
    <t>Família 2A</t>
  </si>
  <si>
    <t>Metais Alcalino-Terrosos</t>
  </si>
  <si>
    <t>B</t>
  </si>
  <si>
    <t>Boro</t>
  </si>
  <si>
    <t>Família 3A</t>
  </si>
  <si>
    <t>Família do Boro</t>
  </si>
  <si>
    <t>C</t>
  </si>
  <si>
    <t>Carbono</t>
  </si>
  <si>
    <t>Família 4A</t>
  </si>
  <si>
    <t>Família do Carbono</t>
  </si>
  <si>
    <t>N</t>
  </si>
  <si>
    <t>Nitrogênio</t>
  </si>
  <si>
    <t>Família 5A</t>
  </si>
  <si>
    <t>Família do Nitrogênio</t>
  </si>
  <si>
    <t>O</t>
  </si>
  <si>
    <t>Oxigênio</t>
  </si>
  <si>
    <t>Família 6A</t>
  </si>
  <si>
    <t>Calcogênios</t>
  </si>
  <si>
    <t>F</t>
  </si>
  <si>
    <t>Flúor</t>
  </si>
  <si>
    <t>Família 7A</t>
  </si>
  <si>
    <t xml:space="preserve"> Halogênios</t>
  </si>
  <si>
    <t>Ne</t>
  </si>
  <si>
    <t>Neônio</t>
  </si>
  <si>
    <t>Na</t>
  </si>
  <si>
    <t>Sódio</t>
  </si>
  <si>
    <t>Mg</t>
  </si>
  <si>
    <t>Magnésio</t>
  </si>
  <si>
    <t>Al</t>
  </si>
  <si>
    <t>Alumínio</t>
  </si>
  <si>
    <t>Si</t>
  </si>
  <si>
    <t xml:space="preserve">Silício </t>
  </si>
  <si>
    <t>P</t>
  </si>
  <si>
    <t>Fósforo</t>
  </si>
  <si>
    <t>S</t>
  </si>
  <si>
    <t>Enxofre</t>
  </si>
  <si>
    <t>Cl</t>
  </si>
  <si>
    <t>Cloro</t>
  </si>
  <si>
    <t>Ar</t>
  </si>
  <si>
    <t>Argônio</t>
  </si>
  <si>
    <t>K</t>
  </si>
  <si>
    <t>Potássio</t>
  </si>
  <si>
    <t>Ca</t>
  </si>
  <si>
    <t>Cálcio</t>
  </si>
  <si>
    <t>Sc</t>
  </si>
  <si>
    <t>Escândio</t>
  </si>
  <si>
    <t>Família 3B</t>
  </si>
  <si>
    <t>Grupo B</t>
  </si>
  <si>
    <t>Ti</t>
  </si>
  <si>
    <t>Titânio</t>
  </si>
  <si>
    <t>Família 4B</t>
  </si>
  <si>
    <t>V</t>
  </si>
  <si>
    <t>Vanádio</t>
  </si>
  <si>
    <t>Família 5B</t>
  </si>
  <si>
    <t>Cr</t>
  </si>
  <si>
    <t>Cromo</t>
  </si>
  <si>
    <t>Família 6B</t>
  </si>
  <si>
    <t>Mn</t>
  </si>
  <si>
    <t>Manganês</t>
  </si>
  <si>
    <t>Família 7B</t>
  </si>
  <si>
    <t>Fe</t>
  </si>
  <si>
    <t>Ferro</t>
  </si>
  <si>
    <t>Família 8B</t>
  </si>
  <si>
    <t>Co</t>
  </si>
  <si>
    <t>Cobalto</t>
  </si>
  <si>
    <t>Ni</t>
  </si>
  <si>
    <t>Níquel</t>
  </si>
  <si>
    <t>Cu</t>
  </si>
  <si>
    <t>Cobre</t>
  </si>
  <si>
    <t>Família 1B</t>
  </si>
  <si>
    <t>Zn</t>
  </si>
  <si>
    <t>Zinco</t>
  </si>
  <si>
    <t>Família 2B</t>
  </si>
  <si>
    <t>Ga</t>
  </si>
  <si>
    <t>Gálio</t>
  </si>
  <si>
    <t>Ge</t>
  </si>
  <si>
    <t>Germânio</t>
  </si>
  <si>
    <t>As</t>
  </si>
  <si>
    <t>Arsênio</t>
  </si>
  <si>
    <t>Se</t>
  </si>
  <si>
    <t>Selênio</t>
  </si>
  <si>
    <t>Br</t>
  </si>
  <si>
    <t>Bromo</t>
  </si>
  <si>
    <t>Kr</t>
  </si>
  <si>
    <t>Criptônio</t>
  </si>
  <si>
    <t>Rb</t>
  </si>
  <si>
    <t>Rubídio</t>
  </si>
  <si>
    <t>Sr</t>
  </si>
  <si>
    <t>Estrôncio</t>
  </si>
  <si>
    <t>Y</t>
  </si>
  <si>
    <t>Ítrio</t>
  </si>
  <si>
    <t>Zr</t>
  </si>
  <si>
    <t>Zircônio</t>
  </si>
  <si>
    <t>Nb</t>
  </si>
  <si>
    <t>Nióbio</t>
  </si>
  <si>
    <t>Mo</t>
  </si>
  <si>
    <t>Molibdênio</t>
  </si>
  <si>
    <t>Tc</t>
  </si>
  <si>
    <t>Tecnécio</t>
  </si>
  <si>
    <t>Ru</t>
  </si>
  <si>
    <t>Rutênio</t>
  </si>
  <si>
    <t>Rh</t>
  </si>
  <si>
    <t>Ródio</t>
  </si>
  <si>
    <t>Pd</t>
  </si>
  <si>
    <t>Paládio</t>
  </si>
  <si>
    <t>Ag</t>
  </si>
  <si>
    <t>Prata</t>
  </si>
  <si>
    <t>Cd</t>
  </si>
  <si>
    <t>Cádmio</t>
  </si>
  <si>
    <t>In</t>
  </si>
  <si>
    <t>Índio</t>
  </si>
  <si>
    <t>Sn</t>
  </si>
  <si>
    <t>Estanho</t>
  </si>
  <si>
    <t>Sb</t>
  </si>
  <si>
    <t>Antimônio</t>
  </si>
  <si>
    <t>Te</t>
  </si>
  <si>
    <t>Telúrio</t>
  </si>
  <si>
    <t>I</t>
  </si>
  <si>
    <t>Iodo</t>
  </si>
  <si>
    <t>Xe</t>
  </si>
  <si>
    <t>Xenônio</t>
  </si>
  <si>
    <t>Cs</t>
  </si>
  <si>
    <t>Césio</t>
  </si>
  <si>
    <t>Ba</t>
  </si>
  <si>
    <t>Bário</t>
  </si>
  <si>
    <t>La</t>
  </si>
  <si>
    <t>Lantânio</t>
  </si>
  <si>
    <t>Ce</t>
  </si>
  <si>
    <t>Cério</t>
  </si>
  <si>
    <t>Pr</t>
  </si>
  <si>
    <t>Praseodímio</t>
  </si>
  <si>
    <t>Nd</t>
  </si>
  <si>
    <t>Neodímio</t>
  </si>
  <si>
    <t>Pm</t>
  </si>
  <si>
    <t>Promécio</t>
  </si>
  <si>
    <t>Sm</t>
  </si>
  <si>
    <t>Samário</t>
  </si>
  <si>
    <t>Eu</t>
  </si>
  <si>
    <t>Európio</t>
  </si>
  <si>
    <t>Gd</t>
  </si>
  <si>
    <t>Gadolínio</t>
  </si>
  <si>
    <t>Tb</t>
  </si>
  <si>
    <t>Térbio</t>
  </si>
  <si>
    <t>Dy</t>
  </si>
  <si>
    <t>Disprósio</t>
  </si>
  <si>
    <t>Ho</t>
  </si>
  <si>
    <t>Hólmio</t>
  </si>
  <si>
    <t>Er</t>
  </si>
  <si>
    <t>Érbio</t>
  </si>
  <si>
    <t>Tm</t>
  </si>
  <si>
    <t>Túlio</t>
  </si>
  <si>
    <t>Yb</t>
  </si>
  <si>
    <t>Itérbio</t>
  </si>
  <si>
    <t>Lu</t>
  </si>
  <si>
    <t>Lutécio</t>
  </si>
  <si>
    <t>Hf</t>
  </si>
  <si>
    <t>Háfnio</t>
  </si>
  <si>
    <t>Ta</t>
  </si>
  <si>
    <t>Tântalo</t>
  </si>
  <si>
    <t>W</t>
  </si>
  <si>
    <t>Tungstênio</t>
  </si>
  <si>
    <t>Re</t>
  </si>
  <si>
    <t>Rênio</t>
  </si>
  <si>
    <t>Os</t>
  </si>
  <si>
    <t>Ósmio</t>
  </si>
  <si>
    <t>Ir</t>
  </si>
  <si>
    <t>Irídio</t>
  </si>
  <si>
    <t>Pt</t>
  </si>
  <si>
    <t>Platina</t>
  </si>
  <si>
    <t>Au</t>
  </si>
  <si>
    <t>Ouro</t>
  </si>
  <si>
    <t>Hg</t>
  </si>
  <si>
    <t>Mercúrio</t>
  </si>
  <si>
    <t>Tl</t>
  </si>
  <si>
    <t>Tálio</t>
  </si>
  <si>
    <t>Pb</t>
  </si>
  <si>
    <t>Chumbo</t>
  </si>
  <si>
    <t>Bi</t>
  </si>
  <si>
    <t>Bismuto</t>
  </si>
  <si>
    <t>Po</t>
  </si>
  <si>
    <t>Polônio</t>
  </si>
  <si>
    <t>At</t>
  </si>
  <si>
    <t>Ástato</t>
  </si>
  <si>
    <t>Rn</t>
  </si>
  <si>
    <t>Radônio</t>
  </si>
  <si>
    <t>Fr</t>
  </si>
  <si>
    <t>Frâncio</t>
  </si>
  <si>
    <t>Ra</t>
  </si>
  <si>
    <t>Rádio</t>
  </si>
  <si>
    <t>Ac</t>
  </si>
  <si>
    <t>Actínio</t>
  </si>
  <si>
    <t>Th</t>
  </si>
  <si>
    <t>Tório</t>
  </si>
  <si>
    <t>Pa</t>
  </si>
  <si>
    <t>Protactínio</t>
  </si>
  <si>
    <t>U</t>
  </si>
  <si>
    <t>Urânio</t>
  </si>
  <si>
    <t>Np</t>
  </si>
  <si>
    <t>Netúnio</t>
  </si>
  <si>
    <t>Pu</t>
  </si>
  <si>
    <t>Plutônio</t>
  </si>
  <si>
    <t>Am</t>
  </si>
  <si>
    <t>Amerício</t>
  </si>
  <si>
    <t>Cm</t>
  </si>
  <si>
    <t>Cúrio</t>
  </si>
  <si>
    <t>Bk</t>
  </si>
  <si>
    <t>Berquélio</t>
  </si>
  <si>
    <t>Cf</t>
  </si>
  <si>
    <t>Califórnio</t>
  </si>
  <si>
    <t>Es</t>
  </si>
  <si>
    <t>Einstênio</t>
  </si>
  <si>
    <t>Fm</t>
  </si>
  <si>
    <t>Férmio</t>
  </si>
  <si>
    <t>Md</t>
  </si>
  <si>
    <t>Mendelévio</t>
  </si>
  <si>
    <t>No</t>
  </si>
  <si>
    <t>Nobélio</t>
  </si>
  <si>
    <t>Lr</t>
  </si>
  <si>
    <t>Laurêncio</t>
  </si>
  <si>
    <t>Rf</t>
  </si>
  <si>
    <t>Rutherfórdio</t>
  </si>
  <si>
    <t>Db</t>
  </si>
  <si>
    <t>Dúbnio</t>
  </si>
  <si>
    <t>Sg</t>
  </si>
  <si>
    <t>Seabórgio</t>
  </si>
  <si>
    <t>Bh</t>
  </si>
  <si>
    <t>Bóhrio</t>
  </si>
  <si>
    <t>Hs</t>
  </si>
  <si>
    <t>Hássio</t>
  </si>
  <si>
    <t>Mt</t>
  </si>
  <si>
    <t>Meitnério</t>
  </si>
  <si>
    <t>Ds</t>
  </si>
  <si>
    <t>Darmstádio</t>
  </si>
  <si>
    <t>Rg</t>
  </si>
  <si>
    <t>Roentgênio</t>
  </si>
  <si>
    <t>Cn</t>
  </si>
  <si>
    <t>Copernício</t>
  </si>
  <si>
    <t>Nh</t>
  </si>
  <si>
    <t>Nihônio</t>
  </si>
  <si>
    <t>Fl</t>
  </si>
  <si>
    <t>Fleróvio</t>
  </si>
  <si>
    <t>Mc</t>
  </si>
  <si>
    <t>Moscóvio</t>
  </si>
  <si>
    <t>Lv</t>
  </si>
  <si>
    <t>Livermório</t>
  </si>
  <si>
    <t>Ts</t>
  </si>
  <si>
    <t>Tenesso</t>
  </si>
  <si>
    <t>Og</t>
  </si>
  <si>
    <t>Oganessônio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</si>
</sst>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Sniglet"/>
    </font>
    <font>
      <color rgb="FF000000"/>
      <name val="Docs-Sniglet"/>
    </font>
    <font>
      <color rgb="FF000000"/>
      <name val="Sniglet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3" fontId="1" numFmtId="3" xfId="0" applyAlignment="1" applyFont="1" applyNumberFormat="1">
      <alignment horizontal="center" readingOrder="0" vertical="center"/>
    </xf>
    <xf borderId="0" fillId="3" fontId="1" numFmtId="0" xfId="0" applyAlignment="1" applyFont="1">
      <alignment horizontal="center" vertical="center"/>
    </xf>
    <xf borderId="0" fillId="3" fontId="2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7.86"/>
    <col customWidth="1" min="3" max="3" width="16.71"/>
    <col customWidth="1" min="4" max="4" width="13.57"/>
    <col customWidth="1" min="5" max="5" width="7.43"/>
    <col customWidth="1" min="6" max="7" width="31.29"/>
    <col customWidth="1" min="10" max="10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tr">
        <f t="shared" ref="H1:H119" si="2">IFERROR(__xludf.DUMMYFUNCTION("GOOGLETRANSLATE(C1,""pt"",""en"")"),"Name")</f>
        <v>Name</v>
      </c>
      <c r="I1" s="1" t="str">
        <f t="shared" ref="I1:J1" si="1">IFERROR(__xludf.DUMMYFUNCTION("GOOGLETRANSLATE(F1,""pt"",""en"")"),"Family")</f>
        <v>Family</v>
      </c>
      <c r="J1" s="1" t="str">
        <f t="shared" si="1"/>
        <v>Group</v>
      </c>
    </row>
    <row r="2">
      <c r="A2" s="2">
        <v>1.0</v>
      </c>
      <c r="B2" s="2" t="s">
        <v>7</v>
      </c>
      <c r="C2" s="2" t="s">
        <v>8</v>
      </c>
      <c r="D2" s="3">
        <v>1.00794</v>
      </c>
      <c r="E2" s="2">
        <v>1.0</v>
      </c>
      <c r="F2" s="2" t="s">
        <v>9</v>
      </c>
      <c r="G2" s="2" t="s">
        <v>10</v>
      </c>
      <c r="H2" s="4" t="str">
        <f t="shared" si="2"/>
        <v>Hydrogen</v>
      </c>
      <c r="I2" s="2" t="str">
        <f t="shared" ref="I2:J2" si="3">IFERROR(__xludf.DUMMYFUNCTION("GOOGLETRANSLATE(F2,""pt"",""en"")"),"There is not")</f>
        <v>There is not</v>
      </c>
      <c r="J2" s="2" t="str">
        <f t="shared" si="3"/>
        <v>not Metals</v>
      </c>
    </row>
    <row r="3">
      <c r="A3" s="2">
        <v>2.0</v>
      </c>
      <c r="B3" s="2" t="s">
        <v>11</v>
      </c>
      <c r="C3" s="2" t="s">
        <v>12</v>
      </c>
      <c r="D3" s="3">
        <v>4.002602</v>
      </c>
      <c r="E3" s="2">
        <v>1.0</v>
      </c>
      <c r="F3" s="2" t="s">
        <v>13</v>
      </c>
      <c r="G3" s="2" t="s">
        <v>14</v>
      </c>
      <c r="H3" s="4" t="str">
        <f t="shared" si="2"/>
        <v>Helium</v>
      </c>
      <c r="I3" s="2" t="str">
        <f t="shared" ref="I3:J3" si="4">IFERROR(__xludf.DUMMYFUNCTION("GOOGLETRANSLATE(F3,""pt"",""en"")"),"family 8A")</f>
        <v>family 8A</v>
      </c>
      <c r="J3" s="2" t="str">
        <f t="shared" si="4"/>
        <v>Noble gases</v>
      </c>
    </row>
    <row r="4">
      <c r="A4" s="2">
        <v>3.0</v>
      </c>
      <c r="B4" s="2" t="s">
        <v>15</v>
      </c>
      <c r="C4" s="2" t="s">
        <v>16</v>
      </c>
      <c r="D4" s="3">
        <v>6.941</v>
      </c>
      <c r="E4" s="2">
        <v>2.0</v>
      </c>
      <c r="F4" s="2" t="s">
        <v>17</v>
      </c>
      <c r="G4" s="5" t="s">
        <v>18</v>
      </c>
      <c r="H4" s="4" t="str">
        <f t="shared" si="2"/>
        <v>Lithium</v>
      </c>
      <c r="I4" s="2" t="str">
        <f t="shared" ref="I4:J4" si="5">IFERROR(__xludf.DUMMYFUNCTION("GOOGLETRANSLATE(F4,""pt"",""en"")"),"family 1A")</f>
        <v>family 1A</v>
      </c>
      <c r="J4" s="2" t="str">
        <f t="shared" si="5"/>
        <v>alkali metals</v>
      </c>
    </row>
    <row r="5">
      <c r="A5" s="2">
        <v>4.0</v>
      </c>
      <c r="B5" s="2" t="s">
        <v>19</v>
      </c>
      <c r="C5" s="2" t="s">
        <v>20</v>
      </c>
      <c r="D5" s="3">
        <v>9.012182</v>
      </c>
      <c r="E5" s="2">
        <v>2.0</v>
      </c>
      <c r="F5" s="2" t="s">
        <v>21</v>
      </c>
      <c r="G5" s="6" t="s">
        <v>22</v>
      </c>
      <c r="H5" s="4" t="str">
        <f t="shared" si="2"/>
        <v>Beryllium</v>
      </c>
      <c r="I5" s="2" t="str">
        <f t="shared" ref="I5:J5" si="6">IFERROR(__xludf.DUMMYFUNCTION("GOOGLETRANSLATE(F5,""pt"",""en"")"),"family 2A")</f>
        <v>family 2A</v>
      </c>
      <c r="J5" s="2" t="str">
        <f t="shared" si="6"/>
        <v>Alkaline earth metals</v>
      </c>
    </row>
    <row r="6">
      <c r="A6" s="2">
        <v>5.0</v>
      </c>
      <c r="B6" s="2" t="s">
        <v>23</v>
      </c>
      <c r="C6" s="2" t="s">
        <v>24</v>
      </c>
      <c r="D6" s="3">
        <v>10.811</v>
      </c>
      <c r="E6" s="2">
        <v>2.0</v>
      </c>
      <c r="F6" s="2" t="s">
        <v>25</v>
      </c>
      <c r="G6" s="2" t="s">
        <v>26</v>
      </c>
      <c r="H6" s="4" t="str">
        <f t="shared" si="2"/>
        <v>Boron</v>
      </c>
      <c r="I6" s="2" t="str">
        <f t="shared" ref="I6:J6" si="7">IFERROR(__xludf.DUMMYFUNCTION("GOOGLETRANSLATE(F6,""pt"",""en"")"),"3A family")</f>
        <v>3A family</v>
      </c>
      <c r="J6" s="2" t="str">
        <f t="shared" si="7"/>
        <v>Family Boro</v>
      </c>
    </row>
    <row r="7">
      <c r="A7" s="2">
        <v>6.0</v>
      </c>
      <c r="B7" s="2" t="s">
        <v>27</v>
      </c>
      <c r="C7" s="2" t="s">
        <v>28</v>
      </c>
      <c r="D7" s="3">
        <v>12.0107</v>
      </c>
      <c r="E7" s="2">
        <v>2.0</v>
      </c>
      <c r="F7" s="2" t="s">
        <v>29</v>
      </c>
      <c r="G7" s="2" t="s">
        <v>30</v>
      </c>
      <c r="H7" s="4" t="str">
        <f t="shared" si="2"/>
        <v>Carbon</v>
      </c>
      <c r="I7" s="2" t="str">
        <f t="shared" ref="I7:J7" si="8">IFERROR(__xludf.DUMMYFUNCTION("GOOGLETRANSLATE(F7,""pt"",""en"")"),"family 4A")</f>
        <v>family 4A</v>
      </c>
      <c r="J7" s="2" t="str">
        <f t="shared" si="8"/>
        <v>Carbon family</v>
      </c>
    </row>
    <row r="8">
      <c r="A8" s="2">
        <v>7.0</v>
      </c>
      <c r="B8" s="2" t="s">
        <v>31</v>
      </c>
      <c r="C8" s="2" t="s">
        <v>32</v>
      </c>
      <c r="D8" s="3">
        <v>14.0067</v>
      </c>
      <c r="E8" s="2">
        <v>2.0</v>
      </c>
      <c r="F8" s="2" t="s">
        <v>33</v>
      </c>
      <c r="G8" s="2" t="s">
        <v>34</v>
      </c>
      <c r="H8" s="4" t="str">
        <f t="shared" si="2"/>
        <v>Nitrogen</v>
      </c>
      <c r="I8" s="2" t="str">
        <f t="shared" ref="I8:J8" si="9">IFERROR(__xludf.DUMMYFUNCTION("GOOGLETRANSLATE(F8,""pt"",""en"")"),"family 5A")</f>
        <v>family 5A</v>
      </c>
      <c r="J8" s="2" t="str">
        <f t="shared" si="9"/>
        <v>Nitrogen family</v>
      </c>
    </row>
    <row r="9">
      <c r="A9" s="2">
        <v>8.0</v>
      </c>
      <c r="B9" s="2" t="s">
        <v>35</v>
      </c>
      <c r="C9" s="2" t="s">
        <v>36</v>
      </c>
      <c r="D9" s="3">
        <v>15.9994</v>
      </c>
      <c r="E9" s="2">
        <v>2.0</v>
      </c>
      <c r="F9" s="2" t="s">
        <v>37</v>
      </c>
      <c r="G9" s="2" t="s">
        <v>38</v>
      </c>
      <c r="H9" s="4" t="str">
        <f t="shared" si="2"/>
        <v>Oxygen</v>
      </c>
      <c r="I9" s="2" t="str">
        <f t="shared" ref="I9:J9" si="10">IFERROR(__xludf.DUMMYFUNCTION("GOOGLETRANSLATE(F9,""pt"",""en"")"),"family 6A")</f>
        <v>family 6A</v>
      </c>
      <c r="J9" s="2" t="str">
        <f t="shared" si="10"/>
        <v>chalcogenides</v>
      </c>
    </row>
    <row r="10">
      <c r="A10" s="2">
        <v>9.0</v>
      </c>
      <c r="B10" s="2" t="s">
        <v>39</v>
      </c>
      <c r="C10" s="2" t="s">
        <v>40</v>
      </c>
      <c r="D10" s="3">
        <v>18.9984032</v>
      </c>
      <c r="E10" s="2">
        <v>2.0</v>
      </c>
      <c r="F10" s="2" t="s">
        <v>41</v>
      </c>
      <c r="G10" s="2" t="s">
        <v>42</v>
      </c>
      <c r="H10" s="4" t="str">
        <f t="shared" si="2"/>
        <v>Fluorine</v>
      </c>
      <c r="I10" s="2" t="str">
        <f t="shared" ref="I10:J10" si="11">IFERROR(__xludf.DUMMYFUNCTION("GOOGLETRANSLATE(F10,""pt"",""en"")"),"family 7A")</f>
        <v>family 7A</v>
      </c>
      <c r="J10" s="2" t="str">
        <f t="shared" si="11"/>
        <v> halogens</v>
      </c>
    </row>
    <row r="11">
      <c r="A11" s="2">
        <v>10.0</v>
      </c>
      <c r="B11" s="2" t="s">
        <v>43</v>
      </c>
      <c r="C11" s="2" t="s">
        <v>44</v>
      </c>
      <c r="D11" s="3">
        <v>20.1797</v>
      </c>
      <c r="E11" s="2">
        <v>2.0</v>
      </c>
      <c r="F11" s="2" t="s">
        <v>13</v>
      </c>
      <c r="G11" s="2" t="s">
        <v>14</v>
      </c>
      <c r="H11" s="4" t="str">
        <f t="shared" si="2"/>
        <v>neon</v>
      </c>
      <c r="I11" s="2" t="str">
        <f t="shared" ref="I11:J11" si="12">IFERROR(__xludf.DUMMYFUNCTION("GOOGLETRANSLATE(F11,""pt"",""en"")"),"family 8A")</f>
        <v>family 8A</v>
      </c>
      <c r="J11" s="2" t="str">
        <f t="shared" si="12"/>
        <v>Noble gases</v>
      </c>
    </row>
    <row r="12">
      <c r="A12" s="2">
        <v>11.0</v>
      </c>
      <c r="B12" s="2" t="s">
        <v>45</v>
      </c>
      <c r="C12" s="2" t="s">
        <v>46</v>
      </c>
      <c r="D12" s="3">
        <v>22.98976928</v>
      </c>
      <c r="E12" s="2">
        <v>3.0</v>
      </c>
      <c r="F12" s="2" t="s">
        <v>17</v>
      </c>
      <c r="G12" s="5" t="s">
        <v>18</v>
      </c>
      <c r="H12" s="4" t="str">
        <f t="shared" si="2"/>
        <v>Sodium</v>
      </c>
      <c r="I12" s="2" t="str">
        <f t="shared" ref="I12:J12" si="13">IFERROR(__xludf.DUMMYFUNCTION("GOOGLETRANSLATE(F12,""pt"",""en"")"),"family 1A")</f>
        <v>family 1A</v>
      </c>
      <c r="J12" s="2" t="str">
        <f t="shared" si="13"/>
        <v>alkali metals</v>
      </c>
    </row>
    <row r="13">
      <c r="A13" s="2">
        <v>12.0</v>
      </c>
      <c r="B13" s="2" t="s">
        <v>47</v>
      </c>
      <c r="C13" s="2" t="s">
        <v>48</v>
      </c>
      <c r="D13" s="3">
        <v>24.305</v>
      </c>
      <c r="E13" s="2">
        <v>3.0</v>
      </c>
      <c r="F13" s="2" t="s">
        <v>21</v>
      </c>
      <c r="G13" s="5" t="s">
        <v>22</v>
      </c>
      <c r="H13" s="4" t="str">
        <f t="shared" si="2"/>
        <v>Magnesium</v>
      </c>
      <c r="I13" s="2" t="str">
        <f t="shared" ref="I13:J13" si="14">IFERROR(__xludf.DUMMYFUNCTION("GOOGLETRANSLATE(F13,""pt"",""en"")"),"family 2A")</f>
        <v>family 2A</v>
      </c>
      <c r="J13" s="2" t="str">
        <f t="shared" si="14"/>
        <v>Alkaline earth metals</v>
      </c>
    </row>
    <row r="14">
      <c r="A14" s="2">
        <v>13.0</v>
      </c>
      <c r="B14" s="2" t="s">
        <v>49</v>
      </c>
      <c r="C14" s="2" t="s">
        <v>50</v>
      </c>
      <c r="D14" s="3">
        <v>26.9815386</v>
      </c>
      <c r="E14" s="2">
        <v>3.0</v>
      </c>
      <c r="F14" s="2" t="s">
        <v>25</v>
      </c>
      <c r="G14" s="2" t="s">
        <v>26</v>
      </c>
      <c r="H14" s="4" t="str">
        <f t="shared" si="2"/>
        <v>Aluminum</v>
      </c>
      <c r="I14" s="2" t="str">
        <f t="shared" ref="I14:J14" si="15">IFERROR(__xludf.DUMMYFUNCTION("GOOGLETRANSLATE(F14,""pt"",""en"")"),"3A family")</f>
        <v>3A family</v>
      </c>
      <c r="J14" s="2" t="str">
        <f t="shared" si="15"/>
        <v>Family Boro</v>
      </c>
    </row>
    <row r="15">
      <c r="A15" s="2">
        <v>14.0</v>
      </c>
      <c r="B15" s="2" t="s">
        <v>51</v>
      </c>
      <c r="C15" s="2" t="s">
        <v>52</v>
      </c>
      <c r="D15" s="3">
        <v>28.0855</v>
      </c>
      <c r="E15" s="2">
        <v>3.0</v>
      </c>
      <c r="F15" s="2" t="s">
        <v>29</v>
      </c>
      <c r="G15" s="2" t="s">
        <v>30</v>
      </c>
      <c r="H15" s="4" t="str">
        <f t="shared" si="2"/>
        <v>Silicon</v>
      </c>
      <c r="I15" s="2" t="str">
        <f t="shared" ref="I15:J15" si="16">IFERROR(__xludf.DUMMYFUNCTION("GOOGLETRANSLATE(F15,""pt"",""en"")"),"family 4A")</f>
        <v>family 4A</v>
      </c>
      <c r="J15" s="2" t="str">
        <f t="shared" si="16"/>
        <v>Carbon family</v>
      </c>
    </row>
    <row r="16">
      <c r="A16" s="2">
        <v>15.0</v>
      </c>
      <c r="B16" s="2" t="s">
        <v>53</v>
      </c>
      <c r="C16" s="2" t="s">
        <v>54</v>
      </c>
      <c r="D16" s="3">
        <v>30.973762</v>
      </c>
      <c r="E16" s="2">
        <v>3.0</v>
      </c>
      <c r="F16" s="2" t="s">
        <v>33</v>
      </c>
      <c r="G16" s="2" t="s">
        <v>34</v>
      </c>
      <c r="H16" s="4" t="str">
        <f t="shared" si="2"/>
        <v>Phosphor</v>
      </c>
      <c r="I16" s="2" t="str">
        <f t="shared" ref="I16:J16" si="17">IFERROR(__xludf.DUMMYFUNCTION("GOOGLETRANSLATE(F16,""pt"",""en"")"),"family 5A")</f>
        <v>family 5A</v>
      </c>
      <c r="J16" s="2" t="str">
        <f t="shared" si="17"/>
        <v>Nitrogen family</v>
      </c>
    </row>
    <row r="17">
      <c r="A17" s="2">
        <v>16.0</v>
      </c>
      <c r="B17" s="2" t="s">
        <v>55</v>
      </c>
      <c r="C17" s="2" t="s">
        <v>56</v>
      </c>
      <c r="D17" s="3">
        <v>32.065</v>
      </c>
      <c r="E17" s="2">
        <v>3.0</v>
      </c>
      <c r="F17" s="2" t="s">
        <v>37</v>
      </c>
      <c r="G17" s="2" t="s">
        <v>38</v>
      </c>
      <c r="H17" s="4" t="str">
        <f t="shared" si="2"/>
        <v>Sulfur</v>
      </c>
      <c r="I17" s="2" t="str">
        <f t="shared" ref="I17:J17" si="18">IFERROR(__xludf.DUMMYFUNCTION("GOOGLETRANSLATE(F17,""pt"",""en"")"),"family 6A")</f>
        <v>family 6A</v>
      </c>
      <c r="J17" s="2" t="str">
        <f t="shared" si="18"/>
        <v>chalcogenides</v>
      </c>
    </row>
    <row r="18">
      <c r="A18" s="2">
        <v>17.0</v>
      </c>
      <c r="B18" s="2" t="s">
        <v>57</v>
      </c>
      <c r="C18" s="2" t="s">
        <v>58</v>
      </c>
      <c r="D18" s="3">
        <v>35.453</v>
      </c>
      <c r="E18" s="2">
        <v>3.0</v>
      </c>
      <c r="F18" s="2" t="s">
        <v>41</v>
      </c>
      <c r="G18" s="2" t="s">
        <v>42</v>
      </c>
      <c r="H18" s="4" t="str">
        <f t="shared" si="2"/>
        <v>chlorine</v>
      </c>
      <c r="I18" s="2" t="str">
        <f t="shared" ref="I18:J18" si="19">IFERROR(__xludf.DUMMYFUNCTION("GOOGLETRANSLATE(F18,""pt"",""en"")"),"family 7A")</f>
        <v>family 7A</v>
      </c>
      <c r="J18" s="2" t="str">
        <f t="shared" si="19"/>
        <v> halogens</v>
      </c>
    </row>
    <row r="19">
      <c r="A19" s="2">
        <v>18.0</v>
      </c>
      <c r="B19" s="2" t="s">
        <v>59</v>
      </c>
      <c r="C19" s="2" t="s">
        <v>60</v>
      </c>
      <c r="D19" s="3">
        <v>39.948</v>
      </c>
      <c r="E19" s="2">
        <v>3.0</v>
      </c>
      <c r="F19" s="2" t="s">
        <v>13</v>
      </c>
      <c r="G19" s="2" t="s">
        <v>14</v>
      </c>
      <c r="H19" s="4" t="str">
        <f t="shared" si="2"/>
        <v>argon</v>
      </c>
      <c r="I19" s="2" t="str">
        <f t="shared" ref="I19:J19" si="20">IFERROR(__xludf.DUMMYFUNCTION("GOOGLETRANSLATE(F19,""pt"",""en"")"),"family 8A")</f>
        <v>family 8A</v>
      </c>
      <c r="J19" s="2" t="str">
        <f t="shared" si="20"/>
        <v>Noble gases</v>
      </c>
    </row>
    <row r="20">
      <c r="A20" s="2">
        <v>19.0</v>
      </c>
      <c r="B20" s="2" t="s">
        <v>61</v>
      </c>
      <c r="C20" s="2" t="s">
        <v>62</v>
      </c>
      <c r="D20" s="3">
        <v>39.0983</v>
      </c>
      <c r="E20" s="2">
        <v>4.0</v>
      </c>
      <c r="F20" s="2" t="s">
        <v>17</v>
      </c>
      <c r="G20" s="5" t="s">
        <v>18</v>
      </c>
      <c r="H20" s="4" t="str">
        <f t="shared" si="2"/>
        <v>Potassium</v>
      </c>
      <c r="I20" s="2" t="str">
        <f t="shared" ref="I20:J20" si="21">IFERROR(__xludf.DUMMYFUNCTION("GOOGLETRANSLATE(F20,""pt"",""en"")"),"family 1A")</f>
        <v>family 1A</v>
      </c>
      <c r="J20" s="2" t="str">
        <f t="shared" si="21"/>
        <v>alkali metals</v>
      </c>
    </row>
    <row r="21">
      <c r="A21" s="2">
        <v>20.0</v>
      </c>
      <c r="B21" s="2" t="s">
        <v>63</v>
      </c>
      <c r="C21" s="2" t="s">
        <v>64</v>
      </c>
      <c r="D21" s="3">
        <v>40.078</v>
      </c>
      <c r="E21" s="2">
        <v>4.0</v>
      </c>
      <c r="F21" s="2" t="s">
        <v>21</v>
      </c>
      <c r="G21" s="5" t="s">
        <v>22</v>
      </c>
      <c r="H21" s="4" t="str">
        <f t="shared" si="2"/>
        <v>Calcium</v>
      </c>
      <c r="I21" s="2" t="str">
        <f t="shared" ref="I21:J21" si="22">IFERROR(__xludf.DUMMYFUNCTION("GOOGLETRANSLATE(F21,""pt"",""en"")"),"family 2A")</f>
        <v>family 2A</v>
      </c>
      <c r="J21" s="2" t="str">
        <f t="shared" si="22"/>
        <v>Alkaline earth metals</v>
      </c>
    </row>
    <row r="22">
      <c r="A22" s="2">
        <v>21.0</v>
      </c>
      <c r="B22" s="2" t="s">
        <v>65</v>
      </c>
      <c r="C22" s="2" t="s">
        <v>66</v>
      </c>
      <c r="D22" s="3">
        <v>44.955912</v>
      </c>
      <c r="E22" s="2">
        <v>4.0</v>
      </c>
      <c r="F22" s="2" t="s">
        <v>67</v>
      </c>
      <c r="G22" s="2" t="s">
        <v>68</v>
      </c>
      <c r="H22" s="4" t="str">
        <f t="shared" si="2"/>
        <v>Scandium</v>
      </c>
      <c r="I22" s="2" t="str">
        <f t="shared" ref="I22:J22" si="23">IFERROR(__xludf.DUMMYFUNCTION("GOOGLETRANSLATE(F22,""pt"",""en"")"),"family 3B")</f>
        <v>family 3B</v>
      </c>
      <c r="J22" s="2" t="str">
        <f t="shared" si="23"/>
        <v>group B</v>
      </c>
    </row>
    <row r="23">
      <c r="A23" s="2">
        <v>22.0</v>
      </c>
      <c r="B23" s="2" t="s">
        <v>69</v>
      </c>
      <c r="C23" s="2" t="s">
        <v>70</v>
      </c>
      <c r="D23" s="3">
        <v>47.867</v>
      </c>
      <c r="E23" s="2">
        <v>4.0</v>
      </c>
      <c r="F23" s="2" t="s">
        <v>71</v>
      </c>
      <c r="G23" s="2" t="s">
        <v>68</v>
      </c>
      <c r="H23" s="4" t="str">
        <f t="shared" si="2"/>
        <v>Titanium</v>
      </c>
      <c r="I23" s="2" t="str">
        <f t="shared" ref="I23:J23" si="24">IFERROR(__xludf.DUMMYFUNCTION("GOOGLETRANSLATE(F23,""pt"",""en"")"),"family 4B")</f>
        <v>family 4B</v>
      </c>
      <c r="J23" s="2" t="str">
        <f t="shared" si="24"/>
        <v>group B</v>
      </c>
    </row>
    <row r="24">
      <c r="A24" s="2">
        <v>23.0</v>
      </c>
      <c r="B24" s="2" t="s">
        <v>72</v>
      </c>
      <c r="C24" s="2" t="s">
        <v>73</v>
      </c>
      <c r="D24" s="3">
        <v>50.9415</v>
      </c>
      <c r="E24" s="2">
        <v>4.0</v>
      </c>
      <c r="F24" s="2" t="s">
        <v>74</v>
      </c>
      <c r="G24" s="2" t="s">
        <v>68</v>
      </c>
      <c r="H24" s="4" t="str">
        <f t="shared" si="2"/>
        <v>Vanadium</v>
      </c>
      <c r="I24" s="2" t="str">
        <f t="shared" ref="I24:J24" si="25">IFERROR(__xludf.DUMMYFUNCTION("GOOGLETRANSLATE(F24,""pt"",""en"")"),"family 5B")</f>
        <v>family 5B</v>
      </c>
      <c r="J24" s="2" t="str">
        <f t="shared" si="25"/>
        <v>group B</v>
      </c>
    </row>
    <row r="25">
      <c r="A25" s="2">
        <v>24.0</v>
      </c>
      <c r="B25" s="2" t="s">
        <v>75</v>
      </c>
      <c r="C25" s="2" t="s">
        <v>76</v>
      </c>
      <c r="D25" s="3">
        <v>51.9961</v>
      </c>
      <c r="E25" s="2">
        <v>4.0</v>
      </c>
      <c r="F25" s="2" t="s">
        <v>77</v>
      </c>
      <c r="G25" s="2" t="s">
        <v>68</v>
      </c>
      <c r="H25" s="4" t="str">
        <f t="shared" si="2"/>
        <v>Chrome</v>
      </c>
      <c r="I25" s="2" t="str">
        <f t="shared" ref="I25:J25" si="26">IFERROR(__xludf.DUMMYFUNCTION("GOOGLETRANSLATE(F25,""pt"",""en"")"),"family 6B")</f>
        <v>family 6B</v>
      </c>
      <c r="J25" s="2" t="str">
        <f t="shared" si="26"/>
        <v>group B</v>
      </c>
    </row>
    <row r="26">
      <c r="A26" s="2">
        <v>25.0</v>
      </c>
      <c r="B26" s="2" t="s">
        <v>78</v>
      </c>
      <c r="C26" s="2" t="s">
        <v>79</v>
      </c>
      <c r="D26" s="3">
        <v>54.938045</v>
      </c>
      <c r="E26" s="2">
        <v>4.0</v>
      </c>
      <c r="F26" s="2" t="s">
        <v>80</v>
      </c>
      <c r="G26" s="2" t="s">
        <v>68</v>
      </c>
      <c r="H26" s="4" t="str">
        <f t="shared" si="2"/>
        <v>Manganese</v>
      </c>
      <c r="I26" s="2" t="str">
        <f t="shared" ref="I26:J26" si="27">IFERROR(__xludf.DUMMYFUNCTION("GOOGLETRANSLATE(F26,""pt"",""en"")"),"family 7B")</f>
        <v>family 7B</v>
      </c>
      <c r="J26" s="2" t="str">
        <f t="shared" si="27"/>
        <v>group B</v>
      </c>
    </row>
    <row r="27">
      <c r="A27" s="2">
        <v>26.0</v>
      </c>
      <c r="B27" s="2" t="s">
        <v>81</v>
      </c>
      <c r="C27" s="2" t="s">
        <v>82</v>
      </c>
      <c r="D27" s="3">
        <v>55.845</v>
      </c>
      <c r="E27" s="2">
        <v>4.0</v>
      </c>
      <c r="F27" s="2" t="s">
        <v>83</v>
      </c>
      <c r="G27" s="2" t="s">
        <v>68</v>
      </c>
      <c r="H27" s="4" t="str">
        <f t="shared" si="2"/>
        <v>Iron</v>
      </c>
      <c r="I27" s="2" t="str">
        <f t="shared" ref="I27:J27" si="28">IFERROR(__xludf.DUMMYFUNCTION("GOOGLETRANSLATE(F27,""pt"",""en"")"),"family 8B")</f>
        <v>family 8B</v>
      </c>
      <c r="J27" s="2" t="str">
        <f t="shared" si="28"/>
        <v>group B</v>
      </c>
    </row>
    <row r="28">
      <c r="A28" s="2">
        <v>27.0</v>
      </c>
      <c r="B28" s="2" t="s">
        <v>84</v>
      </c>
      <c r="C28" s="2" t="s">
        <v>85</v>
      </c>
      <c r="D28" s="3">
        <v>58.933195</v>
      </c>
      <c r="E28" s="2">
        <v>4.0</v>
      </c>
      <c r="F28" s="2" t="s">
        <v>83</v>
      </c>
      <c r="G28" s="2" t="s">
        <v>68</v>
      </c>
      <c r="H28" s="4" t="str">
        <f t="shared" si="2"/>
        <v>Cobalt</v>
      </c>
      <c r="I28" s="2" t="str">
        <f t="shared" ref="I28:J28" si="29">IFERROR(__xludf.DUMMYFUNCTION("GOOGLETRANSLATE(F28,""pt"",""en"")"),"family 8B")</f>
        <v>family 8B</v>
      </c>
      <c r="J28" s="2" t="str">
        <f t="shared" si="29"/>
        <v>group B</v>
      </c>
    </row>
    <row r="29">
      <c r="A29" s="2">
        <v>28.0</v>
      </c>
      <c r="B29" s="2" t="s">
        <v>86</v>
      </c>
      <c r="C29" s="2" t="s">
        <v>87</v>
      </c>
      <c r="D29" s="3">
        <v>58.6934</v>
      </c>
      <c r="E29" s="2">
        <v>4.0</v>
      </c>
      <c r="F29" s="2" t="s">
        <v>83</v>
      </c>
      <c r="G29" s="2" t="s">
        <v>68</v>
      </c>
      <c r="H29" s="4" t="str">
        <f t="shared" si="2"/>
        <v>Nickel</v>
      </c>
      <c r="I29" s="2" t="str">
        <f t="shared" ref="I29:J29" si="30">IFERROR(__xludf.DUMMYFUNCTION("GOOGLETRANSLATE(F29,""pt"",""en"")"),"family 8B")</f>
        <v>family 8B</v>
      </c>
      <c r="J29" s="2" t="str">
        <f t="shared" si="30"/>
        <v>group B</v>
      </c>
    </row>
    <row r="30">
      <c r="A30" s="2">
        <v>29.0</v>
      </c>
      <c r="B30" s="2" t="s">
        <v>88</v>
      </c>
      <c r="C30" s="2" t="s">
        <v>89</v>
      </c>
      <c r="D30" s="3">
        <v>63.546</v>
      </c>
      <c r="E30" s="2">
        <v>4.0</v>
      </c>
      <c r="F30" s="2" t="s">
        <v>90</v>
      </c>
      <c r="G30" s="2" t="s">
        <v>68</v>
      </c>
      <c r="H30" s="4" t="str">
        <f t="shared" si="2"/>
        <v>Copper</v>
      </c>
      <c r="I30" s="2" t="str">
        <f t="shared" ref="I30:J30" si="31">IFERROR(__xludf.DUMMYFUNCTION("GOOGLETRANSLATE(F30,""pt"",""en"")"),"family 1B")</f>
        <v>family 1B</v>
      </c>
      <c r="J30" s="2" t="str">
        <f t="shared" si="31"/>
        <v>group B</v>
      </c>
    </row>
    <row r="31">
      <c r="A31" s="2">
        <v>30.0</v>
      </c>
      <c r="B31" s="2" t="s">
        <v>91</v>
      </c>
      <c r="C31" s="2" t="s">
        <v>92</v>
      </c>
      <c r="D31" s="3">
        <v>65.38</v>
      </c>
      <c r="E31" s="2">
        <v>4.0</v>
      </c>
      <c r="F31" s="2" t="s">
        <v>93</v>
      </c>
      <c r="G31" s="2" t="s">
        <v>68</v>
      </c>
      <c r="H31" s="4" t="str">
        <f t="shared" si="2"/>
        <v>Zinc</v>
      </c>
      <c r="I31" s="2" t="str">
        <f t="shared" ref="I31:J31" si="32">IFERROR(__xludf.DUMMYFUNCTION("GOOGLETRANSLATE(F31,""pt"",""en"")"),"2B family")</f>
        <v>2B family</v>
      </c>
      <c r="J31" s="2" t="str">
        <f t="shared" si="32"/>
        <v>group B</v>
      </c>
    </row>
    <row r="32">
      <c r="A32" s="2">
        <v>31.0</v>
      </c>
      <c r="B32" s="2" t="s">
        <v>94</v>
      </c>
      <c r="C32" s="2" t="s">
        <v>95</v>
      </c>
      <c r="D32" s="3">
        <v>69.723</v>
      </c>
      <c r="E32" s="2">
        <v>4.0</v>
      </c>
      <c r="F32" s="2" t="s">
        <v>25</v>
      </c>
      <c r="G32" s="2" t="s">
        <v>26</v>
      </c>
      <c r="H32" s="4" t="str">
        <f t="shared" si="2"/>
        <v>Gallium</v>
      </c>
      <c r="I32" s="2" t="str">
        <f t="shared" ref="I32:J32" si="33">IFERROR(__xludf.DUMMYFUNCTION("GOOGLETRANSLATE(F32,""pt"",""en"")"),"3A family")</f>
        <v>3A family</v>
      </c>
      <c r="J32" s="2" t="str">
        <f t="shared" si="33"/>
        <v>Family Boro</v>
      </c>
    </row>
    <row r="33">
      <c r="A33" s="2">
        <v>32.0</v>
      </c>
      <c r="B33" s="2" t="s">
        <v>96</v>
      </c>
      <c r="C33" s="2" t="s">
        <v>97</v>
      </c>
      <c r="D33" s="3">
        <v>72.63</v>
      </c>
      <c r="E33" s="2">
        <v>4.0</v>
      </c>
      <c r="F33" s="2" t="s">
        <v>29</v>
      </c>
      <c r="G33" s="2" t="s">
        <v>30</v>
      </c>
      <c r="H33" s="4" t="str">
        <f t="shared" si="2"/>
        <v>Germanium</v>
      </c>
      <c r="I33" s="2" t="str">
        <f t="shared" ref="I33:J33" si="34">IFERROR(__xludf.DUMMYFUNCTION("GOOGLETRANSLATE(F33,""pt"",""en"")"),"family 4A")</f>
        <v>family 4A</v>
      </c>
      <c r="J33" s="2" t="str">
        <f t="shared" si="34"/>
        <v>Carbon family</v>
      </c>
    </row>
    <row r="34">
      <c r="A34" s="2">
        <v>33.0</v>
      </c>
      <c r="B34" s="2" t="s">
        <v>98</v>
      </c>
      <c r="C34" s="2" t="s">
        <v>99</v>
      </c>
      <c r="D34" s="3">
        <v>74.9216</v>
      </c>
      <c r="E34" s="2">
        <v>4.0</v>
      </c>
      <c r="F34" s="2" t="s">
        <v>33</v>
      </c>
      <c r="G34" s="2" t="s">
        <v>34</v>
      </c>
      <c r="H34" s="4" t="str">
        <f t="shared" si="2"/>
        <v>arsenic</v>
      </c>
      <c r="I34" s="2" t="str">
        <f t="shared" ref="I34:J34" si="35">IFERROR(__xludf.DUMMYFUNCTION("GOOGLETRANSLATE(F34,""pt"",""en"")"),"family 5A")</f>
        <v>family 5A</v>
      </c>
      <c r="J34" s="2" t="str">
        <f t="shared" si="35"/>
        <v>Nitrogen family</v>
      </c>
    </row>
    <row r="35">
      <c r="A35" s="2">
        <v>34.0</v>
      </c>
      <c r="B35" s="2" t="s">
        <v>100</v>
      </c>
      <c r="C35" s="2" t="s">
        <v>101</v>
      </c>
      <c r="D35" s="3">
        <v>78.96</v>
      </c>
      <c r="E35" s="2">
        <v>4.0</v>
      </c>
      <c r="F35" s="2" t="s">
        <v>37</v>
      </c>
      <c r="G35" s="2" t="s">
        <v>38</v>
      </c>
      <c r="H35" s="4" t="str">
        <f t="shared" si="2"/>
        <v>Selenium</v>
      </c>
      <c r="I35" s="2" t="str">
        <f t="shared" ref="I35:J35" si="36">IFERROR(__xludf.DUMMYFUNCTION("GOOGLETRANSLATE(F35,""pt"",""en"")"),"family 6A")</f>
        <v>family 6A</v>
      </c>
      <c r="J35" s="2" t="str">
        <f t="shared" si="36"/>
        <v>chalcogenides</v>
      </c>
    </row>
    <row r="36">
      <c r="A36" s="2">
        <v>35.0</v>
      </c>
      <c r="B36" s="2" t="s">
        <v>102</v>
      </c>
      <c r="C36" s="2" t="s">
        <v>103</v>
      </c>
      <c r="D36" s="3">
        <v>79.904</v>
      </c>
      <c r="E36" s="2">
        <v>4.0</v>
      </c>
      <c r="F36" s="2" t="s">
        <v>41</v>
      </c>
      <c r="G36" s="2" t="s">
        <v>42</v>
      </c>
      <c r="H36" s="4" t="str">
        <f t="shared" si="2"/>
        <v>bromine</v>
      </c>
      <c r="I36" s="2" t="str">
        <f t="shared" ref="I36:J36" si="37">IFERROR(__xludf.DUMMYFUNCTION("GOOGLETRANSLATE(F36,""pt"",""en"")"),"family 7A")</f>
        <v>family 7A</v>
      </c>
      <c r="J36" s="2" t="str">
        <f t="shared" si="37"/>
        <v> halogens</v>
      </c>
    </row>
    <row r="37">
      <c r="A37" s="2">
        <v>36.0</v>
      </c>
      <c r="B37" s="2" t="s">
        <v>104</v>
      </c>
      <c r="C37" s="2" t="s">
        <v>105</v>
      </c>
      <c r="D37" s="3">
        <v>83.798</v>
      </c>
      <c r="E37" s="2">
        <v>4.0</v>
      </c>
      <c r="F37" s="2" t="s">
        <v>13</v>
      </c>
      <c r="G37" s="2" t="s">
        <v>14</v>
      </c>
      <c r="H37" s="4" t="str">
        <f t="shared" si="2"/>
        <v>Krypton</v>
      </c>
      <c r="I37" s="2" t="str">
        <f t="shared" ref="I37:J37" si="38">IFERROR(__xludf.DUMMYFUNCTION("GOOGLETRANSLATE(F37,""pt"",""en"")"),"family 8A")</f>
        <v>family 8A</v>
      </c>
      <c r="J37" s="2" t="str">
        <f t="shared" si="38"/>
        <v>Noble gases</v>
      </c>
    </row>
    <row r="38">
      <c r="A38" s="2">
        <v>37.0</v>
      </c>
      <c r="B38" s="2" t="s">
        <v>106</v>
      </c>
      <c r="C38" s="2" t="s">
        <v>107</v>
      </c>
      <c r="D38" s="3">
        <v>85.4678</v>
      </c>
      <c r="E38" s="2">
        <v>5.0</v>
      </c>
      <c r="F38" s="2" t="s">
        <v>17</v>
      </c>
      <c r="G38" s="5" t="s">
        <v>18</v>
      </c>
      <c r="H38" s="4" t="str">
        <f t="shared" si="2"/>
        <v>Rubidium</v>
      </c>
      <c r="I38" s="2" t="str">
        <f t="shared" ref="I38:J38" si="39">IFERROR(__xludf.DUMMYFUNCTION("GOOGLETRANSLATE(F38,""pt"",""en"")"),"family 1A")</f>
        <v>family 1A</v>
      </c>
      <c r="J38" s="2" t="str">
        <f t="shared" si="39"/>
        <v>alkali metals</v>
      </c>
    </row>
    <row r="39">
      <c r="A39" s="2">
        <v>38.0</v>
      </c>
      <c r="B39" s="2" t="s">
        <v>108</v>
      </c>
      <c r="C39" s="2" t="s">
        <v>109</v>
      </c>
      <c r="D39" s="3">
        <v>87.62</v>
      </c>
      <c r="E39" s="2">
        <v>5.0</v>
      </c>
      <c r="F39" s="2" t="s">
        <v>21</v>
      </c>
      <c r="G39" s="5" t="s">
        <v>22</v>
      </c>
      <c r="H39" s="4" t="str">
        <f t="shared" si="2"/>
        <v>Strontium</v>
      </c>
      <c r="I39" s="2" t="str">
        <f t="shared" ref="I39:J39" si="40">IFERROR(__xludf.DUMMYFUNCTION("GOOGLETRANSLATE(F39,""pt"",""en"")"),"family 2A")</f>
        <v>family 2A</v>
      </c>
      <c r="J39" s="2" t="str">
        <f t="shared" si="40"/>
        <v>Alkaline earth metals</v>
      </c>
    </row>
    <row r="40">
      <c r="A40" s="2">
        <v>39.0</v>
      </c>
      <c r="B40" s="2" t="s">
        <v>110</v>
      </c>
      <c r="C40" s="2" t="s">
        <v>111</v>
      </c>
      <c r="D40" s="3">
        <v>88.90585</v>
      </c>
      <c r="E40" s="2">
        <v>5.0</v>
      </c>
      <c r="F40" s="2" t="s">
        <v>67</v>
      </c>
      <c r="G40" s="2" t="s">
        <v>68</v>
      </c>
      <c r="H40" s="4" t="str">
        <f t="shared" si="2"/>
        <v>Yttrium</v>
      </c>
      <c r="I40" s="2" t="str">
        <f t="shared" ref="I40:J40" si="41">IFERROR(__xludf.DUMMYFUNCTION("GOOGLETRANSLATE(F40,""pt"",""en"")"),"family 3B")</f>
        <v>family 3B</v>
      </c>
      <c r="J40" s="2" t="str">
        <f t="shared" si="41"/>
        <v>group B</v>
      </c>
    </row>
    <row r="41">
      <c r="A41" s="2">
        <v>40.0</v>
      </c>
      <c r="B41" s="2" t="s">
        <v>112</v>
      </c>
      <c r="C41" s="2" t="s">
        <v>113</v>
      </c>
      <c r="D41" s="3">
        <v>91.224</v>
      </c>
      <c r="E41" s="2">
        <v>5.0</v>
      </c>
      <c r="F41" s="2" t="s">
        <v>71</v>
      </c>
      <c r="G41" s="2" t="s">
        <v>68</v>
      </c>
      <c r="H41" s="4" t="str">
        <f t="shared" si="2"/>
        <v>Zirconium</v>
      </c>
      <c r="I41" s="2" t="str">
        <f t="shared" ref="I41:J41" si="42">IFERROR(__xludf.DUMMYFUNCTION("GOOGLETRANSLATE(F41,""pt"",""en"")"),"family 4B")</f>
        <v>family 4B</v>
      </c>
      <c r="J41" s="2" t="str">
        <f t="shared" si="42"/>
        <v>group B</v>
      </c>
    </row>
    <row r="42">
      <c r="A42" s="2">
        <v>41.0</v>
      </c>
      <c r="B42" s="2" t="s">
        <v>114</v>
      </c>
      <c r="C42" s="2" t="s">
        <v>115</v>
      </c>
      <c r="D42" s="3">
        <v>92.90638</v>
      </c>
      <c r="E42" s="2">
        <v>5.0</v>
      </c>
      <c r="F42" s="2" t="s">
        <v>74</v>
      </c>
      <c r="G42" s="2" t="s">
        <v>68</v>
      </c>
      <c r="H42" s="4" t="str">
        <f t="shared" si="2"/>
        <v>Niobium</v>
      </c>
      <c r="I42" s="2" t="str">
        <f t="shared" ref="I42:J42" si="43">IFERROR(__xludf.DUMMYFUNCTION("GOOGLETRANSLATE(F42,""pt"",""en"")"),"family 5B")</f>
        <v>family 5B</v>
      </c>
      <c r="J42" s="2" t="str">
        <f t="shared" si="43"/>
        <v>group B</v>
      </c>
    </row>
    <row r="43">
      <c r="A43" s="2">
        <v>42.0</v>
      </c>
      <c r="B43" s="2" t="s">
        <v>116</v>
      </c>
      <c r="C43" s="2" t="s">
        <v>117</v>
      </c>
      <c r="D43" s="3">
        <v>95.96</v>
      </c>
      <c r="E43" s="2">
        <v>5.0</v>
      </c>
      <c r="F43" s="2" t="s">
        <v>77</v>
      </c>
      <c r="G43" s="2" t="s">
        <v>68</v>
      </c>
      <c r="H43" s="4" t="str">
        <f t="shared" si="2"/>
        <v>Molybdenum</v>
      </c>
      <c r="I43" s="2" t="str">
        <f t="shared" ref="I43:J43" si="44">IFERROR(__xludf.DUMMYFUNCTION("GOOGLETRANSLATE(F43,""pt"",""en"")"),"family 6B")</f>
        <v>family 6B</v>
      </c>
      <c r="J43" s="2" t="str">
        <f t="shared" si="44"/>
        <v>group B</v>
      </c>
    </row>
    <row r="44">
      <c r="A44" s="2">
        <v>43.0</v>
      </c>
      <c r="B44" s="2" t="s">
        <v>118</v>
      </c>
      <c r="C44" s="2" t="s">
        <v>119</v>
      </c>
      <c r="D44" s="3">
        <v>98.0</v>
      </c>
      <c r="E44" s="2">
        <v>5.0</v>
      </c>
      <c r="F44" s="2" t="s">
        <v>80</v>
      </c>
      <c r="G44" s="2" t="s">
        <v>68</v>
      </c>
      <c r="H44" s="4" t="str">
        <f t="shared" si="2"/>
        <v>technetium</v>
      </c>
      <c r="I44" s="2" t="str">
        <f t="shared" ref="I44:J44" si="45">IFERROR(__xludf.DUMMYFUNCTION("GOOGLETRANSLATE(F44,""pt"",""en"")"),"family 7B")</f>
        <v>family 7B</v>
      </c>
      <c r="J44" s="2" t="str">
        <f t="shared" si="45"/>
        <v>group B</v>
      </c>
    </row>
    <row r="45">
      <c r="A45" s="2">
        <v>44.0</v>
      </c>
      <c r="B45" s="2" t="s">
        <v>120</v>
      </c>
      <c r="C45" s="2" t="s">
        <v>121</v>
      </c>
      <c r="D45" s="3">
        <v>101.07</v>
      </c>
      <c r="E45" s="2">
        <v>5.0</v>
      </c>
      <c r="F45" s="2" t="s">
        <v>83</v>
      </c>
      <c r="G45" s="2" t="s">
        <v>68</v>
      </c>
      <c r="H45" s="4" t="str">
        <f t="shared" si="2"/>
        <v>Ruthenium</v>
      </c>
      <c r="I45" s="2" t="str">
        <f t="shared" ref="I45:J45" si="46">IFERROR(__xludf.DUMMYFUNCTION("GOOGLETRANSLATE(F45,""pt"",""en"")"),"family 8B")</f>
        <v>family 8B</v>
      </c>
      <c r="J45" s="2" t="str">
        <f t="shared" si="46"/>
        <v>group B</v>
      </c>
    </row>
    <row r="46">
      <c r="A46" s="2">
        <v>45.0</v>
      </c>
      <c r="B46" s="2" t="s">
        <v>122</v>
      </c>
      <c r="C46" s="2" t="s">
        <v>123</v>
      </c>
      <c r="D46" s="3">
        <v>102.9055</v>
      </c>
      <c r="E46" s="2">
        <v>5.0</v>
      </c>
      <c r="F46" s="2" t="s">
        <v>83</v>
      </c>
      <c r="G46" s="2" t="s">
        <v>68</v>
      </c>
      <c r="H46" s="4" t="str">
        <f t="shared" si="2"/>
        <v>Rhodium</v>
      </c>
      <c r="I46" s="2" t="str">
        <f t="shared" ref="I46:J46" si="47">IFERROR(__xludf.DUMMYFUNCTION("GOOGLETRANSLATE(F46,""pt"",""en"")"),"family 8B")</f>
        <v>family 8B</v>
      </c>
      <c r="J46" s="2" t="str">
        <f t="shared" si="47"/>
        <v>group B</v>
      </c>
    </row>
    <row r="47">
      <c r="A47" s="2">
        <v>46.0</v>
      </c>
      <c r="B47" s="2" t="s">
        <v>124</v>
      </c>
      <c r="C47" s="2" t="s">
        <v>125</v>
      </c>
      <c r="D47" s="3">
        <v>106.42</v>
      </c>
      <c r="E47" s="2">
        <v>5.0</v>
      </c>
      <c r="F47" s="2" t="s">
        <v>83</v>
      </c>
      <c r="G47" s="2" t="s">
        <v>68</v>
      </c>
      <c r="H47" s="4" t="str">
        <f t="shared" si="2"/>
        <v>Palladium</v>
      </c>
      <c r="I47" s="2" t="str">
        <f t="shared" ref="I47:J47" si="48">IFERROR(__xludf.DUMMYFUNCTION("GOOGLETRANSLATE(F47,""pt"",""en"")"),"family 8B")</f>
        <v>family 8B</v>
      </c>
      <c r="J47" s="2" t="str">
        <f t="shared" si="48"/>
        <v>group B</v>
      </c>
    </row>
    <row r="48">
      <c r="A48" s="2">
        <v>47.0</v>
      </c>
      <c r="B48" s="2" t="s">
        <v>126</v>
      </c>
      <c r="C48" s="2" t="s">
        <v>127</v>
      </c>
      <c r="D48" s="3">
        <v>107.8682</v>
      </c>
      <c r="E48" s="2">
        <v>5.0</v>
      </c>
      <c r="F48" s="2" t="s">
        <v>90</v>
      </c>
      <c r="G48" s="2" t="s">
        <v>68</v>
      </c>
      <c r="H48" s="4" t="str">
        <f t="shared" si="2"/>
        <v>Silver</v>
      </c>
      <c r="I48" s="2" t="str">
        <f t="shared" ref="I48:J48" si="49">IFERROR(__xludf.DUMMYFUNCTION("GOOGLETRANSLATE(F48,""pt"",""en"")"),"family 1B")</f>
        <v>family 1B</v>
      </c>
      <c r="J48" s="2" t="str">
        <f t="shared" si="49"/>
        <v>group B</v>
      </c>
    </row>
    <row r="49">
      <c r="A49" s="2">
        <v>48.0</v>
      </c>
      <c r="B49" s="2" t="s">
        <v>128</v>
      </c>
      <c r="C49" s="2" t="s">
        <v>129</v>
      </c>
      <c r="D49" s="3">
        <v>112.411</v>
      </c>
      <c r="E49" s="2">
        <v>5.0</v>
      </c>
      <c r="F49" s="2" t="s">
        <v>93</v>
      </c>
      <c r="G49" s="2" t="s">
        <v>68</v>
      </c>
      <c r="H49" s="4" t="str">
        <f t="shared" si="2"/>
        <v>Cadmium</v>
      </c>
      <c r="I49" s="2" t="str">
        <f t="shared" ref="I49:J49" si="50">IFERROR(__xludf.DUMMYFUNCTION("GOOGLETRANSLATE(F49,""pt"",""en"")"),"2B family")</f>
        <v>2B family</v>
      </c>
      <c r="J49" s="2" t="str">
        <f t="shared" si="50"/>
        <v>group B</v>
      </c>
    </row>
    <row r="50">
      <c r="A50" s="2">
        <v>49.0</v>
      </c>
      <c r="B50" s="2" t="s">
        <v>130</v>
      </c>
      <c r="C50" s="2" t="s">
        <v>131</v>
      </c>
      <c r="D50" s="3">
        <v>114.818</v>
      </c>
      <c r="E50" s="2">
        <v>5.0</v>
      </c>
      <c r="F50" s="2" t="s">
        <v>25</v>
      </c>
      <c r="G50" s="2" t="s">
        <v>26</v>
      </c>
      <c r="H50" s="4" t="str">
        <f t="shared" si="2"/>
        <v>Indian</v>
      </c>
      <c r="I50" s="2" t="str">
        <f t="shared" ref="I50:J50" si="51">IFERROR(__xludf.DUMMYFUNCTION("GOOGLETRANSLATE(F50,""pt"",""en"")"),"3A family")</f>
        <v>3A family</v>
      </c>
      <c r="J50" s="2" t="str">
        <f t="shared" si="51"/>
        <v>Family Boro</v>
      </c>
    </row>
    <row r="51">
      <c r="A51" s="2">
        <v>50.0</v>
      </c>
      <c r="B51" s="2" t="s">
        <v>132</v>
      </c>
      <c r="C51" s="2" t="s">
        <v>133</v>
      </c>
      <c r="D51" s="3">
        <v>118.71</v>
      </c>
      <c r="E51" s="2">
        <v>5.0</v>
      </c>
      <c r="F51" s="2" t="s">
        <v>29</v>
      </c>
      <c r="G51" s="2" t="s">
        <v>30</v>
      </c>
      <c r="H51" s="4" t="str">
        <f t="shared" si="2"/>
        <v>Tin</v>
      </c>
      <c r="I51" s="2" t="str">
        <f t="shared" ref="I51:J51" si="52">IFERROR(__xludf.DUMMYFUNCTION("GOOGLETRANSLATE(F51,""pt"",""en"")"),"family 4A")</f>
        <v>family 4A</v>
      </c>
      <c r="J51" s="2" t="str">
        <f t="shared" si="52"/>
        <v>Carbon family</v>
      </c>
    </row>
    <row r="52">
      <c r="A52" s="2">
        <v>51.0</v>
      </c>
      <c r="B52" s="2" t="s">
        <v>134</v>
      </c>
      <c r="C52" s="2" t="s">
        <v>135</v>
      </c>
      <c r="D52" s="3">
        <v>121.76</v>
      </c>
      <c r="E52" s="2">
        <v>5.0</v>
      </c>
      <c r="F52" s="2" t="s">
        <v>33</v>
      </c>
      <c r="G52" s="2" t="s">
        <v>34</v>
      </c>
      <c r="H52" s="4" t="str">
        <f t="shared" si="2"/>
        <v>Antimony</v>
      </c>
      <c r="I52" s="2" t="str">
        <f t="shared" ref="I52:J52" si="53">IFERROR(__xludf.DUMMYFUNCTION("GOOGLETRANSLATE(F52,""pt"",""en"")"),"family 5A")</f>
        <v>family 5A</v>
      </c>
      <c r="J52" s="2" t="str">
        <f t="shared" si="53"/>
        <v>Nitrogen family</v>
      </c>
    </row>
    <row r="53">
      <c r="A53" s="2">
        <v>52.0</v>
      </c>
      <c r="B53" s="2" t="s">
        <v>136</v>
      </c>
      <c r="C53" s="2" t="s">
        <v>137</v>
      </c>
      <c r="D53" s="3">
        <v>127.6</v>
      </c>
      <c r="E53" s="2">
        <v>5.0</v>
      </c>
      <c r="F53" s="2" t="s">
        <v>37</v>
      </c>
      <c r="G53" s="2" t="s">
        <v>38</v>
      </c>
      <c r="H53" s="4" t="str">
        <f t="shared" si="2"/>
        <v>Tellurium</v>
      </c>
      <c r="I53" s="2" t="str">
        <f t="shared" ref="I53:J53" si="54">IFERROR(__xludf.DUMMYFUNCTION("GOOGLETRANSLATE(F53,""pt"",""en"")"),"family 6A")</f>
        <v>family 6A</v>
      </c>
      <c r="J53" s="2" t="str">
        <f t="shared" si="54"/>
        <v>chalcogenides</v>
      </c>
    </row>
    <row r="54">
      <c r="A54" s="2">
        <v>53.0</v>
      </c>
      <c r="B54" s="2" t="s">
        <v>138</v>
      </c>
      <c r="C54" s="2" t="s">
        <v>139</v>
      </c>
      <c r="D54" s="3">
        <v>126.90447</v>
      </c>
      <c r="E54" s="2">
        <v>5.0</v>
      </c>
      <c r="F54" s="2" t="s">
        <v>41</v>
      </c>
      <c r="G54" s="2" t="s">
        <v>42</v>
      </c>
      <c r="H54" s="4" t="str">
        <f t="shared" si="2"/>
        <v>Iodine</v>
      </c>
      <c r="I54" s="2" t="str">
        <f t="shared" ref="I54:J54" si="55">IFERROR(__xludf.DUMMYFUNCTION("GOOGLETRANSLATE(F54,""pt"",""en"")"),"family 7A")</f>
        <v>family 7A</v>
      </c>
      <c r="J54" s="2" t="str">
        <f t="shared" si="55"/>
        <v> halogens</v>
      </c>
    </row>
    <row r="55">
      <c r="A55" s="2">
        <v>54.0</v>
      </c>
      <c r="B55" s="2" t="s">
        <v>140</v>
      </c>
      <c r="C55" s="2" t="s">
        <v>141</v>
      </c>
      <c r="D55" s="3">
        <v>131.293</v>
      </c>
      <c r="E55" s="2">
        <v>5.0</v>
      </c>
      <c r="F55" s="2" t="s">
        <v>13</v>
      </c>
      <c r="G55" s="2" t="s">
        <v>14</v>
      </c>
      <c r="H55" s="4" t="str">
        <f t="shared" si="2"/>
        <v>xenon</v>
      </c>
      <c r="I55" s="2" t="str">
        <f t="shared" ref="I55:J55" si="56">IFERROR(__xludf.DUMMYFUNCTION("GOOGLETRANSLATE(F55,""pt"",""en"")"),"family 8A")</f>
        <v>family 8A</v>
      </c>
      <c r="J55" s="2" t="str">
        <f t="shared" si="56"/>
        <v>Noble gases</v>
      </c>
    </row>
    <row r="56">
      <c r="A56" s="2">
        <v>55.0</v>
      </c>
      <c r="B56" s="2" t="s">
        <v>142</v>
      </c>
      <c r="C56" s="2" t="s">
        <v>143</v>
      </c>
      <c r="D56" s="3">
        <v>132.9054519</v>
      </c>
      <c r="E56" s="2">
        <v>6.0</v>
      </c>
      <c r="F56" s="2" t="s">
        <v>17</v>
      </c>
      <c r="G56" s="5" t="s">
        <v>18</v>
      </c>
      <c r="H56" s="4" t="str">
        <f t="shared" si="2"/>
        <v>Cesium</v>
      </c>
      <c r="I56" s="2" t="str">
        <f t="shared" ref="I56:J56" si="57">IFERROR(__xludf.DUMMYFUNCTION("GOOGLETRANSLATE(F56,""pt"",""en"")"),"family 1A")</f>
        <v>family 1A</v>
      </c>
      <c r="J56" s="2" t="str">
        <f t="shared" si="57"/>
        <v>alkali metals</v>
      </c>
    </row>
    <row r="57">
      <c r="A57" s="2">
        <v>56.0</v>
      </c>
      <c r="B57" s="2" t="s">
        <v>144</v>
      </c>
      <c r="C57" s="2" t="s">
        <v>145</v>
      </c>
      <c r="D57" s="3">
        <v>137.327</v>
      </c>
      <c r="E57" s="2">
        <v>6.0</v>
      </c>
      <c r="F57" s="2" t="s">
        <v>21</v>
      </c>
      <c r="G57" s="5" t="s">
        <v>22</v>
      </c>
      <c r="H57" s="4" t="str">
        <f t="shared" si="2"/>
        <v>Barium</v>
      </c>
      <c r="I57" s="2" t="str">
        <f t="shared" ref="I57:J57" si="58">IFERROR(__xludf.DUMMYFUNCTION("GOOGLETRANSLATE(F57,""pt"",""en"")"),"family 2A")</f>
        <v>family 2A</v>
      </c>
      <c r="J57" s="2" t="str">
        <f t="shared" si="58"/>
        <v>Alkaline earth metals</v>
      </c>
    </row>
    <row r="58">
      <c r="A58" s="2">
        <v>57.0</v>
      </c>
      <c r="B58" s="2" t="s">
        <v>146</v>
      </c>
      <c r="C58" s="2" t="s">
        <v>147</v>
      </c>
      <c r="D58" s="3">
        <v>138.90547</v>
      </c>
      <c r="E58" s="2">
        <v>6.0</v>
      </c>
      <c r="F58" s="2" t="s">
        <v>67</v>
      </c>
      <c r="G58" s="2" t="s">
        <v>68</v>
      </c>
      <c r="H58" s="4" t="str">
        <f t="shared" si="2"/>
        <v>Lanthanum</v>
      </c>
      <c r="I58" s="2" t="str">
        <f t="shared" ref="I58:J58" si="59">IFERROR(__xludf.DUMMYFUNCTION("GOOGLETRANSLATE(F58,""pt"",""en"")"),"family 3B")</f>
        <v>family 3B</v>
      </c>
      <c r="J58" s="2" t="str">
        <f t="shared" si="59"/>
        <v>group B</v>
      </c>
    </row>
    <row r="59">
      <c r="A59" s="2">
        <v>58.0</v>
      </c>
      <c r="B59" s="2" t="s">
        <v>148</v>
      </c>
      <c r="C59" s="2" t="s">
        <v>149</v>
      </c>
      <c r="D59" s="3">
        <v>140.116</v>
      </c>
      <c r="E59" s="2">
        <v>6.0</v>
      </c>
      <c r="F59" s="2" t="s">
        <v>67</v>
      </c>
      <c r="G59" s="2" t="s">
        <v>68</v>
      </c>
      <c r="H59" s="4" t="str">
        <f t="shared" si="2"/>
        <v>Cerium</v>
      </c>
      <c r="I59" s="2" t="str">
        <f t="shared" ref="I59:J59" si="60">IFERROR(__xludf.DUMMYFUNCTION("GOOGLETRANSLATE(F59,""pt"",""en"")"),"family 3B")</f>
        <v>family 3B</v>
      </c>
      <c r="J59" s="2" t="str">
        <f t="shared" si="60"/>
        <v>group B</v>
      </c>
    </row>
    <row r="60">
      <c r="A60" s="2">
        <v>59.0</v>
      </c>
      <c r="B60" s="2" t="s">
        <v>150</v>
      </c>
      <c r="C60" s="2" t="s">
        <v>151</v>
      </c>
      <c r="D60" s="3">
        <v>140.90765</v>
      </c>
      <c r="E60" s="2">
        <v>6.0</v>
      </c>
      <c r="F60" s="2" t="s">
        <v>67</v>
      </c>
      <c r="G60" s="2" t="s">
        <v>68</v>
      </c>
      <c r="H60" s="4" t="str">
        <f t="shared" si="2"/>
        <v>Praseodymium</v>
      </c>
      <c r="I60" s="2" t="str">
        <f t="shared" ref="I60:J60" si="61">IFERROR(__xludf.DUMMYFUNCTION("GOOGLETRANSLATE(F60,""pt"",""en"")"),"family 3B")</f>
        <v>family 3B</v>
      </c>
      <c r="J60" s="2" t="str">
        <f t="shared" si="61"/>
        <v>group B</v>
      </c>
    </row>
    <row r="61">
      <c r="A61" s="2">
        <v>60.0</v>
      </c>
      <c r="B61" s="2" t="s">
        <v>152</v>
      </c>
      <c r="C61" s="2" t="s">
        <v>153</v>
      </c>
      <c r="D61" s="3">
        <v>144.242</v>
      </c>
      <c r="E61" s="2">
        <v>6.0</v>
      </c>
      <c r="F61" s="2" t="s">
        <v>67</v>
      </c>
      <c r="G61" s="2" t="s">
        <v>68</v>
      </c>
      <c r="H61" s="4" t="str">
        <f t="shared" si="2"/>
        <v>neodymium</v>
      </c>
      <c r="I61" s="2" t="str">
        <f t="shared" ref="I61:J61" si="62">IFERROR(__xludf.DUMMYFUNCTION("GOOGLETRANSLATE(F61,""pt"",""en"")"),"family 3B")</f>
        <v>family 3B</v>
      </c>
      <c r="J61" s="2" t="str">
        <f t="shared" si="62"/>
        <v>group B</v>
      </c>
    </row>
    <row r="62">
      <c r="A62" s="2">
        <v>61.0</v>
      </c>
      <c r="B62" s="2" t="s">
        <v>154</v>
      </c>
      <c r="C62" s="2" t="s">
        <v>155</v>
      </c>
      <c r="D62" s="3">
        <v>145.0</v>
      </c>
      <c r="E62" s="2">
        <v>6.0</v>
      </c>
      <c r="F62" s="2" t="s">
        <v>67</v>
      </c>
      <c r="G62" s="2" t="s">
        <v>68</v>
      </c>
      <c r="H62" s="4" t="str">
        <f t="shared" si="2"/>
        <v>Promethium</v>
      </c>
      <c r="I62" s="2" t="str">
        <f t="shared" ref="I62:J62" si="63">IFERROR(__xludf.DUMMYFUNCTION("GOOGLETRANSLATE(F62,""pt"",""en"")"),"family 3B")</f>
        <v>family 3B</v>
      </c>
      <c r="J62" s="2" t="str">
        <f t="shared" si="63"/>
        <v>group B</v>
      </c>
    </row>
    <row r="63">
      <c r="A63" s="2">
        <v>62.0</v>
      </c>
      <c r="B63" s="2" t="s">
        <v>156</v>
      </c>
      <c r="C63" s="2" t="s">
        <v>157</v>
      </c>
      <c r="D63" s="3">
        <v>150.36</v>
      </c>
      <c r="E63" s="2">
        <v>6.0</v>
      </c>
      <c r="F63" s="2" t="s">
        <v>67</v>
      </c>
      <c r="G63" s="2" t="s">
        <v>68</v>
      </c>
      <c r="H63" s="4" t="str">
        <f t="shared" si="2"/>
        <v>Samarium</v>
      </c>
      <c r="I63" s="2" t="str">
        <f t="shared" ref="I63:J63" si="64">IFERROR(__xludf.DUMMYFUNCTION("GOOGLETRANSLATE(F63,""pt"",""en"")"),"family 3B")</f>
        <v>family 3B</v>
      </c>
      <c r="J63" s="2" t="str">
        <f t="shared" si="64"/>
        <v>group B</v>
      </c>
    </row>
    <row r="64">
      <c r="A64" s="2">
        <v>63.0</v>
      </c>
      <c r="B64" s="2" t="s">
        <v>158</v>
      </c>
      <c r="C64" s="2" t="s">
        <v>159</v>
      </c>
      <c r="D64" s="3">
        <v>151.964</v>
      </c>
      <c r="E64" s="2">
        <v>6.0</v>
      </c>
      <c r="F64" s="2" t="s">
        <v>67</v>
      </c>
      <c r="G64" s="2" t="s">
        <v>68</v>
      </c>
      <c r="H64" s="4" t="str">
        <f t="shared" si="2"/>
        <v>europium</v>
      </c>
      <c r="I64" s="2" t="str">
        <f t="shared" ref="I64:J64" si="65">IFERROR(__xludf.DUMMYFUNCTION("GOOGLETRANSLATE(F64,""pt"",""en"")"),"family 3B")</f>
        <v>family 3B</v>
      </c>
      <c r="J64" s="2" t="str">
        <f t="shared" si="65"/>
        <v>group B</v>
      </c>
    </row>
    <row r="65">
      <c r="A65" s="2">
        <v>64.0</v>
      </c>
      <c r="B65" s="2" t="s">
        <v>160</v>
      </c>
      <c r="C65" s="2" t="s">
        <v>161</v>
      </c>
      <c r="D65" s="3">
        <v>157.25</v>
      </c>
      <c r="E65" s="2">
        <v>6.0</v>
      </c>
      <c r="F65" s="2" t="s">
        <v>67</v>
      </c>
      <c r="G65" s="2" t="s">
        <v>68</v>
      </c>
      <c r="H65" s="4" t="str">
        <f t="shared" si="2"/>
        <v>gadolinium</v>
      </c>
      <c r="I65" s="2" t="str">
        <f t="shared" ref="I65:J65" si="66">IFERROR(__xludf.DUMMYFUNCTION("GOOGLETRANSLATE(F65,""pt"",""en"")"),"family 3B")</f>
        <v>family 3B</v>
      </c>
      <c r="J65" s="2" t="str">
        <f t="shared" si="66"/>
        <v>group B</v>
      </c>
    </row>
    <row r="66">
      <c r="A66" s="2">
        <v>65.0</v>
      </c>
      <c r="B66" s="2" t="s">
        <v>162</v>
      </c>
      <c r="C66" s="2" t="s">
        <v>163</v>
      </c>
      <c r="D66" s="3">
        <v>158.92535</v>
      </c>
      <c r="E66" s="2">
        <v>6.0</v>
      </c>
      <c r="F66" s="2" t="s">
        <v>67</v>
      </c>
      <c r="G66" s="2" t="s">
        <v>68</v>
      </c>
      <c r="H66" s="4" t="str">
        <f t="shared" si="2"/>
        <v>Terbium</v>
      </c>
      <c r="I66" s="2" t="str">
        <f t="shared" ref="I66:J66" si="67">IFERROR(__xludf.DUMMYFUNCTION("GOOGLETRANSLATE(F66,""pt"",""en"")"),"family 3B")</f>
        <v>family 3B</v>
      </c>
      <c r="J66" s="2" t="str">
        <f t="shared" si="67"/>
        <v>group B</v>
      </c>
    </row>
    <row r="67">
      <c r="A67" s="2">
        <v>66.0</v>
      </c>
      <c r="B67" s="2" t="s">
        <v>164</v>
      </c>
      <c r="C67" s="2" t="s">
        <v>165</v>
      </c>
      <c r="D67" s="3">
        <v>162.5</v>
      </c>
      <c r="E67" s="2">
        <v>6.0</v>
      </c>
      <c r="F67" s="2" t="s">
        <v>67</v>
      </c>
      <c r="G67" s="2" t="s">
        <v>68</v>
      </c>
      <c r="H67" s="4" t="str">
        <f t="shared" si="2"/>
        <v>dysprosium</v>
      </c>
      <c r="I67" s="2" t="str">
        <f t="shared" ref="I67:J67" si="68">IFERROR(__xludf.DUMMYFUNCTION("GOOGLETRANSLATE(F67,""pt"",""en"")"),"family 3B")</f>
        <v>family 3B</v>
      </c>
      <c r="J67" s="2" t="str">
        <f t="shared" si="68"/>
        <v>group B</v>
      </c>
    </row>
    <row r="68">
      <c r="A68" s="2">
        <v>67.0</v>
      </c>
      <c r="B68" s="2" t="s">
        <v>166</v>
      </c>
      <c r="C68" s="2" t="s">
        <v>167</v>
      </c>
      <c r="D68" s="3">
        <v>164.93032</v>
      </c>
      <c r="E68" s="2">
        <v>6.0</v>
      </c>
      <c r="F68" s="2" t="s">
        <v>67</v>
      </c>
      <c r="G68" s="2" t="s">
        <v>68</v>
      </c>
      <c r="H68" s="4" t="str">
        <f t="shared" si="2"/>
        <v>holmium</v>
      </c>
      <c r="I68" s="2" t="str">
        <f t="shared" ref="I68:J68" si="69">IFERROR(__xludf.DUMMYFUNCTION("GOOGLETRANSLATE(F68,""pt"",""en"")"),"family 3B")</f>
        <v>family 3B</v>
      </c>
      <c r="J68" s="2" t="str">
        <f t="shared" si="69"/>
        <v>group B</v>
      </c>
    </row>
    <row r="69">
      <c r="A69" s="2">
        <v>68.0</v>
      </c>
      <c r="B69" s="2" t="s">
        <v>168</v>
      </c>
      <c r="C69" s="2" t="s">
        <v>169</v>
      </c>
      <c r="D69" s="3">
        <v>167.259</v>
      </c>
      <c r="E69" s="2">
        <v>6.0</v>
      </c>
      <c r="F69" s="2" t="s">
        <v>67</v>
      </c>
      <c r="G69" s="2" t="s">
        <v>68</v>
      </c>
      <c r="H69" s="4" t="str">
        <f t="shared" si="2"/>
        <v>erbium</v>
      </c>
      <c r="I69" s="2" t="str">
        <f t="shared" ref="I69:J69" si="70">IFERROR(__xludf.DUMMYFUNCTION("GOOGLETRANSLATE(F69,""pt"",""en"")"),"family 3B")</f>
        <v>family 3B</v>
      </c>
      <c r="J69" s="2" t="str">
        <f t="shared" si="70"/>
        <v>group B</v>
      </c>
    </row>
    <row r="70">
      <c r="A70" s="2">
        <v>69.0</v>
      </c>
      <c r="B70" s="2" t="s">
        <v>170</v>
      </c>
      <c r="C70" s="2" t="s">
        <v>171</v>
      </c>
      <c r="D70" s="3">
        <v>168.93421</v>
      </c>
      <c r="E70" s="2">
        <v>6.0</v>
      </c>
      <c r="F70" s="2" t="s">
        <v>67</v>
      </c>
      <c r="G70" s="2" t="s">
        <v>68</v>
      </c>
      <c r="H70" s="4" t="str">
        <f t="shared" si="2"/>
        <v>Thulium</v>
      </c>
      <c r="I70" s="2" t="str">
        <f t="shared" ref="I70:J70" si="71">IFERROR(__xludf.DUMMYFUNCTION("GOOGLETRANSLATE(F70,""pt"",""en"")"),"family 3B")</f>
        <v>family 3B</v>
      </c>
      <c r="J70" s="2" t="str">
        <f t="shared" si="71"/>
        <v>group B</v>
      </c>
    </row>
    <row r="71">
      <c r="A71" s="2">
        <v>70.0</v>
      </c>
      <c r="B71" s="2" t="s">
        <v>172</v>
      </c>
      <c r="C71" s="2" t="s">
        <v>173</v>
      </c>
      <c r="D71" s="3">
        <v>173.054</v>
      </c>
      <c r="E71" s="2">
        <v>6.0</v>
      </c>
      <c r="F71" s="2" t="s">
        <v>67</v>
      </c>
      <c r="G71" s="2" t="s">
        <v>68</v>
      </c>
      <c r="H71" s="4" t="str">
        <f t="shared" si="2"/>
        <v>Ytterbium</v>
      </c>
      <c r="I71" s="2" t="str">
        <f t="shared" ref="I71:J71" si="72">IFERROR(__xludf.DUMMYFUNCTION("GOOGLETRANSLATE(F71,""pt"",""en"")"),"family 3B")</f>
        <v>family 3B</v>
      </c>
      <c r="J71" s="2" t="str">
        <f t="shared" si="72"/>
        <v>group B</v>
      </c>
    </row>
    <row r="72">
      <c r="A72" s="2">
        <v>71.0</v>
      </c>
      <c r="B72" s="2" t="s">
        <v>174</v>
      </c>
      <c r="C72" s="2" t="s">
        <v>175</v>
      </c>
      <c r="D72" s="3">
        <v>174.9668</v>
      </c>
      <c r="E72" s="2">
        <v>6.0</v>
      </c>
      <c r="F72" s="2" t="s">
        <v>67</v>
      </c>
      <c r="G72" s="2" t="s">
        <v>68</v>
      </c>
      <c r="H72" s="4" t="str">
        <f t="shared" si="2"/>
        <v>lutecium</v>
      </c>
      <c r="I72" s="2" t="str">
        <f t="shared" ref="I72:J72" si="73">IFERROR(__xludf.DUMMYFUNCTION("GOOGLETRANSLATE(F72,""pt"",""en"")"),"family 3B")</f>
        <v>family 3B</v>
      </c>
      <c r="J72" s="2" t="str">
        <f t="shared" si="73"/>
        <v>group B</v>
      </c>
    </row>
    <row r="73">
      <c r="A73" s="2">
        <v>72.0</v>
      </c>
      <c r="B73" s="2" t="s">
        <v>176</v>
      </c>
      <c r="C73" s="2" t="s">
        <v>177</v>
      </c>
      <c r="D73" s="3">
        <v>178.49</v>
      </c>
      <c r="E73" s="2">
        <v>6.0</v>
      </c>
      <c r="F73" s="2" t="s">
        <v>71</v>
      </c>
      <c r="G73" s="2" t="s">
        <v>68</v>
      </c>
      <c r="H73" s="4" t="str">
        <f t="shared" si="2"/>
        <v>Hafnium</v>
      </c>
      <c r="I73" s="2" t="str">
        <f t="shared" ref="I73:J73" si="74">IFERROR(__xludf.DUMMYFUNCTION("GOOGLETRANSLATE(F73,""pt"",""en"")"),"family 4B")</f>
        <v>family 4B</v>
      </c>
      <c r="J73" s="2" t="str">
        <f t="shared" si="74"/>
        <v>group B</v>
      </c>
    </row>
    <row r="74">
      <c r="A74" s="2">
        <v>73.0</v>
      </c>
      <c r="B74" s="2" t="s">
        <v>178</v>
      </c>
      <c r="C74" s="2" t="s">
        <v>179</v>
      </c>
      <c r="D74" s="3">
        <v>180.94788</v>
      </c>
      <c r="E74" s="2">
        <v>6.0</v>
      </c>
      <c r="F74" s="2" t="s">
        <v>74</v>
      </c>
      <c r="G74" s="2" t="s">
        <v>68</v>
      </c>
      <c r="H74" s="4" t="str">
        <f t="shared" si="2"/>
        <v>Tantalum</v>
      </c>
      <c r="I74" s="2" t="str">
        <f t="shared" ref="I74:J74" si="75">IFERROR(__xludf.DUMMYFUNCTION("GOOGLETRANSLATE(F74,""pt"",""en"")"),"family 5B")</f>
        <v>family 5B</v>
      </c>
      <c r="J74" s="2" t="str">
        <f t="shared" si="75"/>
        <v>group B</v>
      </c>
    </row>
    <row r="75">
      <c r="A75" s="2">
        <v>74.0</v>
      </c>
      <c r="B75" s="2" t="s">
        <v>180</v>
      </c>
      <c r="C75" s="2" t="s">
        <v>181</v>
      </c>
      <c r="D75" s="3">
        <v>186.207</v>
      </c>
      <c r="E75" s="2">
        <v>6.0</v>
      </c>
      <c r="F75" s="2" t="s">
        <v>77</v>
      </c>
      <c r="G75" s="2" t="s">
        <v>68</v>
      </c>
      <c r="H75" s="4" t="str">
        <f t="shared" si="2"/>
        <v>Tungsten</v>
      </c>
      <c r="I75" s="2" t="str">
        <f t="shared" ref="I75:J75" si="76">IFERROR(__xludf.DUMMYFUNCTION("GOOGLETRANSLATE(F75,""pt"",""en"")"),"family 6B")</f>
        <v>family 6B</v>
      </c>
      <c r="J75" s="2" t="str">
        <f t="shared" si="76"/>
        <v>group B</v>
      </c>
    </row>
    <row r="76">
      <c r="A76" s="2">
        <v>75.0</v>
      </c>
      <c r="B76" s="2" t="s">
        <v>182</v>
      </c>
      <c r="C76" s="2" t="s">
        <v>183</v>
      </c>
      <c r="D76" s="3">
        <v>186.207</v>
      </c>
      <c r="E76" s="2">
        <v>6.0</v>
      </c>
      <c r="F76" s="2" t="s">
        <v>80</v>
      </c>
      <c r="G76" s="2" t="s">
        <v>68</v>
      </c>
      <c r="H76" s="4" t="str">
        <f t="shared" si="2"/>
        <v>rhenium</v>
      </c>
      <c r="I76" s="2" t="str">
        <f t="shared" ref="I76:J76" si="77">IFERROR(__xludf.DUMMYFUNCTION("GOOGLETRANSLATE(F76,""pt"",""en"")"),"family 7B")</f>
        <v>family 7B</v>
      </c>
      <c r="J76" s="2" t="str">
        <f t="shared" si="77"/>
        <v>group B</v>
      </c>
    </row>
    <row r="77">
      <c r="A77" s="2">
        <v>76.0</v>
      </c>
      <c r="B77" s="2" t="s">
        <v>184</v>
      </c>
      <c r="C77" s="2" t="s">
        <v>185</v>
      </c>
      <c r="D77" s="3">
        <v>190.23</v>
      </c>
      <c r="E77" s="2">
        <v>6.0</v>
      </c>
      <c r="F77" s="2" t="s">
        <v>83</v>
      </c>
      <c r="G77" s="2" t="s">
        <v>68</v>
      </c>
      <c r="H77" s="4" t="str">
        <f t="shared" si="2"/>
        <v>osmium</v>
      </c>
      <c r="I77" s="2" t="str">
        <f t="shared" ref="I77:J77" si="78">IFERROR(__xludf.DUMMYFUNCTION("GOOGLETRANSLATE(F77,""pt"",""en"")"),"family 8B")</f>
        <v>family 8B</v>
      </c>
      <c r="J77" s="2" t="str">
        <f t="shared" si="78"/>
        <v>group B</v>
      </c>
    </row>
    <row r="78">
      <c r="A78" s="2">
        <v>77.0</v>
      </c>
      <c r="B78" s="2" t="s">
        <v>186</v>
      </c>
      <c r="C78" s="2" t="s">
        <v>187</v>
      </c>
      <c r="D78" s="3">
        <v>192.217</v>
      </c>
      <c r="E78" s="2">
        <v>6.0</v>
      </c>
      <c r="F78" s="2" t="s">
        <v>83</v>
      </c>
      <c r="G78" s="2" t="s">
        <v>68</v>
      </c>
      <c r="H78" s="4" t="str">
        <f t="shared" si="2"/>
        <v>iridium</v>
      </c>
      <c r="I78" s="2" t="str">
        <f t="shared" ref="I78:J78" si="79">IFERROR(__xludf.DUMMYFUNCTION("GOOGLETRANSLATE(F78,""pt"",""en"")"),"family 8B")</f>
        <v>family 8B</v>
      </c>
      <c r="J78" s="2" t="str">
        <f t="shared" si="79"/>
        <v>group B</v>
      </c>
    </row>
    <row r="79">
      <c r="A79" s="2">
        <v>78.0</v>
      </c>
      <c r="B79" s="2" t="s">
        <v>188</v>
      </c>
      <c r="C79" s="2" t="s">
        <v>189</v>
      </c>
      <c r="D79" s="3">
        <v>195.084</v>
      </c>
      <c r="E79" s="2">
        <v>6.0</v>
      </c>
      <c r="F79" s="2" t="s">
        <v>83</v>
      </c>
      <c r="G79" s="2" t="s">
        <v>68</v>
      </c>
      <c r="H79" s="4" t="str">
        <f t="shared" si="2"/>
        <v>Platinum</v>
      </c>
      <c r="I79" s="2" t="str">
        <f t="shared" ref="I79:J79" si="80">IFERROR(__xludf.DUMMYFUNCTION("GOOGLETRANSLATE(F79,""pt"",""en"")"),"family 8B")</f>
        <v>family 8B</v>
      </c>
      <c r="J79" s="2" t="str">
        <f t="shared" si="80"/>
        <v>group B</v>
      </c>
    </row>
    <row r="80">
      <c r="A80" s="2">
        <v>79.0</v>
      </c>
      <c r="B80" s="2" t="s">
        <v>190</v>
      </c>
      <c r="C80" s="2" t="s">
        <v>191</v>
      </c>
      <c r="D80" s="3">
        <v>196.966569</v>
      </c>
      <c r="E80" s="2">
        <v>6.0</v>
      </c>
      <c r="F80" s="2" t="s">
        <v>90</v>
      </c>
      <c r="G80" s="2" t="s">
        <v>68</v>
      </c>
      <c r="H80" s="4" t="str">
        <f t="shared" si="2"/>
        <v>Gold</v>
      </c>
      <c r="I80" s="2" t="str">
        <f t="shared" ref="I80:J80" si="81">IFERROR(__xludf.DUMMYFUNCTION("GOOGLETRANSLATE(F80,""pt"",""en"")"),"family 1B")</f>
        <v>family 1B</v>
      </c>
      <c r="J80" s="2" t="str">
        <f t="shared" si="81"/>
        <v>group B</v>
      </c>
    </row>
    <row r="81">
      <c r="A81" s="2">
        <v>80.0</v>
      </c>
      <c r="B81" s="2" t="s">
        <v>192</v>
      </c>
      <c r="C81" s="2" t="s">
        <v>193</v>
      </c>
      <c r="D81" s="3">
        <v>200.59</v>
      </c>
      <c r="E81" s="2">
        <v>6.0</v>
      </c>
      <c r="F81" s="2" t="s">
        <v>93</v>
      </c>
      <c r="G81" s="2" t="s">
        <v>68</v>
      </c>
      <c r="H81" s="4" t="str">
        <f t="shared" si="2"/>
        <v>Mercury</v>
      </c>
      <c r="I81" s="2" t="str">
        <f t="shared" ref="I81:J81" si="82">IFERROR(__xludf.DUMMYFUNCTION("GOOGLETRANSLATE(F81,""pt"",""en"")"),"2B family")</f>
        <v>2B family</v>
      </c>
      <c r="J81" s="2" t="str">
        <f t="shared" si="82"/>
        <v>group B</v>
      </c>
    </row>
    <row r="82">
      <c r="A82" s="2">
        <v>81.0</v>
      </c>
      <c r="B82" s="2" t="s">
        <v>194</v>
      </c>
      <c r="C82" s="2" t="s">
        <v>195</v>
      </c>
      <c r="D82" s="3">
        <v>204.3833</v>
      </c>
      <c r="E82" s="2">
        <v>6.0</v>
      </c>
      <c r="F82" s="2" t="s">
        <v>25</v>
      </c>
      <c r="G82" s="2" t="s">
        <v>26</v>
      </c>
      <c r="H82" s="4" t="str">
        <f t="shared" si="2"/>
        <v>Thallium</v>
      </c>
      <c r="I82" s="2" t="str">
        <f t="shared" ref="I82:J82" si="83">IFERROR(__xludf.DUMMYFUNCTION("GOOGLETRANSLATE(F82,""pt"",""en"")"),"3A family")</f>
        <v>3A family</v>
      </c>
      <c r="J82" s="2" t="str">
        <f t="shared" si="83"/>
        <v>Family Boro</v>
      </c>
    </row>
    <row r="83">
      <c r="A83" s="2">
        <v>82.0</v>
      </c>
      <c r="B83" s="2" t="s">
        <v>196</v>
      </c>
      <c r="C83" s="2" t="s">
        <v>197</v>
      </c>
      <c r="D83" s="3">
        <v>207.2</v>
      </c>
      <c r="E83" s="2">
        <v>6.0</v>
      </c>
      <c r="F83" s="2" t="s">
        <v>29</v>
      </c>
      <c r="G83" s="2" t="s">
        <v>30</v>
      </c>
      <c r="H83" s="4" t="str">
        <f t="shared" si="2"/>
        <v>Lead</v>
      </c>
      <c r="I83" s="2" t="str">
        <f t="shared" ref="I83:J83" si="84">IFERROR(__xludf.DUMMYFUNCTION("GOOGLETRANSLATE(F83,""pt"",""en"")"),"family 4A")</f>
        <v>family 4A</v>
      </c>
      <c r="J83" s="2" t="str">
        <f t="shared" si="84"/>
        <v>Carbon family</v>
      </c>
    </row>
    <row r="84">
      <c r="A84" s="2">
        <v>83.0</v>
      </c>
      <c r="B84" s="2" t="s">
        <v>198</v>
      </c>
      <c r="C84" s="2" t="s">
        <v>199</v>
      </c>
      <c r="D84" s="3">
        <v>208.9804</v>
      </c>
      <c r="E84" s="2">
        <v>6.0</v>
      </c>
      <c r="F84" s="2" t="s">
        <v>33</v>
      </c>
      <c r="G84" s="2" t="s">
        <v>34</v>
      </c>
      <c r="H84" s="4" t="str">
        <f t="shared" si="2"/>
        <v>Bismuth</v>
      </c>
      <c r="I84" s="2" t="str">
        <f t="shared" ref="I84:J84" si="85">IFERROR(__xludf.DUMMYFUNCTION("GOOGLETRANSLATE(F84,""pt"",""en"")"),"family 5A")</f>
        <v>family 5A</v>
      </c>
      <c r="J84" s="2" t="str">
        <f t="shared" si="85"/>
        <v>Nitrogen family</v>
      </c>
    </row>
    <row r="85">
      <c r="A85" s="2">
        <v>84.0</v>
      </c>
      <c r="B85" s="2" t="s">
        <v>200</v>
      </c>
      <c r="C85" s="2" t="s">
        <v>201</v>
      </c>
      <c r="D85" s="3">
        <v>209.0</v>
      </c>
      <c r="E85" s="2">
        <v>6.0</v>
      </c>
      <c r="F85" s="2" t="s">
        <v>37</v>
      </c>
      <c r="G85" s="2" t="s">
        <v>38</v>
      </c>
      <c r="H85" s="4" t="str">
        <f t="shared" si="2"/>
        <v>Polonium</v>
      </c>
      <c r="I85" s="2" t="str">
        <f t="shared" ref="I85:J85" si="86">IFERROR(__xludf.DUMMYFUNCTION("GOOGLETRANSLATE(F85,""pt"",""en"")"),"family 6A")</f>
        <v>family 6A</v>
      </c>
      <c r="J85" s="2" t="str">
        <f t="shared" si="86"/>
        <v>chalcogenides</v>
      </c>
    </row>
    <row r="86">
      <c r="A86" s="2">
        <v>85.0</v>
      </c>
      <c r="B86" s="2" t="s">
        <v>202</v>
      </c>
      <c r="C86" s="2" t="s">
        <v>203</v>
      </c>
      <c r="D86" s="3">
        <v>210.0</v>
      </c>
      <c r="E86" s="2">
        <v>6.0</v>
      </c>
      <c r="F86" s="2" t="s">
        <v>41</v>
      </c>
      <c r="G86" s="2" t="s">
        <v>42</v>
      </c>
      <c r="H86" s="4" t="str">
        <f t="shared" si="2"/>
        <v>ástato</v>
      </c>
      <c r="I86" s="2" t="str">
        <f t="shared" ref="I86:J86" si="87">IFERROR(__xludf.DUMMYFUNCTION("GOOGLETRANSLATE(F86,""pt"",""en"")"),"family 7A")</f>
        <v>family 7A</v>
      </c>
      <c r="J86" s="2" t="str">
        <f t="shared" si="87"/>
        <v> halogens</v>
      </c>
    </row>
    <row r="87">
      <c r="A87" s="2">
        <v>86.0</v>
      </c>
      <c r="B87" s="2" t="s">
        <v>204</v>
      </c>
      <c r="C87" s="2" t="s">
        <v>205</v>
      </c>
      <c r="D87" s="3">
        <v>222.0</v>
      </c>
      <c r="E87" s="2">
        <v>6.0</v>
      </c>
      <c r="F87" s="2" t="s">
        <v>13</v>
      </c>
      <c r="G87" s="2" t="s">
        <v>14</v>
      </c>
      <c r="H87" s="4" t="str">
        <f t="shared" si="2"/>
        <v>radon</v>
      </c>
      <c r="I87" s="2" t="str">
        <f t="shared" ref="I87:J87" si="88">IFERROR(__xludf.DUMMYFUNCTION("GOOGLETRANSLATE(F87,""pt"",""en"")"),"family 8A")</f>
        <v>family 8A</v>
      </c>
      <c r="J87" s="2" t="str">
        <f t="shared" si="88"/>
        <v>Noble gases</v>
      </c>
    </row>
    <row r="88">
      <c r="A88" s="2">
        <v>87.0</v>
      </c>
      <c r="B88" s="2" t="s">
        <v>206</v>
      </c>
      <c r="C88" s="2" t="s">
        <v>207</v>
      </c>
      <c r="D88" s="3">
        <v>223.0</v>
      </c>
      <c r="E88" s="2">
        <v>7.0</v>
      </c>
      <c r="F88" s="2" t="s">
        <v>17</v>
      </c>
      <c r="G88" s="5" t="s">
        <v>18</v>
      </c>
      <c r="H88" s="4" t="str">
        <f t="shared" si="2"/>
        <v>Frâncio</v>
      </c>
      <c r="I88" s="2" t="str">
        <f t="shared" ref="I88:J88" si="89">IFERROR(__xludf.DUMMYFUNCTION("GOOGLETRANSLATE(F88,""pt"",""en"")"),"family 1A")</f>
        <v>family 1A</v>
      </c>
      <c r="J88" s="2" t="str">
        <f t="shared" si="89"/>
        <v>alkali metals</v>
      </c>
    </row>
    <row r="89">
      <c r="A89" s="2">
        <v>88.0</v>
      </c>
      <c r="B89" s="2" t="s">
        <v>208</v>
      </c>
      <c r="C89" s="2" t="s">
        <v>209</v>
      </c>
      <c r="D89" s="3">
        <v>226.0</v>
      </c>
      <c r="E89" s="2">
        <v>7.0</v>
      </c>
      <c r="F89" s="2" t="s">
        <v>21</v>
      </c>
      <c r="G89" s="5" t="s">
        <v>22</v>
      </c>
      <c r="H89" s="4" t="str">
        <f t="shared" si="2"/>
        <v>Radio</v>
      </c>
      <c r="I89" s="2" t="str">
        <f t="shared" ref="I89:J89" si="90">IFERROR(__xludf.DUMMYFUNCTION("GOOGLETRANSLATE(F89,""pt"",""en"")"),"family 2A")</f>
        <v>family 2A</v>
      </c>
      <c r="J89" s="2" t="str">
        <f t="shared" si="90"/>
        <v>Alkaline earth metals</v>
      </c>
    </row>
    <row r="90">
      <c r="A90" s="2">
        <v>89.0</v>
      </c>
      <c r="B90" s="2" t="s">
        <v>210</v>
      </c>
      <c r="C90" s="2" t="s">
        <v>211</v>
      </c>
      <c r="D90" s="3">
        <v>227.0</v>
      </c>
      <c r="E90" s="2">
        <v>7.0</v>
      </c>
      <c r="F90" s="2" t="s">
        <v>67</v>
      </c>
      <c r="G90" s="2" t="s">
        <v>68</v>
      </c>
      <c r="H90" s="4" t="str">
        <f t="shared" si="2"/>
        <v>Actinium</v>
      </c>
      <c r="I90" s="2" t="str">
        <f t="shared" ref="I90:J90" si="91">IFERROR(__xludf.DUMMYFUNCTION("GOOGLETRANSLATE(F90,""pt"",""en"")"),"family 3B")</f>
        <v>family 3B</v>
      </c>
      <c r="J90" s="2" t="str">
        <f t="shared" si="91"/>
        <v>group B</v>
      </c>
    </row>
    <row r="91">
      <c r="A91" s="2">
        <v>90.0</v>
      </c>
      <c r="B91" s="2" t="s">
        <v>212</v>
      </c>
      <c r="C91" s="2" t="s">
        <v>213</v>
      </c>
      <c r="D91" s="3">
        <v>232.03806</v>
      </c>
      <c r="E91" s="2">
        <v>7.0</v>
      </c>
      <c r="F91" s="2" t="s">
        <v>67</v>
      </c>
      <c r="G91" s="2" t="s">
        <v>68</v>
      </c>
      <c r="H91" s="4" t="str">
        <f t="shared" si="2"/>
        <v>Thorium</v>
      </c>
      <c r="I91" s="2" t="str">
        <f t="shared" ref="I91:J91" si="92">IFERROR(__xludf.DUMMYFUNCTION("GOOGLETRANSLATE(F91,""pt"",""en"")"),"family 3B")</f>
        <v>family 3B</v>
      </c>
      <c r="J91" s="2" t="str">
        <f t="shared" si="92"/>
        <v>group B</v>
      </c>
    </row>
    <row r="92">
      <c r="A92" s="2">
        <v>91.0</v>
      </c>
      <c r="B92" s="2" t="s">
        <v>214</v>
      </c>
      <c r="C92" s="2" t="s">
        <v>215</v>
      </c>
      <c r="D92" s="3">
        <v>231.03588</v>
      </c>
      <c r="E92" s="2">
        <v>7.0</v>
      </c>
      <c r="F92" s="2" t="s">
        <v>67</v>
      </c>
      <c r="G92" s="2" t="s">
        <v>68</v>
      </c>
      <c r="H92" s="4" t="str">
        <f t="shared" si="2"/>
        <v>Protactinium</v>
      </c>
      <c r="I92" s="2" t="str">
        <f t="shared" ref="I92:J92" si="93">IFERROR(__xludf.DUMMYFUNCTION("GOOGLETRANSLATE(F92,""pt"",""en"")"),"family 3B")</f>
        <v>family 3B</v>
      </c>
      <c r="J92" s="2" t="str">
        <f t="shared" si="93"/>
        <v>group B</v>
      </c>
    </row>
    <row r="93">
      <c r="A93" s="2">
        <v>92.0</v>
      </c>
      <c r="B93" s="2" t="s">
        <v>216</v>
      </c>
      <c r="C93" s="2" t="s">
        <v>217</v>
      </c>
      <c r="D93" s="3">
        <v>238.02891</v>
      </c>
      <c r="E93" s="2">
        <v>7.0</v>
      </c>
      <c r="F93" s="2" t="s">
        <v>67</v>
      </c>
      <c r="G93" s="2" t="s">
        <v>68</v>
      </c>
      <c r="H93" s="4" t="str">
        <f t="shared" si="2"/>
        <v>Uranium</v>
      </c>
      <c r="I93" s="2" t="str">
        <f t="shared" ref="I93:J93" si="94">IFERROR(__xludf.DUMMYFUNCTION("GOOGLETRANSLATE(F93,""pt"",""en"")"),"family 3B")</f>
        <v>family 3B</v>
      </c>
      <c r="J93" s="2" t="str">
        <f t="shared" si="94"/>
        <v>group B</v>
      </c>
    </row>
    <row r="94">
      <c r="A94" s="2">
        <v>93.0</v>
      </c>
      <c r="B94" s="2" t="s">
        <v>218</v>
      </c>
      <c r="C94" s="2" t="s">
        <v>219</v>
      </c>
      <c r="D94" s="3">
        <v>237.0</v>
      </c>
      <c r="E94" s="2">
        <v>7.0</v>
      </c>
      <c r="F94" s="2" t="s">
        <v>67</v>
      </c>
      <c r="G94" s="2" t="s">
        <v>68</v>
      </c>
      <c r="H94" s="4" t="str">
        <f t="shared" si="2"/>
        <v>neptunium</v>
      </c>
      <c r="I94" s="2" t="str">
        <f t="shared" ref="I94:J94" si="95">IFERROR(__xludf.DUMMYFUNCTION("GOOGLETRANSLATE(F94,""pt"",""en"")"),"family 3B")</f>
        <v>family 3B</v>
      </c>
      <c r="J94" s="2" t="str">
        <f t="shared" si="95"/>
        <v>group B</v>
      </c>
    </row>
    <row r="95">
      <c r="A95" s="2">
        <v>94.0</v>
      </c>
      <c r="B95" s="2" t="s">
        <v>220</v>
      </c>
      <c r="C95" s="2" t="s">
        <v>221</v>
      </c>
      <c r="D95" s="3">
        <v>244.0</v>
      </c>
      <c r="E95" s="2">
        <v>7.0</v>
      </c>
      <c r="F95" s="2" t="s">
        <v>67</v>
      </c>
      <c r="G95" s="2" t="s">
        <v>68</v>
      </c>
      <c r="H95" s="4" t="str">
        <f t="shared" si="2"/>
        <v>Plutonium</v>
      </c>
      <c r="I95" s="2" t="str">
        <f t="shared" ref="I95:J95" si="96">IFERROR(__xludf.DUMMYFUNCTION("GOOGLETRANSLATE(F95,""pt"",""en"")"),"family 3B")</f>
        <v>family 3B</v>
      </c>
      <c r="J95" s="2" t="str">
        <f t="shared" si="96"/>
        <v>group B</v>
      </c>
    </row>
    <row r="96">
      <c r="A96" s="2">
        <v>95.0</v>
      </c>
      <c r="B96" s="2" t="s">
        <v>222</v>
      </c>
      <c r="C96" s="2" t="s">
        <v>223</v>
      </c>
      <c r="D96" s="3">
        <v>243.0</v>
      </c>
      <c r="E96" s="2">
        <v>7.0</v>
      </c>
      <c r="F96" s="2" t="s">
        <v>67</v>
      </c>
      <c r="G96" s="2" t="s">
        <v>68</v>
      </c>
      <c r="H96" s="4" t="str">
        <f t="shared" si="2"/>
        <v>americium</v>
      </c>
      <c r="I96" s="2" t="str">
        <f t="shared" ref="I96:J96" si="97">IFERROR(__xludf.DUMMYFUNCTION("GOOGLETRANSLATE(F96,""pt"",""en"")"),"family 3B")</f>
        <v>family 3B</v>
      </c>
      <c r="J96" s="2" t="str">
        <f t="shared" si="97"/>
        <v>group B</v>
      </c>
    </row>
    <row r="97">
      <c r="A97" s="2">
        <v>96.0</v>
      </c>
      <c r="B97" s="2" t="s">
        <v>224</v>
      </c>
      <c r="C97" s="2" t="s">
        <v>225</v>
      </c>
      <c r="D97" s="3">
        <v>247.0</v>
      </c>
      <c r="E97" s="2">
        <v>7.0</v>
      </c>
      <c r="F97" s="2" t="s">
        <v>67</v>
      </c>
      <c r="G97" s="2" t="s">
        <v>68</v>
      </c>
      <c r="H97" s="4" t="str">
        <f t="shared" si="2"/>
        <v>curium</v>
      </c>
      <c r="I97" s="2" t="str">
        <f t="shared" ref="I97:J97" si="98">IFERROR(__xludf.DUMMYFUNCTION("GOOGLETRANSLATE(F97,""pt"",""en"")"),"family 3B")</f>
        <v>family 3B</v>
      </c>
      <c r="J97" s="2" t="str">
        <f t="shared" si="98"/>
        <v>group B</v>
      </c>
    </row>
    <row r="98">
      <c r="A98" s="2">
        <v>97.0</v>
      </c>
      <c r="B98" s="2" t="s">
        <v>226</v>
      </c>
      <c r="C98" s="2" t="s">
        <v>227</v>
      </c>
      <c r="D98" s="3">
        <v>247.0</v>
      </c>
      <c r="E98" s="2">
        <v>7.0</v>
      </c>
      <c r="F98" s="2" t="s">
        <v>67</v>
      </c>
      <c r="G98" s="2" t="s">
        <v>68</v>
      </c>
      <c r="H98" s="4" t="str">
        <f t="shared" si="2"/>
        <v>Berkelium</v>
      </c>
      <c r="I98" s="2" t="str">
        <f t="shared" ref="I98:J98" si="99">IFERROR(__xludf.DUMMYFUNCTION("GOOGLETRANSLATE(F98,""pt"",""en"")"),"family 3B")</f>
        <v>family 3B</v>
      </c>
      <c r="J98" s="2" t="str">
        <f t="shared" si="99"/>
        <v>group B</v>
      </c>
    </row>
    <row r="99">
      <c r="A99" s="2">
        <v>98.0</v>
      </c>
      <c r="B99" s="2" t="s">
        <v>228</v>
      </c>
      <c r="C99" s="2" t="s">
        <v>229</v>
      </c>
      <c r="D99" s="3">
        <v>251.0</v>
      </c>
      <c r="E99" s="2">
        <v>7.0</v>
      </c>
      <c r="F99" s="2" t="s">
        <v>67</v>
      </c>
      <c r="G99" s="2" t="s">
        <v>68</v>
      </c>
      <c r="H99" s="4" t="str">
        <f t="shared" si="2"/>
        <v>californium</v>
      </c>
      <c r="I99" s="2" t="str">
        <f t="shared" ref="I99:J99" si="100">IFERROR(__xludf.DUMMYFUNCTION("GOOGLETRANSLATE(F99,""pt"",""en"")"),"family 3B")</f>
        <v>family 3B</v>
      </c>
      <c r="J99" s="2" t="str">
        <f t="shared" si="100"/>
        <v>group B</v>
      </c>
    </row>
    <row r="100">
      <c r="A100" s="2">
        <v>99.0</v>
      </c>
      <c r="B100" s="2" t="s">
        <v>230</v>
      </c>
      <c r="C100" s="2" t="s">
        <v>231</v>
      </c>
      <c r="D100" s="3">
        <v>252.0</v>
      </c>
      <c r="E100" s="2">
        <v>7.0</v>
      </c>
      <c r="F100" s="2" t="s">
        <v>67</v>
      </c>
      <c r="G100" s="2" t="s">
        <v>68</v>
      </c>
      <c r="H100" s="4" t="str">
        <f t="shared" si="2"/>
        <v>einsteinium</v>
      </c>
      <c r="I100" s="2" t="str">
        <f t="shared" ref="I100:J100" si="101">IFERROR(__xludf.DUMMYFUNCTION("GOOGLETRANSLATE(F100,""pt"",""en"")"),"family 3B")</f>
        <v>family 3B</v>
      </c>
      <c r="J100" s="2" t="str">
        <f t="shared" si="101"/>
        <v>group B</v>
      </c>
    </row>
    <row r="101">
      <c r="A101" s="2">
        <v>100.0</v>
      </c>
      <c r="B101" s="2" t="s">
        <v>232</v>
      </c>
      <c r="C101" s="2" t="s">
        <v>233</v>
      </c>
      <c r="D101" s="3">
        <v>257.0</v>
      </c>
      <c r="E101" s="2">
        <v>7.0</v>
      </c>
      <c r="F101" s="2" t="s">
        <v>67</v>
      </c>
      <c r="G101" s="2" t="s">
        <v>68</v>
      </c>
      <c r="H101" s="4" t="str">
        <f t="shared" si="2"/>
        <v>fermium</v>
      </c>
      <c r="I101" s="2" t="str">
        <f t="shared" ref="I101:J101" si="102">IFERROR(__xludf.DUMMYFUNCTION("GOOGLETRANSLATE(F101,""pt"",""en"")"),"family 3B")</f>
        <v>family 3B</v>
      </c>
      <c r="J101" s="2" t="str">
        <f t="shared" si="102"/>
        <v>group B</v>
      </c>
    </row>
    <row r="102">
      <c r="A102" s="2">
        <v>101.0</v>
      </c>
      <c r="B102" s="2" t="s">
        <v>234</v>
      </c>
      <c r="C102" s="2" t="s">
        <v>235</v>
      </c>
      <c r="D102" s="3">
        <v>258.0</v>
      </c>
      <c r="E102" s="2">
        <v>7.0</v>
      </c>
      <c r="F102" s="2" t="s">
        <v>67</v>
      </c>
      <c r="G102" s="2" t="s">
        <v>68</v>
      </c>
      <c r="H102" s="4" t="str">
        <f t="shared" si="2"/>
        <v>mendelevium</v>
      </c>
      <c r="I102" s="2" t="str">
        <f t="shared" ref="I102:J102" si="103">IFERROR(__xludf.DUMMYFUNCTION("GOOGLETRANSLATE(F102,""pt"",""en"")"),"family 3B")</f>
        <v>family 3B</v>
      </c>
      <c r="J102" s="2" t="str">
        <f t="shared" si="103"/>
        <v>group B</v>
      </c>
    </row>
    <row r="103">
      <c r="A103" s="2">
        <v>102.0</v>
      </c>
      <c r="B103" s="2" t="s">
        <v>236</v>
      </c>
      <c r="C103" s="2" t="s">
        <v>237</v>
      </c>
      <c r="D103" s="3">
        <v>259.0</v>
      </c>
      <c r="E103" s="2">
        <v>7.0</v>
      </c>
      <c r="F103" s="2" t="s">
        <v>67</v>
      </c>
      <c r="G103" s="2" t="s">
        <v>68</v>
      </c>
      <c r="H103" s="4" t="str">
        <f t="shared" si="2"/>
        <v>nobelium</v>
      </c>
      <c r="I103" s="2" t="str">
        <f t="shared" ref="I103:J103" si="104">IFERROR(__xludf.DUMMYFUNCTION("GOOGLETRANSLATE(F103,""pt"",""en"")"),"family 3B")</f>
        <v>family 3B</v>
      </c>
      <c r="J103" s="2" t="str">
        <f t="shared" si="104"/>
        <v>group B</v>
      </c>
    </row>
    <row r="104">
      <c r="A104" s="2">
        <v>103.0</v>
      </c>
      <c r="B104" s="2" t="s">
        <v>238</v>
      </c>
      <c r="C104" s="2" t="s">
        <v>239</v>
      </c>
      <c r="D104" s="3">
        <v>262.0</v>
      </c>
      <c r="E104" s="2">
        <v>7.0</v>
      </c>
      <c r="F104" s="2" t="s">
        <v>67</v>
      </c>
      <c r="G104" s="2" t="s">
        <v>68</v>
      </c>
      <c r="H104" s="4" t="str">
        <f t="shared" si="2"/>
        <v>Laurencio</v>
      </c>
      <c r="I104" s="2" t="str">
        <f t="shared" ref="I104:J104" si="105">IFERROR(__xludf.DUMMYFUNCTION("GOOGLETRANSLATE(F104,""pt"",""en"")"),"family 3B")</f>
        <v>family 3B</v>
      </c>
      <c r="J104" s="2" t="str">
        <f t="shared" si="105"/>
        <v>group B</v>
      </c>
    </row>
    <row r="105">
      <c r="A105" s="2">
        <v>104.0</v>
      </c>
      <c r="B105" s="2" t="s">
        <v>240</v>
      </c>
      <c r="C105" s="2" t="s">
        <v>241</v>
      </c>
      <c r="D105" s="3">
        <v>267.0</v>
      </c>
      <c r="E105" s="2">
        <v>7.0</v>
      </c>
      <c r="F105" s="2" t="s">
        <v>71</v>
      </c>
      <c r="G105" s="2" t="s">
        <v>68</v>
      </c>
      <c r="H105" s="4" t="str">
        <f t="shared" si="2"/>
        <v>rutherfordium</v>
      </c>
      <c r="I105" s="2" t="str">
        <f t="shared" ref="I105:J105" si="106">IFERROR(__xludf.DUMMYFUNCTION("GOOGLETRANSLATE(F105,""pt"",""en"")"),"family 4B")</f>
        <v>family 4B</v>
      </c>
      <c r="J105" s="2" t="str">
        <f t="shared" si="106"/>
        <v>group B</v>
      </c>
    </row>
    <row r="106">
      <c r="A106" s="2">
        <v>105.0</v>
      </c>
      <c r="B106" s="2" t="s">
        <v>242</v>
      </c>
      <c r="C106" s="2" t="s">
        <v>243</v>
      </c>
      <c r="D106" s="3">
        <v>268.0</v>
      </c>
      <c r="E106" s="2">
        <v>7.0</v>
      </c>
      <c r="F106" s="2" t="s">
        <v>74</v>
      </c>
      <c r="G106" s="2" t="s">
        <v>68</v>
      </c>
      <c r="H106" s="4" t="str">
        <f t="shared" si="2"/>
        <v>Dubnium</v>
      </c>
      <c r="I106" s="2" t="str">
        <f t="shared" ref="I106:J106" si="107">IFERROR(__xludf.DUMMYFUNCTION("GOOGLETRANSLATE(F106,""pt"",""en"")"),"family 5B")</f>
        <v>family 5B</v>
      </c>
      <c r="J106" s="2" t="str">
        <f t="shared" si="107"/>
        <v>group B</v>
      </c>
    </row>
    <row r="107">
      <c r="A107" s="2">
        <v>106.0</v>
      </c>
      <c r="B107" s="2" t="s">
        <v>244</v>
      </c>
      <c r="C107" s="2" t="s">
        <v>245</v>
      </c>
      <c r="D107" s="3">
        <v>271.0</v>
      </c>
      <c r="E107" s="2">
        <v>7.0</v>
      </c>
      <c r="F107" s="2" t="s">
        <v>77</v>
      </c>
      <c r="G107" s="2" t="s">
        <v>68</v>
      </c>
      <c r="H107" s="4" t="str">
        <f t="shared" si="2"/>
        <v>seaborgium</v>
      </c>
      <c r="I107" s="2" t="str">
        <f t="shared" ref="I107:J107" si="108">IFERROR(__xludf.DUMMYFUNCTION("GOOGLETRANSLATE(F107,""pt"",""en"")"),"family 6B")</f>
        <v>family 6B</v>
      </c>
      <c r="J107" s="2" t="str">
        <f t="shared" si="108"/>
        <v>group B</v>
      </c>
    </row>
    <row r="108">
      <c r="A108" s="2">
        <v>107.0</v>
      </c>
      <c r="B108" s="2" t="s">
        <v>246</v>
      </c>
      <c r="C108" s="2" t="s">
        <v>247</v>
      </c>
      <c r="D108" s="3">
        <v>272.0</v>
      </c>
      <c r="E108" s="2">
        <v>7.0</v>
      </c>
      <c r="F108" s="2" t="s">
        <v>80</v>
      </c>
      <c r="G108" s="2" t="s">
        <v>68</v>
      </c>
      <c r="H108" s="4" t="str">
        <f t="shared" si="2"/>
        <v>Bohrium</v>
      </c>
      <c r="I108" s="2" t="str">
        <f t="shared" ref="I108:J108" si="109">IFERROR(__xludf.DUMMYFUNCTION("GOOGLETRANSLATE(F108,""pt"",""en"")"),"family 7B")</f>
        <v>family 7B</v>
      </c>
      <c r="J108" s="2" t="str">
        <f t="shared" si="109"/>
        <v>group B</v>
      </c>
    </row>
    <row r="109">
      <c r="A109" s="2">
        <v>108.0</v>
      </c>
      <c r="B109" s="2" t="s">
        <v>248</v>
      </c>
      <c r="C109" s="2" t="s">
        <v>249</v>
      </c>
      <c r="D109" s="3">
        <v>270.0</v>
      </c>
      <c r="E109" s="2">
        <v>7.0</v>
      </c>
      <c r="F109" s="2" t="s">
        <v>83</v>
      </c>
      <c r="G109" s="2" t="s">
        <v>68</v>
      </c>
      <c r="H109" s="4" t="str">
        <f t="shared" si="2"/>
        <v>hassium</v>
      </c>
      <c r="I109" s="2" t="str">
        <f t="shared" ref="I109:J109" si="110">IFERROR(__xludf.DUMMYFUNCTION("GOOGLETRANSLATE(F109,""pt"",""en"")"),"family 8B")</f>
        <v>family 8B</v>
      </c>
      <c r="J109" s="2" t="str">
        <f t="shared" si="110"/>
        <v>group B</v>
      </c>
    </row>
    <row r="110">
      <c r="A110" s="2">
        <v>109.0</v>
      </c>
      <c r="B110" s="2" t="s">
        <v>250</v>
      </c>
      <c r="C110" s="2" t="s">
        <v>251</v>
      </c>
      <c r="D110" s="3">
        <v>276.0</v>
      </c>
      <c r="E110" s="2">
        <v>7.0</v>
      </c>
      <c r="F110" s="2" t="s">
        <v>83</v>
      </c>
      <c r="G110" s="2" t="s">
        <v>68</v>
      </c>
      <c r="H110" s="4" t="str">
        <f t="shared" si="2"/>
        <v>meitnerium</v>
      </c>
      <c r="I110" s="2" t="str">
        <f t="shared" ref="I110:J110" si="111">IFERROR(__xludf.DUMMYFUNCTION("GOOGLETRANSLATE(F110,""pt"",""en"")"),"family 8B")</f>
        <v>family 8B</v>
      </c>
      <c r="J110" s="2" t="str">
        <f t="shared" si="111"/>
        <v>group B</v>
      </c>
    </row>
    <row r="111">
      <c r="A111" s="2">
        <v>110.0</v>
      </c>
      <c r="B111" s="2" t="s">
        <v>252</v>
      </c>
      <c r="C111" s="2" t="s">
        <v>253</v>
      </c>
      <c r="D111" s="3">
        <v>280.0</v>
      </c>
      <c r="E111" s="2">
        <v>7.0</v>
      </c>
      <c r="F111" s="2" t="s">
        <v>83</v>
      </c>
      <c r="G111" s="2" t="s">
        <v>68</v>
      </c>
      <c r="H111" s="4" t="str">
        <f t="shared" si="2"/>
        <v>Darmstadtium</v>
      </c>
      <c r="I111" s="2" t="str">
        <f t="shared" ref="I111:J111" si="112">IFERROR(__xludf.DUMMYFUNCTION("GOOGLETRANSLATE(F111,""pt"",""en"")"),"family 8B")</f>
        <v>family 8B</v>
      </c>
      <c r="J111" s="2" t="str">
        <f t="shared" si="112"/>
        <v>group B</v>
      </c>
    </row>
    <row r="112">
      <c r="A112" s="2">
        <v>111.0</v>
      </c>
      <c r="B112" s="2" t="s">
        <v>254</v>
      </c>
      <c r="C112" s="2" t="s">
        <v>255</v>
      </c>
      <c r="D112" s="3">
        <v>285.0</v>
      </c>
      <c r="E112" s="2">
        <v>7.0</v>
      </c>
      <c r="F112" s="2" t="s">
        <v>90</v>
      </c>
      <c r="G112" s="2" t="s">
        <v>68</v>
      </c>
      <c r="H112" s="4" t="str">
        <f t="shared" si="2"/>
        <v>roentgenium</v>
      </c>
      <c r="I112" s="2" t="str">
        <f t="shared" ref="I112:J112" si="113">IFERROR(__xludf.DUMMYFUNCTION("GOOGLETRANSLATE(F112,""pt"",""en"")"),"family 1B")</f>
        <v>family 1B</v>
      </c>
      <c r="J112" s="2" t="str">
        <f t="shared" si="113"/>
        <v>group B</v>
      </c>
    </row>
    <row r="113">
      <c r="A113" s="2">
        <v>112.0</v>
      </c>
      <c r="B113" s="2" t="s">
        <v>256</v>
      </c>
      <c r="C113" s="2" t="s">
        <v>257</v>
      </c>
      <c r="D113" s="3">
        <v>284.0</v>
      </c>
      <c r="E113" s="2">
        <v>7.0</v>
      </c>
      <c r="F113" s="2" t="s">
        <v>93</v>
      </c>
      <c r="G113" s="2" t="s">
        <v>68</v>
      </c>
      <c r="H113" s="4" t="str">
        <f t="shared" si="2"/>
        <v>copernicium</v>
      </c>
      <c r="I113" s="2" t="str">
        <f t="shared" ref="I113:J113" si="114">IFERROR(__xludf.DUMMYFUNCTION("GOOGLETRANSLATE(F113,""pt"",""en"")"),"2B family")</f>
        <v>2B family</v>
      </c>
      <c r="J113" s="2" t="str">
        <f t="shared" si="114"/>
        <v>group B</v>
      </c>
    </row>
    <row r="114">
      <c r="A114" s="2">
        <v>113.0</v>
      </c>
      <c r="B114" s="2" t="s">
        <v>258</v>
      </c>
      <c r="C114" s="2" t="s">
        <v>259</v>
      </c>
      <c r="D114" s="3">
        <v>286.0</v>
      </c>
      <c r="E114" s="2">
        <v>7.0</v>
      </c>
      <c r="F114" s="2" t="s">
        <v>25</v>
      </c>
      <c r="G114" s="2" t="s">
        <v>26</v>
      </c>
      <c r="H114" s="4" t="str">
        <f t="shared" si="2"/>
        <v>Nihônio</v>
      </c>
      <c r="I114" s="2" t="str">
        <f t="shared" ref="I114:J114" si="115">IFERROR(__xludf.DUMMYFUNCTION("GOOGLETRANSLATE(F114,""pt"",""en"")"),"3A family")</f>
        <v>3A family</v>
      </c>
      <c r="J114" s="2" t="str">
        <f t="shared" si="115"/>
        <v>Family Boro</v>
      </c>
    </row>
    <row r="115">
      <c r="A115" s="2">
        <v>114.0</v>
      </c>
      <c r="B115" s="2" t="s">
        <v>260</v>
      </c>
      <c r="C115" s="2" t="s">
        <v>261</v>
      </c>
      <c r="D115" s="3">
        <v>289.0</v>
      </c>
      <c r="E115" s="2">
        <v>7.0</v>
      </c>
      <c r="F115" s="2" t="s">
        <v>29</v>
      </c>
      <c r="G115" s="2" t="s">
        <v>30</v>
      </c>
      <c r="H115" s="4" t="str">
        <f t="shared" si="2"/>
        <v>flerovium</v>
      </c>
      <c r="I115" s="2" t="str">
        <f t="shared" ref="I115:J115" si="116">IFERROR(__xludf.DUMMYFUNCTION("GOOGLETRANSLATE(F115,""pt"",""en"")"),"family 4A")</f>
        <v>family 4A</v>
      </c>
      <c r="J115" s="2" t="str">
        <f t="shared" si="116"/>
        <v>Carbon family</v>
      </c>
    </row>
    <row r="116">
      <c r="A116" s="2">
        <v>115.0</v>
      </c>
      <c r="B116" s="2" t="s">
        <v>262</v>
      </c>
      <c r="C116" s="2" t="s">
        <v>263</v>
      </c>
      <c r="D116" s="3">
        <v>288.0</v>
      </c>
      <c r="E116" s="2">
        <v>7.0</v>
      </c>
      <c r="F116" s="2" t="s">
        <v>33</v>
      </c>
      <c r="G116" s="2" t="s">
        <v>34</v>
      </c>
      <c r="H116" s="4" t="str">
        <f t="shared" si="2"/>
        <v>Moscóvio</v>
      </c>
      <c r="I116" s="2" t="str">
        <f t="shared" ref="I116:J116" si="117">IFERROR(__xludf.DUMMYFUNCTION("GOOGLETRANSLATE(F116,""pt"",""en"")"),"family 5A")</f>
        <v>family 5A</v>
      </c>
      <c r="J116" s="2" t="str">
        <f t="shared" si="117"/>
        <v>Nitrogen family</v>
      </c>
    </row>
    <row r="117">
      <c r="A117" s="2">
        <v>116.0</v>
      </c>
      <c r="B117" s="2" t="s">
        <v>264</v>
      </c>
      <c r="C117" s="2" t="s">
        <v>265</v>
      </c>
      <c r="D117" s="3">
        <v>292.0</v>
      </c>
      <c r="E117" s="2">
        <v>7.0</v>
      </c>
      <c r="F117" s="2" t="s">
        <v>37</v>
      </c>
      <c r="G117" s="2" t="s">
        <v>38</v>
      </c>
      <c r="H117" s="4" t="str">
        <f t="shared" si="2"/>
        <v>livermorium</v>
      </c>
      <c r="I117" s="2" t="str">
        <f t="shared" ref="I117:J117" si="118">IFERROR(__xludf.DUMMYFUNCTION("GOOGLETRANSLATE(F117,""pt"",""en"")"),"family 6A")</f>
        <v>family 6A</v>
      </c>
      <c r="J117" s="2" t="str">
        <f t="shared" si="118"/>
        <v>chalcogenides</v>
      </c>
    </row>
    <row r="118">
      <c r="A118" s="2">
        <v>117.0</v>
      </c>
      <c r="B118" s="2" t="s">
        <v>266</v>
      </c>
      <c r="C118" s="2" t="s">
        <v>267</v>
      </c>
      <c r="D118" s="3">
        <v>291.0</v>
      </c>
      <c r="E118" s="2">
        <v>7.0</v>
      </c>
      <c r="F118" s="2" t="s">
        <v>41</v>
      </c>
      <c r="G118" s="2" t="s">
        <v>42</v>
      </c>
      <c r="H118" s="4" t="str">
        <f t="shared" si="2"/>
        <v>Tenesso</v>
      </c>
      <c r="I118" s="2" t="str">
        <f t="shared" ref="I118:J118" si="119">IFERROR(__xludf.DUMMYFUNCTION("GOOGLETRANSLATE(F118,""pt"",""en"")"),"family 7A")</f>
        <v>family 7A</v>
      </c>
      <c r="J118" s="2" t="str">
        <f t="shared" si="119"/>
        <v> halogens</v>
      </c>
    </row>
    <row r="119">
      <c r="A119" s="2">
        <v>118.0</v>
      </c>
      <c r="B119" s="2" t="s">
        <v>268</v>
      </c>
      <c r="C119" s="2" t="s">
        <v>269</v>
      </c>
      <c r="D119" s="3">
        <v>294.0</v>
      </c>
      <c r="E119" s="2">
        <v>7.0</v>
      </c>
      <c r="F119" s="2" t="s">
        <v>13</v>
      </c>
      <c r="G119" s="2" t="s">
        <v>14</v>
      </c>
      <c r="H119" s="4" t="str">
        <f t="shared" si="2"/>
        <v>Oganessônio</v>
      </c>
      <c r="I119" s="2" t="str">
        <f t="shared" ref="I119:J119" si="120">IFERROR(__xludf.DUMMYFUNCTION("GOOGLETRANSLATE(F119,""pt"",""en"")"),"family 8A")</f>
        <v>family 8A</v>
      </c>
      <c r="J119" s="2" t="str">
        <f t="shared" si="120"/>
        <v>Noble gases</v>
      </c>
    </row>
  </sheetData>
  <drawing r:id="rId1"/>
</worksheet>
</file>