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04_Projekte\Nachfragemodell\03_Modell\endemo\input\households\"/>
    </mc:Choice>
  </mc:AlternateContent>
  <bookViews>
    <workbookView xWindow="0" yWindow="0" windowWidth="28800" windowHeight="14100"/>
  </bookViews>
  <sheets>
    <sheet name="DemandPerPers" sheetId="1" r:id="rId1"/>
    <sheet name="Techn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C45" i="1" l="1"/>
  <c r="C18" i="1"/>
  <c r="C36" i="1"/>
  <c r="C35" i="1"/>
  <c r="C40" i="1"/>
  <c r="C29" i="1"/>
  <c r="C28" i="1"/>
  <c r="C17" i="1"/>
  <c r="C13" i="1"/>
  <c r="C10" i="1"/>
  <c r="C37" i="1"/>
  <c r="C39" i="1"/>
  <c r="G6" i="1" l="1"/>
</calcChain>
</file>

<file path=xl/sharedStrings.xml><?xml version="1.0" encoding="utf-8"?>
<sst xmlns="http://schemas.openxmlformats.org/spreadsheetml/2006/main" count="114" uniqueCount="105">
  <si>
    <t>country_de</t>
  </si>
  <si>
    <t>country_en</t>
  </si>
  <si>
    <t>Country</t>
  </si>
  <si>
    <t>unit: m^2/H</t>
  </si>
  <si>
    <t>Europäische Union (EU6-1958, EU9-1973, EU10-1981, EU12-1986, EU15-1995, EU25-2004, EU27-2007, EU28-2013, EU27-2020)</t>
  </si>
  <si>
    <t>Europäische Union - 27 Länder (ab 2020)</t>
  </si>
  <si>
    <t>Europäische Union - 28 Länder (2013-2020)</t>
  </si>
  <si>
    <t>Europäische Union - 27 Länder (2007-2013)</t>
  </si>
  <si>
    <t>Euroraum (EA11-1999, EA12-2001, EA13-2007, EA15-2008, EA16-2009, EA17-2011, EA18-2014, EA19-2015)</t>
  </si>
  <si>
    <t>Euroraum - 19 Länder (ab 2015)</t>
  </si>
  <si>
    <t>Euroraum - 18 Länder (2014)</t>
  </si>
  <si>
    <t>Belgien</t>
  </si>
  <si>
    <t>Belgium</t>
  </si>
  <si>
    <t>Bulgarien</t>
  </si>
  <si>
    <t>Bulgaria</t>
  </si>
  <si>
    <t>Tschechien</t>
  </si>
  <si>
    <t>Czechia</t>
  </si>
  <si>
    <t>Dänemark</t>
  </si>
  <si>
    <t>Denmark</t>
  </si>
  <si>
    <t>Deutschland (bis 1990 früheres Gebiet der BRD)</t>
  </si>
  <si>
    <t>Germany</t>
  </si>
  <si>
    <t>Estland</t>
  </si>
  <si>
    <t>Estonia</t>
  </si>
  <si>
    <t>Irland</t>
  </si>
  <si>
    <t>Ireland</t>
  </si>
  <si>
    <t>Griechenland</t>
  </si>
  <si>
    <t>Greece</t>
  </si>
  <si>
    <t>Spanien</t>
  </si>
  <si>
    <t>Spain</t>
  </si>
  <si>
    <t>Frankreich</t>
  </si>
  <si>
    <t>France</t>
  </si>
  <si>
    <t>Kroatien</t>
  </si>
  <si>
    <t>Croatia</t>
  </si>
  <si>
    <t>Italien</t>
  </si>
  <si>
    <t>Italy</t>
  </si>
  <si>
    <t>Zypern</t>
  </si>
  <si>
    <t>Cyprus</t>
  </si>
  <si>
    <t>Lettland</t>
  </si>
  <si>
    <t>Latvia</t>
  </si>
  <si>
    <t>Litauen</t>
  </si>
  <si>
    <t>Lithuania</t>
  </si>
  <si>
    <t>Luxemburg</t>
  </si>
  <si>
    <t>Luxembourg</t>
  </si>
  <si>
    <t>Ungarn</t>
  </si>
  <si>
    <t>Hungary</t>
  </si>
  <si>
    <t>Malta</t>
  </si>
  <si>
    <t>Niederlande</t>
  </si>
  <si>
    <t>Netherlands</t>
  </si>
  <si>
    <t>Österreich</t>
  </si>
  <si>
    <t>Austria</t>
  </si>
  <si>
    <t>Polen</t>
  </si>
  <si>
    <t>Poland</t>
  </si>
  <si>
    <t>Portugal</t>
  </si>
  <si>
    <t>Rumänien</t>
  </si>
  <si>
    <t>Romania</t>
  </si>
  <si>
    <t>Slowenien</t>
  </si>
  <si>
    <t>Slovenia</t>
  </si>
  <si>
    <t>Slowakei</t>
  </si>
  <si>
    <t>Slovakia</t>
  </si>
  <si>
    <t>Finnland</t>
  </si>
  <si>
    <t>Finland</t>
  </si>
  <si>
    <t>Schweden</t>
  </si>
  <si>
    <t>Sweden</t>
  </si>
  <si>
    <t>Vereinigtes Königreich</t>
  </si>
  <si>
    <t>United Kingdom</t>
  </si>
  <si>
    <t>Island</t>
  </si>
  <si>
    <t>Iceland</t>
  </si>
  <si>
    <t>Norwegen</t>
  </si>
  <si>
    <t>Norway</t>
  </si>
  <si>
    <t>Schweiz</t>
  </si>
  <si>
    <t>Switzerland</t>
  </si>
  <si>
    <t>Annahme:</t>
  </si>
  <si>
    <t>Mittel zwischen erhöhtem und mäßigem Verbrauch</t>
  </si>
  <si>
    <t>L/d*Pers</t>
  </si>
  <si>
    <t>specific capacity</t>
  </si>
  <si>
    <t>return temperatur</t>
  </si>
  <si>
    <t>flow temperatur</t>
  </si>
  <si>
    <t>°C</t>
  </si>
  <si>
    <t>unit</t>
  </si>
  <si>
    <t>parameter</t>
  </si>
  <si>
    <t>data</t>
  </si>
  <si>
    <t>kWh/m^3*K</t>
  </si>
  <si>
    <t>dem_per_pers</t>
  </si>
  <si>
    <t>mäßig d.h mittel wird gewählt mit 40</t>
  </si>
  <si>
    <t>Montenegro</t>
  </si>
  <si>
    <t>North Macedonia</t>
  </si>
  <si>
    <t>Serbia</t>
  </si>
  <si>
    <t>Albania</t>
  </si>
  <si>
    <t>Bosnia and Herzegovina</t>
  </si>
  <si>
    <t>https://unece.org/fileadmin/DAM/hlm/prgm/hmm/energy_efficiency/Tirana_2014/presentations/6_Vesa_Rutanen_UNDP.pdf</t>
  </si>
  <si>
    <t>gute Quelle auch für Licht etc</t>
  </si>
  <si>
    <t>https://www.co2online.de/energie-sparen/heizenergie-sparen/warmwasser/durchschnittlicher-wasserverbrauch/</t>
  </si>
  <si>
    <t>https://www.blikk.it/angebote/primarmathe/kma0423b.htm</t>
  </si>
  <si>
    <t>https://www.statista.com/statistics/263156/water-consumption-in-selected-countries/</t>
  </si>
  <si>
    <t>https://sos.danubis.org/eng/country-notes/bosnia-and-herzegovina/#:~:text=Average%20water%20consumption%20in%20Bosnia,liters%20per%20capita%20per%20year.</t>
  </si>
  <si>
    <t>https://www.co2online.de/energie-sparen/heizenergie-sparen/warmwasser/durchschnittlicher-wasserverbrauch/#:~:text=Der%20durchschnittliche%20Warmwasserverbrauch%20pro%20Person,durchschnittlich%20bis%20zu%2035%20Prozent.</t>
  </si>
  <si>
    <t>im Jahr 2017:</t>
  </si>
  <si>
    <t>https://de.statista.com/statistik/daten/studie/12353/umfrage/wasserverbrauch-pro-einwohner-und-tag-seit-1990/</t>
  </si>
  <si>
    <t>über Entwicklung Wasserverbrauch in Land un Anteil Warmwasser dran genauere Werte</t>
  </si>
  <si>
    <t>gewählt werden als hygieneGrenze 55 oder 60 °C</t>
  </si>
  <si>
    <t>https://www.bmwi.de/Redaktion/DE/Downloads/Studien/umsetzung-verfahren-ermittlung-energieverbrauch-nicht-amtliche-statisik-langfassung.pdf?__blob=publicationFile&amp;v=7</t>
  </si>
  <si>
    <t>Kaltwasserzulauftemperatur eigentlich aber Länderabhängig 15 grad bis über 20 grad möglich und über das Jahr zeitlich abhängig</t>
  </si>
  <si>
    <t>https://de.statista.com/statistik/daten/studie/249427/umfrage/wasserverbrauch-nach-bundesland/</t>
  </si>
  <si>
    <t>https://www.hochrhein-zeitung.de/themen/energie-umwelt/14385-deutschlands-grosser-wasserverbrauchs-atlas</t>
  </si>
  <si>
    <t>70 aus Rückrechnung Energie Atlas Bayern Strom Projekt; über 60 sehr hoher durchschittlicher verbrauch -&gt; Kategorisierung nach diesen in jedem Bundesland?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</si>
</sst>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NumberFormat="1" applyFont="1" applyFill="1" applyBorder="1" applyAlignment="1"/>
    <xf numFmtId="0" fontId="1" fillId="2" borderId="2" xfId="0" applyNumberFormat="1" applyFont="1" applyFill="1" applyBorder="1" applyAlignment="1"/>
    <xf numFmtId="0" fontId="2" fillId="0" borderId="0" xfId="0" applyFont="1"/>
    <xf numFmtId="1" fontId="0" fillId="0" borderId="0" xfId="0" applyNumberFormat="1"/>
    <xf numFmtId="46" fontId="0" fillId="0" borderId="0" xfId="0" applyNumberFormat="1"/>
    <xf numFmtId="0" fontId="1" fillId="3" borderId="1" xfId="0" applyNumberFormat="1" applyFont="1" applyFill="1" applyBorder="1" applyAlignment="1"/>
    <xf numFmtId="1" fontId="0" fillId="3" borderId="0" xfId="0" applyNumberFormat="1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129540</xdr:colOff>
      <xdr:row>23</xdr:row>
      <xdr:rowOff>161925</xdr:rowOff>
    </xdr:from>
    <xdr:to>
      <xdr:col>16</xdr:col>
      <xdr:colOff>338073</xdr:colOff>
      <xdr:row>54</xdr:row>
      <xdr:rowOff>85025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1540" y="4543425"/>
          <a:ext cx="7828533" cy="582860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571500</xdr:colOff>
      <xdr:row>8</xdr:row>
      <xdr:rowOff>70660</xdr:rowOff>
    </xdr:from>
    <xdr:to>
      <xdr:col>14</xdr:col>
      <xdr:colOff>389686</xdr:colOff>
      <xdr:row>22</xdr:row>
      <xdr:rowOff>159431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1594660"/>
          <a:ext cx="3628186" cy="2755771"/>
        </a:xfrm>
        <a:prstGeom prst="rect">
          <a:avLst/>
        </a:prstGeom>
      </xdr:spPr>
    </xdr:pic>
    <xdr:clientData/>
  </xdr:twoCellAnchor>
  <xdr:twoCellAnchor editAs="oneCell">
    <xdr:from>
      <xdr:col>12</xdr:col>
      <xdr:colOff>354330</xdr:colOff>
      <xdr:row>25</xdr:row>
      <xdr:rowOff>121920</xdr:rowOff>
    </xdr:from>
    <xdr:to>
      <xdr:col>17</xdr:col>
      <xdr:colOff>439549</xdr:colOff>
      <xdr:row>51</xdr:row>
      <xdr:rowOff>45134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98330" y="4884420"/>
          <a:ext cx="3895219" cy="4876214"/>
        </a:xfrm>
        <a:prstGeom prst="rect">
          <a:avLst/>
        </a:prstGeom>
      </xdr:spPr>
    </xdr:pic>
    <xdr:clientData/>
  </xdr:twoCellAnchor>
  <xdr:twoCellAnchor>
    <xdr:from>
      <xdr:col>10</xdr:col>
      <xdr:colOff>441960</xdr:colOff>
      <xdr:row>14</xdr:row>
      <xdr:rowOff>175260</xdr:rowOff>
    </xdr:from>
    <xdr:to>
      <xdr:col>12</xdr:col>
      <xdr:colOff>198120</xdr:colOff>
      <xdr:row>17</xdr:row>
      <xdr:rowOff>22860</xdr:rowOff>
    </xdr:to>
    <xdr:sp macro="" textlink="">
      <xdr:nvSpPr>
        <xdr:cNvPr id="5" name="Rechteck 4"/>
        <xdr:cNvSpPr/>
      </xdr:nvSpPr>
      <xdr:spPr>
        <a:xfrm>
          <a:off x="8366760" y="2735580"/>
          <a:ext cx="1341120" cy="396240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oneCell">
    <xdr:from>
      <xdr:col>16</xdr:col>
      <xdr:colOff>428625</xdr:colOff>
      <xdr:row>21</xdr:row>
      <xdr:rowOff>133350</xdr:rowOff>
    </xdr:from>
    <xdr:to>
      <xdr:col>24</xdr:col>
      <xdr:colOff>460214</xdr:colOff>
      <xdr:row>63</xdr:row>
      <xdr:rowOff>82865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0625" y="4133850"/>
          <a:ext cx="6127589" cy="795051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7</xdr:col>
      <xdr:colOff>260393</xdr:colOff>
      <xdr:row>25</xdr:row>
      <xdr:rowOff>180975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8000" y="2857500"/>
          <a:ext cx="2546393" cy="2085975"/>
        </a:xfrm>
        <a:prstGeom prst="rect">
          <a:avLst/>
        </a:prstGeom>
      </xdr:spPr>
    </xdr:pic>
    <xdr:clientData/>
  </xdr:twoCellAnchor>
  <xdr:twoCellAnchor editAs="oneCell">
    <xdr:from>
      <xdr:col>7</xdr:col>
      <xdr:colOff>647700</xdr:colOff>
      <xdr:row>45</xdr:row>
      <xdr:rowOff>9525</xdr:rowOff>
    </xdr:from>
    <xdr:to>
      <xdr:col>20</xdr:col>
      <xdr:colOff>503605</xdr:colOff>
      <xdr:row>91</xdr:row>
      <xdr:rowOff>113192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81700" y="8582025"/>
          <a:ext cx="9761905" cy="8866667"/>
        </a:xfrm>
        <a:prstGeom prst="rect">
          <a:avLst/>
        </a:prstGeom>
      </xdr:spPr>
    </xdr:pic>
    <xdr:clientData/>
  </xdr:twoCellAnchor>
  <xdr:twoCellAnchor editAs="oneCell">
    <xdr:from>
      <xdr:col>11</xdr:col>
      <xdr:colOff>733425</xdr:colOff>
      <xdr:row>22</xdr:row>
      <xdr:rowOff>38100</xdr:rowOff>
    </xdr:from>
    <xdr:to>
      <xdr:col>20</xdr:col>
      <xdr:colOff>456377</xdr:colOff>
      <xdr:row>68</xdr:row>
      <xdr:rowOff>160814</xdr:rowOff>
    </xdr:to>
    <xdr:pic>
      <xdr:nvPicPr>
        <xdr:cNvPr id="9" name="Grafik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15425" y="4229100"/>
          <a:ext cx="6580952" cy="88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workbookViewId="0">
      <selection activeCell="D16" sqref="D16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82</v>
      </c>
    </row>
    <row r="2" spans="1:16" x14ac:dyDescent="0.25">
      <c r="A2" s="1" t="s">
        <v>2</v>
      </c>
      <c r="B2" s="1" t="s">
        <v>3</v>
      </c>
    </row>
    <row r="3" spans="1:16" x14ac:dyDescent="0.25">
      <c r="A3" s="1" t="s">
        <v>4</v>
      </c>
      <c r="B3" s="1"/>
    </row>
    <row r="4" spans="1:16" x14ac:dyDescent="0.25">
      <c r="A4" s="1" t="s">
        <v>5</v>
      </c>
      <c r="B4" s="1"/>
      <c r="G4" t="s">
        <v>71</v>
      </c>
    </row>
    <row r="5" spans="1:16" x14ac:dyDescent="0.25">
      <c r="A5" s="1" t="s">
        <v>6</v>
      </c>
      <c r="B5" s="1"/>
      <c r="G5" t="s">
        <v>72</v>
      </c>
    </row>
    <row r="6" spans="1:16" x14ac:dyDescent="0.25">
      <c r="A6" s="1" t="s">
        <v>7</v>
      </c>
      <c r="B6" s="1"/>
      <c r="G6">
        <f>(40-32)/2+32</f>
        <v>36</v>
      </c>
      <c r="H6" t="s">
        <v>73</v>
      </c>
    </row>
    <row r="7" spans="1:16" x14ac:dyDescent="0.25">
      <c r="A7" s="1" t="s">
        <v>8</v>
      </c>
      <c r="B7" s="1"/>
    </row>
    <row r="8" spans="1:16" x14ac:dyDescent="0.25">
      <c r="A8" s="1" t="s">
        <v>9</v>
      </c>
      <c r="B8" s="1"/>
    </row>
    <row r="9" spans="1:16" x14ac:dyDescent="0.25">
      <c r="A9" s="1" t="s">
        <v>10</v>
      </c>
      <c r="B9" s="1"/>
      <c r="G9" t="s">
        <v>83</v>
      </c>
      <c r="J9" t="s">
        <v>91</v>
      </c>
    </row>
    <row r="10" spans="1:16" x14ac:dyDescent="0.25">
      <c r="A10" s="1" t="s">
        <v>11</v>
      </c>
      <c r="B10" s="1" t="s">
        <v>12</v>
      </c>
      <c r="C10">
        <f>120*0.35</f>
        <v>42</v>
      </c>
      <c r="P10" t="s">
        <v>89</v>
      </c>
    </row>
    <row r="11" spans="1:16" x14ac:dyDescent="0.25">
      <c r="A11" s="1" t="s">
        <v>13</v>
      </c>
      <c r="B11" s="1" t="s">
        <v>14</v>
      </c>
      <c r="C11">
        <v>40</v>
      </c>
    </row>
    <row r="12" spans="1:16" x14ac:dyDescent="0.25">
      <c r="A12" s="1" t="s">
        <v>15</v>
      </c>
      <c r="B12" s="1" t="s">
        <v>16</v>
      </c>
      <c r="C12">
        <v>40</v>
      </c>
      <c r="F12" s="3" t="s">
        <v>90</v>
      </c>
    </row>
    <row r="13" spans="1:16" x14ac:dyDescent="0.25">
      <c r="A13" s="1" t="s">
        <v>17</v>
      </c>
      <c r="B13" s="1" t="s">
        <v>18</v>
      </c>
      <c r="C13" s="4">
        <f>139*0.35</f>
        <v>48.65</v>
      </c>
      <c r="E13" t="s">
        <v>97</v>
      </c>
    </row>
    <row r="14" spans="1:16" x14ac:dyDescent="0.25">
      <c r="A14" s="6" t="s">
        <v>19</v>
      </c>
      <c r="B14" s="6" t="s">
        <v>20</v>
      </c>
      <c r="C14" s="7">
        <v>60</v>
      </c>
      <c r="D14" t="s">
        <v>95</v>
      </c>
      <c r="E14" s="5" t="s">
        <v>96</v>
      </c>
      <c r="P14" t="s">
        <v>93</v>
      </c>
    </row>
    <row r="15" spans="1:16" x14ac:dyDescent="0.25">
      <c r="A15" s="1" t="s">
        <v>21</v>
      </c>
      <c r="B15" s="1" t="s">
        <v>22</v>
      </c>
      <c r="C15">
        <v>40</v>
      </c>
      <c r="D15" s="8" t="s">
        <v>104</v>
      </c>
      <c r="E15">
        <f>123*0.35</f>
        <v>43.05</v>
      </c>
    </row>
    <row r="16" spans="1:16" x14ac:dyDescent="0.25">
      <c r="A16" s="1" t="s">
        <v>23</v>
      </c>
      <c r="B16" s="1" t="s">
        <v>24</v>
      </c>
      <c r="C16">
        <v>40</v>
      </c>
    </row>
    <row r="17" spans="1:16" x14ac:dyDescent="0.25">
      <c r="A17" s="1" t="s">
        <v>25</v>
      </c>
      <c r="B17" s="1" t="s">
        <v>26</v>
      </c>
      <c r="C17">
        <f>140*0.35</f>
        <v>49</v>
      </c>
    </row>
    <row r="18" spans="1:16" x14ac:dyDescent="0.25">
      <c r="A18" s="1" t="s">
        <v>27</v>
      </c>
      <c r="B18" s="1" t="s">
        <v>28</v>
      </c>
      <c r="C18" s="4">
        <f>145*0.35</f>
        <v>50.75</v>
      </c>
    </row>
    <row r="19" spans="1:16" x14ac:dyDescent="0.25">
      <c r="A19" s="1" t="s">
        <v>29</v>
      </c>
      <c r="B19" s="1" t="s">
        <v>30</v>
      </c>
      <c r="C19" s="4">
        <v>50</v>
      </c>
    </row>
    <row r="20" spans="1:16" x14ac:dyDescent="0.25">
      <c r="A20" s="1" t="s">
        <v>31</v>
      </c>
      <c r="B20" s="1" t="s">
        <v>32</v>
      </c>
      <c r="C20">
        <v>40</v>
      </c>
    </row>
    <row r="21" spans="1:16" x14ac:dyDescent="0.25">
      <c r="A21" s="1" t="s">
        <v>33</v>
      </c>
      <c r="B21" s="1" t="s">
        <v>34</v>
      </c>
      <c r="C21">
        <v>40</v>
      </c>
    </row>
    <row r="22" spans="1:16" x14ac:dyDescent="0.25">
      <c r="A22" s="1" t="s">
        <v>35</v>
      </c>
      <c r="B22" s="1" t="s">
        <v>36</v>
      </c>
      <c r="C22">
        <v>40</v>
      </c>
    </row>
    <row r="23" spans="1:16" x14ac:dyDescent="0.25">
      <c r="A23" s="1" t="s">
        <v>37</v>
      </c>
      <c r="B23" s="1" t="s">
        <v>38</v>
      </c>
      <c r="C23">
        <v>40</v>
      </c>
    </row>
    <row r="24" spans="1:16" x14ac:dyDescent="0.25">
      <c r="A24" s="1" t="s">
        <v>39</v>
      </c>
      <c r="B24" s="1" t="s">
        <v>40</v>
      </c>
      <c r="C24">
        <v>40</v>
      </c>
    </row>
    <row r="25" spans="1:16" x14ac:dyDescent="0.25">
      <c r="A25" s="1" t="s">
        <v>41</v>
      </c>
      <c r="B25" s="1" t="s">
        <v>42</v>
      </c>
      <c r="C25">
        <v>40</v>
      </c>
      <c r="P25" t="s">
        <v>92</v>
      </c>
    </row>
    <row r="26" spans="1:16" x14ac:dyDescent="0.25">
      <c r="A26" s="1" t="s">
        <v>43</v>
      </c>
      <c r="B26" s="1" t="s">
        <v>44</v>
      </c>
      <c r="C26">
        <v>40</v>
      </c>
    </row>
    <row r="27" spans="1:16" x14ac:dyDescent="0.25">
      <c r="A27" s="1" t="s">
        <v>45</v>
      </c>
      <c r="B27" s="1" t="s">
        <v>45</v>
      </c>
      <c r="C27">
        <v>40</v>
      </c>
      <c r="E27" t="s">
        <v>98</v>
      </c>
    </row>
    <row r="28" spans="1:16" x14ac:dyDescent="0.25">
      <c r="A28" s="1" t="s">
        <v>46</v>
      </c>
      <c r="B28" s="1" t="s">
        <v>47</v>
      </c>
      <c r="C28">
        <f>130*0.35</f>
        <v>45.5</v>
      </c>
    </row>
    <row r="29" spans="1:16" x14ac:dyDescent="0.25">
      <c r="A29" s="1" t="s">
        <v>48</v>
      </c>
      <c r="B29" s="1" t="s">
        <v>49</v>
      </c>
      <c r="C29">
        <f>162*0.35</f>
        <v>56.699999999999996</v>
      </c>
    </row>
    <row r="30" spans="1:16" x14ac:dyDescent="0.25">
      <c r="A30" s="1" t="s">
        <v>50</v>
      </c>
      <c r="B30" s="1" t="s">
        <v>51</v>
      </c>
      <c r="C30">
        <v>40</v>
      </c>
      <c r="E30" t="s">
        <v>102</v>
      </c>
    </row>
    <row r="31" spans="1:16" x14ac:dyDescent="0.25">
      <c r="A31" s="1" t="s">
        <v>52</v>
      </c>
      <c r="B31" s="1" t="s">
        <v>52</v>
      </c>
      <c r="C31">
        <v>40</v>
      </c>
    </row>
    <row r="32" spans="1:16" x14ac:dyDescent="0.25">
      <c r="A32" s="1" t="s">
        <v>53</v>
      </c>
      <c r="B32" s="1" t="s">
        <v>54</v>
      </c>
      <c r="C32">
        <v>40</v>
      </c>
      <c r="E32" t="s">
        <v>103</v>
      </c>
    </row>
    <row r="33" spans="1:4" x14ac:dyDescent="0.25">
      <c r="A33" s="1" t="s">
        <v>55</v>
      </c>
      <c r="B33" s="1" t="s">
        <v>56</v>
      </c>
      <c r="C33">
        <v>40</v>
      </c>
    </row>
    <row r="34" spans="1:4" x14ac:dyDescent="0.25">
      <c r="A34" s="1" t="s">
        <v>57</v>
      </c>
      <c r="B34" s="1" t="s">
        <v>58</v>
      </c>
      <c r="C34">
        <v>40</v>
      </c>
    </row>
    <row r="35" spans="1:4" x14ac:dyDescent="0.25">
      <c r="A35" s="1" t="s">
        <v>59</v>
      </c>
      <c r="B35" s="1" t="s">
        <v>60</v>
      </c>
      <c r="C35">
        <f>145*0.35</f>
        <v>50.75</v>
      </c>
    </row>
    <row r="36" spans="1:4" x14ac:dyDescent="0.25">
      <c r="A36" s="1" t="s">
        <v>61</v>
      </c>
      <c r="B36" s="1" t="s">
        <v>62</v>
      </c>
      <c r="C36">
        <f>197*0.35</f>
        <v>68.949999999999989</v>
      </c>
    </row>
    <row r="37" spans="1:4" x14ac:dyDescent="0.25">
      <c r="A37" s="1" t="s">
        <v>63</v>
      </c>
      <c r="B37" s="1" t="s">
        <v>64</v>
      </c>
      <c r="C37" s="4">
        <f>145*0.35</f>
        <v>50.75</v>
      </c>
    </row>
    <row r="38" spans="1:4" x14ac:dyDescent="0.25">
      <c r="A38" s="1" t="s">
        <v>65</v>
      </c>
      <c r="B38" s="1" t="s">
        <v>66</v>
      </c>
      <c r="C38">
        <v>40</v>
      </c>
    </row>
    <row r="39" spans="1:4" x14ac:dyDescent="0.25">
      <c r="A39" s="1" t="s">
        <v>67</v>
      </c>
      <c r="B39" s="1" t="s">
        <v>68</v>
      </c>
      <c r="C39">
        <f>260*0.35</f>
        <v>91</v>
      </c>
    </row>
    <row r="40" spans="1:4" x14ac:dyDescent="0.25">
      <c r="A40" s="1" t="s">
        <v>69</v>
      </c>
      <c r="B40" s="1" t="s">
        <v>70</v>
      </c>
      <c r="C40" s="4">
        <f>237*0.35</f>
        <v>82.949999999999989</v>
      </c>
    </row>
    <row r="41" spans="1:4" x14ac:dyDescent="0.25">
      <c r="A41" s="2" t="s">
        <v>84</v>
      </c>
      <c r="B41" s="2" t="s">
        <v>84</v>
      </c>
      <c r="C41">
        <v>40</v>
      </c>
    </row>
    <row r="42" spans="1:4" x14ac:dyDescent="0.25">
      <c r="A42" s="2" t="s">
        <v>85</v>
      </c>
      <c r="B42" s="2" t="s">
        <v>85</v>
      </c>
      <c r="C42">
        <v>40</v>
      </c>
    </row>
    <row r="43" spans="1:4" x14ac:dyDescent="0.25">
      <c r="A43" s="2" t="s">
        <v>86</v>
      </c>
      <c r="B43" s="2" t="s">
        <v>86</v>
      </c>
      <c r="C43">
        <v>40</v>
      </c>
    </row>
    <row r="44" spans="1:4" x14ac:dyDescent="0.25">
      <c r="A44" s="2" t="s">
        <v>87</v>
      </c>
      <c r="B44" s="2" t="s">
        <v>87</v>
      </c>
      <c r="C44">
        <v>40</v>
      </c>
    </row>
    <row r="45" spans="1:4" x14ac:dyDescent="0.25">
      <c r="A45" s="2" t="s">
        <v>88</v>
      </c>
      <c r="B45" s="2" t="s">
        <v>88</v>
      </c>
      <c r="C45">
        <f>168*0.35</f>
        <v>58.8</v>
      </c>
      <c r="D45" t="s">
        <v>94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24" sqref="G24"/>
    </sheetView>
  </sheetViews>
  <sheetFormatPr baseColWidth="10" defaultRowHeight="15" x14ac:dyDescent="0.25"/>
  <sheetData>
    <row r="1" spans="1:5" x14ac:dyDescent="0.25">
      <c r="A1" t="s">
        <v>79</v>
      </c>
      <c r="B1" t="s">
        <v>80</v>
      </c>
      <c r="C1" t="s">
        <v>78</v>
      </c>
    </row>
    <row r="2" spans="1:5" x14ac:dyDescent="0.25">
      <c r="A2" t="s">
        <v>74</v>
      </c>
      <c r="B2">
        <v>1.1638999999999999</v>
      </c>
      <c r="C2" t="s">
        <v>81</v>
      </c>
      <c r="D2" t="s">
        <v>100</v>
      </c>
    </row>
    <row r="3" spans="1:5" x14ac:dyDescent="0.25">
      <c r="A3" t="s">
        <v>75</v>
      </c>
      <c r="B3">
        <v>12</v>
      </c>
      <c r="C3" t="s">
        <v>77</v>
      </c>
      <c r="D3" t="s">
        <v>101</v>
      </c>
      <c r="E3" t="s">
        <v>100</v>
      </c>
    </row>
    <row r="4" spans="1:5" x14ac:dyDescent="0.25">
      <c r="A4" t="s">
        <v>76</v>
      </c>
      <c r="B4">
        <v>60</v>
      </c>
      <c r="C4" t="s">
        <v>77</v>
      </c>
      <c r="D4" t="s">
        <v>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DemandPerPers</vt:lpstr>
      <vt:lpstr>TechnData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Breuning, Larissa</cp:lastModifiedBy>
  <dcterms:created xsi:type="dcterms:W3CDTF">2020-07-17T07:05:08Z</dcterms:created>
  <dcterms:modified xsi:type="dcterms:W3CDTF">2021-09-01T13:54:29Z</dcterms:modified>
</cp:coreProperties>
</file>