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4DF4F135-7558-4AB3-97EA-7C40AF7BCBE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ata" sheetId="12" r:id="rId1"/>
    <sheet name="Info" sheetId="10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2" l="1"/>
  <c r="I34" i="12"/>
  <c r="I35" i="12"/>
  <c r="H33" i="12"/>
  <c r="H34" i="12"/>
  <c r="H35" i="12"/>
  <c r="H28" i="12"/>
  <c r="I22" i="12"/>
  <c r="C24" i="12"/>
  <c r="F24" i="12" s="1"/>
  <c r="B24" i="12"/>
  <c r="C23" i="12"/>
  <c r="F23" i="12" s="1"/>
  <c r="B23" i="12"/>
  <c r="C17" i="12"/>
  <c r="B17" i="12"/>
  <c r="E17" i="12" s="1"/>
  <c r="M27" i="12"/>
  <c r="L27" i="12"/>
  <c r="E3" i="12"/>
  <c r="F3" i="12"/>
  <c r="E4" i="12"/>
  <c r="F4" i="12"/>
  <c r="E5" i="12"/>
  <c r="F5" i="12"/>
  <c r="E6" i="12"/>
  <c r="F6" i="12"/>
  <c r="E7" i="12"/>
  <c r="F7" i="12"/>
  <c r="E8" i="12"/>
  <c r="F8" i="12"/>
  <c r="E9" i="12"/>
  <c r="F9" i="12"/>
  <c r="E10" i="12"/>
  <c r="F10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E24" i="12"/>
  <c r="E25" i="12"/>
  <c r="F25" i="12"/>
  <c r="E26" i="12"/>
  <c r="F26" i="12"/>
  <c r="E27" i="12"/>
  <c r="F27" i="12"/>
  <c r="E28" i="12"/>
  <c r="F28" i="12"/>
  <c r="E29" i="12"/>
  <c r="F29" i="12"/>
  <c r="E30" i="12"/>
  <c r="F30" i="12"/>
  <c r="E31" i="12"/>
  <c r="F31" i="12"/>
  <c r="E32" i="12"/>
  <c r="F32" i="12"/>
  <c r="E33" i="12"/>
  <c r="F33" i="12"/>
  <c r="E34" i="12"/>
  <c r="F34" i="12"/>
  <c r="E35" i="12"/>
  <c r="F35" i="12"/>
  <c r="F2" i="12"/>
  <c r="E2" i="12"/>
  <c r="P39" i="12" l="1"/>
  <c r="O39" i="12"/>
  <c r="P37" i="12"/>
  <c r="P38" i="12"/>
  <c r="P40" i="12"/>
  <c r="P41" i="12"/>
  <c r="P42" i="12"/>
  <c r="P43" i="12"/>
  <c r="P44" i="12"/>
  <c r="P45" i="12"/>
  <c r="O37" i="12"/>
  <c r="O38" i="12"/>
  <c r="O40" i="12"/>
  <c r="O41" i="12"/>
  <c r="O42" i="12"/>
  <c r="O43" i="12"/>
  <c r="O44" i="12"/>
  <c r="O45" i="12"/>
  <c r="P36" i="12"/>
  <c r="O36" i="12"/>
  <c r="E37" i="12"/>
  <c r="F37" i="12"/>
  <c r="E38" i="12"/>
  <c r="F38" i="12"/>
  <c r="E39" i="12"/>
  <c r="F39" i="12"/>
  <c r="E40" i="12"/>
  <c r="F40" i="12"/>
  <c r="E41" i="12"/>
  <c r="F41" i="12"/>
  <c r="I41" i="12" s="1"/>
  <c r="E42" i="12"/>
  <c r="F42" i="12"/>
  <c r="E43" i="12"/>
  <c r="F43" i="12"/>
  <c r="E44" i="12"/>
  <c r="F44" i="12"/>
  <c r="E45" i="12"/>
  <c r="F45" i="12"/>
  <c r="F36" i="12"/>
  <c r="E36" i="12"/>
  <c r="P33" i="12"/>
  <c r="O33" i="12"/>
  <c r="P34" i="12"/>
  <c r="O34" i="12"/>
  <c r="P35" i="12"/>
  <c r="O35" i="12"/>
  <c r="P32" i="12"/>
  <c r="I32" i="12" s="1"/>
  <c r="O32" i="12"/>
  <c r="H32" i="12" s="1"/>
  <c r="P31" i="12"/>
  <c r="I31" i="12" s="1"/>
  <c r="O31" i="12"/>
  <c r="H31" i="12" s="1"/>
  <c r="P30" i="12"/>
  <c r="I30" i="12" s="1"/>
  <c r="O30" i="12"/>
  <c r="H30" i="12" s="1"/>
  <c r="P29" i="12"/>
  <c r="I29" i="12" s="1"/>
  <c r="O29" i="12"/>
  <c r="H29" i="12" s="1"/>
  <c r="P28" i="12"/>
  <c r="I28" i="12" s="1"/>
  <c r="O28" i="12"/>
  <c r="P27" i="12"/>
  <c r="I27" i="12" s="1"/>
  <c r="O27" i="12"/>
  <c r="H27" i="12" s="1"/>
  <c r="P26" i="12"/>
  <c r="I26" i="12" s="1"/>
  <c r="O26" i="12"/>
  <c r="P25" i="12"/>
  <c r="I25" i="12" s="1"/>
  <c r="O25" i="12"/>
  <c r="H25" i="12" s="1"/>
  <c r="P24" i="12"/>
  <c r="I24" i="12" s="1"/>
  <c r="O24" i="12"/>
  <c r="P23" i="12"/>
  <c r="I23" i="12" s="1"/>
  <c r="O23" i="12"/>
  <c r="H23" i="12" s="1"/>
  <c r="P22" i="12"/>
  <c r="O22" i="12"/>
  <c r="P21" i="12"/>
  <c r="I21" i="12" s="1"/>
  <c r="O21" i="12"/>
  <c r="H21" i="12" s="1"/>
  <c r="P20" i="12"/>
  <c r="I20" i="12" s="1"/>
  <c r="O20" i="12"/>
  <c r="P19" i="12"/>
  <c r="I19" i="12" s="1"/>
  <c r="O19" i="12"/>
  <c r="H19" i="12" s="1"/>
  <c r="P18" i="12"/>
  <c r="I18" i="12" s="1"/>
  <c r="O18" i="12"/>
  <c r="P17" i="12"/>
  <c r="I17" i="12" s="1"/>
  <c r="O17" i="12"/>
  <c r="H17" i="12" s="1"/>
  <c r="P16" i="12"/>
  <c r="I16" i="12" s="1"/>
  <c r="O16" i="12"/>
  <c r="P15" i="12"/>
  <c r="I15" i="12" s="1"/>
  <c r="O15" i="12"/>
  <c r="H15" i="12" s="1"/>
  <c r="P14" i="12"/>
  <c r="I14" i="12" s="1"/>
  <c r="O14" i="12"/>
  <c r="P13" i="12"/>
  <c r="I13" i="12" s="1"/>
  <c r="O13" i="12"/>
  <c r="H13" i="12" s="1"/>
  <c r="P12" i="12"/>
  <c r="I12" i="12" s="1"/>
  <c r="O12" i="12"/>
  <c r="P11" i="12"/>
  <c r="I11" i="12" s="1"/>
  <c r="O11" i="12"/>
  <c r="H11" i="12" s="1"/>
  <c r="P10" i="12"/>
  <c r="I10" i="12" s="1"/>
  <c r="O10" i="12"/>
  <c r="P9" i="12"/>
  <c r="I9" i="12" s="1"/>
  <c r="O9" i="12"/>
  <c r="H9" i="12" s="1"/>
  <c r="P8" i="12"/>
  <c r="I8" i="12" s="1"/>
  <c r="O8" i="12"/>
  <c r="P7" i="12"/>
  <c r="I7" i="12" s="1"/>
  <c r="O7" i="12"/>
  <c r="H7" i="12" s="1"/>
  <c r="P6" i="12"/>
  <c r="I6" i="12" s="1"/>
  <c r="O6" i="12"/>
  <c r="P5" i="12"/>
  <c r="I5" i="12" s="1"/>
  <c r="O5" i="12"/>
  <c r="H5" i="12" s="1"/>
  <c r="P4" i="12"/>
  <c r="I4" i="12" s="1"/>
  <c r="O4" i="12"/>
  <c r="P3" i="12"/>
  <c r="I3" i="12" s="1"/>
  <c r="O3" i="12"/>
  <c r="H3" i="12" s="1"/>
  <c r="P2" i="12"/>
  <c r="O2" i="12"/>
  <c r="I2" i="12"/>
  <c r="H42" i="12" l="1"/>
  <c r="H43" i="12"/>
  <c r="H44" i="12"/>
  <c r="H40" i="12"/>
  <c r="I43" i="12"/>
  <c r="I39" i="12"/>
  <c r="I36" i="12"/>
  <c r="I45" i="12"/>
  <c r="I37" i="12"/>
  <c r="H45" i="12"/>
  <c r="H37" i="12"/>
  <c r="I44" i="12"/>
  <c r="I40" i="12"/>
  <c r="H39" i="12"/>
  <c r="H36" i="12"/>
  <c r="I42" i="12"/>
  <c r="I38" i="12"/>
  <c r="H38" i="12"/>
  <c r="H41" i="12"/>
  <c r="H4" i="12"/>
  <c r="H8" i="12"/>
  <c r="H12" i="12"/>
  <c r="H14" i="12"/>
  <c r="H18" i="12"/>
  <c r="H20" i="12"/>
  <c r="H22" i="12"/>
  <c r="H24" i="12"/>
  <c r="H26" i="12"/>
  <c r="H2" i="12"/>
  <c r="H6" i="12"/>
  <c r="H10" i="12"/>
  <c r="H16" i="12"/>
</calcChain>
</file>

<file path=xl/sharedStrings.xml><?xml version="1.0" encoding="utf-8"?>
<sst xmlns="http://schemas.openxmlformats.org/spreadsheetml/2006/main" count="260" uniqueCount="160">
  <si>
    <t>Country</t>
  </si>
  <si>
    <t>Demand electricity [TWh]</t>
  </si>
  <si>
    <t>Demand heat [TWh]</t>
  </si>
  <si>
    <t>Demand hydrogen [TWh]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</si>
  <si>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</si>
  <si>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</si>
  <si>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</si>
  <si>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</si>
  <si>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</si>
  <si>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</si>
  <si>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</si>
  <si>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</si>
  <si>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</si>
  <si>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</si>
  <si>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</si>
  <si>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</si>
  <si>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</si>
  <si>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</si>
  <si>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</si>
  <si>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</si>
  <si>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</si>
  <si>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</si>
  <si>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</si>
  <si>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</si>
  <si>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</si>
  <si>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</si>
  <si>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</si>
  <si>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</si>
  <si>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</si>
  <si>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</si>
  <si>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</si>
  <si>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</si>
  <si>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</si>
  <si>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</si>
  <si>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</si>
  <si>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electricity</t>
  </si>
  <si>
    <t>Belgien</t>
  </si>
  <si>
    <t>Bulgarien</t>
  </si>
  <si>
    <t>Tschechien</t>
  </si>
  <si>
    <t>Dänemark</t>
  </si>
  <si>
    <t>Deutschland (bis 1990 früheres Gebiet der BRD)</t>
  </si>
  <si>
    <t>Irland</t>
  </si>
  <si>
    <t>Griechenland</t>
  </si>
  <si>
    <t>Spanien</t>
  </si>
  <si>
    <t>Frankreich</t>
  </si>
  <si>
    <t>Kroatien</t>
  </si>
  <si>
    <t>Italien</t>
  </si>
  <si>
    <t>Litauen</t>
  </si>
  <si>
    <t>Luxemburg</t>
  </si>
  <si>
    <t>Ungarn</t>
  </si>
  <si>
    <t>Niederlande</t>
  </si>
  <si>
    <t>Österreich</t>
  </si>
  <si>
    <t>Polen</t>
  </si>
  <si>
    <t>Rumänien</t>
  </si>
  <si>
    <t>Slowenien</t>
  </si>
  <si>
    <t>Slowakei</t>
  </si>
  <si>
    <t>Finnland</t>
  </si>
  <si>
    <t>Schweden</t>
  </si>
  <si>
    <t>Vereinigtes Königreich</t>
  </si>
  <si>
    <t>Norwegen</t>
  </si>
  <si>
    <t>Nordmazedonien</t>
  </si>
  <si>
    <t>Albanien</t>
  </si>
  <si>
    <t>Serbien</t>
  </si>
  <si>
    <t>Bosnien und Herzegowina</t>
  </si>
  <si>
    <t>Estland</t>
  </si>
  <si>
    <t>Lettland</t>
  </si>
  <si>
    <t>Island</t>
  </si>
  <si>
    <t>Rest el</t>
  </si>
  <si>
    <t>Rest heat</t>
  </si>
  <si>
    <t>Estonia</t>
  </si>
  <si>
    <t>Lithuania</t>
  </si>
  <si>
    <t>Iceland</t>
  </si>
  <si>
    <t>Indonesia</t>
  </si>
  <si>
    <t>Europe</t>
  </si>
  <si>
    <t>https://www.enerdata.net/estore/energy-market/indonesia/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</si>
  <si>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</si>
  <si>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</si>
  <si>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</si>
  <si>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</si>
  <si>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</si>
  <si>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</si>
  <si>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</si>
  <si>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</si>
  <si>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</si>
  <si>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</si>
  <si>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</si>
  <si>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</si>
  <si>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</si>
  <si>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</si>
  <si>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</si>
  <si>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</si>
  <si>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</si>
  <si>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</si>
  <si>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</si>
  <si>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</si>
  <si>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</si>
  <si>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</si>
  <si>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</si>
  <si>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</si>
  <si>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</si>
  <si>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</si>
  <si>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</si>
  <si>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</si>
  <si>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</si>
  <si>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</si>
  <si>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</si>
  <si>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</si>
  <si>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</si>
  <si>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</si>
  <si>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</si>
  <si>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</si>
  <si>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</si>
  <si>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</si>
  <si>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</si>
  <si>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</si>
  <si>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</si>
  <si>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</si>
  <si>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Timor-Leste</t>
  </si>
  <si>
    <t>Hong Kong (China)</t>
  </si>
  <si>
    <t>Macao (China)</t>
  </si>
  <si>
    <t>Taiwan (China)</t>
  </si>
  <si>
    <t>Korea DPR</t>
  </si>
  <si>
    <t>Korea</t>
  </si>
  <si>
    <t>Afghanistan</t>
  </si>
  <si>
    <t>Iraq</t>
  </si>
  <si>
    <t>https://www.iea.org/countries/switzerland</t>
  </si>
  <si>
    <t>Description:</t>
  </si>
  <si>
    <t xml:space="preserve">Comparison between statistical consumption data for 2018 and model calculation (without rest sector) for 2018.
</t>
  </si>
  <si>
    <t>Based on this comparison the rest sector in industry is calculated.</t>
  </si>
  <si>
    <t>Source:</t>
  </si>
  <si>
    <t>[1]</t>
  </si>
  <si>
    <t>Eurostat</t>
  </si>
  <si>
    <t>Vereinfachte Energiebilanzen [nrg_bal_s]</t>
  </si>
  <si>
    <t>NRG_BAL</t>
  </si>
  <si>
    <t>Endenergieverbrauch - Industriesektor - energetischer Verbrauch</t>
  </si>
  <si>
    <t>SIEC</t>
  </si>
  <si>
    <t>Insgesamt</t>
  </si>
  <si>
    <t>Elektrizität</t>
  </si>
  <si>
    <t>Original unit:</t>
  </si>
  <si>
    <t>GWh (in overall in TWh)</t>
  </si>
  <si>
    <t>[2]</t>
  </si>
  <si>
    <t>[3]</t>
  </si>
  <si>
    <t>Further Info</t>
  </si>
  <si>
    <t>F1</t>
  </si>
  <si>
    <t>Assumptions:</t>
  </si>
  <si>
    <t>A1</t>
  </si>
  <si>
    <t>in [1]</t>
  </si>
  <si>
    <t>Fuel demand = Total demand - electricity</t>
  </si>
  <si>
    <t>see Industry_demand_total_electricity_heat.xls</t>
  </si>
  <si>
    <t>https://www.iea.org/countries</t>
  </si>
  <si>
    <t>[4]</t>
  </si>
  <si>
    <t>ASEAN without Laos DPR</t>
  </si>
  <si>
    <t>Laos</t>
  </si>
  <si>
    <t>https://www.eria.org/uploads/media/0.Lao_Energy_Statistics_2018_complete_book.pdf</t>
  </si>
  <si>
    <t>electricity 2018</t>
  </si>
  <si>
    <t>heat 2018</t>
  </si>
  <si>
    <t>electricity TWh 2018</t>
  </si>
  <si>
    <t>fuel TWh 2018</t>
  </si>
  <si>
    <t>electricity forecast 2018</t>
  </si>
  <si>
    <t>heat forecast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</si>
</sst>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2" xfId="0" applyFont="1" applyFill="1" applyBorder="1"/>
    <xf numFmtId="2" fontId="0" fillId="0" borderId="0" xfId="0" applyNumberFormat="1"/>
    <xf numFmtId="0" fontId="3" fillId="2" borderId="3" xfId="0" applyFont="1" applyFill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0" fontId="0" fillId="0" borderId="11" xfId="0" applyBorder="1"/>
    <xf numFmtId="0" fontId="4" fillId="0" borderId="0" xfId="0" applyFont="1"/>
    <xf numFmtId="0" fontId="5" fillId="0" borderId="0" xfId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3" borderId="0" xfId="0" applyFill="1"/>
    <xf numFmtId="0" fontId="0" fillId="4" borderId="0" xfId="0" applyFill="1"/>
  </cellXfs>
  <cellStyles count="2">
    <cellStyle name="Link" xfId="1" builtinId="8"/>
    <cellStyle name="Standard" xfId="0" builtinId="0"/>
  </cellStyles>
  <dxfs count="4">
    <dxf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rojekte\endemo\results\results_2018_2023_06_09_forRestInd\IND_energy_demand_2018_Trend_validate_afterAlu&amp;Steel_prim.xlsx" TargetMode="External"/><Relationship Id="rId1" Type="http://schemas.openxmlformats.org/officeDocument/2006/relationships/externalLinkPath" Target="/Projekte/endemo/results/results_2018_2023_06_09_forRestInd/IND_energy_demand_2018_Trend_validate_afterAlu&amp;Steel_pr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eel_prim"/>
      <sheetName val="steel_total"/>
      <sheetName val="steel_sec"/>
      <sheetName val="not_Fe_metals"/>
      <sheetName val="alu_prim"/>
      <sheetName val="alu_sec"/>
      <sheetName val="copper_prim"/>
      <sheetName val="copper_sec"/>
      <sheetName val="chemicals"/>
      <sheetName val="chlorine"/>
      <sheetName val="ammonia_classic"/>
      <sheetName val="methanol_classic"/>
      <sheetName val="ethylene_classic"/>
      <sheetName val="propylene_classic"/>
      <sheetName val="aromate_classic"/>
      <sheetName val="paper"/>
      <sheetName val="not_metall"/>
      <sheetName val="cement"/>
      <sheetName val="glass"/>
      <sheetName val="forecasted"/>
      <sheetName val="forecasted_forRest"/>
    </sheetNames>
    <sheetDataSet>
      <sheetData sheetId="0"/>
      <sheetData sheetId="1">
        <row r="17">
          <cell r="B17">
            <v>4.1115942856168779</v>
          </cell>
          <cell r="C17">
            <v>39.498741598575151</v>
          </cell>
          <cell r="D17">
            <v>43.610335884192025</v>
          </cell>
          <cell r="H17">
            <v>37.216000000000001</v>
          </cell>
        </row>
        <row r="23">
          <cell r="B23">
            <v>2.6073852727793949</v>
          </cell>
          <cell r="C23">
            <v>18.05960959079621</v>
          </cell>
          <cell r="D23">
            <v>20.666994863575606</v>
          </cell>
          <cell r="H23">
            <v>14.246317769444444</v>
          </cell>
        </row>
        <row r="24">
          <cell r="B24">
            <v>2.9190831392349832</v>
          </cell>
          <cell r="C24">
            <v>20.985986380294175</v>
          </cell>
          <cell r="D24">
            <v>23.905069519529157</v>
          </cell>
          <cell r="H24">
            <v>17.445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3">
          <cell r="B23">
            <v>24.208460742928018</v>
          </cell>
          <cell r="C23">
            <v>69.428023120071984</v>
          </cell>
          <cell r="I23">
            <v>93.636483862999995</v>
          </cell>
          <cell r="M23">
            <v>72.52670864444444</v>
          </cell>
        </row>
        <row r="24">
          <cell r="B24">
            <v>23.452693448590889</v>
          </cell>
          <cell r="C24">
            <v>55.143478036279937</v>
          </cell>
          <cell r="I24">
            <v>78.596171484870823</v>
          </cell>
          <cell r="M24">
            <v>72.106000000000009</v>
          </cell>
        </row>
      </sheetData>
      <sheetData sheetId="16"/>
      <sheetData sheetId="17"/>
      <sheetData sheetId="18"/>
      <sheetData sheetId="19">
        <row r="17">
          <cell r="B17">
            <v>10.5890523258879</v>
          </cell>
          <cell r="C17">
            <v>63.599192265884021</v>
          </cell>
        </row>
        <row r="23">
          <cell r="B23">
            <v>28.040756226227529</v>
          </cell>
          <cell r="C23">
            <v>91.913150199821246</v>
          </cell>
        </row>
        <row r="24">
          <cell r="B24">
            <v>29.720150158416828</v>
          </cell>
          <cell r="C24">
            <v>82.109265263005398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ia.org/uploads/media/0.Lao_Energy_Statistics_2018_complete_book.pdf" TargetMode="External"/><Relationship Id="rId2" Type="http://schemas.openxmlformats.org/officeDocument/2006/relationships/hyperlink" Target="https://www.iea.org/countries" TargetMode="External"/><Relationship Id="rId1" Type="http://schemas.openxmlformats.org/officeDocument/2006/relationships/hyperlink" Target="https://www.iea.org/countries/switzer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0A31-759B-46EA-9DCB-AD632C0A37A7}">
  <dimension ref="A1:P86"/>
  <sheetViews>
    <sheetView tabSelected="1" workbookViewId="0">
      <selection activeCell="S31" sqref="S31"/>
    </sheetView>
  </sheetViews>
  <sheetFormatPr baseColWidth="10" defaultColWidth="8.7109375" defaultRowHeight="15" x14ac:dyDescent="0.25"/>
  <cols>
    <col min="2" max="2" width="10.42578125" customWidth="1"/>
    <col min="4" max="5" width="10" customWidth="1"/>
    <col min="12" max="12" width="9.7109375" customWidth="1"/>
    <col min="14" max="14" width="9.7109375" customWidth="1"/>
    <col min="15" max="15" width="10.7109375" customWidth="1"/>
  </cols>
  <sheetData>
    <row r="1" spans="1:16" ht="45" x14ac:dyDescent="0.25">
      <c r="A1" s="17" t="s">
        <v>0</v>
      </c>
      <c r="B1" s="18" t="s">
        <v>1</v>
      </c>
      <c r="C1" s="18" t="s">
        <v>2</v>
      </c>
      <c r="D1" s="17" t="s">
        <v>3</v>
      </c>
      <c r="E1" s="16" t="s">
        <v>158</v>
      </c>
      <c r="F1" s="16" t="s">
        <v>159</v>
      </c>
      <c r="G1" s="16"/>
      <c r="H1" t="s">
        <v>67</v>
      </c>
      <c r="I1" t="s">
        <v>68</v>
      </c>
      <c r="L1" s="16" t="s">
        <v>156</v>
      </c>
      <c r="M1" s="16" t="s">
        <v>157</v>
      </c>
      <c r="N1" s="16"/>
      <c r="O1" s="16" t="s">
        <v>154</v>
      </c>
      <c r="P1" s="16" t="s">
        <v>155</v>
      </c>
    </row>
    <row r="2" spans="1:16" x14ac:dyDescent="0.25">
      <c r="A2" t="s">
        <v>4</v>
      </c>
      <c r="B2">
        <v>12.54849410508043</v>
      </c>
      <c r="C2">
        <v>68.10305361833943</v>
      </c>
      <c r="D2">
        <v>0</v>
      </c>
      <c r="E2">
        <f>B2</f>
        <v>12.54849410508043</v>
      </c>
      <c r="F2">
        <f>C2</f>
        <v>68.10305361833943</v>
      </c>
      <c r="H2" s="2">
        <f>(O2-E2)/O2*100</f>
        <v>67.917085486094209</v>
      </c>
      <c r="I2" s="2">
        <f>(P2-F2)/P2*100</f>
        <v>20.375092474057411</v>
      </c>
      <c r="K2" s="1" t="s">
        <v>36</v>
      </c>
      <c r="L2">
        <v>39.112699999999997</v>
      </c>
      <c r="M2">
        <v>85.529837000000001</v>
      </c>
      <c r="N2" s="1" t="s">
        <v>36</v>
      </c>
      <c r="O2">
        <f>L2</f>
        <v>39.112699999999997</v>
      </c>
      <c r="P2">
        <f>M2</f>
        <v>85.529837000000001</v>
      </c>
    </row>
    <row r="3" spans="1:16" x14ac:dyDescent="0.25">
      <c r="A3" t="s">
        <v>5</v>
      </c>
      <c r="B3">
        <v>2.289831634556502</v>
      </c>
      <c r="C3">
        <v>7.8748656834447246</v>
      </c>
      <c r="D3">
        <v>0</v>
      </c>
      <c r="E3">
        <f t="shared" ref="E3:E35" si="0">B3</f>
        <v>2.289831634556502</v>
      </c>
      <c r="F3">
        <f t="shared" ref="F3:F35" si="1">C3</f>
        <v>7.8748656834447246</v>
      </c>
      <c r="H3" s="2">
        <f>(O3-E3)/O3*100</f>
        <v>76.803971912341112</v>
      </c>
      <c r="I3" s="2">
        <f>(P3-F3)/P3*100</f>
        <v>64.017045274984028</v>
      </c>
      <c r="K3" s="1" t="s">
        <v>37</v>
      </c>
      <c r="L3">
        <v>9.8716540000000013</v>
      </c>
      <c r="M3">
        <v>21.884989000000001</v>
      </c>
      <c r="N3" s="1" t="s">
        <v>37</v>
      </c>
      <c r="O3">
        <f>L3</f>
        <v>9.8716540000000013</v>
      </c>
      <c r="P3">
        <f>M3</f>
        <v>21.884989000000001</v>
      </c>
    </row>
    <row r="4" spans="1:16" x14ac:dyDescent="0.25">
      <c r="A4" t="s">
        <v>6</v>
      </c>
      <c r="B4">
        <v>5.787726580788477</v>
      </c>
      <c r="C4">
        <v>38.703699200451389</v>
      </c>
      <c r="D4">
        <v>0</v>
      </c>
      <c r="E4">
        <f t="shared" si="0"/>
        <v>5.787726580788477</v>
      </c>
      <c r="F4">
        <f t="shared" si="1"/>
        <v>38.703699200451389</v>
      </c>
      <c r="H4" s="2">
        <f>(O4-E4)/O4*100</f>
        <v>76.184098452755435</v>
      </c>
      <c r="I4" s="2">
        <f>(P4-F4)/P4*100</f>
        <v>27.834314322206101</v>
      </c>
      <c r="K4" s="1" t="s">
        <v>38</v>
      </c>
      <c r="L4">
        <v>24.301942</v>
      </c>
      <c r="M4">
        <v>53.631721000000006</v>
      </c>
      <c r="N4" s="1" t="s">
        <v>38</v>
      </c>
      <c r="O4">
        <f>L4</f>
        <v>24.301942</v>
      </c>
      <c r="P4">
        <f>M4</f>
        <v>53.631721000000006</v>
      </c>
    </row>
    <row r="5" spans="1:16" x14ac:dyDescent="0.25">
      <c r="A5" t="s">
        <v>7</v>
      </c>
      <c r="B5">
        <v>1.5939085590677839</v>
      </c>
      <c r="C5">
        <v>3.6776015570810778</v>
      </c>
      <c r="D5">
        <v>0</v>
      </c>
      <c r="E5">
        <f t="shared" si="0"/>
        <v>1.5939085590677839</v>
      </c>
      <c r="F5">
        <f t="shared" si="1"/>
        <v>3.6776015570810778</v>
      </c>
      <c r="H5" s="2">
        <f>(O5-E5)/O5*100</f>
        <v>81.408793246365079</v>
      </c>
      <c r="I5" s="2">
        <f>(P5-F5)/P5*100</f>
        <v>80.295127401779069</v>
      </c>
      <c r="K5" s="1" t="s">
        <v>39</v>
      </c>
      <c r="L5">
        <v>8.5734539999999999</v>
      </c>
      <c r="M5">
        <v>18.663412000000005</v>
      </c>
      <c r="N5" s="1" t="s">
        <v>39</v>
      </c>
      <c r="O5">
        <f>L5</f>
        <v>8.5734539999999999</v>
      </c>
      <c r="P5">
        <f>M5</f>
        <v>18.663412000000005</v>
      </c>
    </row>
    <row r="6" spans="1:16" x14ac:dyDescent="0.25">
      <c r="A6" t="s">
        <v>8</v>
      </c>
      <c r="B6">
        <v>80.101526922622696</v>
      </c>
      <c r="C6">
        <v>319.88056440244321</v>
      </c>
      <c r="D6">
        <v>0</v>
      </c>
      <c r="E6">
        <f t="shared" si="0"/>
        <v>80.101526922622696</v>
      </c>
      <c r="F6">
        <f t="shared" si="1"/>
        <v>319.88056440244321</v>
      </c>
      <c r="H6" s="2">
        <f>(O6-E6)/O6*100</f>
        <v>65.252865424604195</v>
      </c>
      <c r="I6" s="2">
        <f>(P6-F6)/P6*100</f>
        <v>26.198495817706451</v>
      </c>
      <c r="K6" s="1" t="s">
        <v>40</v>
      </c>
      <c r="L6">
        <v>230.52699999999999</v>
      </c>
      <c r="M6">
        <v>433.43366500000002</v>
      </c>
      <c r="N6" s="1" t="s">
        <v>40</v>
      </c>
      <c r="O6">
        <f>L6</f>
        <v>230.52699999999999</v>
      </c>
      <c r="P6">
        <f>M6</f>
        <v>433.43366500000002</v>
      </c>
    </row>
    <row r="7" spans="1:16" x14ac:dyDescent="0.25">
      <c r="A7" t="s">
        <v>9</v>
      </c>
      <c r="B7">
        <v>0.84946346375347714</v>
      </c>
      <c r="C7">
        <v>3.142083205041502</v>
      </c>
      <c r="D7">
        <v>0</v>
      </c>
      <c r="E7">
        <f t="shared" si="0"/>
        <v>0.84946346375347714</v>
      </c>
      <c r="F7">
        <f t="shared" si="1"/>
        <v>3.142083205041502</v>
      </c>
      <c r="H7" s="2">
        <f>(O7-E7)/O7*100</f>
        <v>88.249758985157712</v>
      </c>
      <c r="I7" s="2">
        <f>(P7-F7)/P7*100</f>
        <v>83.788373160708844</v>
      </c>
      <c r="K7" s="1" t="s">
        <v>41</v>
      </c>
      <c r="L7">
        <v>7.2293280000000006</v>
      </c>
      <c r="M7">
        <v>19.381664999999998</v>
      </c>
      <c r="N7" s="1" t="s">
        <v>41</v>
      </c>
      <c r="O7">
        <f>L7</f>
        <v>7.2293280000000006</v>
      </c>
      <c r="P7">
        <f>M7</f>
        <v>19.381664999999998</v>
      </c>
    </row>
    <row r="8" spans="1:16" x14ac:dyDescent="0.25">
      <c r="A8" t="s">
        <v>10</v>
      </c>
      <c r="B8">
        <v>5.2430137009042586</v>
      </c>
      <c r="C8">
        <v>12.51497567171079</v>
      </c>
      <c r="D8">
        <v>0</v>
      </c>
      <c r="E8">
        <f t="shared" si="0"/>
        <v>5.2430137009042586</v>
      </c>
      <c r="F8">
        <f t="shared" si="1"/>
        <v>12.51497567171079</v>
      </c>
      <c r="H8" s="2">
        <f>(O8-E8)/O8*100</f>
        <v>57.763614605838335</v>
      </c>
      <c r="I8" s="2">
        <f>(P8-F8)/P8*100</f>
        <v>35.79290999610248</v>
      </c>
      <c r="K8" s="1" t="s">
        <v>42</v>
      </c>
      <c r="L8">
        <v>12.413500000000001</v>
      </c>
      <c r="M8">
        <v>19.491579000000002</v>
      </c>
      <c r="N8" s="1" t="s">
        <v>42</v>
      </c>
      <c r="O8">
        <f>L8</f>
        <v>12.413500000000001</v>
      </c>
      <c r="P8">
        <f>M8</f>
        <v>19.491579000000002</v>
      </c>
    </row>
    <row r="9" spans="1:16" x14ac:dyDescent="0.25">
      <c r="A9" t="s">
        <v>11</v>
      </c>
      <c r="B9">
        <v>28.214463478519541</v>
      </c>
      <c r="C9">
        <v>84.082611212691049</v>
      </c>
      <c r="D9">
        <v>0</v>
      </c>
      <c r="E9">
        <f t="shared" si="0"/>
        <v>28.214463478519541</v>
      </c>
      <c r="F9">
        <f t="shared" si="1"/>
        <v>84.082611212691049</v>
      </c>
      <c r="H9" s="2">
        <f>(O9-E9)/O9*100</f>
        <v>64.130660854422842</v>
      </c>
      <c r="I9" s="2">
        <f>(P9-F9)/P9*100</f>
        <v>46.269129182235893</v>
      </c>
      <c r="K9" s="1" t="s">
        <v>43</v>
      </c>
      <c r="L9">
        <v>78.659000000000006</v>
      </c>
      <c r="M9">
        <v>156.48845800000001</v>
      </c>
      <c r="N9" s="1" t="s">
        <v>43</v>
      </c>
      <c r="O9">
        <f>L9</f>
        <v>78.659000000000006</v>
      </c>
      <c r="P9">
        <f>M9</f>
        <v>156.48845800000001</v>
      </c>
    </row>
    <row r="10" spans="1:16" x14ac:dyDescent="0.25">
      <c r="A10" t="s">
        <v>12</v>
      </c>
      <c r="B10">
        <v>33.543146831610038</v>
      </c>
      <c r="C10">
        <v>116.5905031042068</v>
      </c>
      <c r="D10">
        <v>0</v>
      </c>
      <c r="E10">
        <f t="shared" si="0"/>
        <v>33.543146831610038</v>
      </c>
      <c r="F10">
        <f t="shared" si="1"/>
        <v>116.5905031042068</v>
      </c>
      <c r="H10" s="2">
        <f>(O10-E10)/O10*100</f>
        <v>71.311884648597612</v>
      </c>
      <c r="I10" s="2">
        <f>(P10-F10)/P10*100</f>
        <v>44.802064673101341</v>
      </c>
      <c r="K10" s="1" t="s">
        <v>44</v>
      </c>
      <c r="L10">
        <v>116.92349400000001</v>
      </c>
      <c r="M10">
        <v>211.22258000000002</v>
      </c>
      <c r="N10" s="1" t="s">
        <v>44</v>
      </c>
      <c r="O10">
        <f>L10</f>
        <v>116.92349400000001</v>
      </c>
      <c r="P10">
        <f>M10</f>
        <v>211.22258000000002</v>
      </c>
    </row>
    <row r="11" spans="1:16" x14ac:dyDescent="0.25">
      <c r="A11" t="s">
        <v>13</v>
      </c>
      <c r="B11">
        <v>1.031217495427224</v>
      </c>
      <c r="C11">
        <v>4.9049816152214714</v>
      </c>
      <c r="D11">
        <v>0</v>
      </c>
      <c r="E11">
        <f t="shared" si="0"/>
        <v>1.031217495427224</v>
      </c>
      <c r="F11">
        <f t="shared" si="1"/>
        <v>4.9049816152214714</v>
      </c>
      <c r="H11" s="2">
        <f>(O11-E11)/O11*100</f>
        <v>72.000611039173933</v>
      </c>
      <c r="I11" s="2">
        <f>(P11-F11)/P11*100</f>
        <v>50.098616742495985</v>
      </c>
      <c r="K11" s="1" t="s">
        <v>45</v>
      </c>
      <c r="L11">
        <v>3.6829999999999998</v>
      </c>
      <c r="M11">
        <v>9.8293499999999998</v>
      </c>
      <c r="N11" s="1" t="s">
        <v>45</v>
      </c>
      <c r="O11">
        <f>L11</f>
        <v>3.6829999999999998</v>
      </c>
      <c r="P11">
        <f>M11</f>
        <v>9.8293499999999998</v>
      </c>
    </row>
    <row r="12" spans="1:16" x14ac:dyDescent="0.25">
      <c r="A12" t="s">
        <v>14</v>
      </c>
      <c r="B12">
        <v>35.034040584450857</v>
      </c>
      <c r="C12">
        <v>122.0573391861397</v>
      </c>
      <c r="D12">
        <v>0</v>
      </c>
      <c r="E12">
        <f t="shared" si="0"/>
        <v>35.034040584450857</v>
      </c>
      <c r="F12">
        <f t="shared" si="1"/>
        <v>122.0573391861397</v>
      </c>
      <c r="H12" s="2">
        <f>(O12-E12)/O12*100</f>
        <v>69.816491750060976</v>
      </c>
      <c r="I12" s="2">
        <f>(P12-F12)/P12*100</f>
        <v>26.720864999054093</v>
      </c>
      <c r="K12" s="1" t="s">
        <v>46</v>
      </c>
      <c r="L12">
        <v>116.07014100000001</v>
      </c>
      <c r="M12">
        <v>166.56492900000001</v>
      </c>
      <c r="N12" s="1" t="s">
        <v>46</v>
      </c>
      <c r="O12">
        <f>L12</f>
        <v>116.07014100000001</v>
      </c>
      <c r="P12">
        <f>M12</f>
        <v>166.56492900000001</v>
      </c>
    </row>
    <row r="13" spans="1:16" x14ac:dyDescent="0.25">
      <c r="A13" t="s">
        <v>15</v>
      </c>
      <c r="B13">
        <v>0.54930137284220637</v>
      </c>
      <c r="C13">
        <v>1.457477962865632</v>
      </c>
      <c r="D13">
        <v>0</v>
      </c>
      <c r="E13">
        <f t="shared" si="0"/>
        <v>0.54930137284220637</v>
      </c>
      <c r="F13">
        <f t="shared" si="1"/>
        <v>1.457477962865632</v>
      </c>
      <c r="H13" s="2">
        <f>(O13-E13)/O13*100</f>
        <v>85.096416614423148</v>
      </c>
      <c r="I13" s="2">
        <f>(P13-F13)/P13*100</f>
        <v>84.130098326654107</v>
      </c>
      <c r="K13" s="1" t="s">
        <v>47</v>
      </c>
      <c r="L13">
        <v>3.6856999999999998</v>
      </c>
      <c r="M13">
        <v>9.1839130000000004</v>
      </c>
      <c r="N13" s="1" t="s">
        <v>47</v>
      </c>
      <c r="O13">
        <f>L13</f>
        <v>3.6856999999999998</v>
      </c>
      <c r="P13">
        <f>M13</f>
        <v>9.1839130000000004</v>
      </c>
    </row>
    <row r="14" spans="1:16" x14ac:dyDescent="0.25">
      <c r="A14" t="s">
        <v>16</v>
      </c>
      <c r="B14">
        <v>2.563703189856168</v>
      </c>
      <c r="C14">
        <v>3.6874285379610661</v>
      </c>
      <c r="D14">
        <v>0</v>
      </c>
      <c r="E14">
        <f t="shared" si="0"/>
        <v>2.563703189856168</v>
      </c>
      <c r="F14">
        <f t="shared" si="1"/>
        <v>3.6874285379610661</v>
      </c>
      <c r="H14" s="2">
        <f>(O14-E14)/O14*100</f>
        <v>16.954373718258477</v>
      </c>
      <c r="I14" s="2">
        <f>(P14-F14)/P14*100</f>
        <v>13.72551247544922</v>
      </c>
      <c r="K14" s="1" t="s">
        <v>48</v>
      </c>
      <c r="L14">
        <v>3.0871019999999998</v>
      </c>
      <c r="M14">
        <v>4.2740659999999995</v>
      </c>
      <c r="N14" s="1" t="s">
        <v>48</v>
      </c>
      <c r="O14">
        <f>L14</f>
        <v>3.0871019999999998</v>
      </c>
      <c r="P14">
        <f>M14</f>
        <v>4.2740659999999995</v>
      </c>
    </row>
    <row r="15" spans="1:16" x14ac:dyDescent="0.25">
      <c r="A15" t="s">
        <v>17</v>
      </c>
      <c r="B15">
        <v>3.2782260668192391</v>
      </c>
      <c r="C15">
        <v>17.256067634106461</v>
      </c>
      <c r="D15">
        <v>0</v>
      </c>
      <c r="E15">
        <f t="shared" si="0"/>
        <v>3.2782260668192391</v>
      </c>
      <c r="F15">
        <f t="shared" si="1"/>
        <v>17.256067634106461</v>
      </c>
      <c r="H15" s="2">
        <f>(O15-E15)/O15*100</f>
        <v>80.9781474595611</v>
      </c>
      <c r="I15" s="2">
        <f>(P15-F15)/P15*100</f>
        <v>49.836120241132022</v>
      </c>
      <c r="K15" s="1" t="s">
        <v>49</v>
      </c>
      <c r="L15">
        <v>17.234000000000002</v>
      </c>
      <c r="M15">
        <v>34.399388000000002</v>
      </c>
      <c r="N15" s="1" t="s">
        <v>49</v>
      </c>
      <c r="O15">
        <f>L15</f>
        <v>17.234000000000002</v>
      </c>
      <c r="P15">
        <f>M15</f>
        <v>34.399388000000002</v>
      </c>
    </row>
    <row r="16" spans="1:16" x14ac:dyDescent="0.25">
      <c r="A16" t="s">
        <v>18</v>
      </c>
      <c r="B16">
        <v>14.58885616767977</v>
      </c>
      <c r="C16">
        <v>83.770113903796641</v>
      </c>
      <c r="D16">
        <v>0</v>
      </c>
      <c r="E16">
        <f t="shared" si="0"/>
        <v>14.58885616767977</v>
      </c>
      <c r="F16">
        <f t="shared" si="1"/>
        <v>83.770113903796641</v>
      </c>
      <c r="H16" s="2">
        <f>(O16-E16)/O16*100</f>
        <v>59.375790099998326</v>
      </c>
      <c r="I16" s="2">
        <f>(P16-F16)/P16*100</f>
        <v>31.665872573742771</v>
      </c>
      <c r="K16" s="1" t="s">
        <v>50</v>
      </c>
      <c r="L16">
        <v>35.911729000000001</v>
      </c>
      <c r="M16">
        <v>122.58898600000001</v>
      </c>
      <c r="N16" s="1" t="s">
        <v>50</v>
      </c>
      <c r="O16">
        <f>L16</f>
        <v>35.911729000000001</v>
      </c>
      <c r="P16">
        <f>M16</f>
        <v>122.58898600000001</v>
      </c>
    </row>
    <row r="17" spans="1:16" x14ac:dyDescent="0.25">
      <c r="A17" t="s">
        <v>19</v>
      </c>
      <c r="B17" s="19">
        <f>[1]forecasted!B17-[1]steel_total!B17+[1]steel_total!B17*[1]steel_total!H17/[1]steel_total!D17</f>
        <v>9.9861926058533008</v>
      </c>
      <c r="C17" s="19">
        <f>[1]forecasted!C17-[1]steel_total!C17+[1]steel_total!C17*[1]steel_total!H17/[1]steel_total!D17</f>
        <v>57.807716101726598</v>
      </c>
      <c r="D17">
        <v>0</v>
      </c>
      <c r="E17">
        <f t="shared" si="0"/>
        <v>9.9861926058533008</v>
      </c>
      <c r="F17">
        <f t="shared" si="1"/>
        <v>57.807716101726598</v>
      </c>
      <c r="H17" s="2">
        <f>(O17-E17)/O17*100</f>
        <v>64.907116855278318</v>
      </c>
      <c r="I17" s="2">
        <f>(P17-F17)/P17*100</f>
        <v>2.4877221747959362</v>
      </c>
      <c r="K17" s="1" t="s">
        <v>51</v>
      </c>
      <c r="L17">
        <v>28.456461000000001</v>
      </c>
      <c r="M17">
        <v>59.282499999999999</v>
      </c>
      <c r="N17" s="1" t="s">
        <v>51</v>
      </c>
      <c r="O17">
        <f>L17</f>
        <v>28.456461000000001</v>
      </c>
      <c r="P17">
        <f>M17</f>
        <v>59.282499999999999</v>
      </c>
    </row>
    <row r="18" spans="1:16" x14ac:dyDescent="0.25">
      <c r="A18" t="s">
        <v>20</v>
      </c>
      <c r="B18">
        <v>12.618028211912399</v>
      </c>
      <c r="C18">
        <v>50.775324341706778</v>
      </c>
      <c r="D18">
        <v>0</v>
      </c>
      <c r="E18">
        <f t="shared" si="0"/>
        <v>12.618028211912399</v>
      </c>
      <c r="F18">
        <f t="shared" si="1"/>
        <v>50.775324341706778</v>
      </c>
      <c r="H18" s="2">
        <f>(O18-E18)/O18*100</f>
        <v>77.637163321959534</v>
      </c>
      <c r="I18" s="2">
        <f>(P18-F18)/P18*100</f>
        <v>62.077445478875582</v>
      </c>
      <c r="K18" s="1" t="s">
        <v>52</v>
      </c>
      <c r="L18">
        <v>56.424095000000001</v>
      </c>
      <c r="M18">
        <v>133.89215200000001</v>
      </c>
      <c r="N18" s="1" t="s">
        <v>52</v>
      </c>
      <c r="O18">
        <f>L18</f>
        <v>56.424095000000001</v>
      </c>
      <c r="P18">
        <f>M18</f>
        <v>133.89215200000001</v>
      </c>
    </row>
    <row r="19" spans="1:16" x14ac:dyDescent="0.25">
      <c r="A19" t="s">
        <v>21</v>
      </c>
      <c r="B19">
        <v>5.726455760783681</v>
      </c>
      <c r="C19">
        <v>22.93888454008907</v>
      </c>
      <c r="D19">
        <v>0</v>
      </c>
      <c r="E19">
        <f t="shared" si="0"/>
        <v>5.726455760783681</v>
      </c>
      <c r="F19">
        <f t="shared" si="1"/>
        <v>22.93888454008907</v>
      </c>
      <c r="H19" s="2">
        <f>(O19-E19)/O19*100</f>
        <v>65.075981074080715</v>
      </c>
      <c r="I19" s="2">
        <f>(P19-F19)/P19*100</f>
        <v>37.265415421629804</v>
      </c>
      <c r="K19" s="1" t="s">
        <v>21</v>
      </c>
      <c r="L19">
        <v>16.396898</v>
      </c>
      <c r="M19">
        <v>36.564973999999999</v>
      </c>
      <c r="N19" s="1" t="s">
        <v>21</v>
      </c>
      <c r="O19">
        <f>L19</f>
        <v>16.396898</v>
      </c>
      <c r="P19">
        <f>M19</f>
        <v>36.564973999999999</v>
      </c>
    </row>
    <row r="20" spans="1:16" x14ac:dyDescent="0.25">
      <c r="A20" t="s">
        <v>22</v>
      </c>
      <c r="B20">
        <v>7.1824997223361331</v>
      </c>
      <c r="C20">
        <v>17.038231003890001</v>
      </c>
      <c r="D20">
        <v>0</v>
      </c>
      <c r="E20">
        <f t="shared" si="0"/>
        <v>7.1824997223361331</v>
      </c>
      <c r="F20">
        <f t="shared" si="1"/>
        <v>17.038231003890001</v>
      </c>
      <c r="H20" s="2">
        <f>(O20-E20)/O20*100</f>
        <v>67.682559698239757</v>
      </c>
      <c r="I20" s="2">
        <f>(P20-F20)/P20*100</f>
        <v>68.838824849538895</v>
      </c>
      <c r="K20" s="1" t="s">
        <v>53</v>
      </c>
      <c r="L20">
        <v>22.224841000000001</v>
      </c>
      <c r="M20">
        <v>54.677755000000005</v>
      </c>
      <c r="N20" s="1" t="s">
        <v>53</v>
      </c>
      <c r="O20">
        <f>L20</f>
        <v>22.224841000000001</v>
      </c>
      <c r="P20">
        <f>M20</f>
        <v>54.677755000000005</v>
      </c>
    </row>
    <row r="21" spans="1:16" x14ac:dyDescent="0.25">
      <c r="A21" t="s">
        <v>23</v>
      </c>
      <c r="B21">
        <v>2.4637671005487709</v>
      </c>
      <c r="C21">
        <v>3.4269769602172411</v>
      </c>
      <c r="D21">
        <v>0</v>
      </c>
      <c r="E21">
        <f t="shared" si="0"/>
        <v>2.4637671005487709</v>
      </c>
      <c r="F21">
        <f t="shared" si="1"/>
        <v>3.4269769602172411</v>
      </c>
      <c r="H21" s="2">
        <f>(O21-E21)/O21*100</f>
        <v>63.834122962852923</v>
      </c>
      <c r="I21" s="2">
        <f>(P21-F21)/P21*100</f>
        <v>63.036193599563973</v>
      </c>
      <c r="K21" s="1" t="s">
        <v>54</v>
      </c>
      <c r="L21">
        <v>6.8124080000000005</v>
      </c>
      <c r="M21">
        <v>9.2711689999999987</v>
      </c>
      <c r="N21" s="1" t="s">
        <v>54</v>
      </c>
      <c r="O21">
        <f>L21</f>
        <v>6.8124080000000005</v>
      </c>
      <c r="P21">
        <f>M21</f>
        <v>9.2711689999999987</v>
      </c>
    </row>
    <row r="22" spans="1:16" x14ac:dyDescent="0.25">
      <c r="A22" t="s">
        <v>24</v>
      </c>
      <c r="B22">
        <v>6.6600401363078969</v>
      </c>
      <c r="C22" s="20">
        <v>30.5628059818076</v>
      </c>
      <c r="D22">
        <v>0</v>
      </c>
      <c r="E22">
        <f t="shared" si="0"/>
        <v>6.6600401363078969</v>
      </c>
      <c r="F22">
        <f t="shared" si="1"/>
        <v>30.5628059818076</v>
      </c>
      <c r="H22" s="2">
        <f>(O22-E22)/O22*100</f>
        <v>47.944035201595305</v>
      </c>
      <c r="I22" s="2">
        <f>MAX((P22-F22)/P22*100,0)</f>
        <v>0</v>
      </c>
      <c r="K22" s="1" t="s">
        <v>55</v>
      </c>
      <c r="L22">
        <v>12.794</v>
      </c>
      <c r="M22">
        <v>29.801330999999998</v>
      </c>
      <c r="N22" s="1" t="s">
        <v>55</v>
      </c>
      <c r="O22">
        <f>L22</f>
        <v>12.794</v>
      </c>
      <c r="P22">
        <f>M22</f>
        <v>29.801330999999998</v>
      </c>
    </row>
    <row r="23" spans="1:16" x14ac:dyDescent="0.25">
      <c r="A23" t="s">
        <v>25</v>
      </c>
      <c r="B23" s="19">
        <f>[1]forecasted!B23-[1]steel_total!B23+[1]steel_total!B23*[1]steel_total!H23/[1]steel_total!D23-[1]paper!B23+[1]paper!B23*[1]paper!M23/[1]paper!I23</f>
        <v>21.773061955808565</v>
      </c>
      <c r="C23" s="19">
        <f>[1]forecasted!C23-[1]steel_total!C23+[1]steel_total!C23*[1]steel_total!H23/[1]steel_total!D23-[1]paper!C23+[1]paper!C23*[1]paper!M23/[1]paper!I23</f>
        <v>70.650392157553483</v>
      </c>
      <c r="D23">
        <v>0</v>
      </c>
      <c r="E23">
        <f t="shared" si="0"/>
        <v>21.773061955808565</v>
      </c>
      <c r="F23">
        <f t="shared" si="1"/>
        <v>70.650392157553483</v>
      </c>
      <c r="H23" s="2">
        <f>(O23-E23)/O23*100</f>
        <v>44.860176878951144</v>
      </c>
      <c r="I23" s="2">
        <f>(P23-F23)/P23*100</f>
        <v>21.521346455668766</v>
      </c>
      <c r="K23" s="1" t="s">
        <v>56</v>
      </c>
      <c r="L23">
        <v>39.487000000000002</v>
      </c>
      <c r="M23">
        <v>90.024979999999999</v>
      </c>
      <c r="N23" s="1" t="s">
        <v>56</v>
      </c>
      <c r="O23">
        <f>L23</f>
        <v>39.487000000000002</v>
      </c>
      <c r="P23">
        <f>M23</f>
        <v>90.024979999999999</v>
      </c>
    </row>
    <row r="24" spans="1:16" x14ac:dyDescent="0.25">
      <c r="A24" t="s">
        <v>26</v>
      </c>
      <c r="B24" s="19">
        <f>[1]forecasted!B24-[1]steel_total!B24+[1]steel_total!B24*[1]steel_total!H24/[1]steel_total!D24-[1]paper!B24+[1]paper!B24*[1]paper!M24/[1]paper!I24</f>
        <v>26.994667783766982</v>
      </c>
      <c r="C24" s="19">
        <f>[1]forecasted!C24-[1]steel_total!C24+[1]steel_total!C24*[1]steel_total!H24/[1]steel_total!D24-[1]paper!C24+[1]paper!C24*[1]paper!M24/[1]paper!I24</f>
        <v>71.884506633255256</v>
      </c>
      <c r="D24">
        <v>0</v>
      </c>
      <c r="E24">
        <f t="shared" si="0"/>
        <v>26.994667783766982</v>
      </c>
      <c r="F24">
        <f t="shared" si="1"/>
        <v>71.884506633255256</v>
      </c>
      <c r="H24" s="2">
        <f>(O24-E24)/O24*100</f>
        <v>46.776025190230527</v>
      </c>
      <c r="I24" s="2">
        <f>(P24-F24)/P24*100</f>
        <v>7.1002521573053325</v>
      </c>
      <c r="K24" s="1" t="s">
        <v>57</v>
      </c>
      <c r="L24">
        <v>50.719000000000001</v>
      </c>
      <c r="M24">
        <v>77.378581000000011</v>
      </c>
      <c r="N24" s="1" t="s">
        <v>57</v>
      </c>
      <c r="O24">
        <f>L24</f>
        <v>50.719000000000001</v>
      </c>
      <c r="P24">
        <f>M24</f>
        <v>77.378581000000011</v>
      </c>
    </row>
    <row r="25" spans="1:16" x14ac:dyDescent="0.25">
      <c r="A25" t="s">
        <v>27</v>
      </c>
      <c r="B25">
        <v>31.829992173211739</v>
      </c>
      <c r="C25">
        <v>76.3264879729348</v>
      </c>
      <c r="D25">
        <v>0</v>
      </c>
      <c r="E25">
        <f t="shared" si="0"/>
        <v>31.829992173211739</v>
      </c>
      <c r="F25">
        <f t="shared" si="1"/>
        <v>76.3264879729348</v>
      </c>
      <c r="H25" s="2">
        <f>(O25-E25)/O25*100</f>
        <v>65.824004841362424</v>
      </c>
      <c r="I25" s="2">
        <f>(P25-F25)/P25*100</f>
        <v>51.079165536541169</v>
      </c>
      <c r="K25" s="1" t="s">
        <v>58</v>
      </c>
      <c r="L25">
        <v>93.135524000000004</v>
      </c>
      <c r="M25">
        <v>156.02041299999999</v>
      </c>
      <c r="N25" s="1" t="s">
        <v>58</v>
      </c>
      <c r="O25">
        <f>L25</f>
        <v>93.135524000000004</v>
      </c>
      <c r="P25">
        <f>M25</f>
        <v>156.02041299999999</v>
      </c>
    </row>
    <row r="26" spans="1:16" x14ac:dyDescent="0.25">
      <c r="A26" t="s">
        <v>28</v>
      </c>
      <c r="B26">
        <v>30.9095073310936</v>
      </c>
      <c r="C26">
        <v>10.16388295290729</v>
      </c>
      <c r="D26">
        <v>0</v>
      </c>
      <c r="E26">
        <f t="shared" si="0"/>
        <v>30.9095073310936</v>
      </c>
      <c r="F26">
        <f t="shared" si="1"/>
        <v>10.16388295290729</v>
      </c>
      <c r="H26" s="2">
        <f>(O26-E26)/O26*100</f>
        <v>34.2411322059952</v>
      </c>
      <c r="I26" s="2">
        <f>(P26-F26)/P26*100</f>
        <v>58.52180120741437</v>
      </c>
      <c r="K26" s="1" t="s">
        <v>59</v>
      </c>
      <c r="L26">
        <v>47.004317999999998</v>
      </c>
      <c r="M26">
        <v>24.504157000000006</v>
      </c>
      <c r="N26" s="1" t="s">
        <v>59</v>
      </c>
      <c r="O26">
        <f>L26</f>
        <v>47.004317999999998</v>
      </c>
      <c r="P26">
        <f>M26</f>
        <v>24.504157000000006</v>
      </c>
    </row>
    <row r="27" spans="1:16" x14ac:dyDescent="0.25">
      <c r="A27" t="s">
        <v>29</v>
      </c>
      <c r="B27">
        <v>3.2572521623829371</v>
      </c>
      <c r="C27">
        <v>8.9400758318216909</v>
      </c>
      <c r="D27">
        <v>0</v>
      </c>
      <c r="E27">
        <f t="shared" si="0"/>
        <v>3.2572521623829371</v>
      </c>
      <c r="F27">
        <f t="shared" si="1"/>
        <v>8.9400758318216909</v>
      </c>
      <c r="H27" s="2">
        <f>(O27-E27)/O27*100</f>
        <v>81.184037572884193</v>
      </c>
      <c r="I27" s="2">
        <f>(P27-F27)/P27*100</f>
        <v>60.944260133293582</v>
      </c>
      <c r="K27" s="1" t="s">
        <v>29</v>
      </c>
      <c r="L27">
        <f>62320/3600</f>
        <v>17.31111111111111</v>
      </c>
      <c r="M27">
        <f>(144726-62320)/3600</f>
        <v>22.890555555555554</v>
      </c>
      <c r="N27" s="1" t="s">
        <v>29</v>
      </c>
      <c r="O27">
        <f>L27</f>
        <v>17.31111111111111</v>
      </c>
      <c r="P27">
        <f>M27</f>
        <v>22.890555555555554</v>
      </c>
    </row>
    <row r="28" spans="1:16" x14ac:dyDescent="0.25">
      <c r="A28" t="s">
        <v>30</v>
      </c>
      <c r="B28" s="20">
        <v>1.1897537981384629</v>
      </c>
      <c r="C28">
        <v>0.13077900746783369</v>
      </c>
      <c r="D28">
        <v>0</v>
      </c>
      <c r="E28">
        <f t="shared" si="0"/>
        <v>1.1897537981384629</v>
      </c>
      <c r="F28">
        <f t="shared" si="1"/>
        <v>0.13077900746783369</v>
      </c>
      <c r="H28" s="2">
        <f>MAX((O28-E28)/O28*100,0)</f>
        <v>0</v>
      </c>
      <c r="I28" s="2">
        <f>(P28-F28)/P28*100</f>
        <v>84.414613113152384</v>
      </c>
      <c r="K28" s="1" t="s">
        <v>30</v>
      </c>
      <c r="L28">
        <v>0.73739999999999994</v>
      </c>
      <c r="M28">
        <v>0.839113</v>
      </c>
      <c r="N28" s="1" t="s">
        <v>30</v>
      </c>
      <c r="O28">
        <f>L28</f>
        <v>0.73739999999999994</v>
      </c>
      <c r="P28">
        <f>M28</f>
        <v>0.839113</v>
      </c>
    </row>
    <row r="29" spans="1:16" x14ac:dyDescent="0.25">
      <c r="A29" t="s">
        <v>31</v>
      </c>
      <c r="B29">
        <v>0.27462249587275839</v>
      </c>
      <c r="C29">
        <v>0.91329469657295159</v>
      </c>
      <c r="D29">
        <v>0</v>
      </c>
      <c r="E29">
        <f t="shared" si="0"/>
        <v>0.27462249587275839</v>
      </c>
      <c r="F29">
        <f t="shared" si="1"/>
        <v>0.91329469657295159</v>
      </c>
      <c r="H29" s="2">
        <f>(O29-E29)/O29*100</f>
        <v>82.23330330152983</v>
      </c>
      <c r="I29" s="2">
        <f>(P29-F29)/P29*100</f>
        <v>71.781278251777735</v>
      </c>
      <c r="K29" s="1" t="s">
        <v>60</v>
      </c>
      <c r="L29">
        <v>1.545715</v>
      </c>
      <c r="M29">
        <v>3.2364849999999996</v>
      </c>
      <c r="N29" s="1" t="s">
        <v>60</v>
      </c>
      <c r="O29">
        <f>L29</f>
        <v>1.545715</v>
      </c>
      <c r="P29">
        <f>M29</f>
        <v>3.2364849999999996</v>
      </c>
    </row>
    <row r="30" spans="1:16" x14ac:dyDescent="0.25">
      <c r="A30" t="s">
        <v>32</v>
      </c>
      <c r="B30">
        <v>0.432489141458124</v>
      </c>
      <c r="C30">
        <v>1.3569106246827789</v>
      </c>
      <c r="D30">
        <v>0</v>
      </c>
      <c r="E30">
        <f t="shared" si="0"/>
        <v>0.432489141458124</v>
      </c>
      <c r="F30">
        <f t="shared" si="1"/>
        <v>1.3569106246827789</v>
      </c>
      <c r="H30" s="2">
        <f>(O30-E30)/O30*100</f>
        <v>67.137481880852789</v>
      </c>
      <c r="I30" s="2">
        <f>(P30-F30)/P30*100</f>
        <v>64.549920900026834</v>
      </c>
      <c r="K30" s="1" t="s">
        <v>61</v>
      </c>
      <c r="L30">
        <v>1.3160560000000001</v>
      </c>
      <c r="M30">
        <v>3.8276659999999998</v>
      </c>
      <c r="N30" s="1" t="s">
        <v>61</v>
      </c>
      <c r="O30">
        <f>L30</f>
        <v>1.3160560000000001</v>
      </c>
      <c r="P30">
        <f>M30</f>
        <v>3.8276659999999998</v>
      </c>
    </row>
    <row r="31" spans="1:16" x14ac:dyDescent="0.25">
      <c r="A31" t="s">
        <v>33</v>
      </c>
      <c r="B31">
        <v>1.290142430774559</v>
      </c>
      <c r="C31">
        <v>8.7280750738797472</v>
      </c>
      <c r="D31">
        <v>0</v>
      </c>
      <c r="E31">
        <f t="shared" si="0"/>
        <v>1.290142430774559</v>
      </c>
      <c r="F31">
        <f t="shared" si="1"/>
        <v>8.7280750738797472</v>
      </c>
      <c r="H31" s="2">
        <f>(O31-E31)/O31*100</f>
        <v>85.230668842045603</v>
      </c>
      <c r="I31" s="2">
        <f>(P31-F31)/P31*100</f>
        <v>54.428157799815033</v>
      </c>
      <c r="K31" s="1" t="s">
        <v>62</v>
      </c>
      <c r="L31">
        <v>8.7352800000000013</v>
      </c>
      <c r="M31">
        <v>19.152341999999997</v>
      </c>
      <c r="N31" s="1" t="s">
        <v>62</v>
      </c>
      <c r="O31">
        <f>L31</f>
        <v>8.7352800000000013</v>
      </c>
      <c r="P31">
        <f>M31</f>
        <v>19.152341999999997</v>
      </c>
    </row>
    <row r="32" spans="1:16" x14ac:dyDescent="0.25">
      <c r="A32" t="s">
        <v>34</v>
      </c>
      <c r="B32">
        <v>2.7845786843324452</v>
      </c>
      <c r="C32">
        <v>3.1158601510605699</v>
      </c>
      <c r="D32">
        <v>0</v>
      </c>
      <c r="E32">
        <f t="shared" si="0"/>
        <v>2.7845786843324452</v>
      </c>
      <c r="F32">
        <f t="shared" si="1"/>
        <v>3.1158601510605699</v>
      </c>
      <c r="H32" s="2">
        <f>(O32-E32)/O32*100</f>
        <v>36.23588998551763</v>
      </c>
      <c r="I32" s="2">
        <f>(P32-F32)/P32*100</f>
        <v>45.099657561177693</v>
      </c>
      <c r="K32" s="1" t="s">
        <v>63</v>
      </c>
      <c r="L32">
        <v>4.367</v>
      </c>
      <c r="M32">
        <v>5.675484</v>
      </c>
      <c r="N32" s="1" t="s">
        <v>63</v>
      </c>
      <c r="O32">
        <f>L32</f>
        <v>4.367</v>
      </c>
      <c r="P32">
        <f>M32</f>
        <v>5.675484</v>
      </c>
    </row>
    <row r="33" spans="1:16" x14ac:dyDescent="0.25">
      <c r="A33" t="s">
        <v>71</v>
      </c>
      <c r="B33">
        <v>11.0669888336023</v>
      </c>
      <c r="C33">
        <v>0.74934113500449273</v>
      </c>
      <c r="D33">
        <v>0</v>
      </c>
      <c r="E33">
        <f t="shared" si="0"/>
        <v>11.0669888336023</v>
      </c>
      <c r="F33">
        <f t="shared" si="1"/>
        <v>0.74934113500449273</v>
      </c>
      <c r="H33" s="2">
        <f t="shared" ref="H33:H35" si="2">(O33-E33)/O33*100</f>
        <v>28.714124842438864</v>
      </c>
      <c r="I33" s="2">
        <f t="shared" ref="I33:I35" si="3">(P33-F33)/P33*100</f>
        <v>3.1150511867213724</v>
      </c>
      <c r="K33" s="3" t="s">
        <v>66</v>
      </c>
      <c r="L33">
        <v>15.524799000000002</v>
      </c>
      <c r="M33">
        <v>0.77343399999999929</v>
      </c>
      <c r="N33" s="3" t="s">
        <v>66</v>
      </c>
      <c r="O33">
        <f>L33</f>
        <v>15.524799000000002</v>
      </c>
      <c r="P33">
        <f>M33</f>
        <v>0.77343399999999929</v>
      </c>
    </row>
    <row r="34" spans="1:16" x14ac:dyDescent="0.25">
      <c r="A34" t="s">
        <v>70</v>
      </c>
      <c r="B34">
        <v>0.38861092169673972</v>
      </c>
      <c r="C34">
        <v>2.50510955852174</v>
      </c>
      <c r="D34">
        <v>0</v>
      </c>
      <c r="E34">
        <f t="shared" si="0"/>
        <v>0.38861092169673972</v>
      </c>
      <c r="F34">
        <f t="shared" si="1"/>
        <v>2.50510955852174</v>
      </c>
      <c r="H34" s="2">
        <f t="shared" si="2"/>
        <v>78.902395010511057</v>
      </c>
      <c r="I34" s="2">
        <f t="shared" si="3"/>
        <v>70.872576893071908</v>
      </c>
      <c r="K34" s="1" t="s">
        <v>65</v>
      </c>
      <c r="L34">
        <v>1.8419670000000001</v>
      </c>
      <c r="M34">
        <v>8.6005190000000002</v>
      </c>
      <c r="N34" s="1" t="s">
        <v>65</v>
      </c>
      <c r="O34">
        <f>L34</f>
        <v>1.8419670000000001</v>
      </c>
      <c r="P34">
        <f>M34</f>
        <v>8.6005190000000002</v>
      </c>
    </row>
    <row r="35" spans="1:16" ht="15.75" thickBot="1" x14ac:dyDescent="0.3">
      <c r="A35" t="s">
        <v>69</v>
      </c>
      <c r="B35">
        <v>0.54199772135423729</v>
      </c>
      <c r="C35">
        <v>1.0304277280420171</v>
      </c>
      <c r="D35">
        <v>0</v>
      </c>
      <c r="E35">
        <f t="shared" si="0"/>
        <v>0.54199772135423729</v>
      </c>
      <c r="F35">
        <f t="shared" si="1"/>
        <v>1.0304277280420171</v>
      </c>
      <c r="H35" s="2">
        <f t="shared" si="2"/>
        <v>77.033994857871306</v>
      </c>
      <c r="I35" s="2">
        <f t="shared" si="3"/>
        <v>69.155067109511322</v>
      </c>
      <c r="K35" s="1" t="s">
        <v>64</v>
      </c>
      <c r="L35">
        <v>2.36</v>
      </c>
      <c r="M35">
        <v>3.3406710000000004</v>
      </c>
      <c r="N35" s="1" t="s">
        <v>64</v>
      </c>
      <c r="O35">
        <f>L35</f>
        <v>2.36</v>
      </c>
      <c r="P35">
        <f>M35</f>
        <v>3.3406710000000004</v>
      </c>
    </row>
    <row r="36" spans="1:16" x14ac:dyDescent="0.25">
      <c r="A36" s="4" t="s">
        <v>75</v>
      </c>
      <c r="B36">
        <v>3.193355151974954E-2</v>
      </c>
      <c r="C36">
        <v>0.22601112957677341</v>
      </c>
      <c r="D36" s="5"/>
      <c r="E36" s="5">
        <f t="shared" ref="E36:E45" si="4">B36</f>
        <v>3.193355151974954E-2</v>
      </c>
      <c r="F36" s="5">
        <f t="shared" ref="F36:F45" si="5">C36</f>
        <v>0.22601112957677341</v>
      </c>
      <c r="G36" s="5"/>
      <c r="H36" s="6">
        <f>(O36-E36)/O36*100</f>
        <v>95.497031513078795</v>
      </c>
      <c r="I36" s="6">
        <f>(P36-F36)/P36*100</f>
        <v>85.350376908959589</v>
      </c>
      <c r="J36" s="5"/>
      <c r="K36" s="5" t="s">
        <v>75</v>
      </c>
      <c r="L36" s="5">
        <v>0.70916666666666661</v>
      </c>
      <c r="M36" s="7">
        <v>1.5427777777777778</v>
      </c>
      <c r="N36" s="5" t="s">
        <v>75</v>
      </c>
      <c r="O36" s="5">
        <f>L36</f>
        <v>0.70916666666666661</v>
      </c>
      <c r="P36" s="5">
        <f>M36</f>
        <v>1.5427777777777778</v>
      </c>
    </row>
    <row r="37" spans="1:16" x14ac:dyDescent="0.25">
      <c r="A37" s="8" t="s">
        <v>72</v>
      </c>
      <c r="B37">
        <v>32.380841468860858</v>
      </c>
      <c r="C37">
        <v>108.83021082631539</v>
      </c>
      <c r="E37">
        <f t="shared" si="4"/>
        <v>32.380841468860858</v>
      </c>
      <c r="F37">
        <f t="shared" si="5"/>
        <v>108.83021082631539</v>
      </c>
      <c r="H37" s="2">
        <f>(O37-E37)/O37*100</f>
        <v>65.384126997618736</v>
      </c>
      <c r="I37" s="2">
        <f>(P37-F37)/P37*100</f>
        <v>81.439667525794263</v>
      </c>
      <c r="K37" t="s">
        <v>72</v>
      </c>
      <c r="L37">
        <v>93.543333333333337</v>
      </c>
      <c r="M37" s="9">
        <v>586.35916666666662</v>
      </c>
      <c r="N37" t="s">
        <v>72</v>
      </c>
      <c r="O37">
        <f>L37</f>
        <v>93.543333333333337</v>
      </c>
      <c r="P37">
        <f>M37</f>
        <v>586.35916666666662</v>
      </c>
    </row>
    <row r="38" spans="1:16" x14ac:dyDescent="0.25">
      <c r="A38" s="8" t="s">
        <v>76</v>
      </c>
      <c r="B38">
        <v>0.27876090394145042</v>
      </c>
      <c r="C38">
        <v>1.972942682015338</v>
      </c>
      <c r="E38">
        <f t="shared" si="4"/>
        <v>0.27876090394145042</v>
      </c>
      <c r="F38">
        <f t="shared" si="5"/>
        <v>1.972942682015338</v>
      </c>
      <c r="H38" s="2">
        <f>(O38-E38)/O38*100</f>
        <v>91.760761459858614</v>
      </c>
      <c r="I38" s="2">
        <f>(P38-F38)/P38*100</f>
        <v>88.413009143438259</v>
      </c>
      <c r="K38" t="s">
        <v>76</v>
      </c>
      <c r="L38">
        <v>3.3833333333333333</v>
      </c>
      <c r="M38" s="9">
        <v>17.027222222222221</v>
      </c>
      <c r="N38" t="s">
        <v>76</v>
      </c>
      <c r="O38">
        <f>L38</f>
        <v>3.3833333333333333</v>
      </c>
      <c r="P38">
        <f>M38</f>
        <v>17.027222222222221</v>
      </c>
    </row>
    <row r="39" spans="1:16" x14ac:dyDescent="0.25">
      <c r="A39" s="8" t="s">
        <v>77</v>
      </c>
      <c r="B39">
        <v>0.37249673478103901</v>
      </c>
      <c r="C39">
        <v>2.3560048227539099</v>
      </c>
      <c r="E39">
        <f t="shared" si="4"/>
        <v>0.37249673478103901</v>
      </c>
      <c r="F39">
        <f t="shared" si="5"/>
        <v>2.3560048227539099</v>
      </c>
      <c r="H39" s="2">
        <f>(O39-E39)/O39*100</f>
        <v>78.657396077450599</v>
      </c>
      <c r="I39" s="2">
        <f>(P39-F39)/P39*100</f>
        <v>58.968614088642454</v>
      </c>
      <c r="K39" t="s">
        <v>77</v>
      </c>
      <c r="L39">
        <v>1.74532</v>
      </c>
      <c r="M39" s="9">
        <v>5.7419577000000004</v>
      </c>
      <c r="N39" t="s">
        <v>77</v>
      </c>
      <c r="O39">
        <f>L39</f>
        <v>1.74532</v>
      </c>
      <c r="P39">
        <f>M39</f>
        <v>5.7419577000000004</v>
      </c>
    </row>
    <row r="40" spans="1:16" x14ac:dyDescent="0.25">
      <c r="A40" s="8" t="s">
        <v>78</v>
      </c>
      <c r="B40">
        <v>20.56282683409421</v>
      </c>
      <c r="C40">
        <v>38.111881809225757</v>
      </c>
      <c r="E40">
        <f t="shared" si="4"/>
        <v>20.56282683409421</v>
      </c>
      <c r="F40">
        <f t="shared" si="5"/>
        <v>38.111881809225757</v>
      </c>
      <c r="H40" s="2">
        <f>(O40-E40)/O40*100</f>
        <v>74.114006153533879</v>
      </c>
      <c r="I40" s="2">
        <f>(P40-F40)/P40*100</f>
        <v>75.763894495015492</v>
      </c>
      <c r="K40" t="s">
        <v>78</v>
      </c>
      <c r="L40">
        <v>79.436111111111117</v>
      </c>
      <c r="M40" s="9">
        <v>157.2525</v>
      </c>
      <c r="N40" t="s">
        <v>78</v>
      </c>
      <c r="O40">
        <f>L40</f>
        <v>79.436111111111117</v>
      </c>
      <c r="P40">
        <f>M40</f>
        <v>157.2525</v>
      </c>
    </row>
    <row r="41" spans="1:16" x14ac:dyDescent="0.25">
      <c r="A41" s="8" t="s">
        <v>79</v>
      </c>
      <c r="B41">
        <v>0.25419853139436233</v>
      </c>
      <c r="C41">
        <v>1.3102435200561791</v>
      </c>
      <c r="E41">
        <f t="shared" si="4"/>
        <v>0.25419853139436233</v>
      </c>
      <c r="F41">
        <f t="shared" si="5"/>
        <v>1.3102435200561791</v>
      </c>
      <c r="H41" s="2">
        <f>(O41-E41)/O41*100</f>
        <v>96.632140758796908</v>
      </c>
      <c r="I41" s="2">
        <f>(P41-F41)/P41*100</f>
        <v>96.455528248906859</v>
      </c>
      <c r="K41" t="s">
        <v>79</v>
      </c>
      <c r="L41">
        <v>7.5477777777777781</v>
      </c>
      <c r="M41" s="9">
        <v>36.965833333333336</v>
      </c>
      <c r="N41" t="s">
        <v>79</v>
      </c>
      <c r="O41">
        <f>L41</f>
        <v>7.5477777777777781</v>
      </c>
      <c r="P41">
        <f>M41</f>
        <v>36.965833333333336</v>
      </c>
    </row>
    <row r="42" spans="1:16" x14ac:dyDescent="0.25">
      <c r="A42" s="8" t="s">
        <v>80</v>
      </c>
      <c r="B42">
        <v>5.8835100525044552</v>
      </c>
      <c r="C42">
        <v>29.892681064176571</v>
      </c>
      <c r="E42">
        <f t="shared" si="4"/>
        <v>5.8835100525044552</v>
      </c>
      <c r="F42">
        <f t="shared" si="5"/>
        <v>29.892681064176571</v>
      </c>
      <c r="H42" s="2">
        <f>(O42-E42)/O42*100</f>
        <v>79.131966946130916</v>
      </c>
      <c r="I42" s="2">
        <f>(P42-F42)/P42*100</f>
        <v>49.437515878160035</v>
      </c>
      <c r="K42" t="s">
        <v>80</v>
      </c>
      <c r="L42">
        <v>28.193888888888889</v>
      </c>
      <c r="M42" s="9">
        <v>59.12027777777778</v>
      </c>
      <c r="N42" t="s">
        <v>80</v>
      </c>
      <c r="O42">
        <f>L42</f>
        <v>28.193888888888889</v>
      </c>
      <c r="P42">
        <f>M42</f>
        <v>59.12027777777778</v>
      </c>
    </row>
    <row r="43" spans="1:16" x14ac:dyDescent="0.25">
      <c r="A43" s="8" t="s">
        <v>81</v>
      </c>
      <c r="B43">
        <v>0.63452301905772801</v>
      </c>
      <c r="C43">
        <v>1.5225937226590489</v>
      </c>
      <c r="E43">
        <f t="shared" si="4"/>
        <v>0.63452301905772801</v>
      </c>
      <c r="F43">
        <f t="shared" si="5"/>
        <v>1.5225937226590489</v>
      </c>
      <c r="H43" s="2">
        <f>(O43-E43)/O43*100</f>
        <v>96.806761908705084</v>
      </c>
      <c r="I43" s="2">
        <f>(P43-F43)/P43*100</f>
        <v>97.532285229931048</v>
      </c>
      <c r="K43" t="s">
        <v>81</v>
      </c>
      <c r="L43">
        <v>19.870833333333334</v>
      </c>
      <c r="M43" s="9">
        <v>61.700555555555553</v>
      </c>
      <c r="N43" t="s">
        <v>81</v>
      </c>
      <c r="O43">
        <f>L43</f>
        <v>19.870833333333334</v>
      </c>
      <c r="P43">
        <f>M43</f>
        <v>61.700555555555553</v>
      </c>
    </row>
    <row r="44" spans="1:16" x14ac:dyDescent="0.25">
      <c r="A44" s="8" t="s">
        <v>82</v>
      </c>
      <c r="B44">
        <v>14.50775354529083</v>
      </c>
      <c r="C44">
        <v>62.102690586897737</v>
      </c>
      <c r="E44">
        <f t="shared" si="4"/>
        <v>14.50775354529083</v>
      </c>
      <c r="F44">
        <f t="shared" si="5"/>
        <v>62.102690586897737</v>
      </c>
      <c r="H44" s="2">
        <f>(O44-E44)/O44*100</f>
        <v>83.150873052886055</v>
      </c>
      <c r="I44" s="2">
        <f>(P44-F44)/P44*100</f>
        <v>79.619492267590431</v>
      </c>
      <c r="K44" t="s">
        <v>82</v>
      </c>
      <c r="L44">
        <v>86.103888888888889</v>
      </c>
      <c r="M44" s="9">
        <v>304.7161111111111</v>
      </c>
      <c r="N44" t="s">
        <v>82</v>
      </c>
      <c r="O44">
        <f>L44</f>
        <v>86.103888888888889</v>
      </c>
      <c r="P44">
        <f>M44</f>
        <v>304.7161111111111</v>
      </c>
    </row>
    <row r="45" spans="1:16" ht="15.75" thickBot="1" x14ac:dyDescent="0.3">
      <c r="A45" s="10" t="s">
        <v>83</v>
      </c>
      <c r="B45" s="11">
        <v>19.940594884953789</v>
      </c>
      <c r="C45" s="11">
        <v>54.822841766908773</v>
      </c>
      <c r="D45" s="11"/>
      <c r="E45" s="11">
        <f t="shared" si="4"/>
        <v>19.940594884953789</v>
      </c>
      <c r="F45" s="11">
        <f t="shared" si="5"/>
        <v>54.822841766908773</v>
      </c>
      <c r="G45" s="11"/>
      <c r="H45" s="12">
        <f>(O45-E45)/O45*100</f>
        <v>82.445886804037343</v>
      </c>
      <c r="I45" s="12">
        <f>(P45-F45)/P45*100</f>
        <v>79.7028656563254</v>
      </c>
      <c r="J45" s="11"/>
      <c r="K45" s="11" t="s">
        <v>83</v>
      </c>
      <c r="L45" s="11">
        <v>113.595</v>
      </c>
      <c r="M45" s="13">
        <v>270.10138888888889</v>
      </c>
      <c r="N45" s="11" t="s">
        <v>83</v>
      </c>
      <c r="O45" s="11">
        <f>L45</f>
        <v>113.595</v>
      </c>
      <c r="P45" s="11">
        <f>M45</f>
        <v>270.10138888888889</v>
      </c>
    </row>
    <row r="46" spans="1:16" x14ac:dyDescent="0.25">
      <c r="A46" t="s">
        <v>117</v>
      </c>
      <c r="H46">
        <v>0</v>
      </c>
      <c r="I46">
        <v>0</v>
      </c>
      <c r="N46" t="s">
        <v>117</v>
      </c>
    </row>
    <row r="47" spans="1:16" x14ac:dyDescent="0.25">
      <c r="A47" t="s">
        <v>84</v>
      </c>
      <c r="H47">
        <v>0</v>
      </c>
      <c r="I47">
        <v>0</v>
      </c>
      <c r="N47" t="s">
        <v>84</v>
      </c>
    </row>
    <row r="48" spans="1:16" x14ac:dyDescent="0.25">
      <c r="A48" t="s">
        <v>118</v>
      </c>
      <c r="H48">
        <v>0</v>
      </c>
      <c r="I48">
        <v>0</v>
      </c>
      <c r="N48" t="s">
        <v>118</v>
      </c>
    </row>
    <row r="49" spans="1:14" x14ac:dyDescent="0.25">
      <c r="A49" t="s">
        <v>85</v>
      </c>
      <c r="H49">
        <v>0</v>
      </c>
      <c r="I49">
        <v>0</v>
      </c>
      <c r="N49" t="s">
        <v>85</v>
      </c>
    </row>
    <row r="50" spans="1:14" x14ac:dyDescent="0.25">
      <c r="A50" t="s">
        <v>119</v>
      </c>
      <c r="H50">
        <v>0</v>
      </c>
      <c r="I50">
        <v>0</v>
      </c>
      <c r="N50" t="s">
        <v>119</v>
      </c>
    </row>
    <row r="51" spans="1:14" x14ac:dyDescent="0.25">
      <c r="A51" t="s">
        <v>120</v>
      </c>
      <c r="H51">
        <v>0</v>
      </c>
      <c r="I51">
        <v>0</v>
      </c>
      <c r="N51" t="s">
        <v>120</v>
      </c>
    </row>
    <row r="52" spans="1:14" x14ac:dyDescent="0.25">
      <c r="A52" t="s">
        <v>86</v>
      </c>
      <c r="H52">
        <v>0</v>
      </c>
      <c r="I52">
        <v>0</v>
      </c>
      <c r="N52" t="s">
        <v>86</v>
      </c>
    </row>
    <row r="53" spans="1:14" x14ac:dyDescent="0.25">
      <c r="A53" t="s">
        <v>121</v>
      </c>
      <c r="H53">
        <v>0</v>
      </c>
      <c r="I53">
        <v>0</v>
      </c>
      <c r="N53" t="s">
        <v>121</v>
      </c>
    </row>
    <row r="54" spans="1:14" x14ac:dyDescent="0.25">
      <c r="A54" t="s">
        <v>122</v>
      </c>
      <c r="H54">
        <v>0</v>
      </c>
      <c r="I54">
        <v>0</v>
      </c>
      <c r="N54" t="s">
        <v>122</v>
      </c>
    </row>
    <row r="55" spans="1:14" x14ac:dyDescent="0.25">
      <c r="A55" t="s">
        <v>87</v>
      </c>
      <c r="H55">
        <v>0</v>
      </c>
      <c r="I55">
        <v>0</v>
      </c>
      <c r="N55" t="s">
        <v>87</v>
      </c>
    </row>
    <row r="56" spans="1:14" x14ac:dyDescent="0.25">
      <c r="A56" t="s">
        <v>88</v>
      </c>
      <c r="H56">
        <v>0</v>
      </c>
      <c r="I56">
        <v>0</v>
      </c>
      <c r="N56" t="s">
        <v>88</v>
      </c>
    </row>
    <row r="57" spans="1:14" x14ac:dyDescent="0.25">
      <c r="A57" t="s">
        <v>89</v>
      </c>
      <c r="H57">
        <v>0</v>
      </c>
      <c r="I57">
        <v>0</v>
      </c>
      <c r="N57" t="s">
        <v>89</v>
      </c>
    </row>
    <row r="58" spans="1:14" x14ac:dyDescent="0.25">
      <c r="A58" t="s">
        <v>90</v>
      </c>
      <c r="H58">
        <v>0</v>
      </c>
      <c r="I58">
        <v>0</v>
      </c>
      <c r="N58" t="s">
        <v>90</v>
      </c>
    </row>
    <row r="59" spans="1:14" x14ac:dyDescent="0.25">
      <c r="A59" t="s">
        <v>91</v>
      </c>
      <c r="H59">
        <v>0</v>
      </c>
      <c r="I59">
        <v>0</v>
      </c>
      <c r="N59" t="s">
        <v>91</v>
      </c>
    </row>
    <row r="60" spans="1:14" x14ac:dyDescent="0.25">
      <c r="A60" t="s">
        <v>123</v>
      </c>
      <c r="H60">
        <v>0</v>
      </c>
      <c r="I60">
        <v>0</v>
      </c>
      <c r="N60" t="s">
        <v>123</v>
      </c>
    </row>
    <row r="61" spans="1:14" x14ac:dyDescent="0.25">
      <c r="A61" t="s">
        <v>92</v>
      </c>
      <c r="H61">
        <v>0</v>
      </c>
      <c r="I61">
        <v>0</v>
      </c>
      <c r="N61" t="s">
        <v>92</v>
      </c>
    </row>
    <row r="62" spans="1:14" x14ac:dyDescent="0.25">
      <c r="A62" t="s">
        <v>93</v>
      </c>
      <c r="H62">
        <v>0</v>
      </c>
      <c r="I62">
        <v>0</v>
      </c>
      <c r="N62" t="s">
        <v>93</v>
      </c>
    </row>
    <row r="63" spans="1:14" x14ac:dyDescent="0.25">
      <c r="A63" t="s">
        <v>94</v>
      </c>
      <c r="H63">
        <v>0</v>
      </c>
      <c r="I63">
        <v>0</v>
      </c>
      <c r="N63" t="s">
        <v>94</v>
      </c>
    </row>
    <row r="64" spans="1:14" x14ac:dyDescent="0.25">
      <c r="A64" t="s">
        <v>95</v>
      </c>
      <c r="H64">
        <v>0</v>
      </c>
      <c r="I64">
        <v>0</v>
      </c>
      <c r="N64" t="s">
        <v>95</v>
      </c>
    </row>
    <row r="65" spans="1:14" x14ac:dyDescent="0.25">
      <c r="A65" t="s">
        <v>96</v>
      </c>
      <c r="H65">
        <v>0</v>
      </c>
      <c r="I65">
        <v>0</v>
      </c>
      <c r="N65" t="s">
        <v>96</v>
      </c>
    </row>
    <row r="66" spans="1:14" x14ac:dyDescent="0.25">
      <c r="A66" t="s">
        <v>97</v>
      </c>
      <c r="H66">
        <v>0</v>
      </c>
      <c r="I66">
        <v>0</v>
      </c>
      <c r="N66" t="s">
        <v>97</v>
      </c>
    </row>
    <row r="67" spans="1:14" x14ac:dyDescent="0.25">
      <c r="A67" t="s">
        <v>98</v>
      </c>
      <c r="H67">
        <v>0</v>
      </c>
      <c r="I67">
        <v>0</v>
      </c>
      <c r="N67" t="s">
        <v>98</v>
      </c>
    </row>
    <row r="68" spans="1:14" x14ac:dyDescent="0.25">
      <c r="A68" t="s">
        <v>99</v>
      </c>
      <c r="H68">
        <v>0</v>
      </c>
      <c r="I68">
        <v>0</v>
      </c>
      <c r="N68" t="s">
        <v>99</v>
      </c>
    </row>
    <row r="69" spans="1:14" x14ac:dyDescent="0.25">
      <c r="A69" t="s">
        <v>100</v>
      </c>
      <c r="H69">
        <v>0</v>
      </c>
      <c r="I69">
        <v>0</v>
      </c>
      <c r="N69" t="s">
        <v>100</v>
      </c>
    </row>
    <row r="70" spans="1:14" x14ac:dyDescent="0.25">
      <c r="A70" t="s">
        <v>101</v>
      </c>
      <c r="H70">
        <v>0</v>
      </c>
      <c r="I70">
        <v>0</v>
      </c>
      <c r="N70" t="s">
        <v>101</v>
      </c>
    </row>
    <row r="71" spans="1:14" x14ac:dyDescent="0.25">
      <c r="A71" t="s">
        <v>102</v>
      </c>
      <c r="H71">
        <v>0</v>
      </c>
      <c r="I71">
        <v>0</v>
      </c>
      <c r="N71" t="s">
        <v>102</v>
      </c>
    </row>
    <row r="72" spans="1:14" x14ac:dyDescent="0.25">
      <c r="A72" t="s">
        <v>103</v>
      </c>
      <c r="H72">
        <v>0</v>
      </c>
      <c r="I72">
        <v>0</v>
      </c>
      <c r="N72" t="s">
        <v>103</v>
      </c>
    </row>
    <row r="73" spans="1:14" x14ac:dyDescent="0.25">
      <c r="A73" t="s">
        <v>104</v>
      </c>
      <c r="H73">
        <v>0</v>
      </c>
      <c r="I73">
        <v>0</v>
      </c>
      <c r="N73" t="s">
        <v>104</v>
      </c>
    </row>
    <row r="74" spans="1:14" x14ac:dyDescent="0.25">
      <c r="A74" t="s">
        <v>124</v>
      </c>
      <c r="H74">
        <v>0</v>
      </c>
      <c r="I74">
        <v>0</v>
      </c>
      <c r="N74" t="s">
        <v>124</v>
      </c>
    </row>
    <row r="75" spans="1:14" x14ac:dyDescent="0.25">
      <c r="A75" t="s">
        <v>105</v>
      </c>
      <c r="H75">
        <v>0</v>
      </c>
      <c r="I75">
        <v>0</v>
      </c>
      <c r="N75" t="s">
        <v>105</v>
      </c>
    </row>
    <row r="76" spans="1:14" x14ac:dyDescent="0.25">
      <c r="A76" t="s">
        <v>106</v>
      </c>
      <c r="H76">
        <v>0</v>
      </c>
      <c r="I76">
        <v>0</v>
      </c>
      <c r="N76" t="s">
        <v>106</v>
      </c>
    </row>
    <row r="77" spans="1:14" x14ac:dyDescent="0.25">
      <c r="A77" t="s">
        <v>107</v>
      </c>
      <c r="H77">
        <v>0</v>
      </c>
      <c r="I77">
        <v>0</v>
      </c>
      <c r="N77" t="s">
        <v>107</v>
      </c>
    </row>
    <row r="78" spans="1:14" x14ac:dyDescent="0.25">
      <c r="A78" t="s">
        <v>108</v>
      </c>
      <c r="H78">
        <v>0</v>
      </c>
      <c r="I78">
        <v>0</v>
      </c>
      <c r="N78" t="s">
        <v>108</v>
      </c>
    </row>
    <row r="79" spans="1:14" x14ac:dyDescent="0.25">
      <c r="A79" t="s">
        <v>109</v>
      </c>
      <c r="H79">
        <v>0</v>
      </c>
      <c r="I79">
        <v>0</v>
      </c>
      <c r="N79" t="s">
        <v>109</v>
      </c>
    </row>
    <row r="80" spans="1:14" x14ac:dyDescent="0.25">
      <c r="A80" t="s">
        <v>110</v>
      </c>
      <c r="H80">
        <v>0</v>
      </c>
      <c r="I80">
        <v>0</v>
      </c>
      <c r="N80" t="s">
        <v>110</v>
      </c>
    </row>
    <row r="81" spans="1:14" x14ac:dyDescent="0.25">
      <c r="A81" t="s">
        <v>111</v>
      </c>
      <c r="H81">
        <v>0</v>
      </c>
      <c r="I81">
        <v>0</v>
      </c>
      <c r="N81" t="s">
        <v>111</v>
      </c>
    </row>
    <row r="82" spans="1:14" x14ac:dyDescent="0.25">
      <c r="A82" t="s">
        <v>112</v>
      </c>
      <c r="H82">
        <v>0</v>
      </c>
      <c r="I82">
        <v>0</v>
      </c>
      <c r="N82" t="s">
        <v>112</v>
      </c>
    </row>
    <row r="83" spans="1:14" x14ac:dyDescent="0.25">
      <c r="A83" t="s">
        <v>113</v>
      </c>
      <c r="H83">
        <v>0</v>
      </c>
      <c r="I83">
        <v>0</v>
      </c>
      <c r="N83" t="s">
        <v>113</v>
      </c>
    </row>
    <row r="84" spans="1:14" x14ac:dyDescent="0.25">
      <c r="A84" t="s">
        <v>114</v>
      </c>
      <c r="H84">
        <v>0</v>
      </c>
      <c r="I84">
        <v>0</v>
      </c>
      <c r="N84" t="s">
        <v>114</v>
      </c>
    </row>
    <row r="85" spans="1:14" x14ac:dyDescent="0.25">
      <c r="A85" t="s">
        <v>115</v>
      </c>
      <c r="H85">
        <v>0</v>
      </c>
      <c r="I85">
        <v>0</v>
      </c>
      <c r="N85" t="s">
        <v>115</v>
      </c>
    </row>
    <row r="86" spans="1:14" x14ac:dyDescent="0.25">
      <c r="A86" t="s">
        <v>116</v>
      </c>
      <c r="H86">
        <v>0</v>
      </c>
      <c r="I86">
        <v>0</v>
      </c>
      <c r="N86" t="s">
        <v>116</v>
      </c>
    </row>
  </sheetData>
  <conditionalFormatting sqref="H2:I45">
    <cfRule type="cellIs" dxfId="3" priority="1" operator="between">
      <formula>0</formula>
      <formula>40</formula>
    </cfRule>
    <cfRule type="cellIs" dxfId="2" priority="2" operator="between">
      <formula>40</formula>
      <formula>50</formula>
    </cfRule>
    <cfRule type="cellIs" dxfId="1" priority="3" operator="greaterThan">
      <formula>75</formula>
    </cfRule>
    <cfRule type="cellIs" dxfId="0" priority="4" operator="lessThan">
      <formula>0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70B9-EB6A-41A8-ABE6-3500C1110FCA}">
  <dimension ref="A1:F17"/>
  <sheetViews>
    <sheetView workbookViewId="0">
      <selection activeCell="E11" sqref="E11"/>
    </sheetView>
  </sheetViews>
  <sheetFormatPr baseColWidth="10" defaultRowHeight="15" x14ac:dyDescent="0.25"/>
  <cols>
    <col min="1" max="1" width="13" bestFit="1" customWidth="1"/>
    <col min="2" max="2" width="11.42578125" customWidth="1"/>
    <col min="5" max="5" width="35.28515625" bestFit="1" customWidth="1"/>
  </cols>
  <sheetData>
    <row r="1" spans="1:6" x14ac:dyDescent="0.25">
      <c r="A1" t="s">
        <v>126</v>
      </c>
      <c r="B1" t="s">
        <v>127</v>
      </c>
    </row>
    <row r="2" spans="1:6" x14ac:dyDescent="0.25">
      <c r="B2" t="s">
        <v>128</v>
      </c>
    </row>
    <row r="4" spans="1:6" x14ac:dyDescent="0.25">
      <c r="A4" t="s">
        <v>129</v>
      </c>
      <c r="B4" t="s">
        <v>130</v>
      </c>
      <c r="C4" t="s">
        <v>73</v>
      </c>
      <c r="D4" s="14" t="s">
        <v>131</v>
      </c>
      <c r="E4" s="14" t="s">
        <v>132</v>
      </c>
      <c r="F4" t="s">
        <v>148</v>
      </c>
    </row>
    <row r="5" spans="1:6" x14ac:dyDescent="0.25">
      <c r="E5" s="14" t="s">
        <v>133</v>
      </c>
      <c r="F5" s="14" t="s">
        <v>134</v>
      </c>
    </row>
    <row r="6" spans="1:6" x14ac:dyDescent="0.25">
      <c r="E6" s="14" t="s">
        <v>135</v>
      </c>
      <c r="F6" s="14" t="s">
        <v>136</v>
      </c>
    </row>
    <row r="7" spans="1:6" x14ac:dyDescent="0.25">
      <c r="E7" s="14"/>
      <c r="F7" s="14" t="s">
        <v>137</v>
      </c>
    </row>
    <row r="8" spans="1:6" x14ac:dyDescent="0.25">
      <c r="B8" t="s">
        <v>140</v>
      </c>
      <c r="C8" t="s">
        <v>29</v>
      </c>
      <c r="E8" s="15" t="s">
        <v>125</v>
      </c>
      <c r="F8" s="14"/>
    </row>
    <row r="9" spans="1:6" x14ac:dyDescent="0.25">
      <c r="B9" t="s">
        <v>141</v>
      </c>
      <c r="C9" t="s">
        <v>151</v>
      </c>
      <c r="E9" s="15" t="s">
        <v>149</v>
      </c>
    </row>
    <row r="10" spans="1:6" x14ac:dyDescent="0.25">
      <c r="B10" t="s">
        <v>150</v>
      </c>
      <c r="C10" t="s">
        <v>152</v>
      </c>
      <c r="E10" s="15" t="s">
        <v>153</v>
      </c>
    </row>
    <row r="13" spans="1:6" x14ac:dyDescent="0.25">
      <c r="A13" t="s">
        <v>138</v>
      </c>
      <c r="B13" t="s">
        <v>146</v>
      </c>
      <c r="C13" t="s">
        <v>139</v>
      </c>
    </row>
    <row r="15" spans="1:6" x14ac:dyDescent="0.25">
      <c r="A15" t="s">
        <v>144</v>
      </c>
      <c r="B15" t="s">
        <v>145</v>
      </c>
      <c r="C15" t="s">
        <v>147</v>
      </c>
    </row>
    <row r="17" spans="1:5" x14ac:dyDescent="0.25">
      <c r="A17" t="s">
        <v>142</v>
      </c>
      <c r="B17" t="s">
        <v>143</v>
      </c>
      <c r="C17" t="s">
        <v>72</v>
      </c>
      <c r="D17" t="s">
        <v>35</v>
      </c>
      <c r="E17" t="s">
        <v>74</v>
      </c>
    </row>
  </sheetData>
  <hyperlinks>
    <hyperlink ref="E8" r:id="rId1" xr:uid="{039D4C21-AB50-4865-BFBD-BC752E251B11}"/>
    <hyperlink ref="E9" r:id="rId2" xr:uid="{0E540E25-BCE8-4E9E-84A4-83984941A665}"/>
    <hyperlink ref="E10" r:id="rId3" xr:uid="{E4D289D4-7AC7-4514-847A-CFE4B5789537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Kerekes, Andelka</dc:creator>
  <cp:lastModifiedBy>Kerekes, Andelka</cp:lastModifiedBy>
  <dcterms:created xsi:type="dcterms:W3CDTF">2020-12-30T20:48:49Z</dcterms:created>
  <dcterms:modified xsi:type="dcterms:W3CDTF">2023-06-13T14:47:45Z</dcterms:modified>
</cp:coreProperties>
</file>