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F15BB3B3-211A-4C80-8EF5-572FD1E8DFE6}" xr6:coauthVersionLast="47" xr6:coauthVersionMax="47" xr10:uidLastSave="{00000000-0000-0000-0000-000000000000}"/>
  <bookViews>
    <workbookView xWindow="-120" yWindow="-120" windowWidth="29040" windowHeight="17640" tabRatio="917" xr2:uid="{00000000-000D-0000-FFFF-FFFF00000000}"/>
  </bookViews>
  <sheets>
    <sheet name="EnergyperSource" sheetId="40" r:id="rId1"/>
    <sheet name="elec_car_ref" sheetId="23" r:id="rId2"/>
    <sheet name="elec_bus_ref" sheetId="14" r:id="rId3"/>
    <sheet name="elec_rail_ref" sheetId="24" r:id="rId4"/>
    <sheet name="elec_flight_ref" sheetId="15" r:id="rId5"/>
    <sheet name="elec_ship_ref" sheetId="16" r:id="rId6"/>
    <sheet name="elec_car_user" sheetId="25" r:id="rId7"/>
    <sheet name="elec_bus_user" sheetId="26" r:id="rId8"/>
    <sheet name="elec_rail_user" sheetId="27" r:id="rId9"/>
    <sheet name="elec_flight_user" sheetId="28" r:id="rId10"/>
    <sheet name="elec_ship_user" sheetId="29" r:id="rId11"/>
    <sheet name="h2_car_ref" sheetId="30" r:id="rId12"/>
    <sheet name="h2_bus_ref" sheetId="31" r:id="rId13"/>
    <sheet name="h2_rail_ref" sheetId="32" r:id="rId14"/>
    <sheet name="h2_flight_ref" sheetId="33" r:id="rId15"/>
    <sheet name="h2_ship_ref" sheetId="34" r:id="rId16"/>
    <sheet name="h2_car_user" sheetId="35" r:id="rId17"/>
    <sheet name="h2_bus_user" sheetId="36" r:id="rId18"/>
    <sheet name="h2_rail_user" sheetId="37" r:id="rId19"/>
    <sheet name="h2_flight_user" sheetId="38" r:id="rId20"/>
    <sheet name="h2_ship_user" sheetId="3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0" l="1"/>
  <c r="D4" i="40" s="1"/>
  <c r="C2" i="40"/>
  <c r="C6" i="40" s="1"/>
  <c r="B7" i="40"/>
  <c r="B2" i="40" s="1"/>
  <c r="F5" i="40"/>
  <c r="F4" i="40"/>
  <c r="E13" i="40"/>
  <c r="D20" i="40"/>
  <c r="C4" i="40" l="1"/>
  <c r="B4" i="40"/>
  <c r="D2" i="40" s="1"/>
  <c r="B3" i="40"/>
  <c r="B6" i="40"/>
  <c r="F36" i="37" l="1"/>
  <c r="F8" i="37"/>
  <c r="B36" i="37"/>
  <c r="B35" i="37"/>
  <c r="B34" i="37"/>
  <c r="B33" i="37"/>
  <c r="B31" i="37"/>
  <c r="C30" i="37"/>
  <c r="B30" i="37"/>
  <c r="F29" i="37"/>
  <c r="B29" i="37"/>
  <c r="B28" i="37"/>
  <c r="B27" i="37"/>
  <c r="B26" i="37"/>
  <c r="B25" i="37"/>
  <c r="B23" i="37"/>
  <c r="B22" i="37"/>
  <c r="C21" i="37"/>
  <c r="B21" i="37"/>
  <c r="B20" i="37"/>
  <c r="B19" i="37"/>
  <c r="B18" i="37"/>
  <c r="B17" i="37"/>
  <c r="B15" i="37"/>
  <c r="B14" i="37"/>
  <c r="C13" i="37"/>
  <c r="B13" i="37"/>
  <c r="B12" i="37"/>
  <c r="B10" i="37"/>
  <c r="B9" i="37"/>
  <c r="C8" i="37"/>
  <c r="B8" i="37"/>
  <c r="B7" i="37"/>
  <c r="F6" i="37"/>
  <c r="B5" i="37"/>
  <c r="B4" i="37"/>
  <c r="F2" i="37"/>
  <c r="B2" i="37"/>
  <c r="F14" i="37" l="1"/>
  <c r="C7" i="37"/>
  <c r="C12" i="37"/>
  <c r="C20" i="37"/>
  <c r="F22" i="37"/>
  <c r="F7" i="37"/>
  <c r="F12" i="37"/>
  <c r="F15" i="37"/>
  <c r="F20" i="37"/>
  <c r="C28" i="37"/>
  <c r="F30" i="37"/>
  <c r="F23" i="37"/>
  <c r="F28" i="37"/>
  <c r="F31" i="37"/>
  <c r="F13" i="37"/>
  <c r="F21" i="37"/>
  <c r="C29" i="37"/>
  <c r="C11" i="37"/>
  <c r="D14" i="37"/>
  <c r="D19" i="37"/>
  <c r="D27" i="37"/>
  <c r="D35" i="37"/>
  <c r="C16" i="37"/>
  <c r="C37" i="37"/>
  <c r="C3" i="37"/>
  <c r="C24" i="37"/>
  <c r="C32" i="37"/>
  <c r="F11" i="37"/>
  <c r="F19" i="37"/>
  <c r="F27" i="37"/>
  <c r="F35" i="37"/>
  <c r="B6" i="37"/>
  <c r="F3" i="37"/>
  <c r="F16" i="37"/>
  <c r="F24" i="37"/>
  <c r="F32" i="37"/>
  <c r="F37" i="37"/>
  <c r="B3" i="37"/>
  <c r="B11" i="37"/>
  <c r="C14" i="37"/>
  <c r="B16" i="37"/>
  <c r="C19" i="37"/>
  <c r="B24" i="37"/>
  <c r="C27" i="37"/>
  <c r="D30" i="37"/>
  <c r="B32" i="37"/>
  <c r="C35" i="37"/>
  <c r="F5" i="37"/>
  <c r="F10" i="37"/>
  <c r="F18" i="37"/>
  <c r="F26" i="37"/>
  <c r="F34" i="37"/>
  <c r="B37" i="37"/>
  <c r="F4" i="37"/>
  <c r="F9" i="37"/>
  <c r="F17" i="37"/>
  <c r="F25" i="37"/>
  <c r="F33" i="3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B35" i="27"/>
  <c r="C35" i="27"/>
  <c r="D35" i="27"/>
  <c r="E35" i="27"/>
  <c r="F35" i="27"/>
  <c r="B36" i="27"/>
  <c r="C36" i="27"/>
  <c r="D36" i="27"/>
  <c r="E36" i="27"/>
  <c r="F36" i="27"/>
  <c r="B37" i="27"/>
  <c r="C37" i="27"/>
  <c r="D37" i="27"/>
  <c r="E37" i="27"/>
  <c r="F37" i="27"/>
  <c r="C2" i="27"/>
  <c r="D2" i="27"/>
  <c r="E2" i="27"/>
  <c r="F2" i="27"/>
  <c r="B2" i="27"/>
  <c r="D44" i="24"/>
  <c r="D43" i="24"/>
  <c r="C37" i="24"/>
  <c r="D37" i="24" s="1"/>
  <c r="E37" i="24" s="1"/>
  <c r="B37" i="24"/>
  <c r="F37" i="24" s="1"/>
  <c r="B36" i="24"/>
  <c r="C36" i="24" s="1"/>
  <c r="D36" i="24" s="1"/>
  <c r="E36" i="24" s="1"/>
  <c r="B35" i="24"/>
  <c r="F35" i="24" s="1"/>
  <c r="B34" i="24"/>
  <c r="F34" i="24" s="1"/>
  <c r="F33" i="24"/>
  <c r="B33" i="24"/>
  <c r="C33" i="24" s="1"/>
  <c r="D33" i="24" s="1"/>
  <c r="E33" i="24" s="1"/>
  <c r="C32" i="24"/>
  <c r="D32" i="24" s="1"/>
  <c r="B32" i="24"/>
  <c r="F32" i="24" s="1"/>
  <c r="F31" i="24"/>
  <c r="B31" i="24"/>
  <c r="C31" i="24" s="1"/>
  <c r="D31" i="24" s="1"/>
  <c r="E31" i="24" s="1"/>
  <c r="F30" i="24"/>
  <c r="C30" i="24"/>
  <c r="D30" i="24" s="1"/>
  <c r="E30" i="24" s="1"/>
  <c r="B30" i="24"/>
  <c r="B29" i="24"/>
  <c r="F29" i="24" s="1"/>
  <c r="C28" i="24"/>
  <c r="D28" i="24" s="1"/>
  <c r="B28" i="24"/>
  <c r="F28" i="24" s="1"/>
  <c r="B27" i="24"/>
  <c r="F27" i="24" s="1"/>
  <c r="B26" i="24"/>
  <c r="F26" i="24" s="1"/>
  <c r="F25" i="24"/>
  <c r="B25" i="24"/>
  <c r="C25" i="24" s="1"/>
  <c r="D25" i="24" s="1"/>
  <c r="E25" i="24" s="1"/>
  <c r="C24" i="24"/>
  <c r="D24" i="24" s="1"/>
  <c r="E24" i="24" s="1"/>
  <c r="B24" i="24"/>
  <c r="F24" i="24" s="1"/>
  <c r="F23" i="24"/>
  <c r="B23" i="24"/>
  <c r="C23" i="24" s="1"/>
  <c r="D23" i="24" s="1"/>
  <c r="E23" i="24" s="1"/>
  <c r="F22" i="24"/>
  <c r="C22" i="24"/>
  <c r="D22" i="24" s="1"/>
  <c r="E22" i="24" s="1"/>
  <c r="B22" i="24"/>
  <c r="B21" i="24"/>
  <c r="F21" i="24" s="1"/>
  <c r="C20" i="24"/>
  <c r="D20" i="24" s="1"/>
  <c r="E20" i="24" s="1"/>
  <c r="B20" i="24"/>
  <c r="F20" i="24" s="1"/>
  <c r="B19" i="24"/>
  <c r="F19" i="24" s="1"/>
  <c r="B18" i="24"/>
  <c r="F18" i="24" s="1"/>
  <c r="F17" i="24"/>
  <c r="B17" i="24"/>
  <c r="C17" i="24" s="1"/>
  <c r="D17" i="24" s="1"/>
  <c r="E17" i="24" s="1"/>
  <c r="C16" i="24"/>
  <c r="D16" i="24" s="1"/>
  <c r="B16" i="24"/>
  <c r="F16" i="24" s="1"/>
  <c r="F15" i="24"/>
  <c r="B15" i="24"/>
  <c r="C15" i="24" s="1"/>
  <c r="D15" i="24" s="1"/>
  <c r="E15" i="24" s="1"/>
  <c r="F14" i="24"/>
  <c r="C14" i="24"/>
  <c r="D14" i="24" s="1"/>
  <c r="E14" i="24" s="1"/>
  <c r="B14" i="24"/>
  <c r="B13" i="24"/>
  <c r="F13" i="24" s="1"/>
  <c r="B12" i="24"/>
  <c r="C12" i="24" s="1"/>
  <c r="D12" i="24" s="1"/>
  <c r="B11" i="24"/>
  <c r="F11" i="24" s="1"/>
  <c r="B10" i="24"/>
  <c r="F10" i="24" s="1"/>
  <c r="F9" i="24"/>
  <c r="B9" i="24"/>
  <c r="C9" i="24" s="1"/>
  <c r="D9" i="24" s="1"/>
  <c r="E9" i="24" s="1"/>
  <c r="B8" i="24"/>
  <c r="C8" i="24" s="1"/>
  <c r="D8" i="24" s="1"/>
  <c r="E8" i="24" s="1"/>
  <c r="B7" i="24"/>
  <c r="C7" i="24" s="1"/>
  <c r="D7" i="24" s="1"/>
  <c r="B6" i="24"/>
  <c r="F6" i="24" s="1"/>
  <c r="B5" i="24"/>
  <c r="F5" i="24" s="1"/>
  <c r="F4" i="24"/>
  <c r="B4" i="24"/>
  <c r="C4" i="24" s="1"/>
  <c r="D4" i="24" s="1"/>
  <c r="E4" i="24" s="1"/>
  <c r="C3" i="24"/>
  <c r="D3" i="24" s="1"/>
  <c r="E3" i="24" s="1"/>
  <c r="B3" i="24"/>
  <c r="F3" i="24" s="1"/>
  <c r="F2" i="24"/>
  <c r="B2" i="24"/>
  <c r="C2" i="24" s="1"/>
  <c r="D2" i="24" s="1"/>
  <c r="E2" i="24" s="1"/>
  <c r="E35" i="37" l="1"/>
  <c r="E14" i="37"/>
  <c r="E28" i="37"/>
  <c r="E30" i="37"/>
  <c r="C22" i="37"/>
  <c r="C25" i="37"/>
  <c r="C31" i="37"/>
  <c r="D21" i="37"/>
  <c r="E21" i="37"/>
  <c r="E20" i="37"/>
  <c r="D20" i="37"/>
  <c r="C5" i="37"/>
  <c r="C36" i="37"/>
  <c r="C23" i="37"/>
  <c r="C18" i="37"/>
  <c r="C17" i="37"/>
  <c r="D3" i="37"/>
  <c r="E3" i="37"/>
  <c r="E27" i="37"/>
  <c r="C9" i="37"/>
  <c r="D24" i="37"/>
  <c r="E24" i="37"/>
  <c r="D12" i="37"/>
  <c r="E12" i="37"/>
  <c r="C15" i="37"/>
  <c r="C34" i="37"/>
  <c r="D8" i="37"/>
  <c r="E8" i="37"/>
  <c r="D7" i="37"/>
  <c r="E7" i="37"/>
  <c r="C10" i="37"/>
  <c r="C4" i="37"/>
  <c r="C33" i="37"/>
  <c r="D29" i="37"/>
  <c r="E29" i="37"/>
  <c r="C6" i="37"/>
  <c r="D37" i="37"/>
  <c r="E37" i="37"/>
  <c r="E19" i="37"/>
  <c r="D13" i="37"/>
  <c r="E13" i="37"/>
  <c r="C26" i="37"/>
  <c r="D32" i="37"/>
  <c r="E32" i="37"/>
  <c r="D16" i="37"/>
  <c r="E16" i="37"/>
  <c r="C2" i="37"/>
  <c r="D11" i="37"/>
  <c r="E11" i="37"/>
  <c r="E7" i="24"/>
  <c r="E16" i="24"/>
  <c r="E28" i="24"/>
  <c r="E32" i="24"/>
  <c r="C6" i="24"/>
  <c r="D6" i="24" s="1"/>
  <c r="E6" i="24" s="1"/>
  <c r="F7" i="24"/>
  <c r="C11" i="24"/>
  <c r="D11" i="24" s="1"/>
  <c r="E11" i="24" s="1"/>
  <c r="F12" i="24"/>
  <c r="E12" i="24" s="1"/>
  <c r="C19" i="24"/>
  <c r="D19" i="24" s="1"/>
  <c r="E19" i="24" s="1"/>
  <c r="C27" i="24"/>
  <c r="D27" i="24" s="1"/>
  <c r="E27" i="24" s="1"/>
  <c r="C35" i="24"/>
  <c r="D35" i="24" s="1"/>
  <c r="E35" i="24" s="1"/>
  <c r="C13" i="24"/>
  <c r="D13" i="24" s="1"/>
  <c r="E13" i="24" s="1"/>
  <c r="C21" i="24"/>
  <c r="D21" i="24" s="1"/>
  <c r="E21" i="24" s="1"/>
  <c r="C29" i="24"/>
  <c r="D29" i="24" s="1"/>
  <c r="E29" i="24" s="1"/>
  <c r="C5" i="24"/>
  <c r="D5" i="24" s="1"/>
  <c r="E5" i="24" s="1"/>
  <c r="C10" i="24"/>
  <c r="D10" i="24" s="1"/>
  <c r="E10" i="24" s="1"/>
  <c r="C18" i="24"/>
  <c r="D18" i="24" s="1"/>
  <c r="E18" i="24" s="1"/>
  <c r="C26" i="24"/>
  <c r="D26" i="24" s="1"/>
  <c r="E26" i="24" s="1"/>
  <c r="C34" i="24"/>
  <c r="D34" i="24" s="1"/>
  <c r="E34" i="24" s="1"/>
  <c r="E22" i="37" l="1"/>
  <c r="D22" i="37"/>
  <c r="D28" i="37"/>
  <c r="E17" i="37"/>
  <c r="D17" i="37"/>
  <c r="E25" i="37"/>
  <c r="D25" i="37"/>
  <c r="E33" i="37"/>
  <c r="D33" i="37"/>
  <c r="D18" i="37"/>
  <c r="E18" i="37"/>
  <c r="E4" i="37"/>
  <c r="D4" i="37"/>
  <c r="D34" i="37"/>
  <c r="E34" i="37"/>
  <c r="D5" i="37"/>
  <c r="E5" i="37"/>
  <c r="D26" i="37"/>
  <c r="E26" i="37"/>
  <c r="E9" i="37"/>
  <c r="D9" i="37"/>
  <c r="D23" i="37"/>
  <c r="E23" i="37"/>
  <c r="D10" i="37"/>
  <c r="E10" i="37"/>
  <c r="D15" i="37"/>
  <c r="E15" i="37"/>
  <c r="D2" i="37"/>
  <c r="E2" i="37"/>
  <c r="D6" i="37"/>
  <c r="E6" i="37"/>
  <c r="E36" i="37"/>
  <c r="D36" i="37"/>
  <c r="D31" i="37"/>
  <c r="E31" i="37"/>
</calcChain>
</file>

<file path=xl/sharedStrings.xml><?xml version="1.0" encoding="utf-8"?>
<sst xmlns="http://schemas.openxmlformats.org/spreadsheetml/2006/main" count="899" uniqueCount="110">
  <si>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</si>
  <si>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</si>
  <si>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</si>
  <si>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</si>
  <si>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</si>
  <si>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</si>
  <si>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</si>
  <si>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</si>
  <si>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</si>
  <si>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</si>
  <si>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</si>
  <si>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</si>
  <si>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</si>
  <si>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</si>
  <si>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</si>
  <si>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</si>
  <si>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</si>
  <si>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</si>
  <si>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</si>
  <si>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</si>
  <si>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</si>
  <si>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</si>
  <si>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</si>
  <si>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</si>
  <si>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</si>
  <si>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</si>
  <si>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</si>
  <si>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</si>
  <si>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</si>
  <si>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</si>
  <si>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</si>
  <si>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</si>
  <si>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</si>
  <si>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</si>
  <si>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</si>
  <si>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</si>
  <si>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</si>
  <si>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https://www.forschungsinformationssystem.de/servlet/is/343598/</t>
  </si>
  <si>
    <t>Source / Assumption</t>
  </si>
  <si>
    <t>A1</t>
  </si>
  <si>
    <t xml:space="preserve">Unit: </t>
  </si>
  <si>
    <t>%</t>
  </si>
  <si>
    <t>Source:</t>
  </si>
  <si>
    <t>[1]</t>
  </si>
  <si>
    <t>Forschungsinformationssystem</t>
  </si>
  <si>
    <t>59% of German electrified railways account for 90% of transport intensity</t>
  </si>
  <si>
    <t>influence of nonelectrified railway on non electrified rail-transport</t>
  </si>
  <si>
    <t>influence of electrified railway on electrified rail-transport</t>
  </si>
  <si>
    <t xml:space="preserve">Assumption </t>
  </si>
  <si>
    <t>Ireland has currently a very low electrification rate, but also rather short railway-network. It can be relatively easy electrified</t>
  </si>
  <si>
    <t>Scenario</t>
  </si>
  <si>
    <t>Gnann, Till; Speth, Daniel; Krail, Michael; Wietschel, Martin; Oberle, Stella (2022): Pathways to Carbon-Free Transport in Germany until 2050. In: WEVJ 13 (8), S. 136. DOI: 10.3390/wevj13080136.</t>
  </si>
  <si>
    <t>https://www.mdpi.com/2032-6653/13/8/136</t>
  </si>
  <si>
    <t>[2]</t>
  </si>
  <si>
    <t>Country-Grouping</t>
  </si>
  <si>
    <t>BNEF (2021): Hitting the EV Inflection Point.</t>
  </si>
  <si>
    <t>https://www.transportenvironment.org/wp-content/uploads/2021/08/2021_05_05_Electric_vehicle_price_parity_and_adoption_in_Europe_Final.pdf</t>
  </si>
  <si>
    <t>[3]</t>
  </si>
  <si>
    <t>Methodology</t>
  </si>
  <si>
    <t>Moritz Wenzel; The Role of Fusion Power Plants in a European Energy Supply System with Consideration of P2X Technologies; 2023; Technical University of Munich</t>
  </si>
  <si>
    <t>Cyprus as Greece</t>
  </si>
  <si>
    <t>A2</t>
  </si>
  <si>
    <t>Malta as Italy</t>
  </si>
  <si>
    <t>A3</t>
  </si>
  <si>
    <t>As freight transport</t>
  </si>
  <si>
    <t>https://www.forschungsinformationssystem.de/servlet/is/342234/</t>
  </si>
  <si>
    <t>F1</t>
  </si>
  <si>
    <t>Further Info:</t>
  </si>
  <si>
    <t>https://www.chemie.de/lexikon/Kraftstoff.html</t>
  </si>
  <si>
    <t>Diesel MJ/l</t>
  </si>
  <si>
    <t>CF1</t>
  </si>
  <si>
    <t>Conversion factor:</t>
  </si>
  <si>
    <t>ratio of energy consumptions as for the cars</t>
  </si>
  <si>
    <t>Assumption:</t>
  </si>
  <si>
    <t>https://www.dena.de/fileadmin/dena/Dokumente/Pdf/9219_E-FUELS-STUDY_The_potential_of_electricity_based_fuels_for_low_emission_transport_in_the_EU.pdf</t>
  </si>
  <si>
    <t>passenger per car</t>
  </si>
  <si>
    <t>p.27</t>
  </si>
  <si>
    <t>[5]</t>
  </si>
  <si>
    <t>bus places taken</t>
  </si>
  <si>
    <t>[4]</t>
  </si>
  <si>
    <t>https://procitybahn.de/kapazitaet-busmodelle/</t>
  </si>
  <si>
    <t>bus places</t>
  </si>
  <si>
    <t>https://www.aktiv-stuhr.de/studien/pdf/Deiters_Expertise-Bahn-Bus.Stuhr_2009-05.pdf</t>
  </si>
  <si>
    <t>bus consum data</t>
  </si>
  <si>
    <t>https://www.fvv-net.de/fileadmin/Transfer/Downloads/FVV_H1086_Renewables_in_Transport_2050_-_Kraftstoffstudie_II.pdf</t>
  </si>
  <si>
    <t>Unit:</t>
  </si>
  <si>
    <t>Petrol</t>
  </si>
  <si>
    <t>[2,3,4]</t>
  </si>
  <si>
    <t>Diesel</t>
  </si>
  <si>
    <t>Kerosine</t>
  </si>
  <si>
    <t>Hydrogen</t>
  </si>
  <si>
    <t>Plug-in-Hybrid</t>
  </si>
  <si>
    <t>[1],A1</t>
  </si>
  <si>
    <t>Electricity</t>
  </si>
  <si>
    <t>Source flight</t>
  </si>
  <si>
    <t>Source ship</t>
  </si>
  <si>
    <t>Source bus</t>
  </si>
  <si>
    <t>Source rail</t>
  </si>
  <si>
    <t>Source car</t>
  </si>
  <si>
    <t>Source</t>
  </si>
  <si>
    <t>flight</t>
  </si>
  <si>
    <t>ship</t>
  </si>
  <si>
    <t>bus</t>
  </si>
  <si>
    <t>rail</t>
  </si>
  <si>
    <t>car</t>
  </si>
  <si>
    <t>[1 p. 114,5]</t>
  </si>
  <si>
    <t>[1 p.118]</t>
  </si>
  <si>
    <t>[1 p. 116]</t>
  </si>
  <si>
    <t>Energy consumption MJ/pkm</t>
  </si>
  <si>
    <t>MJ/pkm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</si>
</sst>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2" fillId="0" borderId="0" xfId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3" fillId="0" borderId="0" xfId="1" applyFont="1"/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2" xfId="0" applyBorder="1" applyAlignment="1">
      <alignment horizontal="right"/>
    </xf>
    <xf numFmtId="2" fontId="0" fillId="0" borderId="3" xfId="2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2" xfId="0" applyBorder="1"/>
    <xf numFmtId="2" fontId="0" fillId="0" borderId="3" xfId="2" applyNumberFormat="1" applyFont="1" applyBorder="1"/>
    <xf numFmtId="0" fontId="0" fillId="0" borderId="3" xfId="0" applyBorder="1"/>
    <xf numFmtId="165" fontId="0" fillId="0" borderId="3" xfId="0" applyNumberFormat="1" applyBorder="1"/>
    <xf numFmtId="0" fontId="0" fillId="0" borderId="5" xfId="0" applyBorder="1" applyAlignment="1">
      <alignment horizontal="right"/>
    </xf>
    <xf numFmtId="2" fontId="0" fillId="0" borderId="0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2" fontId="0" fillId="0" borderId="0" xfId="2" applyNumberFormat="1" applyFont="1" applyBorder="1"/>
    <xf numFmtId="2" fontId="0" fillId="0" borderId="0" xfId="0" applyNumberFormat="1"/>
    <xf numFmtId="165" fontId="0" fillId="0" borderId="0" xfId="0" applyNumberFormat="1"/>
    <xf numFmtId="166" fontId="0" fillId="0" borderId="0" xfId="2" applyNumberFormat="1" applyFont="1" applyBorder="1" applyAlignment="1">
      <alignment horizontal="right"/>
    </xf>
    <xf numFmtId="166" fontId="0" fillId="0" borderId="0" xfId="2" applyNumberFormat="1" applyFont="1" applyBorder="1"/>
    <xf numFmtId="43" fontId="0" fillId="0" borderId="0" xfId="2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traffic\Ft_EnergySources_electrical.xlsx" TargetMode="External"/><Relationship Id="rId1" Type="http://schemas.openxmlformats.org/officeDocument/2006/relationships/externalLinkPath" Target="Ft_EnergySources_elect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_rail"/>
      <sheetName val="elec_rail_ref"/>
      <sheetName val="elec_road_ref"/>
      <sheetName val="elec_ship_ref"/>
      <sheetName val="elec_flight_ref"/>
      <sheetName val="elec_rail_user"/>
      <sheetName val="elec_road_user"/>
      <sheetName val="elec_ship_user"/>
      <sheetName val="elec_flight_user"/>
    </sheetNames>
    <sheetDataSet>
      <sheetData sheetId="0">
        <row r="2">
          <cell r="B2">
            <v>88</v>
          </cell>
        </row>
        <row r="3">
          <cell r="B3">
            <v>71.099999999999994</v>
          </cell>
        </row>
        <row r="4">
          <cell r="B4">
            <v>34</v>
          </cell>
        </row>
        <row r="5">
          <cell r="B5">
            <v>29.099999999999994</v>
          </cell>
        </row>
        <row r="6">
          <cell r="B6">
            <v>61</v>
          </cell>
        </row>
        <row r="7">
          <cell r="B7">
            <v>16.700000000000003</v>
          </cell>
        </row>
        <row r="8">
          <cell r="B8">
            <v>0</v>
          </cell>
        </row>
        <row r="9">
          <cell r="B9">
            <v>23.400000000000006</v>
          </cell>
        </row>
        <row r="10">
          <cell r="B10">
            <v>64</v>
          </cell>
        </row>
        <row r="11">
          <cell r="B11">
            <v>63</v>
          </cell>
        </row>
        <row r="12">
          <cell r="B12">
            <v>37.299999999999997</v>
          </cell>
        </row>
        <row r="13">
          <cell r="B13">
            <v>70</v>
          </cell>
        </row>
        <row r="14">
          <cell r="B14">
            <v>100</v>
          </cell>
        </row>
        <row r="15">
          <cell r="B15">
            <v>13.400000000000006</v>
          </cell>
        </row>
        <row r="16">
          <cell r="B16">
            <v>6.5</v>
          </cell>
        </row>
        <row r="17">
          <cell r="B17">
            <v>91</v>
          </cell>
        </row>
        <row r="18">
          <cell r="B18">
            <v>39</v>
          </cell>
        </row>
        <row r="19">
          <cell r="B19">
            <v>100</v>
          </cell>
        </row>
        <row r="20">
          <cell r="B20">
            <v>76</v>
          </cell>
        </row>
        <row r="21">
          <cell r="B21">
            <v>73</v>
          </cell>
        </row>
        <row r="22">
          <cell r="B22">
            <v>64</v>
          </cell>
        </row>
        <row r="23">
          <cell r="B23">
            <v>65</v>
          </cell>
        </row>
        <row r="24">
          <cell r="B24">
            <v>37.4</v>
          </cell>
        </row>
        <row r="25">
          <cell r="B25">
            <v>41.4</v>
          </cell>
        </row>
        <row r="26">
          <cell r="B26">
            <v>44.3</v>
          </cell>
        </row>
        <row r="27">
          <cell r="B27">
            <v>55.1</v>
          </cell>
        </row>
        <row r="28">
          <cell r="B28">
            <v>75</v>
          </cell>
        </row>
        <row r="29">
          <cell r="B29">
            <v>32.400000000000006</v>
          </cell>
        </row>
        <row r="30">
          <cell r="B30">
            <v>100</v>
          </cell>
        </row>
        <row r="31">
          <cell r="B31">
            <v>58.4</v>
          </cell>
        </row>
        <row r="32">
          <cell r="B32">
            <v>100</v>
          </cell>
        </row>
        <row r="33">
          <cell r="B33">
            <v>89.5</v>
          </cell>
        </row>
        <row r="34">
          <cell r="B34">
            <v>33.5</v>
          </cell>
        </row>
        <row r="35">
          <cell r="B35">
            <v>33.5</v>
          </cell>
        </row>
        <row r="36">
          <cell r="B36">
            <v>0</v>
          </cell>
        </row>
        <row r="37">
          <cell r="B37">
            <v>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citybahn.de/kapazitaet-busmodelle/" TargetMode="External"/><Relationship Id="rId2" Type="http://schemas.openxmlformats.org/officeDocument/2006/relationships/hyperlink" Target="https://www.chemie.de/lexikon/Kraftstoff.html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vv-net.de/fileadmin/Transfer/Downloads/FVV_H1086_Renewables_in_Transport_2050_-_Kraftstoffstudie_II.pdf" TargetMode="External"/><Relationship Id="rId4" Type="http://schemas.openxmlformats.org/officeDocument/2006/relationships/hyperlink" Target="https://www.aktiv-stuhr.de/studien/pdf/Deiters_Expertise-Bahn-Bus.Stuhr_2009-05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schungsinformationssystem.de/servlet/is/3435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8555-C875-49CD-A932-054DF72F2740}">
  <sheetPr>
    <tabColor rgb="FFFFFF00"/>
  </sheetPr>
  <dimension ref="A1:S56"/>
  <sheetViews>
    <sheetView tabSelected="1" zoomScaleNormal="100" workbookViewId="0">
      <selection activeCell="F2" sqref="F2"/>
    </sheetView>
  </sheetViews>
  <sheetFormatPr baseColWidth="10" defaultRowHeight="15" x14ac:dyDescent="0.25"/>
  <cols>
    <col min="1" max="1" width="43.140625" bestFit="1" customWidth="1"/>
    <col min="5" max="6" width="12" bestFit="1" customWidth="1"/>
  </cols>
  <sheetData>
    <row r="1" spans="1:19" x14ac:dyDescent="0.25">
      <c r="A1" s="30" t="s">
        <v>108</v>
      </c>
      <c r="B1" s="29" t="s">
        <v>104</v>
      </c>
      <c r="C1" s="29" t="s">
        <v>103</v>
      </c>
      <c r="D1" s="29" t="s">
        <v>102</v>
      </c>
      <c r="E1" s="29" t="s">
        <v>101</v>
      </c>
      <c r="F1" s="28" t="s">
        <v>100</v>
      </c>
      <c r="H1" s="30" t="s">
        <v>99</v>
      </c>
      <c r="I1" s="29" t="s">
        <v>98</v>
      </c>
      <c r="J1" s="29" t="s">
        <v>97</v>
      </c>
      <c r="K1" s="29" t="s">
        <v>96</v>
      </c>
      <c r="L1" s="29" t="s">
        <v>95</v>
      </c>
      <c r="M1" s="28" t="s">
        <v>94</v>
      </c>
    </row>
    <row r="2" spans="1:19" x14ac:dyDescent="0.25">
      <c r="A2" s="20" t="s">
        <v>93</v>
      </c>
      <c r="B2" s="23">
        <f>0.6/2.17*B7</f>
        <v>0.31994733377221862</v>
      </c>
      <c r="C2" s="24">
        <f>0.034*3.6</f>
        <v>0.12240000000000001</v>
      </c>
      <c r="D2" s="27">
        <f>B2/B4*D4</f>
        <v>0.50721106554275941</v>
      </c>
      <c r="E2" s="22">
        <v>0</v>
      </c>
      <c r="F2" s="21">
        <v>0</v>
      </c>
      <c r="H2" s="20" t="s">
        <v>93</v>
      </c>
      <c r="I2" s="18" t="s">
        <v>43</v>
      </c>
      <c r="J2" s="18" t="s">
        <v>107</v>
      </c>
      <c r="K2" s="25" t="s">
        <v>92</v>
      </c>
      <c r="L2" s="18"/>
      <c r="M2" s="17"/>
    </row>
    <row r="3" spans="1:19" x14ac:dyDescent="0.25">
      <c r="A3" s="20" t="s">
        <v>91</v>
      </c>
      <c r="B3" s="23">
        <f>1.78/2.17*B7</f>
        <v>0.94917709019091512</v>
      </c>
      <c r="C3" s="23"/>
      <c r="D3" s="26"/>
      <c r="E3" s="22"/>
      <c r="F3" s="21"/>
      <c r="H3" s="20" t="s">
        <v>91</v>
      </c>
      <c r="I3" s="18" t="s">
        <v>43</v>
      </c>
      <c r="J3" s="18"/>
      <c r="K3" s="25"/>
      <c r="L3" s="18"/>
      <c r="M3" s="17"/>
    </row>
    <row r="4" spans="1:19" x14ac:dyDescent="0.25">
      <c r="A4" s="20" t="s">
        <v>90</v>
      </c>
      <c r="B4" s="23">
        <f>1.05/2.17*B7</f>
        <v>0.55990783410138256</v>
      </c>
      <c r="C4" s="24">
        <f>C2*21/13</f>
        <v>0.19772307692307695</v>
      </c>
      <c r="D4" s="23">
        <f>14/13.6*D6</f>
        <v>0.88761936469982894</v>
      </c>
      <c r="E4" s="22">
        <v>0</v>
      </c>
      <c r="F4" s="21">
        <f>184/206*F5</f>
        <v>1.6776512621359223</v>
      </c>
      <c r="H4" s="20" t="s">
        <v>90</v>
      </c>
      <c r="I4" s="18" t="s">
        <v>43</v>
      </c>
      <c r="J4" s="18" t="s">
        <v>43</v>
      </c>
      <c r="K4" s="18" t="s">
        <v>43</v>
      </c>
      <c r="L4" s="18"/>
      <c r="M4" s="17" t="s">
        <v>43</v>
      </c>
    </row>
    <row r="5" spans="1:19" x14ac:dyDescent="0.25">
      <c r="A5" s="20" t="s">
        <v>89</v>
      </c>
      <c r="B5" s="23"/>
      <c r="D5" s="23"/>
      <c r="E5" s="22"/>
      <c r="F5" s="21">
        <f>5.46/100*34.4</f>
        <v>1.8782399999999999</v>
      </c>
      <c r="H5" s="20" t="s">
        <v>89</v>
      </c>
      <c r="I5" s="19"/>
      <c r="J5" s="18"/>
      <c r="K5" s="19"/>
      <c r="L5" s="18"/>
      <c r="M5" s="17" t="s">
        <v>106</v>
      </c>
      <c r="S5" s="2"/>
    </row>
    <row r="6" spans="1:19" x14ac:dyDescent="0.25">
      <c r="A6" s="20" t="s">
        <v>88</v>
      </c>
      <c r="B6" s="23">
        <f>1.94/2.17*B7</f>
        <v>1.0344963791968402</v>
      </c>
      <c r="C6" s="24">
        <f>C2*35/13</f>
        <v>0.32953846153846161</v>
      </c>
      <c r="D6" s="23">
        <f>(40+55)/2/100*D20/(E13*E14)</f>
        <v>0.8622588114226909</v>
      </c>
      <c r="E6" s="22"/>
      <c r="F6" s="21"/>
      <c r="H6" s="20" t="s">
        <v>88</v>
      </c>
      <c r="I6" s="18" t="s">
        <v>43</v>
      </c>
      <c r="J6" s="18" t="s">
        <v>43</v>
      </c>
      <c r="K6" s="19" t="s">
        <v>87</v>
      </c>
      <c r="L6" s="18"/>
      <c r="M6" s="17"/>
    </row>
    <row r="7" spans="1:19" ht="15.75" thickBot="1" x14ac:dyDescent="0.3">
      <c r="A7" s="12" t="s">
        <v>86</v>
      </c>
      <c r="B7" s="16">
        <f>1.62/E15</f>
        <v>1.1571428571428573</v>
      </c>
      <c r="C7" s="15"/>
      <c r="D7" s="15"/>
      <c r="E7" s="14"/>
      <c r="F7" s="13"/>
      <c r="H7" s="12" t="s">
        <v>86</v>
      </c>
      <c r="I7" s="11" t="s">
        <v>105</v>
      </c>
      <c r="J7" s="11"/>
      <c r="K7" s="11"/>
      <c r="L7" s="10"/>
      <c r="M7" s="9"/>
    </row>
    <row r="9" spans="1:19" x14ac:dyDescent="0.25">
      <c r="A9" s="8" t="s">
        <v>85</v>
      </c>
      <c r="B9" t="s">
        <v>109</v>
      </c>
    </row>
    <row r="10" spans="1:19" x14ac:dyDescent="0.25">
      <c r="A10" s="8"/>
    </row>
    <row r="11" spans="1:19" x14ac:dyDescent="0.25">
      <c r="A11" s="8" t="s">
        <v>42</v>
      </c>
      <c r="B11" t="s">
        <v>43</v>
      </c>
      <c r="F11" s="2" t="s">
        <v>84</v>
      </c>
    </row>
    <row r="12" spans="1:19" x14ac:dyDescent="0.25">
      <c r="A12" s="8"/>
      <c r="B12" t="s">
        <v>53</v>
      </c>
      <c r="D12" t="s">
        <v>83</v>
      </c>
      <c r="F12" s="2" t="s">
        <v>82</v>
      </c>
    </row>
    <row r="13" spans="1:19" x14ac:dyDescent="0.25">
      <c r="A13" s="8"/>
      <c r="B13" t="s">
        <v>57</v>
      </c>
      <c r="D13" t="s">
        <v>81</v>
      </c>
      <c r="E13">
        <f>(70+99)/2</f>
        <v>84.5</v>
      </c>
      <c r="F13" s="2" t="s">
        <v>80</v>
      </c>
    </row>
    <row r="14" spans="1:19" x14ac:dyDescent="0.25">
      <c r="A14" s="8"/>
      <c r="B14" t="s">
        <v>79</v>
      </c>
      <c r="D14" t="s">
        <v>78</v>
      </c>
      <c r="E14">
        <v>0.23</v>
      </c>
      <c r="F14" t="s">
        <v>74</v>
      </c>
    </row>
    <row r="15" spans="1:19" x14ac:dyDescent="0.25">
      <c r="A15" s="8"/>
      <c r="B15" t="s">
        <v>77</v>
      </c>
      <c r="C15" t="s">
        <v>76</v>
      </c>
      <c r="D15" t="s">
        <v>75</v>
      </c>
      <c r="E15">
        <v>1.4</v>
      </c>
      <c r="F15" t="s">
        <v>74</v>
      </c>
    </row>
    <row r="16" spans="1:19" x14ac:dyDescent="0.25">
      <c r="A16" s="8"/>
    </row>
    <row r="17" spans="1:14" x14ac:dyDescent="0.25">
      <c r="A17" s="8"/>
      <c r="J17" s="2"/>
    </row>
    <row r="18" spans="1:14" x14ac:dyDescent="0.25">
      <c r="A18" s="8" t="s">
        <v>73</v>
      </c>
      <c r="B18" t="s">
        <v>39</v>
      </c>
      <c r="C18" t="s">
        <v>72</v>
      </c>
    </row>
    <row r="19" spans="1:14" x14ac:dyDescent="0.25">
      <c r="A19" s="8"/>
      <c r="N19" s="2"/>
    </row>
    <row r="20" spans="1:14" x14ac:dyDescent="0.25">
      <c r="A20" s="8" t="s">
        <v>71</v>
      </c>
      <c r="B20" t="s">
        <v>70</v>
      </c>
      <c r="C20" t="s">
        <v>69</v>
      </c>
      <c r="D20">
        <f>9.8*3600/1000</f>
        <v>35.28</v>
      </c>
      <c r="F20" s="2" t="s">
        <v>68</v>
      </c>
    </row>
    <row r="21" spans="1:14" x14ac:dyDescent="0.25">
      <c r="A21" s="8"/>
    </row>
    <row r="22" spans="1:14" x14ac:dyDescent="0.25">
      <c r="A22" s="8" t="s">
        <v>67</v>
      </c>
      <c r="B22" t="s">
        <v>66</v>
      </c>
      <c r="F22" s="2" t="s">
        <v>65</v>
      </c>
    </row>
    <row r="38" spans="19:19" x14ac:dyDescent="0.25">
      <c r="S38" s="2"/>
    </row>
    <row r="56" spans="10:10" x14ac:dyDescent="0.25">
      <c r="J56" s="2"/>
    </row>
  </sheetData>
  <hyperlinks>
    <hyperlink ref="F22" r:id="rId1" xr:uid="{3A6A30C7-3D75-4D72-8BF3-498E130A21CB}"/>
    <hyperlink ref="F20" r:id="rId2" xr:uid="{D2452B70-8D01-47EE-8D8A-27EBF5A5700A}"/>
    <hyperlink ref="F13" r:id="rId3" xr:uid="{81C0D36A-EA77-414A-9A27-071C6C658E71}"/>
    <hyperlink ref="F12" r:id="rId4" xr:uid="{9988327B-9A7A-4F62-A3B8-1FDED2F2F4FE}"/>
    <hyperlink ref="F11" r:id="rId5" xr:uid="{8E5181F1-E5EC-4144-9A36-BA7D1EB35028}"/>
  </hyperlinks>
  <pageMargins left="0.7" right="0.7" top="0.78740157499999996" bottom="0.78740157499999996" header="0.3" footer="0.3"/>
  <pageSetup paperSize="9"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ABF6-3263-453C-A38A-E2782EAFFC86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3D5D-985D-41C2-99B1-105B23E266AB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1AF-3D38-4474-9368-C88C1E6912B6}">
  <dimension ref="A1:O50"/>
  <sheetViews>
    <sheetView zoomScale="85" zoomScaleNormal="85" workbookViewId="0">
      <selection activeCell="K12" sqref="K12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1.3734967014921793</v>
      </c>
      <c r="D2" s="3">
        <v>1.1183274141740258</v>
      </c>
      <c r="E2" s="3">
        <v>2.3624571730640405</v>
      </c>
      <c r="F2" s="3">
        <v>15.206844122669718</v>
      </c>
    </row>
    <row r="3" spans="1:6" x14ac:dyDescent="0.25">
      <c r="A3" s="1" t="s">
        <v>2</v>
      </c>
      <c r="B3" s="3">
        <v>0</v>
      </c>
      <c r="C3" s="3">
        <v>0.21626402457872729</v>
      </c>
      <c r="D3" s="3">
        <v>1.3609699729509206</v>
      </c>
      <c r="E3" s="3">
        <v>1.5287460013289067</v>
      </c>
      <c r="F3" s="3">
        <v>9.5788201602822198</v>
      </c>
    </row>
    <row r="4" spans="1:6" x14ac:dyDescent="0.25">
      <c r="A4" s="1" t="s">
        <v>3</v>
      </c>
      <c r="B4" s="3">
        <v>0</v>
      </c>
      <c r="C4" s="3">
        <v>0.21626402457872729</v>
      </c>
      <c r="D4" s="3">
        <v>1.3609699729509206</v>
      </c>
      <c r="E4" s="3">
        <v>1.5287460013289067</v>
      </c>
      <c r="F4" s="3">
        <v>9.5788201602822198</v>
      </c>
    </row>
    <row r="5" spans="1:6" x14ac:dyDescent="0.25">
      <c r="A5" s="1" t="s">
        <v>4</v>
      </c>
      <c r="B5" s="3">
        <v>0</v>
      </c>
      <c r="C5" s="3">
        <v>1.5300999585055486</v>
      </c>
      <c r="D5" s="3">
        <v>1.1142848561166208</v>
      </c>
      <c r="E5" s="3">
        <v>5.346308257217558</v>
      </c>
      <c r="F5" s="3">
        <v>18.405732346758441</v>
      </c>
    </row>
    <row r="6" spans="1:6" x14ac:dyDescent="0.25">
      <c r="A6" s="1" t="s">
        <v>5</v>
      </c>
      <c r="B6" s="3">
        <v>0</v>
      </c>
      <c r="C6" s="3">
        <v>1.3734967014921793</v>
      </c>
      <c r="D6" s="3">
        <v>1.1183274141740258</v>
      </c>
      <c r="E6" s="3">
        <v>2.3624571730640405</v>
      </c>
      <c r="F6" s="3">
        <v>15.206844122669718</v>
      </c>
    </row>
    <row r="7" spans="1:6" x14ac:dyDescent="0.25">
      <c r="A7" s="1" t="s">
        <v>6</v>
      </c>
      <c r="B7" s="3">
        <v>0</v>
      </c>
      <c r="C7" s="3">
        <v>0.21626402457872729</v>
      </c>
      <c r="D7" s="3">
        <v>1.3609699729509206</v>
      </c>
      <c r="E7" s="3">
        <v>1.5287460013289067</v>
      </c>
      <c r="F7" s="3">
        <v>9.5788201602822198</v>
      </c>
    </row>
    <row r="8" spans="1:6" x14ac:dyDescent="0.25">
      <c r="A8" s="1" t="s">
        <v>7</v>
      </c>
      <c r="B8" s="3">
        <v>0</v>
      </c>
      <c r="C8" s="3">
        <v>1.3734967014921793</v>
      </c>
      <c r="D8" s="3">
        <v>1.1183274141740258</v>
      </c>
      <c r="E8" s="3">
        <v>2.3624571730640405</v>
      </c>
      <c r="F8" s="3">
        <v>15.206844122669718</v>
      </c>
    </row>
    <row r="9" spans="1:6" x14ac:dyDescent="0.25">
      <c r="A9" s="1" t="s">
        <v>8</v>
      </c>
      <c r="B9" s="3">
        <v>0</v>
      </c>
      <c r="C9" s="3">
        <v>0.21626402457872729</v>
      </c>
      <c r="D9" s="3">
        <v>1.3609699729509206</v>
      </c>
      <c r="E9" s="3">
        <v>1.5287460013289067</v>
      </c>
      <c r="F9" s="3">
        <v>9.5788201602822198</v>
      </c>
    </row>
    <row r="10" spans="1:6" x14ac:dyDescent="0.25">
      <c r="A10" s="1" t="s">
        <v>9</v>
      </c>
      <c r="B10" s="3">
        <v>0</v>
      </c>
      <c r="C10" s="3">
        <v>0.36785050738608049</v>
      </c>
      <c r="D10" s="3">
        <v>1.3414790733573545</v>
      </c>
      <c r="E10" s="3">
        <v>1.5743319160475888</v>
      </c>
      <c r="F10" s="3">
        <v>10.316037812906131</v>
      </c>
    </row>
    <row r="11" spans="1:6" x14ac:dyDescent="0.25">
      <c r="A11" s="1" t="s">
        <v>10</v>
      </c>
      <c r="B11" s="3">
        <v>0</v>
      </c>
      <c r="C11" s="3">
        <v>1.3734967014921793</v>
      </c>
      <c r="D11" s="3">
        <v>1.1183274141740258</v>
      </c>
      <c r="E11" s="3">
        <v>2.3624571730640405</v>
      </c>
      <c r="F11" s="3">
        <v>15.206844122669718</v>
      </c>
    </row>
    <row r="12" spans="1:6" x14ac:dyDescent="0.25">
      <c r="A12" s="1" t="s">
        <v>11</v>
      </c>
      <c r="B12" s="3">
        <v>0</v>
      </c>
      <c r="C12" s="3">
        <v>0.21626402457872729</v>
      </c>
      <c r="D12" s="3">
        <v>1.3609699729509206</v>
      </c>
      <c r="E12" s="3">
        <v>1.5287460013289067</v>
      </c>
      <c r="F12" s="3">
        <v>9.5788201602822198</v>
      </c>
    </row>
    <row r="13" spans="1:6" x14ac:dyDescent="0.25">
      <c r="A13" s="1" t="s">
        <v>12</v>
      </c>
      <c r="B13" s="3">
        <v>0</v>
      </c>
      <c r="C13" s="3">
        <v>0.36785050738608049</v>
      </c>
      <c r="D13" s="3">
        <v>1.3414790733573545</v>
      </c>
      <c r="E13" s="3">
        <v>1.5743319160475888</v>
      </c>
      <c r="F13" s="3">
        <v>10.316037812906131</v>
      </c>
    </row>
    <row r="14" spans="1:6" x14ac:dyDescent="0.25">
      <c r="A14" s="1" t="s">
        <v>13</v>
      </c>
      <c r="B14" s="3">
        <v>0</v>
      </c>
      <c r="C14" s="3">
        <v>0.21626402457872729</v>
      </c>
      <c r="D14" s="3">
        <v>1.3609699729509206</v>
      </c>
      <c r="E14" s="3">
        <v>1.5287460013289067</v>
      </c>
      <c r="F14" s="3">
        <v>9.5788201602822198</v>
      </c>
    </row>
    <row r="15" spans="1:6" x14ac:dyDescent="0.25">
      <c r="A15" s="1" t="s">
        <v>14</v>
      </c>
      <c r="B15" s="3">
        <v>0</v>
      </c>
      <c r="C15" s="3">
        <v>0.21626402457872729</v>
      </c>
      <c r="D15" s="3">
        <v>1.3609699729509206</v>
      </c>
      <c r="E15" s="3">
        <v>1.5287460013289067</v>
      </c>
      <c r="F15" s="3">
        <v>9.5788201602822198</v>
      </c>
    </row>
    <row r="16" spans="1:6" x14ac:dyDescent="0.25">
      <c r="A16" s="1" t="s">
        <v>15</v>
      </c>
      <c r="B16" s="3">
        <v>0</v>
      </c>
      <c r="C16" s="3">
        <v>0.21626402457872729</v>
      </c>
      <c r="D16" s="3">
        <v>1.3609699729509206</v>
      </c>
      <c r="E16" s="3">
        <v>1.5287460013289067</v>
      </c>
      <c r="F16" s="3">
        <v>9.5788201602822198</v>
      </c>
    </row>
    <row r="17" spans="1:15" x14ac:dyDescent="0.25">
      <c r="A17" s="1" t="s">
        <v>16</v>
      </c>
      <c r="B17" s="3">
        <v>0</v>
      </c>
      <c r="C17" s="3">
        <v>1.3734967014921793</v>
      </c>
      <c r="D17" s="3">
        <v>1.1183274141740258</v>
      </c>
      <c r="E17" s="3">
        <v>2.3624571730640405</v>
      </c>
      <c r="F17" s="3">
        <v>15.206844122669718</v>
      </c>
    </row>
    <row r="18" spans="1:15" x14ac:dyDescent="0.25">
      <c r="A18" s="1" t="s">
        <v>17</v>
      </c>
      <c r="B18" s="3">
        <v>0</v>
      </c>
      <c r="C18" s="3">
        <v>0.21626402457872729</v>
      </c>
      <c r="D18" s="3">
        <v>1.3609699729509206</v>
      </c>
      <c r="E18" s="3">
        <v>1.5287460013289067</v>
      </c>
      <c r="F18" s="3">
        <v>9.5788201602822198</v>
      </c>
    </row>
    <row r="19" spans="1:15" x14ac:dyDescent="0.25">
      <c r="A19" s="1" t="s">
        <v>18</v>
      </c>
      <c r="B19" s="3">
        <v>0</v>
      </c>
      <c r="C19" s="3">
        <v>0.36785050738608049</v>
      </c>
      <c r="D19" s="3">
        <v>1.3414790733573545</v>
      </c>
      <c r="E19" s="3">
        <v>1.5743319160475888</v>
      </c>
      <c r="F19" s="3">
        <v>10.316037812906131</v>
      </c>
    </row>
    <row r="20" spans="1:15" x14ac:dyDescent="0.25">
      <c r="A20" s="1" t="s">
        <v>19</v>
      </c>
      <c r="B20" s="3">
        <v>0</v>
      </c>
      <c r="C20" s="3">
        <v>1.5300999585055486</v>
      </c>
      <c r="D20" s="3">
        <v>1.1142848561166208</v>
      </c>
      <c r="E20" s="3">
        <v>5.346308257217558</v>
      </c>
      <c r="F20" s="3">
        <v>18.405732346758441</v>
      </c>
    </row>
    <row r="21" spans="1:15" x14ac:dyDescent="0.25">
      <c r="A21" s="1" t="s">
        <v>20</v>
      </c>
      <c r="B21" s="3">
        <v>0</v>
      </c>
      <c r="C21" s="3">
        <v>1.3734967014921793</v>
      </c>
      <c r="D21" s="3">
        <v>1.1183274141740258</v>
      </c>
      <c r="E21" s="3">
        <v>2.3624571730640405</v>
      </c>
      <c r="F21" s="3">
        <v>15.206844122669718</v>
      </c>
    </row>
    <row r="22" spans="1:15" x14ac:dyDescent="0.25">
      <c r="A22" s="1" t="s">
        <v>21</v>
      </c>
      <c r="B22" s="3">
        <v>0</v>
      </c>
      <c r="C22" s="3">
        <v>0.21626402457872729</v>
      </c>
      <c r="D22" s="3">
        <v>1.3609699729509206</v>
      </c>
      <c r="E22" s="3">
        <v>1.5287460013289067</v>
      </c>
      <c r="F22" s="3">
        <v>9.5788201602822198</v>
      </c>
    </row>
    <row r="23" spans="1:15" x14ac:dyDescent="0.25">
      <c r="A23" s="1" t="s">
        <v>22</v>
      </c>
      <c r="B23" s="3">
        <v>0</v>
      </c>
      <c r="C23" s="3">
        <v>0.36785050738608049</v>
      </c>
      <c r="D23" s="3">
        <v>1.3414790733573545</v>
      </c>
      <c r="E23" s="3">
        <v>1.5743319160475888</v>
      </c>
      <c r="F23" s="3">
        <v>10.316037812906131</v>
      </c>
    </row>
    <row r="24" spans="1:15" x14ac:dyDescent="0.25">
      <c r="A24" s="1" t="s">
        <v>23</v>
      </c>
      <c r="B24" s="3">
        <v>0</v>
      </c>
      <c r="C24" s="3">
        <v>0.21626402457872729</v>
      </c>
      <c r="D24" s="3">
        <v>1.3609699729509206</v>
      </c>
      <c r="E24" s="3">
        <v>1.5287460013289067</v>
      </c>
      <c r="F24" s="3">
        <v>9.5788201602822198</v>
      </c>
    </row>
    <row r="25" spans="1:15" x14ac:dyDescent="0.25">
      <c r="A25" s="1" t="s">
        <v>24</v>
      </c>
      <c r="B25" s="3">
        <v>0</v>
      </c>
      <c r="C25" s="3">
        <v>0.21626402457872729</v>
      </c>
      <c r="D25" s="3">
        <v>1.3609699729509206</v>
      </c>
      <c r="E25" s="3">
        <v>1.5287460013289067</v>
      </c>
      <c r="F25" s="3">
        <v>9.5788201602822198</v>
      </c>
    </row>
    <row r="26" spans="1:15" x14ac:dyDescent="0.25">
      <c r="A26" s="1" t="s">
        <v>25</v>
      </c>
      <c r="B26" s="3">
        <v>0</v>
      </c>
      <c r="C26" s="3">
        <v>0.21626402457872729</v>
      </c>
      <c r="D26" s="3">
        <v>1.3609699729509206</v>
      </c>
      <c r="E26" s="3">
        <v>1.5287460013289067</v>
      </c>
      <c r="F26" s="3">
        <v>9.5788201602822198</v>
      </c>
    </row>
    <row r="27" spans="1:15" x14ac:dyDescent="0.25">
      <c r="A27" s="1" t="s">
        <v>26</v>
      </c>
      <c r="B27" s="3">
        <v>0</v>
      </c>
      <c r="C27" s="3">
        <v>1.5300999585055486</v>
      </c>
      <c r="D27" s="3">
        <v>1.1142848561166208</v>
      </c>
      <c r="E27" s="3">
        <v>5.346308257217558</v>
      </c>
      <c r="F27" s="3">
        <v>18.405732346758441</v>
      </c>
    </row>
    <row r="28" spans="1:15" x14ac:dyDescent="0.25">
      <c r="A28" s="1" t="s">
        <v>27</v>
      </c>
      <c r="B28" s="3">
        <v>0</v>
      </c>
      <c r="C28" s="3">
        <v>1.5300999585055486</v>
      </c>
      <c r="D28" s="3">
        <v>1.1142848561166208</v>
      </c>
      <c r="E28" s="3">
        <v>5.346308257217558</v>
      </c>
      <c r="F28" s="3">
        <v>18.405732346758441</v>
      </c>
    </row>
    <row r="29" spans="1:15" x14ac:dyDescent="0.25">
      <c r="A29" s="1" t="s">
        <v>28</v>
      </c>
      <c r="B29" s="3">
        <v>0</v>
      </c>
      <c r="C29" s="3">
        <v>1.3734967014921793</v>
      </c>
      <c r="D29" s="3">
        <v>1.1183274141740258</v>
      </c>
      <c r="E29" s="3">
        <v>2.3624571730640405</v>
      </c>
      <c r="F29" s="3">
        <v>15.206844122669718</v>
      </c>
      <c r="O29" s="2"/>
    </row>
    <row r="30" spans="1:15" x14ac:dyDescent="0.25">
      <c r="A30" s="1" t="s">
        <v>29</v>
      </c>
      <c r="B30" s="3">
        <v>0</v>
      </c>
      <c r="C30" s="3">
        <v>1.5300999585055486</v>
      </c>
      <c r="D30" s="3">
        <v>1.1142848561166208</v>
      </c>
      <c r="E30" s="3">
        <v>5.346308257217558</v>
      </c>
      <c r="F30" s="3">
        <v>18.405732346758441</v>
      </c>
    </row>
    <row r="31" spans="1:15" x14ac:dyDescent="0.25">
      <c r="A31" s="1" t="s">
        <v>30</v>
      </c>
      <c r="B31" s="3">
        <v>0</v>
      </c>
      <c r="C31" s="3">
        <v>1.5300999585055486</v>
      </c>
      <c r="D31" s="3">
        <v>1.1142848561166208</v>
      </c>
      <c r="E31" s="3">
        <v>5.346308257217558</v>
      </c>
      <c r="F31" s="3">
        <v>18.405732346758441</v>
      </c>
    </row>
    <row r="32" spans="1:15" x14ac:dyDescent="0.25">
      <c r="A32" s="1" t="s">
        <v>31</v>
      </c>
      <c r="B32" s="3">
        <v>0</v>
      </c>
      <c r="C32" s="3">
        <v>1.3734967014921793</v>
      </c>
      <c r="D32" s="3">
        <v>1.1183274141740258</v>
      </c>
      <c r="E32" s="3">
        <v>2.3624571730640405</v>
      </c>
      <c r="F32" s="3">
        <v>15.206844122669718</v>
      </c>
    </row>
    <row r="33" spans="1:7" x14ac:dyDescent="0.25">
      <c r="A33" s="1" t="s">
        <v>32</v>
      </c>
      <c r="B33" s="3">
        <v>0</v>
      </c>
      <c r="C33" s="3">
        <v>0.21626402457872729</v>
      </c>
      <c r="D33" s="3">
        <v>1.3609699729509206</v>
      </c>
      <c r="E33" s="3">
        <v>1.5287460013289067</v>
      </c>
      <c r="F33" s="3">
        <v>9.5788201602822198</v>
      </c>
    </row>
    <row r="34" spans="1:7" x14ac:dyDescent="0.25">
      <c r="A34" s="1" t="s">
        <v>33</v>
      </c>
      <c r="B34" s="3">
        <v>0</v>
      </c>
      <c r="C34" s="3">
        <v>0.21626402457872729</v>
      </c>
      <c r="D34" s="3">
        <v>1.3609699729509206</v>
      </c>
      <c r="E34" s="3">
        <v>1.5287460013289067</v>
      </c>
      <c r="F34" s="3">
        <v>9.5788201602822198</v>
      </c>
    </row>
    <row r="35" spans="1:7" x14ac:dyDescent="0.25">
      <c r="A35" s="1" t="s">
        <v>34</v>
      </c>
      <c r="B35" s="3">
        <v>0</v>
      </c>
      <c r="C35" s="3">
        <v>0.21626402457872729</v>
      </c>
      <c r="D35" s="3">
        <v>1.3609699729509206</v>
      </c>
      <c r="E35" s="3">
        <v>1.5287460013289067</v>
      </c>
      <c r="F35" s="3">
        <v>9.5788201602822198</v>
      </c>
    </row>
    <row r="36" spans="1:7" x14ac:dyDescent="0.25">
      <c r="A36" s="1" t="s">
        <v>35</v>
      </c>
      <c r="B36" s="3">
        <v>0</v>
      </c>
      <c r="C36" s="3">
        <v>0.21626402457872729</v>
      </c>
      <c r="D36" s="3">
        <v>1.3609699729509206</v>
      </c>
      <c r="E36" s="3">
        <v>1.5287460013289067</v>
      </c>
      <c r="F36" s="3">
        <v>9.5788201602822198</v>
      </c>
    </row>
    <row r="37" spans="1:7" x14ac:dyDescent="0.25">
      <c r="A37" s="1" t="s">
        <v>36</v>
      </c>
      <c r="B37" s="3">
        <v>0</v>
      </c>
      <c r="C37" s="3">
        <v>0.21626402457872729</v>
      </c>
      <c r="D37" s="3">
        <v>1.3609699729509206</v>
      </c>
      <c r="E37" s="3">
        <v>1.5287460013289067</v>
      </c>
      <c r="F37" s="3">
        <v>9.5788201602822198</v>
      </c>
    </row>
    <row r="39" spans="1:7" x14ac:dyDescent="0.25">
      <c r="A39" t="s">
        <v>40</v>
      </c>
      <c r="B39" t="s">
        <v>41</v>
      </c>
    </row>
    <row r="41" spans="1:7" x14ac:dyDescent="0.2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7" x14ac:dyDescent="0.25">
      <c r="B42" t="s">
        <v>53</v>
      </c>
      <c r="C42" t="s">
        <v>54</v>
      </c>
      <c r="D42" t="s">
        <v>55</v>
      </c>
      <c r="F42" s="2" t="s">
        <v>56</v>
      </c>
    </row>
    <row r="43" spans="1:7" ht="15.75" x14ac:dyDescent="0.25">
      <c r="B43" t="s">
        <v>57</v>
      </c>
      <c r="C43" t="s">
        <v>58</v>
      </c>
      <c r="D43" s="7" t="s">
        <v>59</v>
      </c>
    </row>
    <row r="45" spans="1:7" x14ac:dyDescent="0.25">
      <c r="A45" t="s">
        <v>48</v>
      </c>
      <c r="B45" t="s">
        <v>39</v>
      </c>
      <c r="C45" t="s">
        <v>60</v>
      </c>
    </row>
    <row r="46" spans="1:7" x14ac:dyDescent="0.25">
      <c r="B46" t="s">
        <v>61</v>
      </c>
      <c r="C46" t="s">
        <v>62</v>
      </c>
    </row>
    <row r="48" spans="1:7" x14ac:dyDescent="0.25">
      <c r="A48" s="3"/>
      <c r="B48" s="5"/>
      <c r="D48" s="5"/>
      <c r="E48" s="5"/>
      <c r="G48" s="5"/>
    </row>
    <row r="49" spans="1:12" x14ac:dyDescent="0.25">
      <c r="A49" s="3"/>
      <c r="B49" s="5"/>
      <c r="D49" s="5"/>
      <c r="E49" s="5"/>
      <c r="G49" s="5"/>
    </row>
    <row r="50" spans="1:12" x14ac:dyDescent="0.25">
      <c r="D50" s="5"/>
      <c r="E50" s="5"/>
      <c r="L50" s="2"/>
    </row>
  </sheetData>
  <hyperlinks>
    <hyperlink ref="F41" r:id="rId1" xr:uid="{656E60C2-BC88-43E1-A63A-F7739BA6573F}"/>
    <hyperlink ref="F42" r:id="rId2" xr:uid="{C727E687-C37E-4816-BC4F-0DEC35584779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F23C-60BF-485F-9454-D8C55BD77DCA}">
  <sheetPr>
    <tabColor rgb="FFFFFF00"/>
  </sheetPr>
  <dimension ref="A1:F47"/>
  <sheetViews>
    <sheetView workbookViewId="0">
      <selection activeCell="P28" sqref="P28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v>0</v>
      </c>
      <c r="C2" s="3">
        <v>0</v>
      </c>
      <c r="D2" s="3">
        <v>0</v>
      </c>
      <c r="E2" s="3">
        <v>3.6193204724816597</v>
      </c>
      <c r="F2" s="3">
        <v>31.033721751412429</v>
      </c>
    </row>
    <row r="3" spans="1:6" x14ac:dyDescent="0.25">
      <c r="A3" s="1" t="s">
        <v>2</v>
      </c>
      <c r="B3" s="5">
        <v>0</v>
      </c>
      <c r="C3" s="3">
        <v>0</v>
      </c>
      <c r="D3" s="3">
        <v>0</v>
      </c>
      <c r="E3" s="3">
        <v>0.47344252355192573</v>
      </c>
      <c r="F3" s="3">
        <v>26.199226954964416</v>
      </c>
    </row>
    <row r="4" spans="1:6" x14ac:dyDescent="0.25">
      <c r="A4" s="1" t="s">
        <v>3</v>
      </c>
      <c r="B4" s="5">
        <v>0</v>
      </c>
      <c r="C4" s="3">
        <v>0</v>
      </c>
      <c r="D4" s="3">
        <v>0</v>
      </c>
      <c r="E4" s="3">
        <v>0.47344252355192573</v>
      </c>
      <c r="F4" s="3">
        <v>26.199226954964416</v>
      </c>
    </row>
    <row r="5" spans="1:6" x14ac:dyDescent="0.25">
      <c r="A5" s="1" t="s">
        <v>4</v>
      </c>
      <c r="B5" s="5">
        <v>0</v>
      </c>
      <c r="C5" s="3">
        <v>0</v>
      </c>
      <c r="D5" s="3">
        <v>5.5224672087450521E-2</v>
      </c>
      <c r="E5" s="3">
        <v>15.741498280073074</v>
      </c>
      <c r="F5" s="3">
        <v>37.350999697652298</v>
      </c>
    </row>
    <row r="6" spans="1:6" x14ac:dyDescent="0.25">
      <c r="A6" s="1" t="s">
        <v>5</v>
      </c>
      <c r="B6" s="5">
        <v>0</v>
      </c>
      <c r="C6" s="3">
        <v>0</v>
      </c>
      <c r="D6" s="3">
        <v>0</v>
      </c>
      <c r="E6" s="3">
        <v>3.6193204724816597</v>
      </c>
      <c r="F6" s="3">
        <v>31.033721751412429</v>
      </c>
    </row>
    <row r="7" spans="1:6" x14ac:dyDescent="0.25">
      <c r="A7" s="1" t="s">
        <v>6</v>
      </c>
      <c r="B7" s="5">
        <v>0</v>
      </c>
      <c r="C7" s="3">
        <v>0</v>
      </c>
      <c r="D7" s="3">
        <v>0</v>
      </c>
      <c r="E7" s="3">
        <v>0.47344252355192573</v>
      </c>
      <c r="F7" s="3">
        <v>26.199226954964416</v>
      </c>
    </row>
    <row r="8" spans="1:6" x14ac:dyDescent="0.25">
      <c r="A8" s="1" t="s">
        <v>7</v>
      </c>
      <c r="B8" s="5">
        <v>0</v>
      </c>
      <c r="C8" s="3">
        <v>0</v>
      </c>
      <c r="D8" s="3">
        <v>0</v>
      </c>
      <c r="E8" s="3">
        <v>3.6193204724816597</v>
      </c>
      <c r="F8" s="3">
        <v>31.033721751412429</v>
      </c>
    </row>
    <row r="9" spans="1:6" x14ac:dyDescent="0.25">
      <c r="A9" s="1" t="s">
        <v>8</v>
      </c>
      <c r="B9" s="5">
        <v>0</v>
      </c>
      <c r="C9" s="3">
        <v>0</v>
      </c>
      <c r="D9" s="3">
        <v>0</v>
      </c>
      <c r="E9" s="3">
        <v>0.47344252355192573</v>
      </c>
      <c r="F9" s="3">
        <v>26.199226954964416</v>
      </c>
    </row>
    <row r="10" spans="1:6" x14ac:dyDescent="0.25">
      <c r="A10" s="1" t="s">
        <v>9</v>
      </c>
      <c r="B10" s="5">
        <v>0</v>
      </c>
      <c r="C10" s="3">
        <v>0</v>
      </c>
      <c r="D10" s="3">
        <v>0</v>
      </c>
      <c r="E10" s="3">
        <v>0.54625264200760526</v>
      </c>
      <c r="F10" s="3">
        <v>26.832499828228151</v>
      </c>
    </row>
    <row r="11" spans="1:6" x14ac:dyDescent="0.25">
      <c r="A11" s="1" t="s">
        <v>10</v>
      </c>
      <c r="B11" s="5">
        <v>0</v>
      </c>
      <c r="C11" s="3">
        <v>0</v>
      </c>
      <c r="D11" s="3">
        <v>0</v>
      </c>
      <c r="E11" s="3">
        <v>3.6193204724816597</v>
      </c>
      <c r="F11" s="3">
        <v>31.033721751412429</v>
      </c>
    </row>
    <row r="12" spans="1:6" x14ac:dyDescent="0.25">
      <c r="A12" s="1" t="s">
        <v>11</v>
      </c>
      <c r="B12" s="5">
        <v>0</v>
      </c>
      <c r="C12" s="3">
        <v>0</v>
      </c>
      <c r="D12" s="3">
        <v>0</v>
      </c>
      <c r="E12" s="3">
        <v>0.47344252355192573</v>
      </c>
      <c r="F12" s="3">
        <v>26.199226954964416</v>
      </c>
    </row>
    <row r="13" spans="1:6" x14ac:dyDescent="0.25">
      <c r="A13" s="1" t="s">
        <v>12</v>
      </c>
      <c r="B13" s="5">
        <v>0</v>
      </c>
      <c r="C13" s="3">
        <v>0</v>
      </c>
      <c r="D13" s="3">
        <v>0</v>
      </c>
      <c r="E13" s="3">
        <v>0.54625264200760526</v>
      </c>
      <c r="F13" s="3">
        <v>26.832499828228151</v>
      </c>
    </row>
    <row r="14" spans="1:6" x14ac:dyDescent="0.25">
      <c r="A14" s="1" t="s">
        <v>13</v>
      </c>
      <c r="B14" s="5">
        <v>0</v>
      </c>
      <c r="C14" s="3">
        <v>0</v>
      </c>
      <c r="D14" s="3">
        <v>0</v>
      </c>
      <c r="E14" s="3">
        <v>0.47344252355192573</v>
      </c>
      <c r="F14" s="3">
        <v>26.199226954964416</v>
      </c>
    </row>
    <row r="15" spans="1:6" x14ac:dyDescent="0.25">
      <c r="A15" s="1" t="s">
        <v>14</v>
      </c>
      <c r="B15" s="5">
        <v>0</v>
      </c>
      <c r="C15" s="3">
        <v>0</v>
      </c>
      <c r="D15" s="3">
        <v>0</v>
      </c>
      <c r="E15" s="3">
        <v>0.47344252355192573</v>
      </c>
      <c r="F15" s="3">
        <v>26.199226954964416</v>
      </c>
    </row>
    <row r="16" spans="1:6" x14ac:dyDescent="0.25">
      <c r="A16" s="1" t="s">
        <v>15</v>
      </c>
      <c r="B16" s="5">
        <v>0</v>
      </c>
      <c r="C16" s="3">
        <v>0</v>
      </c>
      <c r="D16" s="3">
        <v>0</v>
      </c>
      <c r="E16" s="3">
        <v>0.47344252355192573</v>
      </c>
      <c r="F16" s="3">
        <v>26.199226954964416</v>
      </c>
    </row>
    <row r="17" spans="1:6" x14ac:dyDescent="0.25">
      <c r="A17" s="1" t="s">
        <v>16</v>
      </c>
      <c r="B17" s="5">
        <v>0</v>
      </c>
      <c r="C17" s="3">
        <v>0</v>
      </c>
      <c r="D17" s="3">
        <v>0</v>
      </c>
      <c r="E17" s="3">
        <v>3.6193204724816597</v>
      </c>
      <c r="F17" s="3">
        <v>31.033721751412429</v>
      </c>
    </row>
    <row r="18" spans="1:6" x14ac:dyDescent="0.25">
      <c r="A18" s="1" t="s">
        <v>17</v>
      </c>
      <c r="B18" s="5">
        <v>0</v>
      </c>
      <c r="C18" s="3">
        <v>0</v>
      </c>
      <c r="D18" s="3">
        <v>0</v>
      </c>
      <c r="E18" s="3">
        <v>0.47344252355192573</v>
      </c>
      <c r="F18" s="3">
        <v>26.199226954964416</v>
      </c>
    </row>
    <row r="19" spans="1:6" x14ac:dyDescent="0.25">
      <c r="A19" s="1" t="s">
        <v>18</v>
      </c>
      <c r="B19" s="5">
        <v>0</v>
      </c>
      <c r="C19" s="3">
        <v>0</v>
      </c>
      <c r="D19" s="3">
        <v>0</v>
      </c>
      <c r="E19" s="3">
        <v>0.54625264200760526</v>
      </c>
      <c r="F19" s="3">
        <v>26.832499828228151</v>
      </c>
    </row>
    <row r="20" spans="1:6" x14ac:dyDescent="0.25">
      <c r="A20" s="1" t="s">
        <v>19</v>
      </c>
      <c r="B20" s="5">
        <v>0</v>
      </c>
      <c r="C20" s="3">
        <v>0</v>
      </c>
      <c r="D20" s="3">
        <v>5.5224672087450521E-2</v>
      </c>
      <c r="E20" s="3">
        <v>15.741498280073074</v>
      </c>
      <c r="F20" s="3">
        <v>37.350999697652298</v>
      </c>
    </row>
    <row r="21" spans="1:6" x14ac:dyDescent="0.25">
      <c r="A21" s="1" t="s">
        <v>20</v>
      </c>
      <c r="B21" s="5">
        <v>0</v>
      </c>
      <c r="C21" s="3">
        <v>0</v>
      </c>
      <c r="D21" s="3">
        <v>0</v>
      </c>
      <c r="E21" s="3">
        <v>3.6193204724816597</v>
      </c>
      <c r="F21" s="3">
        <v>31.033721751412429</v>
      </c>
    </row>
    <row r="22" spans="1:6" x14ac:dyDescent="0.25">
      <c r="A22" s="1" t="s">
        <v>21</v>
      </c>
      <c r="B22" s="5">
        <v>0</v>
      </c>
      <c r="C22" s="3">
        <v>0</v>
      </c>
      <c r="D22" s="3">
        <v>0</v>
      </c>
      <c r="E22" s="3">
        <v>0.47344252355192573</v>
      </c>
      <c r="F22" s="3">
        <v>26.199226954964416</v>
      </c>
    </row>
    <row r="23" spans="1:6" x14ac:dyDescent="0.25">
      <c r="A23" s="1" t="s">
        <v>22</v>
      </c>
      <c r="B23" s="5">
        <v>0</v>
      </c>
      <c r="C23" s="3">
        <v>0</v>
      </c>
      <c r="D23" s="3">
        <v>0</v>
      </c>
      <c r="E23" s="3">
        <v>0.54625264200760526</v>
      </c>
      <c r="F23" s="3">
        <v>26.832499828228151</v>
      </c>
    </row>
    <row r="24" spans="1:6" x14ac:dyDescent="0.25">
      <c r="A24" s="1" t="s">
        <v>23</v>
      </c>
      <c r="B24" s="5">
        <v>0</v>
      </c>
      <c r="C24" s="3">
        <v>0</v>
      </c>
      <c r="D24" s="3">
        <v>0</v>
      </c>
      <c r="E24" s="3">
        <v>0.47344252355192573</v>
      </c>
      <c r="F24" s="3">
        <v>26.199226954964416</v>
      </c>
    </row>
    <row r="25" spans="1:6" x14ac:dyDescent="0.25">
      <c r="A25" s="1" t="s">
        <v>24</v>
      </c>
      <c r="B25" s="5">
        <v>0</v>
      </c>
      <c r="C25" s="3">
        <v>0</v>
      </c>
      <c r="D25" s="3">
        <v>0</v>
      </c>
      <c r="E25" s="3">
        <v>0.47344252355192573</v>
      </c>
      <c r="F25" s="3">
        <v>26.199226954964416</v>
      </c>
    </row>
    <row r="26" spans="1:6" x14ac:dyDescent="0.25">
      <c r="A26" s="1" t="s">
        <v>25</v>
      </c>
      <c r="B26" s="5">
        <v>0</v>
      </c>
      <c r="C26" s="3">
        <v>0</v>
      </c>
      <c r="D26" s="3">
        <v>0</v>
      </c>
      <c r="E26" s="3">
        <v>0.47344252355192573</v>
      </c>
      <c r="F26" s="3">
        <v>26.199226954964416</v>
      </c>
    </row>
    <row r="27" spans="1:6" x14ac:dyDescent="0.25">
      <c r="A27" s="1" t="s">
        <v>26</v>
      </c>
      <c r="B27" s="5">
        <v>0</v>
      </c>
      <c r="C27" s="3">
        <v>0</v>
      </c>
      <c r="D27" s="3">
        <v>5.5224672087450521E-2</v>
      </c>
      <c r="E27" s="3">
        <v>15.741498280073074</v>
      </c>
      <c r="F27" s="3">
        <v>37.350999697652298</v>
      </c>
    </row>
    <row r="28" spans="1:6" x14ac:dyDescent="0.25">
      <c r="A28" s="1" t="s">
        <v>27</v>
      </c>
      <c r="B28" s="5">
        <v>0</v>
      </c>
      <c r="C28" s="3">
        <v>0</v>
      </c>
      <c r="D28" s="3">
        <v>5.5224672087450521E-2</v>
      </c>
      <c r="E28" s="3">
        <v>15.741498280073074</v>
      </c>
      <c r="F28" s="3">
        <v>37.350999697652298</v>
      </c>
    </row>
    <row r="29" spans="1:6" x14ac:dyDescent="0.25">
      <c r="A29" s="1" t="s">
        <v>28</v>
      </c>
      <c r="B29" s="5">
        <v>0</v>
      </c>
      <c r="C29" s="3">
        <v>0</v>
      </c>
      <c r="D29" s="3">
        <v>0</v>
      </c>
      <c r="E29" s="3">
        <v>3.6193204724816597</v>
      </c>
      <c r="F29" s="3">
        <v>31.033721751412429</v>
      </c>
    </row>
    <row r="30" spans="1:6" x14ac:dyDescent="0.25">
      <c r="A30" s="1" t="s">
        <v>29</v>
      </c>
      <c r="B30" s="5">
        <v>0</v>
      </c>
      <c r="C30" s="3">
        <v>0</v>
      </c>
      <c r="D30" s="3">
        <v>5.5224672087450521E-2</v>
      </c>
      <c r="E30" s="3">
        <v>15.741498280073074</v>
      </c>
      <c r="F30" s="3">
        <v>37.350999697652298</v>
      </c>
    </row>
    <row r="31" spans="1:6" x14ac:dyDescent="0.25">
      <c r="A31" s="1" t="s">
        <v>30</v>
      </c>
      <c r="B31" s="5">
        <v>0</v>
      </c>
      <c r="C31" s="3">
        <v>0</v>
      </c>
      <c r="D31" s="3">
        <v>5.5224672087450521E-2</v>
      </c>
      <c r="E31" s="3">
        <v>15.741498280073074</v>
      </c>
      <c r="F31" s="3">
        <v>37.350999697652298</v>
      </c>
    </row>
    <row r="32" spans="1:6" x14ac:dyDescent="0.25">
      <c r="A32" s="1" t="s">
        <v>31</v>
      </c>
      <c r="B32" s="5">
        <v>0</v>
      </c>
      <c r="C32" s="3">
        <v>0</v>
      </c>
      <c r="D32" s="3">
        <v>0</v>
      </c>
      <c r="E32" s="3">
        <v>3.6193204724816597</v>
      </c>
      <c r="F32" s="3">
        <v>31.033721751412429</v>
      </c>
    </row>
    <row r="33" spans="1:6" x14ac:dyDescent="0.25">
      <c r="A33" s="1" t="s">
        <v>32</v>
      </c>
      <c r="B33" s="5">
        <v>0</v>
      </c>
      <c r="C33" s="3">
        <v>0</v>
      </c>
      <c r="D33" s="3">
        <v>0</v>
      </c>
      <c r="E33" s="3">
        <v>0.47344252355192573</v>
      </c>
      <c r="F33" s="3">
        <v>26.199226954964416</v>
      </c>
    </row>
    <row r="34" spans="1:6" x14ac:dyDescent="0.25">
      <c r="A34" s="1" t="s">
        <v>33</v>
      </c>
      <c r="B34" s="5">
        <v>0</v>
      </c>
      <c r="C34" s="3">
        <v>0</v>
      </c>
      <c r="D34" s="3">
        <v>0</v>
      </c>
      <c r="E34" s="3">
        <v>0.47344252355192573</v>
      </c>
      <c r="F34" s="3">
        <v>26.199226954964416</v>
      </c>
    </row>
    <row r="35" spans="1:6" x14ac:dyDescent="0.25">
      <c r="A35" s="1" t="s">
        <v>34</v>
      </c>
      <c r="B35" s="5">
        <v>0</v>
      </c>
      <c r="C35" s="3">
        <v>0</v>
      </c>
      <c r="D35" s="3">
        <v>0</v>
      </c>
      <c r="E35" s="3">
        <v>0.47344252355192573</v>
      </c>
      <c r="F35" s="3">
        <v>26.199226954964416</v>
      </c>
    </row>
    <row r="36" spans="1:6" x14ac:dyDescent="0.25">
      <c r="A36" s="1" t="s">
        <v>35</v>
      </c>
      <c r="B36" s="5">
        <v>0</v>
      </c>
      <c r="C36" s="3">
        <v>0</v>
      </c>
      <c r="D36" s="3">
        <v>0</v>
      </c>
      <c r="E36" s="3">
        <v>0.47344252355192573</v>
      </c>
      <c r="F36" s="3">
        <v>26.199226954964416</v>
      </c>
    </row>
    <row r="37" spans="1:6" x14ac:dyDescent="0.25">
      <c r="A37" s="1" t="s">
        <v>36</v>
      </c>
      <c r="B37" s="5">
        <v>0</v>
      </c>
      <c r="C37" s="3">
        <v>0</v>
      </c>
      <c r="D37" s="3">
        <v>0</v>
      </c>
      <c r="E37" s="3">
        <v>0.47344252355192573</v>
      </c>
      <c r="F37" s="3">
        <v>26.199226954964416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6" x14ac:dyDescent="0.25">
      <c r="B42" t="s">
        <v>53</v>
      </c>
      <c r="C42" t="s">
        <v>54</v>
      </c>
      <c r="D42" t="s">
        <v>55</v>
      </c>
      <c r="F42" s="2" t="s">
        <v>56</v>
      </c>
    </row>
    <row r="43" spans="1:6" ht="15.75" x14ac:dyDescent="0.25">
      <c r="B43" t="s">
        <v>57</v>
      </c>
      <c r="C43" t="s">
        <v>58</v>
      </c>
      <c r="D43" s="7" t="s">
        <v>59</v>
      </c>
    </row>
    <row r="45" spans="1:6" x14ac:dyDescent="0.25">
      <c r="A45" t="s">
        <v>48</v>
      </c>
      <c r="B45" t="s">
        <v>39</v>
      </c>
      <c r="C45" t="s">
        <v>60</v>
      </c>
    </row>
    <row r="46" spans="1:6" x14ac:dyDescent="0.25">
      <c r="B46" t="s">
        <v>61</v>
      </c>
      <c r="C46" t="s">
        <v>62</v>
      </c>
    </row>
    <row r="47" spans="1:6" x14ac:dyDescent="0.25">
      <c r="B47" t="s">
        <v>63</v>
      </c>
      <c r="C47" t="s">
        <v>64</v>
      </c>
    </row>
  </sheetData>
  <hyperlinks>
    <hyperlink ref="F41" r:id="rId1" xr:uid="{016657F6-F8BC-40BA-82F8-5E7C4884F388}"/>
    <hyperlink ref="F42" r:id="rId2" xr:uid="{C7B45BA6-20F7-4DAB-9C4E-C6226EEA04E3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18AF-F3A3-4AE1-B27D-6D98F7B73246}">
  <dimension ref="A1:F44"/>
  <sheetViews>
    <sheetView zoomScaleNormal="100" workbookViewId="0">
      <selection activeCell="R30" sqref="R3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42" spans="1:6" x14ac:dyDescent="0.25">
      <c r="F42" s="2"/>
    </row>
    <row r="43" spans="1:6" x14ac:dyDescent="0.25">
      <c r="E43" s="6"/>
    </row>
    <row r="44" spans="1:6" x14ac:dyDescent="0.25">
      <c r="E44" s="6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4BF-6E09-4CB1-9062-63A19D7E9B31}">
  <dimension ref="A1:F37"/>
  <sheetViews>
    <sheetView workbookViewId="0">
      <selection activeCell="S30" sqref="S3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0A9A-DDDD-41EB-950C-85C33AA3FB55}">
  <dimension ref="A1:F37"/>
  <sheetViews>
    <sheetView workbookViewId="0">
      <selection activeCell="T30" sqref="T3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A57A-A455-4D47-B0BB-B0D999E49727}">
  <dimension ref="A1:N50"/>
  <sheetViews>
    <sheetView zoomScale="85" zoomScaleNormal="85" workbookViewId="0">
      <selection activeCell="X35" sqref="X35"/>
    </sheetView>
  </sheetViews>
  <sheetFormatPr baseColWidth="10" defaultRowHeight="15" x14ac:dyDescent="0.25"/>
  <sheetData>
    <row r="1" spans="1:9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9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I2" s="2"/>
    </row>
    <row r="3" spans="1:9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9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9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9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9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9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9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9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9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9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9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9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9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9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14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14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14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14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14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14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14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14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14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14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14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14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14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N29" s="2"/>
    </row>
    <row r="30" spans="1:14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14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14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40" spans="1:6" x14ac:dyDescent="0.25">
      <c r="A40" s="2"/>
    </row>
    <row r="42" spans="1:6" x14ac:dyDescent="0.25">
      <c r="F42" s="2"/>
    </row>
    <row r="45" spans="1:6" x14ac:dyDescent="0.25">
      <c r="A45" s="4"/>
      <c r="B45" s="5"/>
      <c r="D45" s="5"/>
      <c r="F45" s="5"/>
    </row>
    <row r="46" spans="1:6" x14ac:dyDescent="0.25">
      <c r="A46" s="3"/>
      <c r="B46" s="5"/>
      <c r="D46" s="5"/>
      <c r="F46" s="5"/>
    </row>
    <row r="47" spans="1:6" x14ac:dyDescent="0.25">
      <c r="A47" s="3"/>
      <c r="B47" s="5"/>
      <c r="D47" s="5"/>
      <c r="F47" s="5"/>
    </row>
    <row r="48" spans="1:6" x14ac:dyDescent="0.25">
      <c r="A48" s="3"/>
      <c r="B48" s="5"/>
      <c r="D48" s="5"/>
      <c r="F48" s="5"/>
    </row>
    <row r="49" spans="1:11" x14ac:dyDescent="0.25">
      <c r="A49" s="3"/>
      <c r="B49" s="5"/>
      <c r="D49" s="5"/>
      <c r="F49" s="5"/>
    </row>
    <row r="50" spans="1:11" x14ac:dyDescent="0.25">
      <c r="D50" s="5"/>
      <c r="K50" s="2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0127-521D-4C16-9088-525F2A049D4F}">
  <dimension ref="A1:F37"/>
  <sheetViews>
    <sheetView workbookViewId="0">
      <selection activeCell="T31" sqref="T3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BA45-2D26-4EEB-990A-E9288EE0728C}">
  <dimension ref="A1:F44"/>
  <sheetViews>
    <sheetView zoomScaleNormal="100"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f>h2_rail_ref!B2</f>
        <v>0</v>
      </c>
      <c r="C2" s="5">
        <f>h2_rail_ref!C2</f>
        <v>0</v>
      </c>
      <c r="D2" s="5">
        <f>h2_rail_ref!D2</f>
        <v>0</v>
      </c>
      <c r="E2" s="5">
        <f>h2_rail_ref!E2</f>
        <v>0</v>
      </c>
      <c r="F2" s="5">
        <f>h2_rail_ref!F2</f>
        <v>0</v>
      </c>
    </row>
    <row r="3" spans="1:6" x14ac:dyDescent="0.25">
      <c r="A3" s="1" t="s">
        <v>2</v>
      </c>
      <c r="B3" s="5">
        <f>h2_rail_ref!B3</f>
        <v>0</v>
      </c>
      <c r="C3" s="5">
        <f>h2_rail_ref!C3</f>
        <v>0</v>
      </c>
      <c r="D3" s="5">
        <f>h2_rail_ref!D3</f>
        <v>0</v>
      </c>
      <c r="E3" s="5">
        <f>h2_rail_ref!E3</f>
        <v>0</v>
      </c>
      <c r="F3" s="5">
        <f>h2_rail_ref!F3</f>
        <v>0</v>
      </c>
    </row>
    <row r="4" spans="1:6" x14ac:dyDescent="0.25">
      <c r="A4" s="1" t="s">
        <v>3</v>
      </c>
      <c r="B4" s="5">
        <f>h2_rail_ref!B4</f>
        <v>0</v>
      </c>
      <c r="C4" s="5">
        <f>h2_rail_ref!C4</f>
        <v>0</v>
      </c>
      <c r="D4" s="5">
        <f>h2_rail_ref!D4</f>
        <v>0</v>
      </c>
      <c r="E4" s="5">
        <f>h2_rail_ref!E4</f>
        <v>0</v>
      </c>
      <c r="F4" s="5">
        <f>h2_rail_ref!F4</f>
        <v>0</v>
      </c>
    </row>
    <row r="5" spans="1:6" x14ac:dyDescent="0.25">
      <c r="A5" s="1" t="s">
        <v>4</v>
      </c>
      <c r="B5" s="5">
        <f>h2_rail_ref!B5</f>
        <v>0</v>
      </c>
      <c r="C5" s="5">
        <f>h2_rail_ref!C5</f>
        <v>0</v>
      </c>
      <c r="D5" s="5">
        <f>h2_rail_ref!D5</f>
        <v>0</v>
      </c>
      <c r="E5" s="5">
        <f>h2_rail_ref!E5</f>
        <v>0</v>
      </c>
      <c r="F5" s="5">
        <f>h2_rail_ref!F5</f>
        <v>0</v>
      </c>
    </row>
    <row r="6" spans="1:6" x14ac:dyDescent="0.25">
      <c r="A6" s="1" t="s">
        <v>5</v>
      </c>
      <c r="B6" s="5">
        <f>h2_rail_ref!B6</f>
        <v>0</v>
      </c>
      <c r="C6" s="5">
        <f>h2_rail_ref!C6</f>
        <v>0</v>
      </c>
      <c r="D6" s="5">
        <f>h2_rail_ref!D6</f>
        <v>0</v>
      </c>
      <c r="E6" s="5">
        <f>h2_rail_ref!E6</f>
        <v>0</v>
      </c>
      <c r="F6" s="5">
        <f>h2_rail_ref!F6</f>
        <v>0</v>
      </c>
    </row>
    <row r="7" spans="1:6" x14ac:dyDescent="0.25">
      <c r="A7" s="1" t="s">
        <v>6</v>
      </c>
      <c r="B7" s="5">
        <f>h2_rail_ref!B7</f>
        <v>0</v>
      </c>
      <c r="C7" s="5">
        <f>h2_rail_ref!C7</f>
        <v>0</v>
      </c>
      <c r="D7" s="5">
        <f>h2_rail_ref!D7</f>
        <v>0</v>
      </c>
      <c r="E7" s="5">
        <f>h2_rail_ref!E7</f>
        <v>0</v>
      </c>
      <c r="F7" s="5">
        <f>h2_rail_ref!F7</f>
        <v>0</v>
      </c>
    </row>
    <row r="8" spans="1:6" x14ac:dyDescent="0.25">
      <c r="A8" s="1" t="s">
        <v>7</v>
      </c>
      <c r="B8" s="5">
        <f>h2_rail_ref!B8</f>
        <v>0</v>
      </c>
      <c r="C8" s="5">
        <f>h2_rail_ref!C8</f>
        <v>0</v>
      </c>
      <c r="D8" s="5">
        <f>h2_rail_ref!D8</f>
        <v>0</v>
      </c>
      <c r="E8" s="5">
        <f>h2_rail_ref!E8</f>
        <v>0</v>
      </c>
      <c r="F8" s="5">
        <f>h2_rail_ref!F8</f>
        <v>0</v>
      </c>
    </row>
    <row r="9" spans="1:6" x14ac:dyDescent="0.25">
      <c r="A9" s="1" t="s">
        <v>8</v>
      </c>
      <c r="B9" s="5">
        <f>h2_rail_ref!B9</f>
        <v>0</v>
      </c>
      <c r="C9" s="5">
        <f>h2_rail_ref!C9</f>
        <v>0</v>
      </c>
      <c r="D9" s="5">
        <f>h2_rail_ref!D9</f>
        <v>0</v>
      </c>
      <c r="E9" s="5">
        <f>h2_rail_ref!E9</f>
        <v>0</v>
      </c>
      <c r="F9" s="5">
        <f>h2_rail_ref!F9</f>
        <v>0</v>
      </c>
    </row>
    <row r="10" spans="1:6" x14ac:dyDescent="0.25">
      <c r="A10" s="1" t="s">
        <v>9</v>
      </c>
      <c r="B10" s="5">
        <f>h2_rail_ref!B10</f>
        <v>0</v>
      </c>
      <c r="C10" s="5">
        <f>h2_rail_ref!C10</f>
        <v>0</v>
      </c>
      <c r="D10" s="5">
        <f>h2_rail_ref!D10</f>
        <v>0</v>
      </c>
      <c r="E10" s="5">
        <f>h2_rail_ref!E10</f>
        <v>0</v>
      </c>
      <c r="F10" s="5">
        <f>h2_rail_ref!F10</f>
        <v>0</v>
      </c>
    </row>
    <row r="11" spans="1:6" x14ac:dyDescent="0.25">
      <c r="A11" s="1" t="s">
        <v>10</v>
      </c>
      <c r="B11" s="5">
        <f>h2_rail_ref!B11</f>
        <v>0</v>
      </c>
      <c r="C11" s="5">
        <f>h2_rail_ref!C11</f>
        <v>0</v>
      </c>
      <c r="D11" s="5">
        <f>h2_rail_ref!D11</f>
        <v>0</v>
      </c>
      <c r="E11" s="5">
        <f>h2_rail_ref!E11</f>
        <v>0</v>
      </c>
      <c r="F11" s="5">
        <f>h2_rail_ref!F11</f>
        <v>0</v>
      </c>
    </row>
    <row r="12" spans="1:6" x14ac:dyDescent="0.25">
      <c r="A12" s="1" t="s">
        <v>11</v>
      </c>
      <c r="B12" s="5">
        <f>h2_rail_ref!B12</f>
        <v>0</v>
      </c>
      <c r="C12" s="5">
        <f>h2_rail_ref!C12</f>
        <v>0</v>
      </c>
      <c r="D12" s="5">
        <f>h2_rail_ref!D12</f>
        <v>0</v>
      </c>
      <c r="E12" s="5">
        <f>h2_rail_ref!E12</f>
        <v>0</v>
      </c>
      <c r="F12" s="5">
        <f>h2_rail_ref!F12</f>
        <v>0</v>
      </c>
    </row>
    <row r="13" spans="1:6" x14ac:dyDescent="0.25">
      <c r="A13" s="1" t="s">
        <v>12</v>
      </c>
      <c r="B13" s="5">
        <f>h2_rail_ref!B13</f>
        <v>0</v>
      </c>
      <c r="C13" s="5">
        <f>h2_rail_ref!C13</f>
        <v>0</v>
      </c>
      <c r="D13" s="5">
        <f>h2_rail_ref!D13</f>
        <v>0</v>
      </c>
      <c r="E13" s="5">
        <f>h2_rail_ref!E13</f>
        <v>0</v>
      </c>
      <c r="F13" s="5">
        <f>h2_rail_ref!F13</f>
        <v>0</v>
      </c>
    </row>
    <row r="14" spans="1:6" x14ac:dyDescent="0.25">
      <c r="A14" s="1" t="s">
        <v>13</v>
      </c>
      <c r="B14" s="5">
        <f>h2_rail_ref!B14</f>
        <v>0</v>
      </c>
      <c r="C14" s="5">
        <f>h2_rail_ref!C14</f>
        <v>0</v>
      </c>
      <c r="D14" s="5">
        <f>h2_rail_ref!D14</f>
        <v>0</v>
      </c>
      <c r="E14" s="5">
        <f>h2_rail_ref!E14</f>
        <v>0</v>
      </c>
      <c r="F14" s="5">
        <f>h2_rail_ref!F14</f>
        <v>0</v>
      </c>
    </row>
    <row r="15" spans="1:6" x14ac:dyDescent="0.25">
      <c r="A15" s="1" t="s">
        <v>14</v>
      </c>
      <c r="B15" s="5">
        <f>h2_rail_ref!B15</f>
        <v>0</v>
      </c>
      <c r="C15" s="5">
        <f>h2_rail_ref!C15</f>
        <v>0</v>
      </c>
      <c r="D15" s="5">
        <f>h2_rail_ref!D15</f>
        <v>0</v>
      </c>
      <c r="E15" s="5">
        <f>h2_rail_ref!E15</f>
        <v>0</v>
      </c>
      <c r="F15" s="5">
        <f>h2_rail_ref!F15</f>
        <v>0</v>
      </c>
    </row>
    <row r="16" spans="1:6" x14ac:dyDescent="0.25">
      <c r="A16" s="1" t="s">
        <v>15</v>
      </c>
      <c r="B16" s="5">
        <f>h2_rail_ref!B16</f>
        <v>0</v>
      </c>
      <c r="C16" s="5">
        <f>h2_rail_ref!C16</f>
        <v>0</v>
      </c>
      <c r="D16" s="5">
        <f>h2_rail_ref!D16</f>
        <v>0</v>
      </c>
      <c r="E16" s="5">
        <f>h2_rail_ref!E16</f>
        <v>0</v>
      </c>
      <c r="F16" s="5">
        <f>h2_rail_ref!F16</f>
        <v>0</v>
      </c>
    </row>
    <row r="17" spans="1:6" x14ac:dyDescent="0.25">
      <c r="A17" s="1" t="s">
        <v>16</v>
      </c>
      <c r="B17" s="5">
        <f>h2_rail_ref!B17</f>
        <v>0</v>
      </c>
      <c r="C17" s="5">
        <f>h2_rail_ref!C17</f>
        <v>0</v>
      </c>
      <c r="D17" s="5">
        <f>h2_rail_ref!D17</f>
        <v>0</v>
      </c>
      <c r="E17" s="5">
        <f>h2_rail_ref!E17</f>
        <v>0</v>
      </c>
      <c r="F17" s="5">
        <f>h2_rail_ref!F17</f>
        <v>0</v>
      </c>
    </row>
    <row r="18" spans="1:6" x14ac:dyDescent="0.25">
      <c r="A18" s="1" t="s">
        <v>17</v>
      </c>
      <c r="B18" s="5">
        <f>h2_rail_ref!B18</f>
        <v>0</v>
      </c>
      <c r="C18" s="5">
        <f>h2_rail_ref!C18</f>
        <v>0</v>
      </c>
      <c r="D18" s="5">
        <f>h2_rail_ref!D18</f>
        <v>0</v>
      </c>
      <c r="E18" s="5">
        <f>h2_rail_ref!E18</f>
        <v>0</v>
      </c>
      <c r="F18" s="5">
        <f>h2_rail_ref!F18</f>
        <v>0</v>
      </c>
    </row>
    <row r="19" spans="1:6" x14ac:dyDescent="0.25">
      <c r="A19" s="1" t="s">
        <v>18</v>
      </c>
      <c r="B19" s="5">
        <f>h2_rail_ref!B19</f>
        <v>0</v>
      </c>
      <c r="C19" s="5">
        <f>h2_rail_ref!C19</f>
        <v>0</v>
      </c>
      <c r="D19" s="5">
        <f>h2_rail_ref!D19</f>
        <v>0</v>
      </c>
      <c r="E19" s="5">
        <f>h2_rail_ref!E19</f>
        <v>0</v>
      </c>
      <c r="F19" s="5">
        <f>h2_rail_ref!F19</f>
        <v>0</v>
      </c>
    </row>
    <row r="20" spans="1:6" x14ac:dyDescent="0.25">
      <c r="A20" s="1" t="s">
        <v>19</v>
      </c>
      <c r="B20" s="5">
        <f>h2_rail_ref!B20</f>
        <v>0</v>
      </c>
      <c r="C20" s="5">
        <f>h2_rail_ref!C20</f>
        <v>0</v>
      </c>
      <c r="D20" s="5">
        <f>h2_rail_ref!D20</f>
        <v>0</v>
      </c>
      <c r="E20" s="5">
        <f>h2_rail_ref!E20</f>
        <v>0</v>
      </c>
      <c r="F20" s="5">
        <f>h2_rail_ref!F20</f>
        <v>0</v>
      </c>
    </row>
    <row r="21" spans="1:6" x14ac:dyDescent="0.25">
      <c r="A21" s="1" t="s">
        <v>20</v>
      </c>
      <c r="B21" s="5">
        <f>h2_rail_ref!B21</f>
        <v>0</v>
      </c>
      <c r="C21" s="5">
        <f>h2_rail_ref!C21</f>
        <v>0</v>
      </c>
      <c r="D21" s="5">
        <f>h2_rail_ref!D21</f>
        <v>0</v>
      </c>
      <c r="E21" s="5">
        <f>h2_rail_ref!E21</f>
        <v>0</v>
      </c>
      <c r="F21" s="5">
        <f>h2_rail_ref!F21</f>
        <v>0</v>
      </c>
    </row>
    <row r="22" spans="1:6" x14ac:dyDescent="0.25">
      <c r="A22" s="1" t="s">
        <v>21</v>
      </c>
      <c r="B22" s="5">
        <f>h2_rail_ref!B22</f>
        <v>0</v>
      </c>
      <c r="C22" s="5">
        <f>h2_rail_ref!C22</f>
        <v>0</v>
      </c>
      <c r="D22" s="5">
        <f>h2_rail_ref!D22</f>
        <v>0</v>
      </c>
      <c r="E22" s="5">
        <f>h2_rail_ref!E22</f>
        <v>0</v>
      </c>
      <c r="F22" s="5">
        <f>h2_rail_ref!F22</f>
        <v>0</v>
      </c>
    </row>
    <row r="23" spans="1:6" x14ac:dyDescent="0.25">
      <c r="A23" s="1" t="s">
        <v>22</v>
      </c>
      <c r="B23" s="5">
        <f>h2_rail_ref!B23</f>
        <v>0</v>
      </c>
      <c r="C23" s="5">
        <f>h2_rail_ref!C23</f>
        <v>0</v>
      </c>
      <c r="D23" s="5">
        <f>h2_rail_ref!D23</f>
        <v>0</v>
      </c>
      <c r="E23" s="5">
        <f>h2_rail_ref!E23</f>
        <v>0</v>
      </c>
      <c r="F23" s="5">
        <f>h2_rail_ref!F23</f>
        <v>0</v>
      </c>
    </row>
    <row r="24" spans="1:6" x14ac:dyDescent="0.25">
      <c r="A24" s="1" t="s">
        <v>23</v>
      </c>
      <c r="B24" s="5">
        <f>h2_rail_ref!B24</f>
        <v>0</v>
      </c>
      <c r="C24" s="5">
        <f>h2_rail_ref!C24</f>
        <v>0</v>
      </c>
      <c r="D24" s="5">
        <f>h2_rail_ref!D24</f>
        <v>0</v>
      </c>
      <c r="E24" s="5">
        <f>h2_rail_ref!E24</f>
        <v>0</v>
      </c>
      <c r="F24" s="5">
        <f>h2_rail_ref!F24</f>
        <v>0</v>
      </c>
    </row>
    <row r="25" spans="1:6" x14ac:dyDescent="0.25">
      <c r="A25" s="1" t="s">
        <v>24</v>
      </c>
      <c r="B25" s="5">
        <f>h2_rail_ref!B25</f>
        <v>0</v>
      </c>
      <c r="C25" s="5">
        <f>h2_rail_ref!C25</f>
        <v>0</v>
      </c>
      <c r="D25" s="5">
        <f>h2_rail_ref!D25</f>
        <v>0</v>
      </c>
      <c r="E25" s="5">
        <f>h2_rail_ref!E25</f>
        <v>0</v>
      </c>
      <c r="F25" s="5">
        <f>h2_rail_ref!F25</f>
        <v>0</v>
      </c>
    </row>
    <row r="26" spans="1:6" x14ac:dyDescent="0.25">
      <c r="A26" s="1" t="s">
        <v>25</v>
      </c>
      <c r="B26" s="5">
        <f>h2_rail_ref!B26</f>
        <v>0</v>
      </c>
      <c r="C26" s="5">
        <f>h2_rail_ref!C26</f>
        <v>0</v>
      </c>
      <c r="D26" s="5">
        <f>h2_rail_ref!D26</f>
        <v>0</v>
      </c>
      <c r="E26" s="5">
        <f>h2_rail_ref!E26</f>
        <v>0</v>
      </c>
      <c r="F26" s="5">
        <f>h2_rail_ref!F26</f>
        <v>0</v>
      </c>
    </row>
    <row r="27" spans="1:6" x14ac:dyDescent="0.25">
      <c r="A27" s="1" t="s">
        <v>26</v>
      </c>
      <c r="B27" s="5">
        <f>h2_rail_ref!B27</f>
        <v>0</v>
      </c>
      <c r="C27" s="5">
        <f>h2_rail_ref!C27</f>
        <v>0</v>
      </c>
      <c r="D27" s="5">
        <f>h2_rail_ref!D27</f>
        <v>0</v>
      </c>
      <c r="E27" s="5">
        <f>h2_rail_ref!E27</f>
        <v>0</v>
      </c>
      <c r="F27" s="5">
        <f>h2_rail_ref!F27</f>
        <v>0</v>
      </c>
    </row>
    <row r="28" spans="1:6" x14ac:dyDescent="0.25">
      <c r="A28" s="1" t="s">
        <v>27</v>
      </c>
      <c r="B28" s="5">
        <f>h2_rail_ref!B28</f>
        <v>0</v>
      </c>
      <c r="C28" s="5">
        <f>h2_rail_ref!C28</f>
        <v>0</v>
      </c>
      <c r="D28" s="5">
        <f>h2_rail_ref!D28</f>
        <v>0</v>
      </c>
      <c r="E28" s="5">
        <f>h2_rail_ref!E28</f>
        <v>0</v>
      </c>
      <c r="F28" s="5">
        <f>h2_rail_ref!F28</f>
        <v>0</v>
      </c>
    </row>
    <row r="29" spans="1:6" x14ac:dyDescent="0.25">
      <c r="A29" s="1" t="s">
        <v>28</v>
      </c>
      <c r="B29" s="5">
        <f>h2_rail_ref!B29</f>
        <v>0</v>
      </c>
      <c r="C29" s="5">
        <f>h2_rail_ref!C29</f>
        <v>0</v>
      </c>
      <c r="D29" s="5">
        <f>h2_rail_ref!D29</f>
        <v>0</v>
      </c>
      <c r="E29" s="5">
        <f>h2_rail_ref!E29</f>
        <v>0</v>
      </c>
      <c r="F29" s="5">
        <f>h2_rail_ref!F29</f>
        <v>0</v>
      </c>
    </row>
    <row r="30" spans="1:6" x14ac:dyDescent="0.25">
      <c r="A30" s="1" t="s">
        <v>29</v>
      </c>
      <c r="B30" s="5">
        <f>h2_rail_ref!B30</f>
        <v>0</v>
      </c>
      <c r="C30" s="5">
        <f>h2_rail_ref!C30</f>
        <v>0</v>
      </c>
      <c r="D30" s="5">
        <f>h2_rail_ref!D30</f>
        <v>0</v>
      </c>
      <c r="E30" s="5">
        <f>h2_rail_ref!E30</f>
        <v>0</v>
      </c>
      <c r="F30" s="5">
        <f>h2_rail_ref!F30</f>
        <v>0</v>
      </c>
    </row>
    <row r="31" spans="1:6" x14ac:dyDescent="0.25">
      <c r="A31" s="1" t="s">
        <v>30</v>
      </c>
      <c r="B31" s="5">
        <f>h2_rail_ref!B31</f>
        <v>0</v>
      </c>
      <c r="C31" s="5">
        <f>h2_rail_ref!C31</f>
        <v>0</v>
      </c>
      <c r="D31" s="5">
        <f>h2_rail_ref!D31</f>
        <v>0</v>
      </c>
      <c r="E31" s="5">
        <f>h2_rail_ref!E31</f>
        <v>0</v>
      </c>
      <c r="F31" s="5">
        <f>h2_rail_ref!F31</f>
        <v>0</v>
      </c>
    </row>
    <row r="32" spans="1:6" x14ac:dyDescent="0.25">
      <c r="A32" s="1" t="s">
        <v>31</v>
      </c>
      <c r="B32" s="5">
        <f>h2_rail_ref!B32</f>
        <v>0</v>
      </c>
      <c r="C32" s="5">
        <f>h2_rail_ref!C32</f>
        <v>0</v>
      </c>
      <c r="D32" s="5">
        <f>h2_rail_ref!D32</f>
        <v>0</v>
      </c>
      <c r="E32" s="5">
        <f>h2_rail_ref!E32</f>
        <v>0</v>
      </c>
      <c r="F32" s="5">
        <f>h2_rail_ref!F32</f>
        <v>0</v>
      </c>
    </row>
    <row r="33" spans="1:6" x14ac:dyDescent="0.25">
      <c r="A33" s="1" t="s">
        <v>32</v>
      </c>
      <c r="B33" s="5">
        <f>h2_rail_ref!B33</f>
        <v>0</v>
      </c>
      <c r="C33" s="5">
        <f>h2_rail_ref!C33</f>
        <v>0</v>
      </c>
      <c r="D33" s="5">
        <f>h2_rail_ref!D33</f>
        <v>0</v>
      </c>
      <c r="E33" s="5">
        <f>h2_rail_ref!E33</f>
        <v>0</v>
      </c>
      <c r="F33" s="5">
        <f>h2_rail_ref!F33</f>
        <v>0</v>
      </c>
    </row>
    <row r="34" spans="1:6" x14ac:dyDescent="0.25">
      <c r="A34" s="1" t="s">
        <v>33</v>
      </c>
      <c r="B34" s="5">
        <f>h2_rail_ref!B34</f>
        <v>0</v>
      </c>
      <c r="C34" s="5">
        <f>h2_rail_ref!C34</f>
        <v>0</v>
      </c>
      <c r="D34" s="5">
        <f>h2_rail_ref!D34</f>
        <v>0</v>
      </c>
      <c r="E34" s="5">
        <f>h2_rail_ref!E34</f>
        <v>0</v>
      </c>
      <c r="F34" s="5">
        <f>h2_rail_ref!F34</f>
        <v>0</v>
      </c>
    </row>
    <row r="35" spans="1:6" x14ac:dyDescent="0.25">
      <c r="A35" s="1" t="s">
        <v>34</v>
      </c>
      <c r="B35" s="5">
        <f>h2_rail_ref!B35</f>
        <v>0</v>
      </c>
      <c r="C35" s="5">
        <f>h2_rail_ref!C35</f>
        <v>0</v>
      </c>
      <c r="D35" s="5">
        <f>h2_rail_ref!D35</f>
        <v>0</v>
      </c>
      <c r="E35" s="5">
        <f>h2_rail_ref!E35</f>
        <v>0</v>
      </c>
      <c r="F35" s="5">
        <f>h2_rail_ref!F35</f>
        <v>0</v>
      </c>
    </row>
    <row r="36" spans="1:6" x14ac:dyDescent="0.25">
      <c r="A36" s="1" t="s">
        <v>35</v>
      </c>
      <c r="B36" s="5">
        <f>h2_rail_ref!B36</f>
        <v>0</v>
      </c>
      <c r="C36" s="5">
        <f>h2_rail_ref!C36</f>
        <v>0</v>
      </c>
      <c r="D36" s="5">
        <f>h2_rail_ref!D36</f>
        <v>0</v>
      </c>
      <c r="E36" s="5">
        <f>h2_rail_ref!E36</f>
        <v>0</v>
      </c>
      <c r="F36" s="5">
        <f>h2_rail_ref!F36</f>
        <v>0</v>
      </c>
    </row>
    <row r="37" spans="1:6" x14ac:dyDescent="0.25">
      <c r="A37" s="1" t="s">
        <v>36</v>
      </c>
      <c r="B37" s="5">
        <f>h2_rail_ref!B37</f>
        <v>0</v>
      </c>
      <c r="C37" s="5">
        <f>h2_rail_ref!C37</f>
        <v>0</v>
      </c>
      <c r="D37" s="5">
        <f>h2_rail_ref!D37</f>
        <v>0</v>
      </c>
      <c r="E37" s="5">
        <f>h2_rail_ref!E37</f>
        <v>0</v>
      </c>
      <c r="F37" s="5">
        <f>h2_rail_ref!F37</f>
        <v>0</v>
      </c>
    </row>
    <row r="42" spans="1:6" x14ac:dyDescent="0.25">
      <c r="F42" s="2"/>
    </row>
    <row r="43" spans="1:6" x14ac:dyDescent="0.25">
      <c r="E43" s="6"/>
    </row>
    <row r="44" spans="1:6" x14ac:dyDescent="0.25">
      <c r="E44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zoomScale="85" zoomScaleNormal="85" workbookViewId="0">
      <selection activeCell="J34" sqref="J34"/>
    </sheetView>
  </sheetViews>
  <sheetFormatPr baseColWidth="10" defaultRowHeight="15" x14ac:dyDescent="0.25"/>
  <sheetData>
    <row r="1" spans="1:10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10" x14ac:dyDescent="0.25">
      <c r="A2" s="1" t="s">
        <v>1</v>
      </c>
      <c r="B2" s="3">
        <v>0</v>
      </c>
      <c r="C2" s="3">
        <v>1.9561937559547351</v>
      </c>
      <c r="D2" s="3">
        <v>23.053398527532025</v>
      </c>
      <c r="E2" s="3">
        <v>53.875356054787517</v>
      </c>
      <c r="F2" s="3">
        <v>73.665769892105502</v>
      </c>
      <c r="J2" s="2"/>
    </row>
    <row r="3" spans="1:10" x14ac:dyDescent="0.25">
      <c r="A3" s="1" t="s">
        <v>2</v>
      </c>
      <c r="B3" s="3">
        <v>0</v>
      </c>
      <c r="C3" s="3">
        <v>0.50803430086894252</v>
      </c>
      <c r="D3" s="3">
        <v>18.577601478249051</v>
      </c>
      <c r="E3" s="3">
        <v>43.341235705122472</v>
      </c>
      <c r="F3" s="3">
        <v>73.048011835469225</v>
      </c>
    </row>
    <row r="4" spans="1:10" x14ac:dyDescent="0.25">
      <c r="A4" s="1" t="s">
        <v>3</v>
      </c>
      <c r="B4" s="3">
        <v>0</v>
      </c>
      <c r="C4" s="3">
        <v>0.50803430086894252</v>
      </c>
      <c r="D4" s="3">
        <v>18.577601478249051</v>
      </c>
      <c r="E4" s="3">
        <v>43.341235705122472</v>
      </c>
      <c r="F4" s="3">
        <v>73.048011835469225</v>
      </c>
    </row>
    <row r="5" spans="1:10" x14ac:dyDescent="0.25">
      <c r="A5" s="1" t="s">
        <v>4</v>
      </c>
      <c r="B5" s="3">
        <v>0</v>
      </c>
      <c r="C5" s="3">
        <v>14.512317099811511</v>
      </c>
      <c r="D5" s="3">
        <v>33.222181589796662</v>
      </c>
      <c r="E5" s="3">
        <v>66.562267348648874</v>
      </c>
      <c r="F5" s="3">
        <v>81.210745604182222</v>
      </c>
    </row>
    <row r="6" spans="1:10" x14ac:dyDescent="0.25">
      <c r="A6" s="1" t="s">
        <v>5</v>
      </c>
      <c r="B6" s="3">
        <v>0</v>
      </c>
      <c r="C6" s="3">
        <v>1.9561937559547351</v>
      </c>
      <c r="D6" s="3">
        <v>23.053398527532025</v>
      </c>
      <c r="E6" s="3">
        <v>53.875356054787517</v>
      </c>
      <c r="F6" s="3">
        <v>73.665769892105502</v>
      </c>
    </row>
    <row r="7" spans="1:10" x14ac:dyDescent="0.25">
      <c r="A7" s="1" t="s">
        <v>6</v>
      </c>
      <c r="B7" s="3">
        <v>0</v>
      </c>
      <c r="C7" s="3">
        <v>0.50803430086894252</v>
      </c>
      <c r="D7" s="3">
        <v>18.577601478249051</v>
      </c>
      <c r="E7" s="3">
        <v>43.341235705122472</v>
      </c>
      <c r="F7" s="3">
        <v>73.048011835469225</v>
      </c>
    </row>
    <row r="8" spans="1:10" x14ac:dyDescent="0.25">
      <c r="A8" s="1" t="s">
        <v>7</v>
      </c>
      <c r="B8" s="3">
        <v>0</v>
      </c>
      <c r="C8" s="3">
        <v>1.9561937559547351</v>
      </c>
      <c r="D8" s="3">
        <v>23.053398527532025</v>
      </c>
      <c r="E8" s="3">
        <v>53.875356054787517</v>
      </c>
      <c r="F8" s="3">
        <v>73.665769892105502</v>
      </c>
    </row>
    <row r="9" spans="1:10" x14ac:dyDescent="0.25">
      <c r="A9" s="1" t="s">
        <v>8</v>
      </c>
      <c r="B9" s="3">
        <v>0</v>
      </c>
      <c r="C9" s="3">
        <v>0.50803430086894252</v>
      </c>
      <c r="D9" s="3">
        <v>18.577601478249051</v>
      </c>
      <c r="E9" s="3">
        <v>43.341235705122472</v>
      </c>
      <c r="F9" s="3">
        <v>73.048011835469225</v>
      </c>
    </row>
    <row r="10" spans="1:10" x14ac:dyDescent="0.25">
      <c r="A10" s="1" t="s">
        <v>9</v>
      </c>
      <c r="B10" s="3">
        <v>0</v>
      </c>
      <c r="C10" s="3">
        <v>0.69772942676724625</v>
      </c>
      <c r="D10" s="3">
        <v>18.963919414950681</v>
      </c>
      <c r="E10" s="3">
        <v>44.665071161108472</v>
      </c>
      <c r="F10" s="3">
        <v>73.128932269967436</v>
      </c>
    </row>
    <row r="11" spans="1:10" x14ac:dyDescent="0.25">
      <c r="A11" s="1" t="s">
        <v>10</v>
      </c>
      <c r="B11" s="3">
        <v>0</v>
      </c>
      <c r="C11" s="3">
        <v>1.9561937559547351</v>
      </c>
      <c r="D11" s="3">
        <v>23.053398527532025</v>
      </c>
      <c r="E11" s="3">
        <v>53.875356054787517</v>
      </c>
      <c r="F11" s="3">
        <v>73.665769892105502</v>
      </c>
    </row>
    <row r="12" spans="1:10" x14ac:dyDescent="0.25">
      <c r="A12" s="1" t="s">
        <v>11</v>
      </c>
      <c r="B12" s="3">
        <v>0</v>
      </c>
      <c r="C12" s="3">
        <v>0.50803430086894252</v>
      </c>
      <c r="D12" s="3">
        <v>18.577601478249051</v>
      </c>
      <c r="E12" s="3">
        <v>43.341235705122472</v>
      </c>
      <c r="F12" s="3">
        <v>73.048011835469225</v>
      </c>
    </row>
    <row r="13" spans="1:10" x14ac:dyDescent="0.25">
      <c r="A13" s="1" t="s">
        <v>12</v>
      </c>
      <c r="B13" s="3">
        <v>0</v>
      </c>
      <c r="C13" s="3">
        <v>0.69772942676724625</v>
      </c>
      <c r="D13" s="3">
        <v>18.963919414950681</v>
      </c>
      <c r="E13" s="3">
        <v>44.665071161108472</v>
      </c>
      <c r="F13" s="3">
        <v>73.128932269967436</v>
      </c>
    </row>
    <row r="14" spans="1:10" x14ac:dyDescent="0.25">
      <c r="A14" s="1" t="s">
        <v>13</v>
      </c>
      <c r="B14" s="3">
        <v>0</v>
      </c>
      <c r="C14" s="3">
        <v>0.50803430086894252</v>
      </c>
      <c r="D14" s="3">
        <v>18.577601478249051</v>
      </c>
      <c r="E14" s="3">
        <v>43.341235705122472</v>
      </c>
      <c r="F14" s="3">
        <v>73.048011835469225</v>
      </c>
    </row>
    <row r="15" spans="1:10" x14ac:dyDescent="0.25">
      <c r="A15" s="1" t="s">
        <v>14</v>
      </c>
      <c r="B15" s="3">
        <v>0</v>
      </c>
      <c r="C15" s="3">
        <v>0.50803430086894252</v>
      </c>
      <c r="D15" s="3">
        <v>18.577601478249051</v>
      </c>
      <c r="E15" s="3">
        <v>43.341235705122472</v>
      </c>
      <c r="F15" s="3">
        <v>73.048011835469225</v>
      </c>
    </row>
    <row r="16" spans="1:10" x14ac:dyDescent="0.25">
      <c r="A16" s="1" t="s">
        <v>15</v>
      </c>
      <c r="B16" s="3">
        <v>0</v>
      </c>
      <c r="C16" s="3">
        <v>0.50803430086894252</v>
      </c>
      <c r="D16" s="3">
        <v>18.577601478249051</v>
      </c>
      <c r="E16" s="3">
        <v>43.341235705122472</v>
      </c>
      <c r="F16" s="3">
        <v>73.048011835469225</v>
      </c>
    </row>
    <row r="17" spans="1:6" x14ac:dyDescent="0.25">
      <c r="A17" s="1" t="s">
        <v>16</v>
      </c>
      <c r="B17" s="3">
        <v>0</v>
      </c>
      <c r="C17" s="3">
        <v>1.9561937559547351</v>
      </c>
      <c r="D17" s="3">
        <v>23.053398527532025</v>
      </c>
      <c r="E17" s="3">
        <v>53.875356054787517</v>
      </c>
      <c r="F17" s="3">
        <v>73.665769892105502</v>
      </c>
    </row>
    <row r="18" spans="1:6" x14ac:dyDescent="0.25">
      <c r="A18" s="1" t="s">
        <v>17</v>
      </c>
      <c r="B18" s="3">
        <v>0</v>
      </c>
      <c r="C18" s="3">
        <v>0.50803430086894252</v>
      </c>
      <c r="D18" s="3">
        <v>18.577601478249051</v>
      </c>
      <c r="E18" s="3">
        <v>43.341235705122472</v>
      </c>
      <c r="F18" s="3">
        <v>73.048011835469225</v>
      </c>
    </row>
    <row r="19" spans="1:6" x14ac:dyDescent="0.25">
      <c r="A19" s="1" t="s">
        <v>18</v>
      </c>
      <c r="B19" s="3">
        <v>0</v>
      </c>
      <c r="C19" s="3">
        <v>0.69772942676724625</v>
      </c>
      <c r="D19" s="3">
        <v>18.963919414950681</v>
      </c>
      <c r="E19" s="3">
        <v>44.665071161108472</v>
      </c>
      <c r="F19" s="3">
        <v>73.128932269967436</v>
      </c>
    </row>
    <row r="20" spans="1:6" x14ac:dyDescent="0.25">
      <c r="A20" s="1" t="s">
        <v>19</v>
      </c>
      <c r="B20" s="3">
        <v>0</v>
      </c>
      <c r="C20" s="3">
        <v>14.512317099811511</v>
      </c>
      <c r="D20" s="3">
        <v>33.222181589796662</v>
      </c>
      <c r="E20" s="3">
        <v>66.562267348648874</v>
      </c>
      <c r="F20" s="3">
        <v>81.210745604182222</v>
      </c>
    </row>
    <row r="21" spans="1:6" x14ac:dyDescent="0.25">
      <c r="A21" s="1" t="s">
        <v>20</v>
      </c>
      <c r="B21" s="3">
        <v>0</v>
      </c>
      <c r="C21" s="3">
        <v>1.9561937559547351</v>
      </c>
      <c r="D21" s="3">
        <v>23.053398527532025</v>
      </c>
      <c r="E21" s="3">
        <v>53.875356054787517</v>
      </c>
      <c r="F21" s="3">
        <v>73.665769892105502</v>
      </c>
    </row>
    <row r="22" spans="1:6" x14ac:dyDescent="0.25">
      <c r="A22" s="1" t="s">
        <v>21</v>
      </c>
      <c r="B22" s="3">
        <v>0</v>
      </c>
      <c r="C22" s="3">
        <v>0.50803430086894252</v>
      </c>
      <c r="D22" s="3">
        <v>18.577601478249051</v>
      </c>
      <c r="E22" s="3">
        <v>43.341235705122472</v>
      </c>
      <c r="F22" s="3">
        <v>73.048011835469225</v>
      </c>
    </row>
    <row r="23" spans="1:6" x14ac:dyDescent="0.25">
      <c r="A23" s="1" t="s">
        <v>22</v>
      </c>
      <c r="B23" s="3">
        <v>0</v>
      </c>
      <c r="C23" s="3">
        <v>0.69772942676724625</v>
      </c>
      <c r="D23" s="3">
        <v>18.963919414950681</v>
      </c>
      <c r="E23" s="3">
        <v>44.665071161108472</v>
      </c>
      <c r="F23" s="3">
        <v>73.128932269967436</v>
      </c>
    </row>
    <row r="24" spans="1:6" x14ac:dyDescent="0.25">
      <c r="A24" s="1" t="s">
        <v>23</v>
      </c>
      <c r="B24" s="3">
        <v>0</v>
      </c>
      <c r="C24" s="3">
        <v>0.50803430086894252</v>
      </c>
      <c r="D24" s="3">
        <v>18.577601478249051</v>
      </c>
      <c r="E24" s="3">
        <v>43.341235705122472</v>
      </c>
      <c r="F24" s="3">
        <v>73.048011835469225</v>
      </c>
    </row>
    <row r="25" spans="1:6" x14ac:dyDescent="0.25">
      <c r="A25" s="1" t="s">
        <v>24</v>
      </c>
      <c r="B25" s="3">
        <v>0</v>
      </c>
      <c r="C25" s="3">
        <v>0.50803430086894252</v>
      </c>
      <c r="D25" s="3">
        <v>18.577601478249051</v>
      </c>
      <c r="E25" s="3">
        <v>43.341235705122472</v>
      </c>
      <c r="F25" s="3">
        <v>73.048011835469225</v>
      </c>
    </row>
    <row r="26" spans="1:6" x14ac:dyDescent="0.25">
      <c r="A26" s="1" t="s">
        <v>25</v>
      </c>
      <c r="B26" s="3">
        <v>0</v>
      </c>
      <c r="C26" s="3">
        <v>0.50803430086894252</v>
      </c>
      <c r="D26" s="3">
        <v>18.577601478249051</v>
      </c>
      <c r="E26" s="3">
        <v>43.341235705122472</v>
      </c>
      <c r="F26" s="3">
        <v>73.048011835469225</v>
      </c>
    </row>
    <row r="27" spans="1:6" x14ac:dyDescent="0.25">
      <c r="A27" s="1" t="s">
        <v>26</v>
      </c>
      <c r="B27" s="3">
        <v>0</v>
      </c>
      <c r="C27" s="3">
        <v>14.512317099811511</v>
      </c>
      <c r="D27" s="3">
        <v>33.222181589796662</v>
      </c>
      <c r="E27" s="3">
        <v>66.562267348648874</v>
      </c>
      <c r="F27" s="3">
        <v>81.210745604182222</v>
      </c>
    </row>
    <row r="28" spans="1:6" x14ac:dyDescent="0.25">
      <c r="A28" s="1" t="s">
        <v>27</v>
      </c>
      <c r="B28" s="3">
        <v>0</v>
      </c>
      <c r="C28" s="3">
        <v>14.512317099811511</v>
      </c>
      <c r="D28" s="3">
        <v>33.222181589796662</v>
      </c>
      <c r="E28" s="3">
        <v>66.562267348648874</v>
      </c>
      <c r="F28" s="3">
        <v>81.210745604182222</v>
      </c>
    </row>
    <row r="29" spans="1:6" x14ac:dyDescent="0.25">
      <c r="A29" s="1" t="s">
        <v>28</v>
      </c>
      <c r="B29" s="3">
        <v>0</v>
      </c>
      <c r="C29" s="3">
        <v>1.9561937559547351</v>
      </c>
      <c r="D29" s="3">
        <v>23.053398527532025</v>
      </c>
      <c r="E29" s="3">
        <v>53.875356054787517</v>
      </c>
      <c r="F29" s="3">
        <v>73.665769892105502</v>
      </c>
    </row>
    <row r="30" spans="1:6" x14ac:dyDescent="0.25">
      <c r="A30" s="1" t="s">
        <v>29</v>
      </c>
      <c r="B30" s="3">
        <v>0</v>
      </c>
      <c r="C30" s="3">
        <v>14.512317099811511</v>
      </c>
      <c r="D30" s="3">
        <v>33.222181589796662</v>
      </c>
      <c r="E30" s="3">
        <v>66.562267348648874</v>
      </c>
      <c r="F30" s="3">
        <v>81.210745604182222</v>
      </c>
    </row>
    <row r="31" spans="1:6" x14ac:dyDescent="0.25">
      <c r="A31" s="1" t="s">
        <v>30</v>
      </c>
      <c r="B31" s="3">
        <v>0</v>
      </c>
      <c r="C31" s="3">
        <v>14.512317099811511</v>
      </c>
      <c r="D31" s="3">
        <v>33.222181589796662</v>
      </c>
      <c r="E31" s="3">
        <v>66.562267348648874</v>
      </c>
      <c r="F31" s="3">
        <v>81.210745604182222</v>
      </c>
    </row>
    <row r="32" spans="1:6" x14ac:dyDescent="0.25">
      <c r="A32" s="1" t="s">
        <v>31</v>
      </c>
      <c r="B32" s="3">
        <v>0</v>
      </c>
      <c r="C32" s="3">
        <v>1.9561937559547351</v>
      </c>
      <c r="D32" s="3">
        <v>23.053398527532025</v>
      </c>
      <c r="E32" s="3">
        <v>53.875356054787517</v>
      </c>
      <c r="F32" s="3">
        <v>73.665769892105502</v>
      </c>
    </row>
    <row r="33" spans="1:6" x14ac:dyDescent="0.25">
      <c r="A33" s="1" t="s">
        <v>32</v>
      </c>
      <c r="B33" s="3">
        <v>0</v>
      </c>
      <c r="C33" s="3">
        <v>0.50803430086894252</v>
      </c>
      <c r="D33" s="3">
        <v>18.577601478249051</v>
      </c>
      <c r="E33" s="3">
        <v>43.341235705122472</v>
      </c>
      <c r="F33" s="3">
        <v>73.048011835469225</v>
      </c>
    </row>
    <row r="34" spans="1:6" x14ac:dyDescent="0.25">
      <c r="A34" s="1" t="s">
        <v>33</v>
      </c>
      <c r="B34" s="3">
        <v>0</v>
      </c>
      <c r="C34" s="3">
        <v>0.50803430086894252</v>
      </c>
      <c r="D34" s="3">
        <v>18.577601478249051</v>
      </c>
      <c r="E34" s="3">
        <v>43.341235705122472</v>
      </c>
      <c r="F34" s="3">
        <v>73.048011835469225</v>
      </c>
    </row>
    <row r="35" spans="1:6" x14ac:dyDescent="0.25">
      <c r="A35" s="1" t="s">
        <v>34</v>
      </c>
      <c r="B35" s="3">
        <v>0</v>
      </c>
      <c r="C35" s="3">
        <v>0.50803430086894252</v>
      </c>
      <c r="D35" s="3">
        <v>18.577601478249051</v>
      </c>
      <c r="E35" s="3">
        <v>43.341235705122472</v>
      </c>
      <c r="F35" s="3">
        <v>73.048011835469225</v>
      </c>
    </row>
    <row r="36" spans="1:6" x14ac:dyDescent="0.25">
      <c r="A36" s="1" t="s">
        <v>35</v>
      </c>
      <c r="B36" s="3">
        <v>0</v>
      </c>
      <c r="C36" s="3">
        <v>0.50803430086894252</v>
      </c>
      <c r="D36" s="3">
        <v>18.577601478249051</v>
      </c>
      <c r="E36" s="3">
        <v>43.341235705122472</v>
      </c>
      <c r="F36" s="3">
        <v>73.048011835469225</v>
      </c>
    </row>
    <row r="37" spans="1:6" x14ac:dyDescent="0.25">
      <c r="A37" s="1" t="s">
        <v>36</v>
      </c>
      <c r="B37" s="3">
        <v>0</v>
      </c>
      <c r="C37" s="3">
        <v>0.50803430086894252</v>
      </c>
      <c r="D37" s="3">
        <v>18.577601478249051</v>
      </c>
      <c r="E37" s="3">
        <v>43.341235705122472</v>
      </c>
      <c r="F37" s="3">
        <v>73.048011835469225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6" x14ac:dyDescent="0.25">
      <c r="B42" t="s">
        <v>53</v>
      </c>
      <c r="C42" t="s">
        <v>54</v>
      </c>
      <c r="D42" t="s">
        <v>55</v>
      </c>
      <c r="F42" s="2" t="s">
        <v>56</v>
      </c>
    </row>
    <row r="43" spans="1:6" ht="15.75" x14ac:dyDescent="0.25">
      <c r="B43" t="s">
        <v>57</v>
      </c>
      <c r="C43" t="s">
        <v>58</v>
      </c>
      <c r="D43" s="7" t="s">
        <v>59</v>
      </c>
    </row>
    <row r="45" spans="1:6" x14ac:dyDescent="0.25">
      <c r="A45" t="s">
        <v>48</v>
      </c>
      <c r="B45" t="s">
        <v>39</v>
      </c>
      <c r="C45" t="s">
        <v>60</v>
      </c>
    </row>
    <row r="46" spans="1:6" x14ac:dyDescent="0.25">
      <c r="B46" t="s">
        <v>61</v>
      </c>
      <c r="C46" t="s">
        <v>62</v>
      </c>
    </row>
    <row r="49" spans="1:12" x14ac:dyDescent="0.25">
      <c r="A49" s="3"/>
      <c r="B49" s="5"/>
      <c r="D49" s="5"/>
      <c r="E49" s="5"/>
      <c r="G49" s="5"/>
    </row>
    <row r="50" spans="1:12" x14ac:dyDescent="0.25">
      <c r="D50" s="5"/>
      <c r="E50" s="5"/>
      <c r="L50" s="2"/>
    </row>
  </sheetData>
  <hyperlinks>
    <hyperlink ref="F41" r:id="rId1" xr:uid="{A71A7649-E567-4292-8AC0-BB966F6532E7}"/>
    <hyperlink ref="F42" r:id="rId2" xr:uid="{9EC9D4F0-3675-4AE5-B38A-DB5A51E42A73}"/>
  </hyperlink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5779-79F5-4E23-867B-7CC99FFE6705}">
  <dimension ref="A1:F37"/>
  <sheetViews>
    <sheetView workbookViewId="0">
      <selection activeCell="T31" sqref="T3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B0B1-6D89-4F92-9CF7-02CD80ADFC38}">
  <dimension ref="A1:F37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F47"/>
  <sheetViews>
    <sheetView workbookViewId="0">
      <selection activeCell="C2" sqref="C2:F37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v>0</v>
      </c>
      <c r="C2" s="3">
        <v>0</v>
      </c>
      <c r="D2" s="3">
        <v>4.8984331944088977</v>
      </c>
      <c r="E2" s="3">
        <v>48.000072705031315</v>
      </c>
      <c r="F2" s="3">
        <v>65.808174435028249</v>
      </c>
    </row>
    <row r="3" spans="1:6" x14ac:dyDescent="0.25">
      <c r="A3" s="1" t="s">
        <v>2</v>
      </c>
      <c r="B3" s="5">
        <v>0</v>
      </c>
      <c r="C3" s="3">
        <v>0</v>
      </c>
      <c r="D3" s="3">
        <v>1.2336497091919085</v>
      </c>
      <c r="E3" s="3">
        <v>34.134270854363535</v>
      </c>
      <c r="F3" s="3">
        <v>66.093004126206466</v>
      </c>
    </row>
    <row r="4" spans="1:6" x14ac:dyDescent="0.25">
      <c r="A4" s="1" t="s">
        <v>3</v>
      </c>
      <c r="B4" s="5">
        <v>0</v>
      </c>
      <c r="C4" s="3">
        <v>0</v>
      </c>
      <c r="D4" s="3">
        <v>1.2336497091919085</v>
      </c>
      <c r="E4" s="3">
        <v>34.134270854363535</v>
      </c>
      <c r="F4" s="3">
        <v>66.093004126206466</v>
      </c>
    </row>
    <row r="5" spans="1:6" x14ac:dyDescent="0.25">
      <c r="A5" s="1" t="s">
        <v>4</v>
      </c>
      <c r="B5" s="5">
        <v>0</v>
      </c>
      <c r="C5" s="3">
        <v>0.17125058771192414</v>
      </c>
      <c r="D5" s="3">
        <v>18.512001823020796</v>
      </c>
      <c r="E5" s="3">
        <v>61.252869559940137</v>
      </c>
      <c r="F5" s="3">
        <v>62.540151517257669</v>
      </c>
    </row>
    <row r="6" spans="1:6" x14ac:dyDescent="0.25">
      <c r="A6" s="1" t="s">
        <v>5</v>
      </c>
      <c r="B6" s="5">
        <v>0</v>
      </c>
      <c r="C6" s="3">
        <v>0</v>
      </c>
      <c r="D6" s="3">
        <v>4.8984331944088977</v>
      </c>
      <c r="E6" s="3">
        <v>48.000072705031315</v>
      </c>
      <c r="F6" s="3">
        <v>65.808174435028249</v>
      </c>
    </row>
    <row r="7" spans="1:6" x14ac:dyDescent="0.25">
      <c r="A7" s="1" t="s">
        <v>6</v>
      </c>
      <c r="B7" s="5">
        <v>0</v>
      </c>
      <c r="C7" s="3">
        <v>0</v>
      </c>
      <c r="D7" s="3">
        <v>1.2336497091919085</v>
      </c>
      <c r="E7" s="3">
        <v>34.134270854363535</v>
      </c>
      <c r="F7" s="3">
        <v>66.093004126206466</v>
      </c>
    </row>
    <row r="8" spans="1:6" x14ac:dyDescent="0.25">
      <c r="A8" s="1" t="s">
        <v>7</v>
      </c>
      <c r="B8" s="5">
        <v>0</v>
      </c>
      <c r="C8" s="3">
        <v>0</v>
      </c>
      <c r="D8" s="3">
        <v>4.8984331944088977</v>
      </c>
      <c r="E8" s="3">
        <v>48.000072705031315</v>
      </c>
      <c r="F8" s="3">
        <v>65.808174435028249</v>
      </c>
    </row>
    <row r="9" spans="1:6" x14ac:dyDescent="0.25">
      <c r="A9" s="1" t="s">
        <v>8</v>
      </c>
      <c r="B9" s="5">
        <v>0</v>
      </c>
      <c r="C9" s="3">
        <v>0</v>
      </c>
      <c r="D9" s="3">
        <v>1.2336497091919085</v>
      </c>
      <c r="E9" s="3">
        <v>34.134270854363535</v>
      </c>
      <c r="F9" s="3">
        <v>66.093004126206466</v>
      </c>
    </row>
    <row r="10" spans="1:6" x14ac:dyDescent="0.25">
      <c r="A10" s="1" t="s">
        <v>9</v>
      </c>
      <c r="B10" s="5">
        <v>0</v>
      </c>
      <c r="C10" s="3">
        <v>0</v>
      </c>
      <c r="D10" s="3">
        <v>1.4700645395636869</v>
      </c>
      <c r="E10" s="3">
        <v>36.089201586418085</v>
      </c>
      <c r="F10" s="3">
        <v>66.055694143567578</v>
      </c>
    </row>
    <row r="11" spans="1:6" x14ac:dyDescent="0.25">
      <c r="A11" s="1" t="s">
        <v>10</v>
      </c>
      <c r="B11" s="5">
        <v>0</v>
      </c>
      <c r="C11" s="3">
        <v>0</v>
      </c>
      <c r="D11" s="3">
        <v>4.8984331944088977</v>
      </c>
      <c r="E11" s="3">
        <v>48.000072705031315</v>
      </c>
      <c r="F11" s="3">
        <v>65.808174435028249</v>
      </c>
    </row>
    <row r="12" spans="1:6" x14ac:dyDescent="0.25">
      <c r="A12" s="1" t="s">
        <v>11</v>
      </c>
      <c r="B12" s="5">
        <v>0</v>
      </c>
      <c r="C12" s="3">
        <v>0</v>
      </c>
      <c r="D12" s="3">
        <v>1.2336497091919085</v>
      </c>
      <c r="E12" s="3">
        <v>34.134270854363535</v>
      </c>
      <c r="F12" s="3">
        <v>66.093004126206466</v>
      </c>
    </row>
    <row r="13" spans="1:6" x14ac:dyDescent="0.25">
      <c r="A13" s="1" t="s">
        <v>12</v>
      </c>
      <c r="B13" s="5">
        <v>0</v>
      </c>
      <c r="C13" s="3">
        <v>0</v>
      </c>
      <c r="D13" s="3">
        <v>1.4700645395636869</v>
      </c>
      <c r="E13" s="3">
        <v>36.089201586418085</v>
      </c>
      <c r="F13" s="3">
        <v>66.055694143567578</v>
      </c>
    </row>
    <row r="14" spans="1:6" x14ac:dyDescent="0.25">
      <c r="A14" s="1" t="s">
        <v>13</v>
      </c>
      <c r="B14" s="5">
        <v>0</v>
      </c>
      <c r="C14" s="3">
        <v>0</v>
      </c>
      <c r="D14" s="3">
        <v>1.2336497091919085</v>
      </c>
      <c r="E14" s="3">
        <v>34.134270854363535</v>
      </c>
      <c r="F14" s="3">
        <v>66.093004126206466</v>
      </c>
    </row>
    <row r="15" spans="1:6" x14ac:dyDescent="0.25">
      <c r="A15" s="1" t="s">
        <v>14</v>
      </c>
      <c r="B15" s="5">
        <v>0</v>
      </c>
      <c r="C15" s="3">
        <v>0</v>
      </c>
      <c r="D15" s="3">
        <v>1.2336497091919085</v>
      </c>
      <c r="E15" s="3">
        <v>34.134270854363535</v>
      </c>
      <c r="F15" s="3">
        <v>66.093004126206466</v>
      </c>
    </row>
    <row r="16" spans="1:6" x14ac:dyDescent="0.25">
      <c r="A16" s="1" t="s">
        <v>15</v>
      </c>
      <c r="B16" s="5">
        <v>0</v>
      </c>
      <c r="C16" s="3">
        <v>0</v>
      </c>
      <c r="D16" s="3">
        <v>1.2336497091919085</v>
      </c>
      <c r="E16" s="3">
        <v>34.134270854363535</v>
      </c>
      <c r="F16" s="3">
        <v>66.093004126206466</v>
      </c>
    </row>
    <row r="17" spans="1:6" x14ac:dyDescent="0.25">
      <c r="A17" s="1" t="s">
        <v>16</v>
      </c>
      <c r="B17" s="5">
        <v>0</v>
      </c>
      <c r="C17" s="3">
        <v>0</v>
      </c>
      <c r="D17" s="3">
        <v>4.8984331944088977</v>
      </c>
      <c r="E17" s="3">
        <v>48.000072705031315</v>
      </c>
      <c r="F17" s="3">
        <v>65.808174435028249</v>
      </c>
    </row>
    <row r="18" spans="1:6" x14ac:dyDescent="0.25">
      <c r="A18" s="1" t="s">
        <v>17</v>
      </c>
      <c r="B18" s="5">
        <v>0</v>
      </c>
      <c r="C18" s="3">
        <v>0</v>
      </c>
      <c r="D18" s="3">
        <v>1.2336497091919085</v>
      </c>
      <c r="E18" s="3">
        <v>34.134270854363535</v>
      </c>
      <c r="F18" s="3">
        <v>66.093004126206466</v>
      </c>
    </row>
    <row r="19" spans="1:6" x14ac:dyDescent="0.25">
      <c r="A19" s="1" t="s">
        <v>18</v>
      </c>
      <c r="B19" s="5">
        <v>0</v>
      </c>
      <c r="C19" s="3">
        <v>0</v>
      </c>
      <c r="D19" s="3">
        <v>1.4700645395636869</v>
      </c>
      <c r="E19" s="3">
        <v>36.089201586418085</v>
      </c>
      <c r="F19" s="3">
        <v>66.055694143567578</v>
      </c>
    </row>
    <row r="20" spans="1:6" x14ac:dyDescent="0.25">
      <c r="A20" s="1" t="s">
        <v>19</v>
      </c>
      <c r="B20" s="5">
        <v>0</v>
      </c>
      <c r="C20" s="3">
        <v>0.17125058771192414</v>
      </c>
      <c r="D20" s="3">
        <v>18.512001823020796</v>
      </c>
      <c r="E20" s="3">
        <v>61.252869559940137</v>
      </c>
      <c r="F20" s="3">
        <v>62.540151517257669</v>
      </c>
    </row>
    <row r="21" spans="1:6" x14ac:dyDescent="0.25">
      <c r="A21" s="1" t="s">
        <v>20</v>
      </c>
      <c r="B21" s="5">
        <v>0</v>
      </c>
      <c r="C21" s="3">
        <v>0</v>
      </c>
      <c r="D21" s="3">
        <v>4.8984331944088977</v>
      </c>
      <c r="E21" s="3">
        <v>48.000072705031315</v>
      </c>
      <c r="F21" s="3">
        <v>65.808174435028249</v>
      </c>
    </row>
    <row r="22" spans="1:6" x14ac:dyDescent="0.25">
      <c r="A22" s="1" t="s">
        <v>21</v>
      </c>
      <c r="B22" s="5">
        <v>0</v>
      </c>
      <c r="C22" s="3">
        <v>0</v>
      </c>
      <c r="D22" s="3">
        <v>1.2336497091919085</v>
      </c>
      <c r="E22" s="3">
        <v>34.134270854363535</v>
      </c>
      <c r="F22" s="3">
        <v>66.093004126206466</v>
      </c>
    </row>
    <row r="23" spans="1:6" x14ac:dyDescent="0.25">
      <c r="A23" s="1" t="s">
        <v>22</v>
      </c>
      <c r="B23" s="5">
        <v>0</v>
      </c>
      <c r="C23" s="3">
        <v>0</v>
      </c>
      <c r="D23" s="3">
        <v>1.4700645395636869</v>
      </c>
      <c r="E23" s="3">
        <v>36.089201586418085</v>
      </c>
      <c r="F23" s="3">
        <v>66.055694143567578</v>
      </c>
    </row>
    <row r="24" spans="1:6" x14ac:dyDescent="0.25">
      <c r="A24" s="1" t="s">
        <v>23</v>
      </c>
      <c r="B24" s="5">
        <v>0</v>
      </c>
      <c r="C24" s="3">
        <v>0</v>
      </c>
      <c r="D24" s="3">
        <v>1.2336497091919085</v>
      </c>
      <c r="E24" s="3">
        <v>34.134270854363535</v>
      </c>
      <c r="F24" s="3">
        <v>66.093004126206466</v>
      </c>
    </row>
    <row r="25" spans="1:6" x14ac:dyDescent="0.25">
      <c r="A25" s="1" t="s">
        <v>24</v>
      </c>
      <c r="B25" s="5">
        <v>0</v>
      </c>
      <c r="C25" s="3">
        <v>0</v>
      </c>
      <c r="D25" s="3">
        <v>1.2336497091919085</v>
      </c>
      <c r="E25" s="3">
        <v>34.134270854363535</v>
      </c>
      <c r="F25" s="3">
        <v>66.093004126206466</v>
      </c>
    </row>
    <row r="26" spans="1:6" x14ac:dyDescent="0.25">
      <c r="A26" s="1" t="s">
        <v>25</v>
      </c>
      <c r="B26" s="5">
        <v>0</v>
      </c>
      <c r="C26" s="3">
        <v>0</v>
      </c>
      <c r="D26" s="3">
        <v>1.2336497091919085</v>
      </c>
      <c r="E26" s="3">
        <v>34.134270854363535</v>
      </c>
      <c r="F26" s="3">
        <v>66.093004126206466</v>
      </c>
    </row>
    <row r="27" spans="1:6" x14ac:dyDescent="0.25">
      <c r="A27" s="1" t="s">
        <v>26</v>
      </c>
      <c r="B27" s="5">
        <v>0</v>
      </c>
      <c r="C27" s="3">
        <v>0.17125058771192414</v>
      </c>
      <c r="D27" s="3">
        <v>18.512001823020796</v>
      </c>
      <c r="E27" s="3">
        <v>61.252869559940137</v>
      </c>
      <c r="F27" s="3">
        <v>62.540151517257669</v>
      </c>
    </row>
    <row r="28" spans="1:6" x14ac:dyDescent="0.25">
      <c r="A28" s="1" t="s">
        <v>27</v>
      </c>
      <c r="B28" s="5">
        <v>0</v>
      </c>
      <c r="C28" s="3">
        <v>0.17125058771192414</v>
      </c>
      <c r="D28" s="3">
        <v>18.512001823020796</v>
      </c>
      <c r="E28" s="3">
        <v>61.252869559940137</v>
      </c>
      <c r="F28" s="3">
        <v>62.540151517257669</v>
      </c>
    </row>
    <row r="29" spans="1:6" x14ac:dyDescent="0.25">
      <c r="A29" s="1" t="s">
        <v>28</v>
      </c>
      <c r="B29" s="5">
        <v>0</v>
      </c>
      <c r="C29" s="3">
        <v>0</v>
      </c>
      <c r="D29" s="3">
        <v>4.8984331944088977</v>
      </c>
      <c r="E29" s="3">
        <v>48.000072705031315</v>
      </c>
      <c r="F29" s="3">
        <v>65.808174435028249</v>
      </c>
    </row>
    <row r="30" spans="1:6" x14ac:dyDescent="0.25">
      <c r="A30" s="1" t="s">
        <v>29</v>
      </c>
      <c r="B30" s="5">
        <v>0</v>
      </c>
      <c r="C30" s="3">
        <v>0.17125058771192414</v>
      </c>
      <c r="D30" s="3">
        <v>18.512001823020796</v>
      </c>
      <c r="E30" s="3">
        <v>61.252869559940137</v>
      </c>
      <c r="F30" s="3">
        <v>62.540151517257669</v>
      </c>
    </row>
    <row r="31" spans="1:6" x14ac:dyDescent="0.25">
      <c r="A31" s="1" t="s">
        <v>30</v>
      </c>
      <c r="B31" s="5">
        <v>0</v>
      </c>
      <c r="C31" s="3">
        <v>0.17125058771192414</v>
      </c>
      <c r="D31" s="3">
        <v>18.512001823020796</v>
      </c>
      <c r="E31" s="3">
        <v>61.252869559940137</v>
      </c>
      <c r="F31" s="3">
        <v>62.540151517257669</v>
      </c>
    </row>
    <row r="32" spans="1:6" x14ac:dyDescent="0.25">
      <c r="A32" s="1" t="s">
        <v>31</v>
      </c>
      <c r="B32" s="5">
        <v>0</v>
      </c>
      <c r="C32" s="3">
        <v>0</v>
      </c>
      <c r="D32" s="3">
        <v>4.8984331944088977</v>
      </c>
      <c r="E32" s="3">
        <v>48.000072705031315</v>
      </c>
      <c r="F32" s="3">
        <v>65.808174435028249</v>
      </c>
    </row>
    <row r="33" spans="1:6" x14ac:dyDescent="0.25">
      <c r="A33" s="1" t="s">
        <v>32</v>
      </c>
      <c r="B33" s="5">
        <v>0</v>
      </c>
      <c r="C33" s="3">
        <v>0</v>
      </c>
      <c r="D33" s="3">
        <v>1.2336497091919085</v>
      </c>
      <c r="E33" s="3">
        <v>34.134270854363535</v>
      </c>
      <c r="F33" s="3">
        <v>66.093004126206466</v>
      </c>
    </row>
    <row r="34" spans="1:6" x14ac:dyDescent="0.25">
      <c r="A34" s="1" t="s">
        <v>33</v>
      </c>
      <c r="B34" s="5">
        <v>0</v>
      </c>
      <c r="C34" s="3">
        <v>0</v>
      </c>
      <c r="D34" s="3">
        <v>1.2336497091919085</v>
      </c>
      <c r="E34" s="3">
        <v>34.134270854363535</v>
      </c>
      <c r="F34" s="3">
        <v>66.093004126206466</v>
      </c>
    </row>
    <row r="35" spans="1:6" x14ac:dyDescent="0.25">
      <c r="A35" s="1" t="s">
        <v>34</v>
      </c>
      <c r="B35" s="5">
        <v>0</v>
      </c>
      <c r="C35" s="3">
        <v>0</v>
      </c>
      <c r="D35" s="3">
        <v>1.2336497091919085</v>
      </c>
      <c r="E35" s="3">
        <v>34.134270854363535</v>
      </c>
      <c r="F35" s="3">
        <v>66.093004126206466</v>
      </c>
    </row>
    <row r="36" spans="1:6" x14ac:dyDescent="0.25">
      <c r="A36" s="1" t="s">
        <v>35</v>
      </c>
      <c r="B36" s="5">
        <v>0</v>
      </c>
      <c r="C36" s="3">
        <v>0</v>
      </c>
      <c r="D36" s="3">
        <v>1.2336497091919085</v>
      </c>
      <c r="E36" s="3">
        <v>34.134270854363535</v>
      </c>
      <c r="F36" s="3">
        <v>66.093004126206466</v>
      </c>
    </row>
    <row r="37" spans="1:6" x14ac:dyDescent="0.25">
      <c r="A37" s="1" t="s">
        <v>36</v>
      </c>
      <c r="B37" s="5">
        <v>0</v>
      </c>
      <c r="C37" s="3">
        <v>0</v>
      </c>
      <c r="D37" s="3">
        <v>1.2336497091919085</v>
      </c>
      <c r="E37" s="3">
        <v>34.134270854363535</v>
      </c>
      <c r="F37" s="3">
        <v>66.093004126206466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6" x14ac:dyDescent="0.25">
      <c r="B42" t="s">
        <v>53</v>
      </c>
      <c r="C42" t="s">
        <v>54</v>
      </c>
      <c r="D42" t="s">
        <v>55</v>
      </c>
      <c r="F42" s="2" t="s">
        <v>56</v>
      </c>
    </row>
    <row r="43" spans="1:6" ht="15.75" x14ac:dyDescent="0.25">
      <c r="B43" t="s">
        <v>57</v>
      </c>
      <c r="C43" t="s">
        <v>58</v>
      </c>
      <c r="D43" s="7" t="s">
        <v>59</v>
      </c>
    </row>
    <row r="45" spans="1:6" x14ac:dyDescent="0.25">
      <c r="A45" t="s">
        <v>48</v>
      </c>
      <c r="B45" t="s">
        <v>39</v>
      </c>
      <c r="C45" t="s">
        <v>60</v>
      </c>
    </row>
    <row r="46" spans="1:6" x14ac:dyDescent="0.25">
      <c r="B46" t="s">
        <v>61</v>
      </c>
      <c r="C46" t="s">
        <v>62</v>
      </c>
    </row>
    <row r="47" spans="1:6" x14ac:dyDescent="0.25">
      <c r="B47" t="s">
        <v>63</v>
      </c>
      <c r="C47" t="s">
        <v>64</v>
      </c>
    </row>
  </sheetData>
  <hyperlinks>
    <hyperlink ref="F41" r:id="rId1" xr:uid="{A86090B6-752E-40E8-ADF7-2D386BE33DBF}"/>
    <hyperlink ref="F42" r:id="rId2" xr:uid="{768A320B-1093-4805-838D-6B20D1993BCE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F53D-2185-44FC-A718-8C3E006A5EFC}">
  <dimension ref="A1:G46"/>
  <sheetViews>
    <sheetView zoomScaleNormal="100" workbookViewId="0">
      <selection activeCell="F15" sqref="F15"/>
    </sheetView>
  </sheetViews>
  <sheetFormatPr baseColWidth="10" defaultRowHeight="15" x14ac:dyDescent="0.25"/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  <c r="G1" t="s">
        <v>38</v>
      </c>
    </row>
    <row r="2" spans="1:7" x14ac:dyDescent="0.25">
      <c r="A2" s="1" t="s">
        <v>1</v>
      </c>
      <c r="B2" s="5">
        <f>IF([1]elec_rail!B2&gt;=50, 100-((100-[1]elec_rail!B2)*elec_rail_ref!$D$43), [1]elec_rail!B2*elec_rail_ref!$D$44)</f>
        <v>97.073170731707322</v>
      </c>
      <c r="C2" s="3">
        <f>B2</f>
        <v>97.073170731707322</v>
      </c>
      <c r="D2" s="3">
        <f>C2</f>
        <v>97.073170731707322</v>
      </c>
      <c r="E2" s="3">
        <f>(D2+F2)/2</f>
        <v>98.536585365853654</v>
      </c>
      <c r="F2" s="3">
        <f>IF(B2&gt;60,100,MIN(B2*2,100))</f>
        <v>100</v>
      </c>
    </row>
    <row r="3" spans="1:7" x14ac:dyDescent="0.25">
      <c r="A3" s="1" t="s">
        <v>2</v>
      </c>
      <c r="B3" s="5">
        <f>IF([1]elec_rail!B3&gt;=50, 100-((100-[1]elec_rail!B3)*elec_rail_ref!$D$43), [1]elec_rail!B3*elec_rail_ref!$D$44)</f>
        <v>92.951219512195124</v>
      </c>
      <c r="C3" s="3">
        <f t="shared" ref="C3:D37" si="0">B3</f>
        <v>92.951219512195124</v>
      </c>
      <c r="D3" s="3">
        <f t="shared" si="0"/>
        <v>92.951219512195124</v>
      </c>
      <c r="E3" s="3">
        <f t="shared" ref="E3:E37" si="1">(D3+F3)/2</f>
        <v>96.475609756097555</v>
      </c>
      <c r="F3" s="3">
        <f t="shared" ref="F3:F37" si="2">IF(B3&gt;60,100,MIN(B3*2,100))</f>
        <v>100</v>
      </c>
    </row>
    <row r="4" spans="1:7" x14ac:dyDescent="0.25">
      <c r="A4" s="1" t="s">
        <v>3</v>
      </c>
      <c r="B4" s="5">
        <f>IF([1]elec_rail!B4&gt;=50, 100-((100-[1]elec_rail!B4)*elec_rail_ref!$D$43), [1]elec_rail!B4*elec_rail_ref!$D$44)</f>
        <v>51.864406779661017</v>
      </c>
      <c r="C4" s="3">
        <f t="shared" si="0"/>
        <v>51.864406779661017</v>
      </c>
      <c r="D4" s="3">
        <f t="shared" si="0"/>
        <v>51.864406779661017</v>
      </c>
      <c r="E4" s="3">
        <f t="shared" si="1"/>
        <v>75.932203389830505</v>
      </c>
      <c r="F4" s="3">
        <f t="shared" si="2"/>
        <v>100</v>
      </c>
    </row>
    <row r="5" spans="1:7" x14ac:dyDescent="0.25">
      <c r="A5" s="1" t="s">
        <v>4</v>
      </c>
      <c r="B5" s="5">
        <f>IF([1]elec_rail!B5&gt;=50, 100-((100-[1]elec_rail!B5)*elec_rail_ref!$D$43), [1]elec_rail!B5*elec_rail_ref!$D$44)</f>
        <v>44.389830508474567</v>
      </c>
      <c r="C5" s="3">
        <f t="shared" si="0"/>
        <v>44.389830508474567</v>
      </c>
      <c r="D5" s="3">
        <f t="shared" si="0"/>
        <v>44.389830508474567</v>
      </c>
      <c r="E5" s="3">
        <f t="shared" si="1"/>
        <v>66.584745762711847</v>
      </c>
      <c r="F5" s="3">
        <f t="shared" si="2"/>
        <v>88.779661016949134</v>
      </c>
    </row>
    <row r="6" spans="1:7" x14ac:dyDescent="0.25">
      <c r="A6" s="1" t="s">
        <v>5</v>
      </c>
      <c r="B6" s="5">
        <f>IF([1]elec_rail!B6&gt;=50, 100-((100-[1]elec_rail!B6)*elec_rail_ref!$D$43), [1]elec_rail!B6*elec_rail_ref!$D$44)</f>
        <v>90.487804878048777</v>
      </c>
      <c r="C6" s="3">
        <f t="shared" si="0"/>
        <v>90.487804878048777</v>
      </c>
      <c r="D6" s="3">
        <f t="shared" si="0"/>
        <v>90.487804878048777</v>
      </c>
      <c r="E6" s="3">
        <f t="shared" si="1"/>
        <v>95.243902439024396</v>
      </c>
      <c r="F6" s="3">
        <f t="shared" si="2"/>
        <v>100</v>
      </c>
    </row>
    <row r="7" spans="1:7" x14ac:dyDescent="0.25">
      <c r="A7" s="1" t="s">
        <v>6</v>
      </c>
      <c r="B7" s="5">
        <f>IF([1]elec_rail!B7&gt;=50, 100-((100-[1]elec_rail!B7)*elec_rail_ref!$D$43), [1]elec_rail!B7*elec_rail_ref!$D$44)</f>
        <v>25.474576271186443</v>
      </c>
      <c r="C7" s="3">
        <f t="shared" si="0"/>
        <v>25.474576271186443</v>
      </c>
      <c r="D7" s="3">
        <f t="shared" si="0"/>
        <v>25.474576271186443</v>
      </c>
      <c r="E7" s="3">
        <f t="shared" si="1"/>
        <v>38.211864406779668</v>
      </c>
      <c r="F7" s="3">
        <f t="shared" si="2"/>
        <v>50.949152542372886</v>
      </c>
    </row>
    <row r="8" spans="1:7" x14ac:dyDescent="0.25">
      <c r="A8" s="1" t="s">
        <v>7</v>
      </c>
      <c r="B8" s="5">
        <f>IF([1]elec_rail!B8&gt;=50, 100-((100-[1]elec_rail!B8)*elec_rail_ref!$D$43), [1]elec_rail!B8*elec_rail_ref!$D$44)</f>
        <v>0</v>
      </c>
      <c r="C8" s="3">
        <f t="shared" si="0"/>
        <v>0</v>
      </c>
      <c r="D8" s="3">
        <f t="shared" si="0"/>
        <v>0</v>
      </c>
      <c r="E8" s="3">
        <f t="shared" si="1"/>
        <v>50</v>
      </c>
      <c r="F8" s="3">
        <v>100</v>
      </c>
      <c r="G8" t="s">
        <v>39</v>
      </c>
    </row>
    <row r="9" spans="1:7" x14ac:dyDescent="0.25">
      <c r="A9" s="1" t="s">
        <v>8</v>
      </c>
      <c r="B9" s="5">
        <f>IF([1]elec_rail!B9&gt;=50, 100-((100-[1]elec_rail!B9)*elec_rail_ref!$D$43), [1]elec_rail!B9*elec_rail_ref!$D$44)</f>
        <v>35.694915254237294</v>
      </c>
      <c r="C9" s="3">
        <f t="shared" si="0"/>
        <v>35.694915254237294</v>
      </c>
      <c r="D9" s="3">
        <f t="shared" si="0"/>
        <v>35.694915254237294</v>
      </c>
      <c r="E9" s="3">
        <f t="shared" si="1"/>
        <v>53.542372881355945</v>
      </c>
      <c r="F9" s="3">
        <f t="shared" si="2"/>
        <v>71.389830508474589</v>
      </c>
    </row>
    <row r="10" spans="1:7" x14ac:dyDescent="0.25">
      <c r="A10" s="1" t="s">
        <v>9</v>
      </c>
      <c r="B10" s="5">
        <f>IF([1]elec_rail!B10&gt;=50, 100-((100-[1]elec_rail!B10)*elec_rail_ref!$D$43), [1]elec_rail!B10*elec_rail_ref!$D$44)</f>
        <v>91.219512195121951</v>
      </c>
      <c r="C10" s="3">
        <f t="shared" si="0"/>
        <v>91.219512195121951</v>
      </c>
      <c r="D10" s="3">
        <f t="shared" si="0"/>
        <v>91.219512195121951</v>
      </c>
      <c r="E10" s="3">
        <f t="shared" si="1"/>
        <v>95.609756097560975</v>
      </c>
      <c r="F10" s="3">
        <f t="shared" si="2"/>
        <v>100</v>
      </c>
    </row>
    <row r="11" spans="1:7" x14ac:dyDescent="0.25">
      <c r="A11" s="1" t="s">
        <v>10</v>
      </c>
      <c r="B11" s="5">
        <f>IF([1]elec_rail!B11&gt;=50, 100-((100-[1]elec_rail!B11)*elec_rail_ref!$D$43), [1]elec_rail!B11*elec_rail_ref!$D$44)</f>
        <v>90.975609756097555</v>
      </c>
      <c r="C11" s="3">
        <f t="shared" si="0"/>
        <v>90.975609756097555</v>
      </c>
      <c r="D11" s="3">
        <f t="shared" si="0"/>
        <v>90.975609756097555</v>
      </c>
      <c r="E11" s="3">
        <f t="shared" si="1"/>
        <v>95.487804878048777</v>
      </c>
      <c r="F11" s="3">
        <f t="shared" si="2"/>
        <v>100</v>
      </c>
    </row>
    <row r="12" spans="1:7" x14ac:dyDescent="0.25">
      <c r="A12" s="1" t="s">
        <v>11</v>
      </c>
      <c r="B12" s="5">
        <f>IF([1]elec_rail!B12&gt;=50, 100-((100-[1]elec_rail!B12)*elec_rail_ref!$D$43), [1]elec_rail!B12*elec_rail_ref!$D$44)</f>
        <v>56.898305084745758</v>
      </c>
      <c r="C12" s="3">
        <f t="shared" si="0"/>
        <v>56.898305084745758</v>
      </c>
      <c r="D12" s="3">
        <f t="shared" si="0"/>
        <v>56.898305084745758</v>
      </c>
      <c r="E12" s="3">
        <f t="shared" si="1"/>
        <v>78.449152542372872</v>
      </c>
      <c r="F12" s="3">
        <f t="shared" si="2"/>
        <v>100</v>
      </c>
    </row>
    <row r="13" spans="1:7" x14ac:dyDescent="0.25">
      <c r="A13" s="1" t="s">
        <v>12</v>
      </c>
      <c r="B13" s="5">
        <f>IF([1]elec_rail!B13&gt;=50, 100-((100-[1]elec_rail!B13)*elec_rail_ref!$D$43), [1]elec_rail!B13*elec_rail_ref!$D$44)</f>
        <v>92.682926829268297</v>
      </c>
      <c r="C13" s="3">
        <f t="shared" si="0"/>
        <v>92.682926829268297</v>
      </c>
      <c r="D13" s="3">
        <f t="shared" si="0"/>
        <v>92.682926829268297</v>
      </c>
      <c r="E13" s="3">
        <f t="shared" si="1"/>
        <v>96.341463414634148</v>
      </c>
      <c r="F13" s="3">
        <f t="shared" si="2"/>
        <v>100</v>
      </c>
    </row>
    <row r="14" spans="1:7" x14ac:dyDescent="0.25">
      <c r="A14" s="1" t="s">
        <v>13</v>
      </c>
      <c r="B14" s="5">
        <f>IF([1]elec_rail!B14&gt;=50, 100-((100-[1]elec_rail!B14)*elec_rail_ref!$D$43), [1]elec_rail!B14*elec_rail_ref!$D$44)</f>
        <v>100</v>
      </c>
      <c r="C14" s="3">
        <f t="shared" si="0"/>
        <v>100</v>
      </c>
      <c r="D14" s="3">
        <f t="shared" si="0"/>
        <v>100</v>
      </c>
      <c r="E14" s="3">
        <f t="shared" si="1"/>
        <v>100</v>
      </c>
      <c r="F14" s="3">
        <f t="shared" si="2"/>
        <v>100</v>
      </c>
    </row>
    <row r="15" spans="1:7" x14ac:dyDescent="0.25">
      <c r="A15" s="1" t="s">
        <v>14</v>
      </c>
      <c r="B15" s="5">
        <f>IF([1]elec_rail!B15&gt;=50, 100-((100-[1]elec_rail!B15)*elec_rail_ref!$D$43), [1]elec_rail!B15*elec_rail_ref!$D$44)</f>
        <v>20.440677966101703</v>
      </c>
      <c r="C15" s="3">
        <f t="shared" si="0"/>
        <v>20.440677966101703</v>
      </c>
      <c r="D15" s="3">
        <f t="shared" si="0"/>
        <v>20.440677966101703</v>
      </c>
      <c r="E15" s="3">
        <f t="shared" si="1"/>
        <v>30.661016949152554</v>
      </c>
      <c r="F15" s="3">
        <f t="shared" si="2"/>
        <v>40.881355932203405</v>
      </c>
    </row>
    <row r="16" spans="1:7" x14ac:dyDescent="0.25">
      <c r="A16" s="1" t="s">
        <v>15</v>
      </c>
      <c r="B16" s="5">
        <f>IF([1]elec_rail!B16&gt;=50, 100-((100-[1]elec_rail!B16)*elec_rail_ref!$D$43), [1]elec_rail!B16*elec_rail_ref!$D$44)</f>
        <v>9.9152542372881349</v>
      </c>
      <c r="C16" s="3">
        <f t="shared" si="0"/>
        <v>9.9152542372881349</v>
      </c>
      <c r="D16" s="3">
        <f t="shared" si="0"/>
        <v>9.9152542372881349</v>
      </c>
      <c r="E16" s="3">
        <f t="shared" si="1"/>
        <v>14.872881355932202</v>
      </c>
      <c r="F16" s="3">
        <f t="shared" si="2"/>
        <v>19.83050847457627</v>
      </c>
    </row>
    <row r="17" spans="1:6" x14ac:dyDescent="0.25">
      <c r="A17" s="1" t="s">
        <v>16</v>
      </c>
      <c r="B17" s="5">
        <f>IF([1]elec_rail!B17&gt;=50, 100-((100-[1]elec_rail!B17)*elec_rail_ref!$D$43), [1]elec_rail!B17*elec_rail_ref!$D$44)</f>
        <v>97.804878048780495</v>
      </c>
      <c r="C17" s="3">
        <f t="shared" si="0"/>
        <v>97.804878048780495</v>
      </c>
      <c r="D17" s="3">
        <f t="shared" si="0"/>
        <v>97.804878048780495</v>
      </c>
      <c r="E17" s="3">
        <f t="shared" si="1"/>
        <v>98.902439024390247</v>
      </c>
      <c r="F17" s="3">
        <f t="shared" si="2"/>
        <v>100</v>
      </c>
    </row>
    <row r="18" spans="1:6" x14ac:dyDescent="0.25">
      <c r="A18" s="1" t="s">
        <v>17</v>
      </c>
      <c r="B18" s="5">
        <f>IF([1]elec_rail!B18&gt;=50, 100-((100-[1]elec_rail!B18)*elec_rail_ref!$D$43), [1]elec_rail!B18*elec_rail_ref!$D$44)</f>
        <v>59.49152542372881</v>
      </c>
      <c r="C18" s="3">
        <f t="shared" si="0"/>
        <v>59.49152542372881</v>
      </c>
      <c r="D18" s="3">
        <f t="shared" si="0"/>
        <v>59.49152542372881</v>
      </c>
      <c r="E18" s="3">
        <f t="shared" si="1"/>
        <v>79.745762711864401</v>
      </c>
      <c r="F18" s="3">
        <f t="shared" si="2"/>
        <v>100</v>
      </c>
    </row>
    <row r="19" spans="1:6" x14ac:dyDescent="0.25">
      <c r="A19" s="1" t="s">
        <v>18</v>
      </c>
      <c r="B19" s="5">
        <f>IF([1]elec_rail!B19&gt;=50, 100-((100-[1]elec_rail!B19)*elec_rail_ref!$D$43), [1]elec_rail!B19*elec_rail_ref!$D$44)</f>
        <v>100</v>
      </c>
      <c r="C19" s="3">
        <f t="shared" si="0"/>
        <v>100</v>
      </c>
      <c r="D19" s="3">
        <f t="shared" si="0"/>
        <v>100</v>
      </c>
      <c r="E19" s="3">
        <f t="shared" si="1"/>
        <v>100</v>
      </c>
      <c r="F19" s="3">
        <f t="shared" si="2"/>
        <v>100</v>
      </c>
    </row>
    <row r="20" spans="1:6" x14ac:dyDescent="0.25">
      <c r="A20" s="1" t="s">
        <v>19</v>
      </c>
      <c r="B20" s="5">
        <f>IF([1]elec_rail!B20&gt;=50, 100-((100-[1]elec_rail!B20)*elec_rail_ref!$D$43), [1]elec_rail!B20*elec_rail_ref!$D$44)</f>
        <v>94.146341463414629</v>
      </c>
      <c r="C20" s="3">
        <f t="shared" si="0"/>
        <v>94.146341463414629</v>
      </c>
      <c r="D20" s="3">
        <f t="shared" si="0"/>
        <v>94.146341463414629</v>
      </c>
      <c r="E20" s="3">
        <f t="shared" si="1"/>
        <v>97.073170731707307</v>
      </c>
      <c r="F20" s="3">
        <f t="shared" si="2"/>
        <v>100</v>
      </c>
    </row>
    <row r="21" spans="1:6" x14ac:dyDescent="0.25">
      <c r="A21" s="1" t="s">
        <v>20</v>
      </c>
      <c r="B21" s="5">
        <f>IF([1]elec_rail!B21&gt;=50, 100-((100-[1]elec_rail!B21)*elec_rail_ref!$D$43), [1]elec_rail!B21*elec_rail_ref!$D$44)</f>
        <v>93.41463414634147</v>
      </c>
      <c r="C21" s="3">
        <f t="shared" si="0"/>
        <v>93.41463414634147</v>
      </c>
      <c r="D21" s="3">
        <f t="shared" si="0"/>
        <v>93.41463414634147</v>
      </c>
      <c r="E21" s="3">
        <f t="shared" si="1"/>
        <v>96.707317073170742</v>
      </c>
      <c r="F21" s="3">
        <f t="shared" si="2"/>
        <v>100</v>
      </c>
    </row>
    <row r="22" spans="1:6" x14ac:dyDescent="0.25">
      <c r="A22" s="1" t="s">
        <v>21</v>
      </c>
      <c r="B22" s="5">
        <f>IF([1]elec_rail!B22&gt;=50, 100-((100-[1]elec_rail!B22)*elec_rail_ref!$D$43), [1]elec_rail!B22*elec_rail_ref!$D$44)</f>
        <v>91.219512195121951</v>
      </c>
      <c r="C22" s="3">
        <f t="shared" si="0"/>
        <v>91.219512195121951</v>
      </c>
      <c r="D22" s="3">
        <f t="shared" si="0"/>
        <v>91.219512195121951</v>
      </c>
      <c r="E22" s="3">
        <f t="shared" si="1"/>
        <v>95.609756097560975</v>
      </c>
      <c r="F22" s="3">
        <f t="shared" si="2"/>
        <v>100</v>
      </c>
    </row>
    <row r="23" spans="1:6" x14ac:dyDescent="0.25">
      <c r="A23" s="1" t="s">
        <v>22</v>
      </c>
      <c r="B23" s="5">
        <f>IF([1]elec_rail!B23&gt;=50, 100-((100-[1]elec_rail!B23)*elec_rail_ref!$D$43), [1]elec_rail!B23*elec_rail_ref!$D$44)</f>
        <v>91.463414634146346</v>
      </c>
      <c r="C23" s="3">
        <f t="shared" si="0"/>
        <v>91.463414634146346</v>
      </c>
      <c r="D23" s="3">
        <f t="shared" si="0"/>
        <v>91.463414634146346</v>
      </c>
      <c r="E23" s="3">
        <f t="shared" si="1"/>
        <v>95.731707317073173</v>
      </c>
      <c r="F23" s="3">
        <f t="shared" si="2"/>
        <v>100</v>
      </c>
    </row>
    <row r="24" spans="1:6" x14ac:dyDescent="0.25">
      <c r="A24" s="1" t="s">
        <v>23</v>
      </c>
      <c r="B24" s="5">
        <f>IF([1]elec_rail!B24&gt;=50, 100-((100-[1]elec_rail!B24)*elec_rail_ref!$D$43), [1]elec_rail!B24*elec_rail_ref!$D$44)</f>
        <v>57.050847457627114</v>
      </c>
      <c r="C24" s="3">
        <f t="shared" si="0"/>
        <v>57.050847457627114</v>
      </c>
      <c r="D24" s="3">
        <f t="shared" si="0"/>
        <v>57.050847457627114</v>
      </c>
      <c r="E24" s="3">
        <f t="shared" si="1"/>
        <v>78.525423728813564</v>
      </c>
      <c r="F24" s="3">
        <f t="shared" si="2"/>
        <v>100</v>
      </c>
    </row>
    <row r="25" spans="1:6" x14ac:dyDescent="0.25">
      <c r="A25" s="1" t="s">
        <v>24</v>
      </c>
      <c r="B25" s="5">
        <f>IF([1]elec_rail!B25&gt;=50, 100-((100-[1]elec_rail!B25)*elec_rail_ref!$D$43), [1]elec_rail!B25*elec_rail_ref!$D$44)</f>
        <v>63.152542372881349</v>
      </c>
      <c r="C25" s="3">
        <f t="shared" si="0"/>
        <v>63.152542372881349</v>
      </c>
      <c r="D25" s="3">
        <f t="shared" si="0"/>
        <v>63.152542372881349</v>
      </c>
      <c r="E25" s="3">
        <f t="shared" si="1"/>
        <v>81.576271186440678</v>
      </c>
      <c r="F25" s="3">
        <f t="shared" si="2"/>
        <v>100</v>
      </c>
    </row>
    <row r="26" spans="1:6" x14ac:dyDescent="0.25">
      <c r="A26" s="1" t="s">
        <v>25</v>
      </c>
      <c r="B26" s="5">
        <f>IF([1]elec_rail!B26&gt;=50, 100-((100-[1]elec_rail!B26)*elec_rail_ref!$D$43), [1]elec_rail!B26*elec_rail_ref!$D$44)</f>
        <v>67.576271186440664</v>
      </c>
      <c r="C26" s="3">
        <f t="shared" si="0"/>
        <v>67.576271186440664</v>
      </c>
      <c r="D26" s="3">
        <f t="shared" si="0"/>
        <v>67.576271186440664</v>
      </c>
      <c r="E26" s="3">
        <f t="shared" si="1"/>
        <v>83.788135593220332</v>
      </c>
      <c r="F26" s="3">
        <f t="shared" si="2"/>
        <v>100</v>
      </c>
    </row>
    <row r="27" spans="1:6" x14ac:dyDescent="0.25">
      <c r="A27" s="1" t="s">
        <v>26</v>
      </c>
      <c r="B27" s="5">
        <f>IF([1]elec_rail!B27&gt;=50, 100-((100-[1]elec_rail!B27)*elec_rail_ref!$D$43), [1]elec_rail!B27*elec_rail_ref!$D$44)</f>
        <v>89.048780487804876</v>
      </c>
      <c r="C27" s="3">
        <f t="shared" si="0"/>
        <v>89.048780487804876</v>
      </c>
      <c r="D27" s="3">
        <f t="shared" si="0"/>
        <v>89.048780487804876</v>
      </c>
      <c r="E27" s="3">
        <f t="shared" si="1"/>
        <v>94.524390243902445</v>
      </c>
      <c r="F27" s="3">
        <f t="shared" si="2"/>
        <v>100</v>
      </c>
    </row>
    <row r="28" spans="1:6" x14ac:dyDescent="0.25">
      <c r="A28" s="1" t="s">
        <v>27</v>
      </c>
      <c r="B28" s="5">
        <f>IF([1]elec_rail!B28&gt;=50, 100-((100-[1]elec_rail!B28)*elec_rail_ref!$D$43), [1]elec_rail!B28*elec_rail_ref!$D$44)</f>
        <v>93.902439024390247</v>
      </c>
      <c r="C28" s="3">
        <f t="shared" si="0"/>
        <v>93.902439024390247</v>
      </c>
      <c r="D28" s="3">
        <f t="shared" si="0"/>
        <v>93.902439024390247</v>
      </c>
      <c r="E28" s="3">
        <f t="shared" si="1"/>
        <v>96.951219512195124</v>
      </c>
      <c r="F28" s="3">
        <f t="shared" si="2"/>
        <v>100</v>
      </c>
    </row>
    <row r="29" spans="1:6" x14ac:dyDescent="0.25">
      <c r="A29" s="1" t="s">
        <v>28</v>
      </c>
      <c r="B29" s="5">
        <f>IF([1]elec_rail!B29&gt;=50, 100-((100-[1]elec_rail!B29)*elec_rail_ref!$D$43), [1]elec_rail!B29*elec_rail_ref!$D$44)</f>
        <v>49.423728813559329</v>
      </c>
      <c r="C29" s="3">
        <f t="shared" si="0"/>
        <v>49.423728813559329</v>
      </c>
      <c r="D29" s="3">
        <f t="shared" si="0"/>
        <v>49.423728813559329</v>
      </c>
      <c r="E29" s="3">
        <f t="shared" si="1"/>
        <v>74.13559322033899</v>
      </c>
      <c r="F29" s="3">
        <f t="shared" si="2"/>
        <v>98.847457627118658</v>
      </c>
    </row>
    <row r="30" spans="1:6" x14ac:dyDescent="0.25">
      <c r="A30" s="1" t="s">
        <v>29</v>
      </c>
      <c r="B30" s="5">
        <f>IF([1]elec_rail!B30&gt;=50, 100-((100-[1]elec_rail!B30)*elec_rail_ref!$D$43), [1]elec_rail!B30*elec_rail_ref!$D$44)</f>
        <v>100</v>
      </c>
      <c r="C30" s="3">
        <f t="shared" si="0"/>
        <v>100</v>
      </c>
      <c r="D30" s="3">
        <f t="shared" si="0"/>
        <v>100</v>
      </c>
      <c r="E30" s="3">
        <f t="shared" si="1"/>
        <v>100</v>
      </c>
      <c r="F30" s="3">
        <f t="shared" si="2"/>
        <v>100</v>
      </c>
    </row>
    <row r="31" spans="1:6" x14ac:dyDescent="0.25">
      <c r="A31" s="1" t="s">
        <v>30</v>
      </c>
      <c r="B31" s="5">
        <f>IF([1]elec_rail!B31&gt;=50, 100-((100-[1]elec_rail!B31)*elec_rail_ref!$D$43), [1]elec_rail!B31*elec_rail_ref!$D$44)</f>
        <v>89.853658536585371</v>
      </c>
      <c r="C31" s="3">
        <f t="shared" si="0"/>
        <v>89.853658536585371</v>
      </c>
      <c r="D31" s="3">
        <f t="shared" si="0"/>
        <v>89.853658536585371</v>
      </c>
      <c r="E31" s="3">
        <f t="shared" si="1"/>
        <v>94.926829268292693</v>
      </c>
      <c r="F31" s="3">
        <f t="shared" si="2"/>
        <v>100</v>
      </c>
    </row>
    <row r="32" spans="1:6" x14ac:dyDescent="0.25">
      <c r="A32" s="1" t="s">
        <v>31</v>
      </c>
      <c r="B32" s="5">
        <f>IF([1]elec_rail!B32&gt;=50, 100-((100-[1]elec_rail!B32)*elec_rail_ref!$D$43), [1]elec_rail!B32*elec_rail_ref!$D$44)</f>
        <v>100</v>
      </c>
      <c r="C32" s="3">
        <f t="shared" si="0"/>
        <v>100</v>
      </c>
      <c r="D32" s="3">
        <f t="shared" si="0"/>
        <v>100</v>
      </c>
      <c r="E32" s="3">
        <f t="shared" si="1"/>
        <v>100</v>
      </c>
      <c r="F32" s="3">
        <f t="shared" si="2"/>
        <v>100</v>
      </c>
    </row>
    <row r="33" spans="1:6" x14ac:dyDescent="0.25">
      <c r="A33" s="1" t="s">
        <v>32</v>
      </c>
      <c r="B33" s="5">
        <f>IF([1]elec_rail!B33&gt;=50, 100-((100-[1]elec_rail!B33)*elec_rail_ref!$D$43), [1]elec_rail!B33*elec_rail_ref!$D$44)</f>
        <v>97.439024390243901</v>
      </c>
      <c r="C33" s="3">
        <f t="shared" si="0"/>
        <v>97.439024390243901</v>
      </c>
      <c r="D33" s="3">
        <f t="shared" si="0"/>
        <v>97.439024390243901</v>
      </c>
      <c r="E33" s="3">
        <f t="shared" si="1"/>
        <v>98.719512195121951</v>
      </c>
      <c r="F33" s="3">
        <f t="shared" si="2"/>
        <v>100</v>
      </c>
    </row>
    <row r="34" spans="1:6" x14ac:dyDescent="0.25">
      <c r="A34" s="1" t="s">
        <v>33</v>
      </c>
      <c r="B34" s="5">
        <f>IF([1]elec_rail!B34&gt;=50, 100-((100-[1]elec_rail!B34)*elec_rail_ref!$D$43), [1]elec_rail!B34*elec_rail_ref!$D$44)</f>
        <v>51.101694915254235</v>
      </c>
      <c r="C34" s="3">
        <f t="shared" si="0"/>
        <v>51.101694915254235</v>
      </c>
      <c r="D34" s="3">
        <f t="shared" si="0"/>
        <v>51.101694915254235</v>
      </c>
      <c r="E34" s="3">
        <f t="shared" si="1"/>
        <v>75.550847457627114</v>
      </c>
      <c r="F34" s="3">
        <f t="shared" si="2"/>
        <v>100</v>
      </c>
    </row>
    <row r="35" spans="1:6" x14ac:dyDescent="0.25">
      <c r="A35" s="1" t="s">
        <v>34</v>
      </c>
      <c r="B35" s="5">
        <f>IF([1]elec_rail!B35&gt;=50, 100-((100-[1]elec_rail!B35)*elec_rail_ref!$D$43), [1]elec_rail!B35*elec_rail_ref!$D$44)</f>
        <v>51.101694915254235</v>
      </c>
      <c r="C35" s="3">
        <f t="shared" si="0"/>
        <v>51.101694915254235</v>
      </c>
      <c r="D35" s="3">
        <f t="shared" si="0"/>
        <v>51.101694915254235</v>
      </c>
      <c r="E35" s="3">
        <f t="shared" si="1"/>
        <v>75.550847457627114</v>
      </c>
      <c r="F35" s="3">
        <f t="shared" si="2"/>
        <v>100</v>
      </c>
    </row>
    <row r="36" spans="1:6" x14ac:dyDescent="0.25">
      <c r="A36" s="1" t="s">
        <v>35</v>
      </c>
      <c r="B36" s="5">
        <f>IF([1]elec_rail!B36&gt;=50, 100-((100-[1]elec_rail!B36)*elec_rail_ref!$D$43), [1]elec_rail!B36*elec_rail_ref!$D$44)</f>
        <v>0</v>
      </c>
      <c r="C36" s="3">
        <f t="shared" si="0"/>
        <v>0</v>
      </c>
      <c r="D36" s="3">
        <f t="shared" si="0"/>
        <v>0</v>
      </c>
      <c r="E36" s="3">
        <f t="shared" si="1"/>
        <v>10</v>
      </c>
      <c r="F36" s="3">
        <v>20</v>
      </c>
    </row>
    <row r="37" spans="1:6" x14ac:dyDescent="0.25">
      <c r="A37" s="1" t="s">
        <v>36</v>
      </c>
      <c r="B37" s="5">
        <f>IF([1]elec_rail!B37&gt;=50, 100-((100-[1]elec_rail!B37)*elec_rail_ref!$D$43), [1]elec_rail!B37*elec_rail_ref!$D$44)</f>
        <v>93.902439024390247</v>
      </c>
      <c r="C37" s="3">
        <f t="shared" si="0"/>
        <v>93.902439024390247</v>
      </c>
      <c r="D37" s="3">
        <f t="shared" si="0"/>
        <v>93.902439024390247</v>
      </c>
      <c r="E37" s="3">
        <f t="shared" si="1"/>
        <v>96.951219512195124</v>
      </c>
      <c r="F37" s="3">
        <f t="shared" si="2"/>
        <v>100</v>
      </c>
    </row>
    <row r="40" spans="1:6" x14ac:dyDescent="0.25">
      <c r="A40" t="s">
        <v>40</v>
      </c>
      <c r="B40" t="s">
        <v>41</v>
      </c>
    </row>
    <row r="42" spans="1:6" x14ac:dyDescent="0.25">
      <c r="A42" t="s">
        <v>42</v>
      </c>
      <c r="B42" t="s">
        <v>43</v>
      </c>
      <c r="C42" t="s">
        <v>44</v>
      </c>
      <c r="D42" t="s">
        <v>45</v>
      </c>
      <c r="F42" s="2" t="s">
        <v>37</v>
      </c>
    </row>
    <row r="43" spans="1:6" x14ac:dyDescent="0.25">
      <c r="D43">
        <f>10/41</f>
        <v>0.24390243902439024</v>
      </c>
      <c r="E43" s="6" t="s">
        <v>46</v>
      </c>
    </row>
    <row r="44" spans="1:6" x14ac:dyDescent="0.25">
      <c r="D44">
        <f>90/59</f>
        <v>1.5254237288135593</v>
      </c>
      <c r="E44" s="6" t="s">
        <v>47</v>
      </c>
    </row>
    <row r="46" spans="1:6" x14ac:dyDescent="0.25">
      <c r="A46" t="s">
        <v>48</v>
      </c>
      <c r="B46" t="s">
        <v>39</v>
      </c>
      <c r="C46" t="s">
        <v>49</v>
      </c>
    </row>
  </sheetData>
  <hyperlinks>
    <hyperlink ref="F42" r:id="rId1" xr:uid="{595F2DEF-691F-4828-B73D-53D6131B1815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52C-3118-4186-8ED9-3732CE5D0D27}">
  <dimension ref="A1:N50"/>
  <sheetViews>
    <sheetView zoomScale="85" zoomScaleNormal="85" workbookViewId="0">
      <selection activeCell="F15" sqref="F15"/>
    </sheetView>
  </sheetViews>
  <sheetFormatPr baseColWidth="10" defaultRowHeight="15" x14ac:dyDescent="0.25"/>
  <sheetData>
    <row r="1" spans="1:9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9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I2" s="2"/>
    </row>
    <row r="3" spans="1:9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9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9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9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9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9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9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9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9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9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9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9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9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9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14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14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14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14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14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14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14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14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14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14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14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14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14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N29" s="2"/>
    </row>
    <row r="30" spans="1:14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14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14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40" spans="1:6" x14ac:dyDescent="0.25">
      <c r="A40" s="2"/>
    </row>
    <row r="42" spans="1:6" x14ac:dyDescent="0.25">
      <c r="F42" s="2"/>
    </row>
    <row r="45" spans="1:6" x14ac:dyDescent="0.25">
      <c r="A45" s="4"/>
      <c r="B45" s="5"/>
      <c r="D45" s="5"/>
      <c r="F45" s="5"/>
    </row>
    <row r="46" spans="1:6" x14ac:dyDescent="0.25">
      <c r="A46" s="3"/>
      <c r="B46" s="5"/>
      <c r="D46" s="5"/>
      <c r="F46" s="5"/>
    </row>
    <row r="47" spans="1:6" x14ac:dyDescent="0.25">
      <c r="A47" s="3"/>
      <c r="B47" s="5"/>
      <c r="D47" s="5"/>
      <c r="F47" s="5"/>
    </row>
    <row r="48" spans="1:6" x14ac:dyDescent="0.25">
      <c r="A48" s="3"/>
      <c r="B48" s="5"/>
      <c r="D48" s="5"/>
      <c r="F48" s="5"/>
    </row>
    <row r="49" spans="1:11" x14ac:dyDescent="0.25">
      <c r="A49" s="3"/>
      <c r="B49" s="5"/>
      <c r="D49" s="5"/>
      <c r="F49" s="5"/>
    </row>
    <row r="50" spans="1:11" x14ac:dyDescent="0.25">
      <c r="D50" s="5"/>
      <c r="K50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0BDA-9732-49A1-83F1-15982CD16B91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1285-DA72-4A32-82F3-43E408265A2F}">
  <dimension ref="A1:F44"/>
  <sheetViews>
    <sheetView zoomScaleNormal="100"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f>elec_rail_ref!B2</f>
        <v>97.073170731707322</v>
      </c>
      <c r="C2" s="5">
        <f>elec_rail_ref!C2</f>
        <v>97.073170731707322</v>
      </c>
      <c r="D2" s="5">
        <f>elec_rail_ref!D2</f>
        <v>97.073170731707322</v>
      </c>
      <c r="E2" s="5">
        <f>elec_rail_ref!E2</f>
        <v>98.536585365853654</v>
      </c>
      <c r="F2" s="5">
        <f>elec_rail_ref!F2</f>
        <v>100</v>
      </c>
    </row>
    <row r="3" spans="1:6" x14ac:dyDescent="0.25">
      <c r="A3" s="1" t="s">
        <v>2</v>
      </c>
      <c r="B3" s="5">
        <f>elec_rail_ref!B3</f>
        <v>92.951219512195124</v>
      </c>
      <c r="C3" s="5">
        <f>elec_rail_ref!C3</f>
        <v>92.951219512195124</v>
      </c>
      <c r="D3" s="5">
        <f>elec_rail_ref!D3</f>
        <v>92.951219512195124</v>
      </c>
      <c r="E3" s="5">
        <f>elec_rail_ref!E3</f>
        <v>96.475609756097555</v>
      </c>
      <c r="F3" s="5">
        <f>elec_rail_ref!F3</f>
        <v>100</v>
      </c>
    </row>
    <row r="4" spans="1:6" x14ac:dyDescent="0.25">
      <c r="A4" s="1" t="s">
        <v>3</v>
      </c>
      <c r="B4" s="5">
        <f>elec_rail_ref!B4</f>
        <v>51.864406779661017</v>
      </c>
      <c r="C4" s="5">
        <f>elec_rail_ref!C4</f>
        <v>51.864406779661017</v>
      </c>
      <c r="D4" s="5">
        <f>elec_rail_ref!D4</f>
        <v>51.864406779661017</v>
      </c>
      <c r="E4" s="5">
        <f>elec_rail_ref!E4</f>
        <v>75.932203389830505</v>
      </c>
      <c r="F4" s="5">
        <f>elec_rail_ref!F4</f>
        <v>100</v>
      </c>
    </row>
    <row r="5" spans="1:6" x14ac:dyDescent="0.25">
      <c r="A5" s="1" t="s">
        <v>4</v>
      </c>
      <c r="B5" s="5">
        <f>elec_rail_ref!B5</f>
        <v>44.389830508474567</v>
      </c>
      <c r="C5" s="5">
        <f>elec_rail_ref!C5</f>
        <v>44.389830508474567</v>
      </c>
      <c r="D5" s="5">
        <f>elec_rail_ref!D5</f>
        <v>44.389830508474567</v>
      </c>
      <c r="E5" s="5">
        <f>elec_rail_ref!E5</f>
        <v>66.584745762711847</v>
      </c>
      <c r="F5" s="5">
        <f>elec_rail_ref!F5</f>
        <v>88.779661016949134</v>
      </c>
    </row>
    <row r="6" spans="1:6" x14ac:dyDescent="0.25">
      <c r="A6" s="1" t="s">
        <v>5</v>
      </c>
      <c r="B6" s="5">
        <f>elec_rail_ref!B6</f>
        <v>90.487804878048777</v>
      </c>
      <c r="C6" s="5">
        <f>elec_rail_ref!C6</f>
        <v>90.487804878048777</v>
      </c>
      <c r="D6" s="5">
        <f>elec_rail_ref!D6</f>
        <v>90.487804878048777</v>
      </c>
      <c r="E6" s="5">
        <f>elec_rail_ref!E6</f>
        <v>95.243902439024396</v>
      </c>
      <c r="F6" s="5">
        <f>elec_rail_ref!F6</f>
        <v>100</v>
      </c>
    </row>
    <row r="7" spans="1:6" x14ac:dyDescent="0.25">
      <c r="A7" s="1" t="s">
        <v>6</v>
      </c>
      <c r="B7" s="5">
        <f>elec_rail_ref!B7</f>
        <v>25.474576271186443</v>
      </c>
      <c r="C7" s="5">
        <f>elec_rail_ref!C7</f>
        <v>25.474576271186443</v>
      </c>
      <c r="D7" s="5">
        <f>elec_rail_ref!D7</f>
        <v>25.474576271186443</v>
      </c>
      <c r="E7" s="5">
        <f>elec_rail_ref!E7</f>
        <v>38.211864406779668</v>
      </c>
      <c r="F7" s="5">
        <f>elec_rail_ref!F7</f>
        <v>50.949152542372886</v>
      </c>
    </row>
    <row r="8" spans="1:6" x14ac:dyDescent="0.25">
      <c r="A8" s="1" t="s">
        <v>7</v>
      </c>
      <c r="B8" s="5">
        <f>elec_rail_ref!B8</f>
        <v>0</v>
      </c>
      <c r="C8" s="5">
        <f>elec_rail_ref!C8</f>
        <v>0</v>
      </c>
      <c r="D8" s="5">
        <f>elec_rail_ref!D8</f>
        <v>0</v>
      </c>
      <c r="E8" s="5">
        <f>elec_rail_ref!E8</f>
        <v>50</v>
      </c>
      <c r="F8" s="5">
        <f>elec_rail_ref!F8</f>
        <v>100</v>
      </c>
    </row>
    <row r="9" spans="1:6" x14ac:dyDescent="0.25">
      <c r="A9" s="1" t="s">
        <v>8</v>
      </c>
      <c r="B9" s="5">
        <f>elec_rail_ref!B9</f>
        <v>35.694915254237294</v>
      </c>
      <c r="C9" s="5">
        <f>elec_rail_ref!C9</f>
        <v>35.694915254237294</v>
      </c>
      <c r="D9" s="5">
        <f>elec_rail_ref!D9</f>
        <v>35.694915254237294</v>
      </c>
      <c r="E9" s="5">
        <f>elec_rail_ref!E9</f>
        <v>53.542372881355945</v>
      </c>
      <c r="F9" s="5">
        <f>elec_rail_ref!F9</f>
        <v>71.389830508474589</v>
      </c>
    </row>
    <row r="10" spans="1:6" x14ac:dyDescent="0.25">
      <c r="A10" s="1" t="s">
        <v>9</v>
      </c>
      <c r="B10" s="5">
        <f>elec_rail_ref!B10</f>
        <v>91.219512195121951</v>
      </c>
      <c r="C10" s="5">
        <f>elec_rail_ref!C10</f>
        <v>91.219512195121951</v>
      </c>
      <c r="D10" s="5">
        <f>elec_rail_ref!D10</f>
        <v>91.219512195121951</v>
      </c>
      <c r="E10" s="5">
        <f>elec_rail_ref!E10</f>
        <v>95.609756097560975</v>
      </c>
      <c r="F10" s="5">
        <f>elec_rail_ref!F10</f>
        <v>100</v>
      </c>
    </row>
    <row r="11" spans="1:6" x14ac:dyDescent="0.25">
      <c r="A11" s="1" t="s">
        <v>10</v>
      </c>
      <c r="B11" s="5">
        <f>elec_rail_ref!B11</f>
        <v>90.975609756097555</v>
      </c>
      <c r="C11" s="5">
        <f>elec_rail_ref!C11</f>
        <v>90.975609756097555</v>
      </c>
      <c r="D11" s="5">
        <f>elec_rail_ref!D11</f>
        <v>90.975609756097555</v>
      </c>
      <c r="E11" s="5">
        <f>elec_rail_ref!E11</f>
        <v>95.487804878048777</v>
      </c>
      <c r="F11" s="5">
        <f>elec_rail_ref!F11</f>
        <v>100</v>
      </c>
    </row>
    <row r="12" spans="1:6" x14ac:dyDescent="0.25">
      <c r="A12" s="1" t="s">
        <v>11</v>
      </c>
      <c r="B12" s="5">
        <f>elec_rail_ref!B12</f>
        <v>56.898305084745758</v>
      </c>
      <c r="C12" s="5">
        <f>elec_rail_ref!C12</f>
        <v>56.898305084745758</v>
      </c>
      <c r="D12" s="5">
        <f>elec_rail_ref!D12</f>
        <v>56.898305084745758</v>
      </c>
      <c r="E12" s="5">
        <f>elec_rail_ref!E12</f>
        <v>78.449152542372872</v>
      </c>
      <c r="F12" s="5">
        <f>elec_rail_ref!F12</f>
        <v>100</v>
      </c>
    </row>
    <row r="13" spans="1:6" x14ac:dyDescent="0.25">
      <c r="A13" s="1" t="s">
        <v>12</v>
      </c>
      <c r="B13" s="5">
        <f>elec_rail_ref!B13</f>
        <v>92.682926829268297</v>
      </c>
      <c r="C13" s="5">
        <f>elec_rail_ref!C13</f>
        <v>92.682926829268297</v>
      </c>
      <c r="D13" s="5">
        <f>elec_rail_ref!D13</f>
        <v>92.682926829268297</v>
      </c>
      <c r="E13" s="5">
        <f>elec_rail_ref!E13</f>
        <v>96.341463414634148</v>
      </c>
      <c r="F13" s="5">
        <f>elec_rail_ref!F13</f>
        <v>100</v>
      </c>
    </row>
    <row r="14" spans="1:6" x14ac:dyDescent="0.25">
      <c r="A14" s="1" t="s">
        <v>13</v>
      </c>
      <c r="B14" s="5">
        <f>elec_rail_ref!B14</f>
        <v>100</v>
      </c>
      <c r="C14" s="5">
        <f>elec_rail_ref!C14</f>
        <v>100</v>
      </c>
      <c r="D14" s="5">
        <f>elec_rail_ref!D14</f>
        <v>100</v>
      </c>
      <c r="E14" s="5">
        <f>elec_rail_ref!E14</f>
        <v>100</v>
      </c>
      <c r="F14" s="5">
        <f>elec_rail_ref!F14</f>
        <v>100</v>
      </c>
    </row>
    <row r="15" spans="1:6" x14ac:dyDescent="0.25">
      <c r="A15" s="1" t="s">
        <v>14</v>
      </c>
      <c r="B15" s="5">
        <f>elec_rail_ref!B15</f>
        <v>20.440677966101703</v>
      </c>
      <c r="C15" s="5">
        <f>elec_rail_ref!C15</f>
        <v>20.440677966101703</v>
      </c>
      <c r="D15" s="5">
        <f>elec_rail_ref!D15</f>
        <v>20.440677966101703</v>
      </c>
      <c r="E15" s="5">
        <f>elec_rail_ref!E15</f>
        <v>30.661016949152554</v>
      </c>
      <c r="F15" s="5">
        <f>elec_rail_ref!F15</f>
        <v>40.881355932203405</v>
      </c>
    </row>
    <row r="16" spans="1:6" x14ac:dyDescent="0.25">
      <c r="A16" s="1" t="s">
        <v>15</v>
      </c>
      <c r="B16" s="5">
        <f>elec_rail_ref!B16</f>
        <v>9.9152542372881349</v>
      </c>
      <c r="C16" s="5">
        <f>elec_rail_ref!C16</f>
        <v>9.9152542372881349</v>
      </c>
      <c r="D16" s="5">
        <f>elec_rail_ref!D16</f>
        <v>9.9152542372881349</v>
      </c>
      <c r="E16" s="5">
        <f>elec_rail_ref!E16</f>
        <v>14.872881355932202</v>
      </c>
      <c r="F16" s="5">
        <f>elec_rail_ref!F16</f>
        <v>19.83050847457627</v>
      </c>
    </row>
    <row r="17" spans="1:6" x14ac:dyDescent="0.25">
      <c r="A17" s="1" t="s">
        <v>16</v>
      </c>
      <c r="B17" s="5">
        <f>elec_rail_ref!B17</f>
        <v>97.804878048780495</v>
      </c>
      <c r="C17" s="5">
        <f>elec_rail_ref!C17</f>
        <v>97.804878048780495</v>
      </c>
      <c r="D17" s="5">
        <f>elec_rail_ref!D17</f>
        <v>97.804878048780495</v>
      </c>
      <c r="E17" s="5">
        <f>elec_rail_ref!E17</f>
        <v>98.902439024390247</v>
      </c>
      <c r="F17" s="5">
        <f>elec_rail_ref!F17</f>
        <v>100</v>
      </c>
    </row>
    <row r="18" spans="1:6" x14ac:dyDescent="0.25">
      <c r="A18" s="1" t="s">
        <v>17</v>
      </c>
      <c r="B18" s="5">
        <f>elec_rail_ref!B18</f>
        <v>59.49152542372881</v>
      </c>
      <c r="C18" s="5">
        <f>elec_rail_ref!C18</f>
        <v>59.49152542372881</v>
      </c>
      <c r="D18" s="5">
        <f>elec_rail_ref!D18</f>
        <v>59.49152542372881</v>
      </c>
      <c r="E18" s="5">
        <f>elec_rail_ref!E18</f>
        <v>79.745762711864401</v>
      </c>
      <c r="F18" s="5">
        <f>elec_rail_ref!F18</f>
        <v>100</v>
      </c>
    </row>
    <row r="19" spans="1:6" x14ac:dyDescent="0.25">
      <c r="A19" s="1" t="s">
        <v>18</v>
      </c>
      <c r="B19" s="5">
        <f>elec_rail_ref!B19</f>
        <v>100</v>
      </c>
      <c r="C19" s="5">
        <f>elec_rail_ref!C19</f>
        <v>100</v>
      </c>
      <c r="D19" s="5">
        <f>elec_rail_ref!D19</f>
        <v>100</v>
      </c>
      <c r="E19" s="5">
        <f>elec_rail_ref!E19</f>
        <v>100</v>
      </c>
      <c r="F19" s="5">
        <f>elec_rail_ref!F19</f>
        <v>100</v>
      </c>
    </row>
    <row r="20" spans="1:6" x14ac:dyDescent="0.25">
      <c r="A20" s="1" t="s">
        <v>19</v>
      </c>
      <c r="B20" s="5">
        <f>elec_rail_ref!B20</f>
        <v>94.146341463414629</v>
      </c>
      <c r="C20" s="5">
        <f>elec_rail_ref!C20</f>
        <v>94.146341463414629</v>
      </c>
      <c r="D20" s="5">
        <f>elec_rail_ref!D20</f>
        <v>94.146341463414629</v>
      </c>
      <c r="E20" s="5">
        <f>elec_rail_ref!E20</f>
        <v>97.073170731707307</v>
      </c>
      <c r="F20" s="5">
        <f>elec_rail_ref!F20</f>
        <v>100</v>
      </c>
    </row>
    <row r="21" spans="1:6" x14ac:dyDescent="0.25">
      <c r="A21" s="1" t="s">
        <v>20</v>
      </c>
      <c r="B21" s="5">
        <f>elec_rail_ref!B21</f>
        <v>93.41463414634147</v>
      </c>
      <c r="C21" s="5">
        <f>elec_rail_ref!C21</f>
        <v>93.41463414634147</v>
      </c>
      <c r="D21" s="5">
        <f>elec_rail_ref!D21</f>
        <v>93.41463414634147</v>
      </c>
      <c r="E21" s="5">
        <f>elec_rail_ref!E21</f>
        <v>96.707317073170742</v>
      </c>
      <c r="F21" s="5">
        <f>elec_rail_ref!F21</f>
        <v>100</v>
      </c>
    </row>
    <row r="22" spans="1:6" x14ac:dyDescent="0.25">
      <c r="A22" s="1" t="s">
        <v>21</v>
      </c>
      <c r="B22" s="5">
        <f>elec_rail_ref!B22</f>
        <v>91.219512195121951</v>
      </c>
      <c r="C22" s="5">
        <f>elec_rail_ref!C22</f>
        <v>91.219512195121951</v>
      </c>
      <c r="D22" s="5">
        <f>elec_rail_ref!D22</f>
        <v>91.219512195121951</v>
      </c>
      <c r="E22" s="5">
        <f>elec_rail_ref!E22</f>
        <v>95.609756097560975</v>
      </c>
      <c r="F22" s="5">
        <f>elec_rail_ref!F22</f>
        <v>100</v>
      </c>
    </row>
    <row r="23" spans="1:6" x14ac:dyDescent="0.25">
      <c r="A23" s="1" t="s">
        <v>22</v>
      </c>
      <c r="B23" s="5">
        <f>elec_rail_ref!B23</f>
        <v>91.463414634146346</v>
      </c>
      <c r="C23" s="5">
        <f>elec_rail_ref!C23</f>
        <v>91.463414634146346</v>
      </c>
      <c r="D23" s="5">
        <f>elec_rail_ref!D23</f>
        <v>91.463414634146346</v>
      </c>
      <c r="E23" s="5">
        <f>elec_rail_ref!E23</f>
        <v>95.731707317073173</v>
      </c>
      <c r="F23" s="5">
        <f>elec_rail_ref!F23</f>
        <v>100</v>
      </c>
    </row>
    <row r="24" spans="1:6" x14ac:dyDescent="0.25">
      <c r="A24" s="1" t="s">
        <v>23</v>
      </c>
      <c r="B24" s="5">
        <f>elec_rail_ref!B24</f>
        <v>57.050847457627114</v>
      </c>
      <c r="C24" s="5">
        <f>elec_rail_ref!C24</f>
        <v>57.050847457627114</v>
      </c>
      <c r="D24" s="5">
        <f>elec_rail_ref!D24</f>
        <v>57.050847457627114</v>
      </c>
      <c r="E24" s="5">
        <f>elec_rail_ref!E24</f>
        <v>78.525423728813564</v>
      </c>
      <c r="F24" s="5">
        <f>elec_rail_ref!F24</f>
        <v>100</v>
      </c>
    </row>
    <row r="25" spans="1:6" x14ac:dyDescent="0.25">
      <c r="A25" s="1" t="s">
        <v>24</v>
      </c>
      <c r="B25" s="5">
        <f>elec_rail_ref!B25</f>
        <v>63.152542372881349</v>
      </c>
      <c r="C25" s="5">
        <f>elec_rail_ref!C25</f>
        <v>63.152542372881349</v>
      </c>
      <c r="D25" s="5">
        <f>elec_rail_ref!D25</f>
        <v>63.152542372881349</v>
      </c>
      <c r="E25" s="5">
        <f>elec_rail_ref!E25</f>
        <v>81.576271186440678</v>
      </c>
      <c r="F25" s="5">
        <f>elec_rail_ref!F25</f>
        <v>100</v>
      </c>
    </row>
    <row r="26" spans="1:6" x14ac:dyDescent="0.25">
      <c r="A26" s="1" t="s">
        <v>25</v>
      </c>
      <c r="B26" s="5">
        <f>elec_rail_ref!B26</f>
        <v>67.576271186440664</v>
      </c>
      <c r="C26" s="5">
        <f>elec_rail_ref!C26</f>
        <v>67.576271186440664</v>
      </c>
      <c r="D26" s="5">
        <f>elec_rail_ref!D26</f>
        <v>67.576271186440664</v>
      </c>
      <c r="E26" s="5">
        <f>elec_rail_ref!E26</f>
        <v>83.788135593220332</v>
      </c>
      <c r="F26" s="5">
        <f>elec_rail_ref!F26</f>
        <v>100</v>
      </c>
    </row>
    <row r="27" spans="1:6" x14ac:dyDescent="0.25">
      <c r="A27" s="1" t="s">
        <v>26</v>
      </c>
      <c r="B27" s="5">
        <f>elec_rail_ref!B27</f>
        <v>89.048780487804876</v>
      </c>
      <c r="C27" s="5">
        <f>elec_rail_ref!C27</f>
        <v>89.048780487804876</v>
      </c>
      <c r="D27" s="5">
        <f>elec_rail_ref!D27</f>
        <v>89.048780487804876</v>
      </c>
      <c r="E27" s="5">
        <f>elec_rail_ref!E27</f>
        <v>94.524390243902445</v>
      </c>
      <c r="F27" s="5">
        <f>elec_rail_ref!F27</f>
        <v>100</v>
      </c>
    </row>
    <row r="28" spans="1:6" x14ac:dyDescent="0.25">
      <c r="A28" s="1" t="s">
        <v>27</v>
      </c>
      <c r="B28" s="5">
        <f>elec_rail_ref!B28</f>
        <v>93.902439024390247</v>
      </c>
      <c r="C28" s="5">
        <f>elec_rail_ref!C28</f>
        <v>93.902439024390247</v>
      </c>
      <c r="D28" s="5">
        <f>elec_rail_ref!D28</f>
        <v>93.902439024390247</v>
      </c>
      <c r="E28" s="5">
        <f>elec_rail_ref!E28</f>
        <v>96.951219512195124</v>
      </c>
      <c r="F28" s="5">
        <f>elec_rail_ref!F28</f>
        <v>100</v>
      </c>
    </row>
    <row r="29" spans="1:6" x14ac:dyDescent="0.25">
      <c r="A29" s="1" t="s">
        <v>28</v>
      </c>
      <c r="B29" s="5">
        <f>elec_rail_ref!B29</f>
        <v>49.423728813559329</v>
      </c>
      <c r="C29" s="5">
        <f>elec_rail_ref!C29</f>
        <v>49.423728813559329</v>
      </c>
      <c r="D29" s="5">
        <f>elec_rail_ref!D29</f>
        <v>49.423728813559329</v>
      </c>
      <c r="E29" s="5">
        <f>elec_rail_ref!E29</f>
        <v>74.13559322033899</v>
      </c>
      <c r="F29" s="5">
        <f>elec_rail_ref!F29</f>
        <v>98.847457627118658</v>
      </c>
    </row>
    <row r="30" spans="1:6" x14ac:dyDescent="0.25">
      <c r="A30" s="1" t="s">
        <v>29</v>
      </c>
      <c r="B30" s="5">
        <f>elec_rail_ref!B30</f>
        <v>100</v>
      </c>
      <c r="C30" s="5">
        <f>elec_rail_ref!C30</f>
        <v>100</v>
      </c>
      <c r="D30" s="5">
        <f>elec_rail_ref!D30</f>
        <v>100</v>
      </c>
      <c r="E30" s="5">
        <f>elec_rail_ref!E30</f>
        <v>100</v>
      </c>
      <c r="F30" s="5">
        <f>elec_rail_ref!F30</f>
        <v>100</v>
      </c>
    </row>
    <row r="31" spans="1:6" x14ac:dyDescent="0.25">
      <c r="A31" s="1" t="s">
        <v>30</v>
      </c>
      <c r="B31" s="5">
        <f>elec_rail_ref!B31</f>
        <v>89.853658536585371</v>
      </c>
      <c r="C31" s="5">
        <f>elec_rail_ref!C31</f>
        <v>89.853658536585371</v>
      </c>
      <c r="D31" s="5">
        <f>elec_rail_ref!D31</f>
        <v>89.853658536585371</v>
      </c>
      <c r="E31" s="5">
        <f>elec_rail_ref!E31</f>
        <v>94.926829268292693</v>
      </c>
      <c r="F31" s="5">
        <f>elec_rail_ref!F31</f>
        <v>100</v>
      </c>
    </row>
    <row r="32" spans="1:6" x14ac:dyDescent="0.25">
      <c r="A32" s="1" t="s">
        <v>31</v>
      </c>
      <c r="B32" s="5">
        <f>elec_rail_ref!B32</f>
        <v>100</v>
      </c>
      <c r="C32" s="5">
        <f>elec_rail_ref!C32</f>
        <v>100</v>
      </c>
      <c r="D32" s="5">
        <f>elec_rail_ref!D32</f>
        <v>100</v>
      </c>
      <c r="E32" s="5">
        <f>elec_rail_ref!E32</f>
        <v>100</v>
      </c>
      <c r="F32" s="5">
        <f>elec_rail_ref!F32</f>
        <v>100</v>
      </c>
    </row>
    <row r="33" spans="1:6" x14ac:dyDescent="0.25">
      <c r="A33" s="1" t="s">
        <v>32</v>
      </c>
      <c r="B33" s="5">
        <f>elec_rail_ref!B33</f>
        <v>97.439024390243901</v>
      </c>
      <c r="C33" s="5">
        <f>elec_rail_ref!C33</f>
        <v>97.439024390243901</v>
      </c>
      <c r="D33" s="5">
        <f>elec_rail_ref!D33</f>
        <v>97.439024390243901</v>
      </c>
      <c r="E33" s="5">
        <f>elec_rail_ref!E33</f>
        <v>98.719512195121951</v>
      </c>
      <c r="F33" s="5">
        <f>elec_rail_ref!F33</f>
        <v>100</v>
      </c>
    </row>
    <row r="34" spans="1:6" x14ac:dyDescent="0.25">
      <c r="A34" s="1" t="s">
        <v>33</v>
      </c>
      <c r="B34" s="5">
        <f>elec_rail_ref!B34</f>
        <v>51.101694915254235</v>
      </c>
      <c r="C34" s="5">
        <f>elec_rail_ref!C34</f>
        <v>51.101694915254235</v>
      </c>
      <c r="D34" s="5">
        <f>elec_rail_ref!D34</f>
        <v>51.101694915254235</v>
      </c>
      <c r="E34" s="5">
        <f>elec_rail_ref!E34</f>
        <v>75.550847457627114</v>
      </c>
      <c r="F34" s="5">
        <f>elec_rail_ref!F34</f>
        <v>100</v>
      </c>
    </row>
    <row r="35" spans="1:6" x14ac:dyDescent="0.25">
      <c r="A35" s="1" t="s">
        <v>34</v>
      </c>
      <c r="B35" s="5">
        <f>elec_rail_ref!B35</f>
        <v>51.101694915254235</v>
      </c>
      <c r="C35" s="5">
        <f>elec_rail_ref!C35</f>
        <v>51.101694915254235</v>
      </c>
      <c r="D35" s="5">
        <f>elec_rail_ref!D35</f>
        <v>51.101694915254235</v>
      </c>
      <c r="E35" s="5">
        <f>elec_rail_ref!E35</f>
        <v>75.550847457627114</v>
      </c>
      <c r="F35" s="5">
        <f>elec_rail_ref!F35</f>
        <v>100</v>
      </c>
    </row>
    <row r="36" spans="1:6" x14ac:dyDescent="0.25">
      <c r="A36" s="1" t="s">
        <v>35</v>
      </c>
      <c r="B36" s="5">
        <f>elec_rail_ref!B36</f>
        <v>0</v>
      </c>
      <c r="C36" s="5">
        <f>elec_rail_ref!C36</f>
        <v>0</v>
      </c>
      <c r="D36" s="5">
        <f>elec_rail_ref!D36</f>
        <v>0</v>
      </c>
      <c r="E36" s="5">
        <f>elec_rail_ref!E36</f>
        <v>10</v>
      </c>
      <c r="F36" s="5">
        <f>elec_rail_ref!F36</f>
        <v>20</v>
      </c>
    </row>
    <row r="37" spans="1:6" x14ac:dyDescent="0.25">
      <c r="A37" s="1" t="s">
        <v>36</v>
      </c>
      <c r="B37" s="5">
        <f>elec_rail_ref!B37</f>
        <v>93.902439024390247</v>
      </c>
      <c r="C37" s="5">
        <f>elec_rail_ref!C37</f>
        <v>93.902439024390247</v>
      </c>
      <c r="D37" s="5">
        <f>elec_rail_ref!D37</f>
        <v>93.902439024390247</v>
      </c>
      <c r="E37" s="5">
        <f>elec_rail_ref!E37</f>
        <v>96.951219512195124</v>
      </c>
      <c r="F37" s="5">
        <f>elec_rail_ref!F37</f>
        <v>100</v>
      </c>
    </row>
    <row r="42" spans="1:6" x14ac:dyDescent="0.25">
      <c r="F42" s="2"/>
    </row>
    <row r="43" spans="1:6" x14ac:dyDescent="0.25">
      <c r="E43" s="6"/>
    </row>
    <row r="44" spans="1:6" x14ac:dyDescent="0.25">
      <c r="E44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EnergyperSource</vt:lpstr>
      <vt:lpstr>elec_car_ref</vt:lpstr>
      <vt:lpstr>elec_bus_ref</vt:lpstr>
      <vt:lpstr>elec_rail_ref</vt:lpstr>
      <vt:lpstr>elec_flight_ref</vt:lpstr>
      <vt:lpstr>elec_ship_ref</vt:lpstr>
      <vt:lpstr>elec_car_user</vt:lpstr>
      <vt:lpstr>elec_bus_user</vt:lpstr>
      <vt:lpstr>elec_rail_user</vt:lpstr>
      <vt:lpstr>elec_flight_user</vt:lpstr>
      <vt:lpstr>elec_ship_user</vt:lpstr>
      <vt:lpstr>h2_car_ref</vt:lpstr>
      <vt:lpstr>h2_bus_ref</vt:lpstr>
      <vt:lpstr>h2_rail_ref</vt:lpstr>
      <vt:lpstr>h2_flight_ref</vt:lpstr>
      <vt:lpstr>h2_ship_ref</vt:lpstr>
      <vt:lpstr>h2_car_user</vt:lpstr>
      <vt:lpstr>h2_bus_user</vt:lpstr>
      <vt:lpstr>h2_rail_user</vt:lpstr>
      <vt:lpstr>h2_flight_user</vt:lpstr>
      <vt:lpstr>h2_ship_user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2023-10-05T14:22:14Z</dcterms:modified>
</cp:coreProperties>
</file>