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4dfdbd4acae4b02/FOLIO/Cursor/Master/"/>
    </mc:Choice>
  </mc:AlternateContent>
  <xr:revisionPtr revIDLastSave="180" documentId="8_{C8573C40-954C-944C-A54B-3ECEB8AA653C}" xr6:coauthVersionLast="47" xr6:coauthVersionMax="47" xr10:uidLastSave="{BDECD701-DC3A-AF46-A96A-D24582303192}"/>
  <bookViews>
    <workbookView xWindow="2980" yWindow="3100" windowWidth="25600" windowHeight="15980" activeTab="2" xr2:uid="{00000000-000D-0000-FFFF-FFFF00000000}"/>
  </bookViews>
  <sheets>
    <sheet name="Master" sheetId="13" r:id="rId1"/>
    <sheet name="BBVA" sheetId="11" r:id="rId2"/>
    <sheet name="UBS" sheetId="10" r:id="rId3"/>
    <sheet name="LO" sheetId="9" r:id="rId4"/>
    <sheet name="BBVA12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3" l="1"/>
  <c r="D6" i="13" s="1"/>
  <c r="D7" i="13" s="1"/>
  <c r="D8" i="13" s="1"/>
  <c r="D9" i="13" s="1"/>
  <c r="D10" i="13" s="1"/>
  <c r="D4" i="13"/>
  <c r="D3" i="13"/>
  <c r="C4" i="13"/>
  <c r="C5" i="13"/>
  <c r="C6" i="13"/>
  <c r="C7" i="13"/>
  <c r="C8" i="13"/>
  <c r="C9" i="13"/>
  <c r="C10" i="13"/>
  <c r="C3" i="13"/>
  <c r="B3" i="13"/>
  <c r="B4" i="13"/>
  <c r="B5" i="13"/>
  <c r="B6" i="13"/>
  <c r="B7" i="13"/>
  <c r="B8" i="13"/>
  <c r="B9" i="13"/>
  <c r="B10" i="13"/>
  <c r="B2" i="13"/>
  <c r="C7" i="11"/>
  <c r="C8" i="11"/>
  <c r="B3" i="11"/>
  <c r="C3" i="11" s="1"/>
  <c r="D3" i="11" s="1"/>
  <c r="B4" i="11"/>
  <c r="C4" i="11" s="1"/>
  <c r="B5" i="11"/>
  <c r="C5" i="11" s="1"/>
  <c r="B6" i="11"/>
  <c r="C6" i="11" s="1"/>
  <c r="B7" i="11"/>
  <c r="B8" i="11"/>
  <c r="B9" i="11"/>
  <c r="C9" i="11" s="1"/>
  <c r="B10" i="11"/>
  <c r="C10" i="11" s="1"/>
  <c r="B11" i="11"/>
  <c r="C11" i="11" s="1"/>
  <c r="B2" i="11"/>
  <c r="B2" i="9"/>
  <c r="B3" i="9"/>
  <c r="B4" i="9"/>
  <c r="B11" i="13" l="1"/>
  <c r="C11" i="13" s="1"/>
  <c r="D11" i="13" s="1"/>
  <c r="D4" i="11"/>
  <c r="D5" i="11" s="1"/>
  <c r="D6" i="11" s="1"/>
  <c r="D7" i="11" s="1"/>
  <c r="D8" i="11" s="1"/>
  <c r="D9" i="11" s="1"/>
  <c r="D10" i="11" s="1"/>
  <c r="D11" i="11" s="1"/>
</calcChain>
</file>

<file path=xl/sharedStrings.xml><?xml version="1.0" encoding="utf-8"?>
<sst xmlns="http://schemas.openxmlformats.org/spreadsheetml/2006/main" count="30" uniqueCount="7">
  <si>
    <t>Period</t>
  </si>
  <si>
    <t>BBVA2</t>
  </si>
  <si>
    <t>TWRR</t>
  </si>
  <si>
    <t>Ending</t>
  </si>
  <si>
    <t>Cum. TWRR</t>
  </si>
  <si>
    <t>BBVA1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</si>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</sst>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0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4"/>
      <color indexed="8"/>
      <name val="Apple Symbols"/>
    </font>
    <font>
      <b/>
      <sz val="14"/>
      <name val="Apple Symbols"/>
    </font>
    <font>
      <b/>
      <sz val="14"/>
      <name val="Calibri"/>
      <family val="2"/>
    </font>
    <font>
      <sz val="8"/>
      <name val="Aptos Narrow"/>
      <family val="2"/>
      <scheme val="minor"/>
    </font>
    <font>
      <i/>
      <sz val="14"/>
      <color indexed="8"/>
      <name val="Apple Symbols"/>
    </font>
    <font>
      <sz val="14"/>
      <color rgb="FFFFC000"/>
      <name val="Apple Symbols"/>
    </font>
    <font>
      <b/>
      <sz val="14"/>
      <color rgb="FFFFC000"/>
      <name val="Apple Symbols"/>
    </font>
    <font>
      <sz val="11"/>
      <color indexed="8"/>
      <name val="Apple Symbol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" fontId="4" fillId="2" borderId="1" xfId="0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0" fontId="3" fillId="3" borderId="1" xfId="0" applyFont="1" applyFill="1" applyBorder="1" applyAlignment="1">
      <alignment horizontal="center" vertical="center"/>
    </xf>
    <xf numFmtId="164" fontId="6" fillId="2" borderId="1" xfId="1" applyNumberFormat="1" applyFont="1" applyFill="1" applyBorder="1"/>
    <xf numFmtId="164" fontId="7" fillId="2" borderId="1" xfId="1" applyNumberFormat="1" applyFont="1" applyFill="1" applyBorder="1"/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2" borderId="0" xfId="0" applyFont="1" applyFill="1"/>
    <xf numFmtId="17" fontId="3" fillId="2" borderId="1" xfId="0" applyNumberFormat="1" applyFont="1" applyFill="1" applyBorder="1" applyAlignment="1">
      <alignment horizontal="center" vertical="center"/>
    </xf>
    <xf numFmtId="165" fontId="2" fillId="2" borderId="1" xfId="2" applyNumberFormat="1" applyFont="1" applyFill="1" applyBorder="1"/>
    <xf numFmtId="165" fontId="7" fillId="2" borderId="1" xfId="2" applyNumberFormat="1" applyFont="1" applyFill="1" applyBorder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63501</xdr:rowOff>
    </xdr:to>
    <xdr:sp macro="" textlink="">
      <xdr:nvSpPr>
        <xdr:cNvPr id="2" name="AutoShape 1" descr="Info">
          <a:extLst>
            <a:ext uri="{FF2B5EF4-FFF2-40B4-BE49-F238E27FC236}">
              <a16:creationId xmlns:a16="http://schemas.microsoft.com/office/drawing/2014/main" id="{93BDF485-DC22-AB43-B36E-E4791CC005A3}"/>
            </a:ext>
          </a:extLst>
        </xdr:cNvPr>
        <xdr:cNvSpPr>
          <a:spLocks noChangeAspect="1" noChangeArrowheads="1"/>
        </xdr:cNvSpPr>
      </xdr:nvSpPr>
      <xdr:spPr bwMode="auto">
        <a:xfrm>
          <a:off x="749300" y="24130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63501</xdr:rowOff>
    </xdr:to>
    <xdr:sp macro="" textlink="">
      <xdr:nvSpPr>
        <xdr:cNvPr id="2" name="AutoShape 1" descr="Info">
          <a:extLst>
            <a:ext uri="{FF2B5EF4-FFF2-40B4-BE49-F238E27FC236}">
              <a16:creationId xmlns:a16="http://schemas.microsoft.com/office/drawing/2014/main" id="{263D7799-AE50-A041-87A4-E7060A9EA93D}"/>
            </a:ext>
          </a:extLst>
        </xdr:cNvPr>
        <xdr:cNvSpPr>
          <a:spLocks noChangeAspect="1" noChangeArrowheads="1"/>
        </xdr:cNvSpPr>
      </xdr:nvSpPr>
      <xdr:spPr bwMode="auto">
        <a:xfrm>
          <a:off x="58547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63501</xdr:rowOff>
    </xdr:to>
    <xdr:sp macro="" textlink="">
      <xdr:nvSpPr>
        <xdr:cNvPr id="2" name="AutoShape 1" descr="Info">
          <a:extLst>
            <a:ext uri="{FF2B5EF4-FFF2-40B4-BE49-F238E27FC236}">
              <a16:creationId xmlns:a16="http://schemas.microsoft.com/office/drawing/2014/main" id="{0149A4FB-342B-424A-8AF7-5A78EB2E7B3D}"/>
            </a:ext>
          </a:extLst>
        </xdr:cNvPr>
        <xdr:cNvSpPr>
          <a:spLocks noChangeAspect="1" noChangeArrowheads="1"/>
        </xdr:cNvSpPr>
      </xdr:nvSpPr>
      <xdr:spPr bwMode="auto">
        <a:xfrm>
          <a:off x="5854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63501</xdr:rowOff>
    </xdr:to>
    <xdr:sp macro="" textlink="">
      <xdr:nvSpPr>
        <xdr:cNvPr id="2" name="AutoShape 1" descr="Info">
          <a:extLst>
            <a:ext uri="{FF2B5EF4-FFF2-40B4-BE49-F238E27FC236}">
              <a16:creationId xmlns:a16="http://schemas.microsoft.com/office/drawing/2014/main" id="{C0DD381E-B57B-4243-8572-B323096DD8D8}"/>
            </a:ext>
          </a:extLst>
        </xdr:cNvPr>
        <xdr:cNvSpPr>
          <a:spLocks noChangeAspect="1" noChangeArrowheads="1"/>
        </xdr:cNvSpPr>
      </xdr:nvSpPr>
      <xdr:spPr bwMode="auto">
        <a:xfrm>
          <a:off x="5854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63500</xdr:rowOff>
    </xdr:to>
    <xdr:sp macro="" textlink="">
      <xdr:nvSpPr>
        <xdr:cNvPr id="3073" name="AutoShape 1" descr="Info">
          <a:extLst>
            <a:ext uri="{FF2B5EF4-FFF2-40B4-BE49-F238E27FC236}">
              <a16:creationId xmlns:a16="http://schemas.microsoft.com/office/drawing/2014/main" id="{6D097F33-C76A-3028-55BF-8DC7C66670F6}"/>
            </a:ext>
          </a:extLst>
        </xdr:cNvPr>
        <xdr:cNvSpPr>
          <a:spLocks noChangeAspect="1" noChangeArrowheads="1"/>
        </xdr:cNvSpPr>
      </xdr:nvSpPr>
      <xdr:spPr bwMode="auto">
        <a:xfrm>
          <a:off x="10058400" y="21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18559-5B73-684B-A6F0-B16167EDF326}">
  <dimension ref="A1:D11"/>
  <sheetViews>
    <sheetView zoomScale="130" zoomScaleNormal="130" workbookViewId="0">
      <selection activeCell="D3" sqref="D3"/>
    </sheetView>
  </sheetViews>
  <sheetFormatPr baseColWidth="10" defaultColWidth="8.83203125" defaultRowHeight="15" x14ac:dyDescent="0.2"/>
  <cols>
    <col min="1" max="1" width="9.83203125" style="1" bestFit="1" customWidth="1"/>
    <col min="2" max="2" width="13.5" style="1" bestFit="1" customWidth="1"/>
    <col min="3" max="3" width="11.1640625" style="1" customWidth="1"/>
    <col min="4" max="4" width="12.83203125" style="1" customWidth="1"/>
    <col min="5" max="16384" width="8.83203125" style="1"/>
  </cols>
  <sheetData>
    <row r="1" spans="1:4" ht="19" x14ac:dyDescent="0.2">
      <c r="A1" s="3" t="s">
        <v>6</v>
      </c>
      <c r="B1" s="3" t="s">
        <v>3</v>
      </c>
      <c r="C1" s="3" t="s">
        <v>2</v>
      </c>
      <c r="D1" s="4" t="s">
        <v>4</v>
      </c>
    </row>
    <row r="2" spans="1:4" ht="19" x14ac:dyDescent="0.25">
      <c r="A2" s="5">
        <v>45657</v>
      </c>
      <c r="B2" s="9">
        <f>BBVA!B2+UBS!B2+LO!B2</f>
        <v>55773.829480000008</v>
      </c>
      <c r="C2" s="10"/>
      <c r="D2" s="11"/>
    </row>
    <row r="3" spans="1:4" ht="19" x14ac:dyDescent="0.25">
      <c r="A3" s="5">
        <v>45688</v>
      </c>
      <c r="B3" s="9">
        <f>BBVA!B3+UBS!B3+LO!B3</f>
        <v>56980.525600000001</v>
      </c>
      <c r="C3" s="15">
        <f>((BBVA!B3*BBVA!C3)+(UBS!B3*UBS!C3)+(LO!B3*LO!C3))/Master!B3</f>
        <v>2.4512222151316904E-2</v>
      </c>
      <c r="D3" s="15">
        <f>C3</f>
        <v>2.4512222151316904E-2</v>
      </c>
    </row>
    <row r="4" spans="1:4" ht="19" x14ac:dyDescent="0.25">
      <c r="A4" s="5">
        <v>45716</v>
      </c>
      <c r="B4" s="9">
        <f>BBVA!B4+UBS!B4+LO!B4</f>
        <v>57293.314410000006</v>
      </c>
      <c r="C4" s="15">
        <f>((BBVA!B4*BBVA!C4)+(UBS!B4*UBS!C4)+(LO!B4*LO!C4))/Master!B4</f>
        <v>1.6209015219721887E-3</v>
      </c>
      <c r="D4" s="15">
        <f>(1+D3)*(1+C4)-1</f>
        <v>2.617285557148108E-2</v>
      </c>
    </row>
    <row r="5" spans="1:4" ht="19" x14ac:dyDescent="0.25">
      <c r="A5" s="5">
        <v>45747</v>
      </c>
      <c r="B5" s="9">
        <f>BBVA!B5+UBS!B5+LO!B5</f>
        <v>59291.229359999998</v>
      </c>
      <c r="C5" s="15">
        <f>((BBVA!B5*BBVA!C5)+(UBS!B5*UBS!C5)+(LO!B5*LO!C5))/Master!B5</f>
        <v>4.6241146937419472E-2</v>
      </c>
      <c r="D5" s="15">
        <f t="shared" ref="D5:D11" si="0">(1+D4)*(1+C5)-1</f>
        <v>7.362426536915323E-2</v>
      </c>
    </row>
    <row r="6" spans="1:4" ht="19" x14ac:dyDescent="0.25">
      <c r="A6" s="5">
        <v>45777</v>
      </c>
      <c r="B6" s="9">
        <f>BBVA!B6+UBS!B6+LO!B6</f>
        <v>60277.785980000001</v>
      </c>
      <c r="C6" s="15">
        <f>((BBVA!B6*BBVA!C6)+(UBS!B6*UBS!C6)+(LO!B6*LO!C6))/Master!B6</f>
        <v>1.7096910122311695E-2</v>
      </c>
      <c r="D6" s="15">
        <f t="shared" si="0"/>
        <v>9.1979922939302572E-2</v>
      </c>
    </row>
    <row r="7" spans="1:4" ht="19" x14ac:dyDescent="0.25">
      <c r="A7" s="5">
        <v>45808</v>
      </c>
      <c r="B7" s="9">
        <f>BBVA!B7+UBS!B7+LO!B7</f>
        <v>62137.859240000005</v>
      </c>
      <c r="C7" s="15">
        <f>((BBVA!B7*BBVA!C7)+(UBS!B7*UBS!C7)+(LO!B7*LO!C7))/Master!B7</f>
        <v>3.6565841084357245E-2</v>
      </c>
      <c r="D7" s="15">
        <f t="shared" si="0"/>
        <v>0.13190908726880979</v>
      </c>
    </row>
    <row r="8" spans="1:4" ht="19" x14ac:dyDescent="0.25">
      <c r="A8" s="5">
        <v>45838</v>
      </c>
      <c r="B8" s="9">
        <f>BBVA!B8+UBS!B8+LO!B8</f>
        <v>63703.254910000003</v>
      </c>
      <c r="C8" s="15">
        <f>((BBVA!B8*BBVA!C8)+(UBS!B8*UBS!C8)+(LO!B8*LO!C8))/Master!B8</f>
        <v>2.540887743720158E-2</v>
      </c>
      <c r="D8" s="15">
        <f t="shared" si="0"/>
        <v>0.16066962653727779</v>
      </c>
    </row>
    <row r="9" spans="1:4" ht="19" x14ac:dyDescent="0.25">
      <c r="A9" s="5">
        <v>45869</v>
      </c>
      <c r="B9" s="9">
        <f>BBVA!B9+UBS!B9+LO!B9</f>
        <v>62556.143250000001</v>
      </c>
      <c r="C9" s="15">
        <f>((BBVA!B9*BBVA!C9)+(UBS!B9*UBS!C9)+(LO!B9*LO!C9))/Master!B9</f>
        <v>-1.5960846953588369E-2</v>
      </c>
      <c r="D9" s="15">
        <f t="shared" si="0"/>
        <v>0.14214435626443778</v>
      </c>
    </row>
    <row r="10" spans="1:4" ht="19" x14ac:dyDescent="0.25">
      <c r="A10" s="5">
        <v>45900</v>
      </c>
      <c r="B10" s="9">
        <f>BBVA!B10+UBS!B10+LO!B10</f>
        <v>63226.137550000007</v>
      </c>
      <c r="C10" s="15">
        <f>((BBVA!B10*BBVA!C10)+(UBS!B10*UBS!C10)+(LO!B10*LO!C10))/Master!B10</f>
        <v>1.1110994055796153E-2</v>
      </c>
      <c r="D10" s="15">
        <f t="shared" si="0"/>
        <v>0.15483471541775295</v>
      </c>
    </row>
    <row r="11" spans="1:4" ht="19" x14ac:dyDescent="0.25">
      <c r="A11" s="5">
        <v>45930</v>
      </c>
      <c r="B11" s="9">
        <f>BBVA!B11+UBS!B11+LO!B11</f>
        <v>63635.358999999997</v>
      </c>
      <c r="C11" s="15">
        <f>((BBVA!B11*BBVA!C11)+(UBS!B11*UBS!C11)+(LO!B11*LO!C11))/Master!B11</f>
        <v>1.3750218866526708E-2</v>
      </c>
      <c r="D11" s="15">
        <f t="shared" si="0"/>
        <v>0.17071394550940999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2FA6-A169-5449-B537-D08CD2F7F1B7}">
  <dimension ref="A1:D11"/>
  <sheetViews>
    <sheetView zoomScale="130" zoomScaleNormal="130" workbookViewId="0">
      <selection activeCell="C3" sqref="C3"/>
    </sheetView>
  </sheetViews>
  <sheetFormatPr baseColWidth="10" defaultColWidth="8.83203125" defaultRowHeight="15" x14ac:dyDescent="0.2"/>
  <cols>
    <col min="1" max="1" width="9.83203125" style="1" bestFit="1" customWidth="1"/>
    <col min="2" max="2" width="13.33203125" style="1" customWidth="1"/>
    <col min="3" max="3" width="10.6640625" style="1" bestFit="1" customWidth="1"/>
    <col min="4" max="4" width="12.83203125" style="1" bestFit="1" customWidth="1"/>
    <col min="5" max="16384" width="8.83203125" style="1"/>
  </cols>
  <sheetData>
    <row r="1" spans="1:4" ht="19" x14ac:dyDescent="0.2">
      <c r="A1" s="3" t="s">
        <v>6</v>
      </c>
      <c r="B1" s="3" t="s">
        <v>3</v>
      </c>
      <c r="C1" s="3" t="s">
        <v>2</v>
      </c>
      <c r="D1" s="4" t="s">
        <v>4</v>
      </c>
    </row>
    <row r="2" spans="1:4" ht="19" x14ac:dyDescent="0.25">
      <c r="A2" s="5">
        <v>45657</v>
      </c>
      <c r="B2" s="9">
        <f>BBVA12!B3+BBVA12!E3</f>
        <v>39710.279480000005</v>
      </c>
      <c r="C2" s="10"/>
      <c r="D2" s="11"/>
    </row>
    <row r="3" spans="1:4" ht="19" x14ac:dyDescent="0.25">
      <c r="A3" s="5">
        <v>45688</v>
      </c>
      <c r="B3" s="9">
        <f>BBVA12!B4+BBVA12!E4</f>
        <v>40183.802600000003</v>
      </c>
      <c r="C3" s="15">
        <f>((BBVA12!B4*BBVA12!C4)+(BBVA12!E4*BBVA12!F4))/B3</f>
        <v>1.2493111724722636E-2</v>
      </c>
      <c r="D3" s="15">
        <f>C3</f>
        <v>1.2493111724722636E-2</v>
      </c>
    </row>
    <row r="4" spans="1:4" ht="19" x14ac:dyDescent="0.25">
      <c r="A4" s="5">
        <v>45716</v>
      </c>
      <c r="B4" s="9">
        <f>BBVA12!B5+BBVA12!E5</f>
        <v>40424.576410000009</v>
      </c>
      <c r="C4" s="15">
        <f>((BBVA12!B5*BBVA12!C5)+(BBVA12!E5*BBVA12!F5))/B4</f>
        <v>7.8105947016897902E-3</v>
      </c>
      <c r="D4" s="15">
        <f>(1+D3)*(1+C4)-1</f>
        <v>2.0401285058657237E-2</v>
      </c>
    </row>
    <row r="5" spans="1:4" ht="19" x14ac:dyDescent="0.25">
      <c r="A5" s="5">
        <v>45747</v>
      </c>
      <c r="B5" s="9">
        <f>BBVA12!B6+BBVA12!E6</f>
        <v>40654.226360000001</v>
      </c>
      <c r="C5" s="15">
        <f>((BBVA12!B6*BBVA12!C6)+(BBVA12!E6*BBVA12!F6))/B5</f>
        <v>5.7857019157896974E-3</v>
      </c>
      <c r="D5" s="15">
        <f t="shared" ref="D5:D11" si="0">(1+D4)*(1+C5)-1</f>
        <v>2.6305022728495331E-2</v>
      </c>
    </row>
    <row r="6" spans="1:4" ht="19" x14ac:dyDescent="0.25">
      <c r="A6" s="5">
        <v>45777</v>
      </c>
      <c r="B6" s="9">
        <f>BBVA12!B7+BBVA12!E7</f>
        <v>32877.368979999999</v>
      </c>
      <c r="C6" s="15">
        <f>((BBVA12!B7*BBVA12!C7)+(BBVA12!E7*BBVA12!F7))/B6</f>
        <v>1.8768327740804523E-2</v>
      </c>
      <c r="D6" s="15">
        <f t="shared" si="0"/>
        <v>4.5567051757097632E-2</v>
      </c>
    </row>
    <row r="7" spans="1:4" ht="19" x14ac:dyDescent="0.25">
      <c r="A7" s="5">
        <v>45808</v>
      </c>
      <c r="B7" s="9">
        <f>BBVA12!B8+BBVA12!E8</f>
        <v>33089.46024</v>
      </c>
      <c r="C7" s="15">
        <f>((BBVA12!B8*BBVA12!C8)+(BBVA12!E8*BBVA12!F8))/B7</f>
        <v>1.5784321856680734E-2</v>
      </c>
      <c r="D7" s="15">
        <f t="shared" si="0"/>
        <v>6.2070618624772367E-2</v>
      </c>
    </row>
    <row r="8" spans="1:4" ht="19" x14ac:dyDescent="0.25">
      <c r="A8" s="5">
        <v>45838</v>
      </c>
      <c r="B8" s="9">
        <f>BBVA12!B9+BBVA12!E9</f>
        <v>33779.834909999998</v>
      </c>
      <c r="C8" s="15">
        <f>((BBVA12!B9*BBVA12!C9)+(BBVA12!E9*BBVA12!F9))/B8</f>
        <v>2.0825153889391823E-2</v>
      </c>
      <c r="D8" s="15">
        <f t="shared" si="0"/>
        <v>8.4188402699034715E-2</v>
      </c>
    </row>
    <row r="9" spans="1:4" ht="19" x14ac:dyDescent="0.25">
      <c r="A9" s="5">
        <v>45869</v>
      </c>
      <c r="B9" s="9">
        <f>BBVA12!B10+BBVA12!E10</f>
        <v>34031.041250000002</v>
      </c>
      <c r="C9" s="15">
        <f>((BBVA12!B10*BBVA12!C10)+(BBVA12!E10*BBVA12!F10))/B9</f>
        <v>8.2732465342946274E-3</v>
      </c>
      <c r="D9" s="15">
        <f t="shared" si="0"/>
        <v>9.3158160644187138E-2</v>
      </c>
    </row>
    <row r="10" spans="1:4" ht="19" x14ac:dyDescent="0.25">
      <c r="A10" s="5">
        <v>45900</v>
      </c>
      <c r="B10" s="9">
        <f>BBVA12!B11+BBVA12!E11</f>
        <v>34552.231550000004</v>
      </c>
      <c r="C10" s="15">
        <f>((BBVA12!B11*BBVA12!C11)+(BBVA12!E11*BBVA12!F11))/B10</f>
        <v>1.589938888300255E-2</v>
      </c>
      <c r="D10" s="15">
        <f t="shared" si="0"/>
        <v>0.11053870735089677</v>
      </c>
    </row>
    <row r="11" spans="1:4" ht="19" x14ac:dyDescent="0.25">
      <c r="A11" s="5">
        <v>45930</v>
      </c>
      <c r="B11" s="9">
        <f>BBVA12!B12+BBVA12!E12</f>
        <v>34451</v>
      </c>
      <c r="C11" s="15">
        <f>((BBVA12!B12*BBVA12!C12)+(BBVA12!E12*BBVA12!F12))/B11</f>
        <v>1.148250268497286E-2</v>
      </c>
      <c r="D11" s="15">
        <f t="shared" si="0"/>
        <v>0.12329047103981972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2C42D-4E87-954E-8888-0C83110C6E6A}">
  <dimension ref="A1:D11"/>
  <sheetViews>
    <sheetView tabSelected="1" zoomScale="130" zoomScaleNormal="130" workbookViewId="0">
      <selection activeCell="D12" sqref="D12"/>
    </sheetView>
  </sheetViews>
  <sheetFormatPr baseColWidth="10" defaultColWidth="8.83203125" defaultRowHeight="15" x14ac:dyDescent="0.2"/>
  <cols>
    <col min="1" max="1" width="9.83203125" style="1" bestFit="1" customWidth="1"/>
    <col min="2" max="2" width="11.33203125" style="1" bestFit="1" customWidth="1"/>
    <col min="3" max="3" width="9" style="1" customWidth="1"/>
    <col min="4" max="4" width="12.83203125" style="1" bestFit="1" customWidth="1"/>
    <col min="5" max="16384" width="8.83203125" style="1"/>
  </cols>
  <sheetData>
    <row r="1" spans="1:4" ht="19" x14ac:dyDescent="0.2">
      <c r="A1" s="3" t="s">
        <v>6</v>
      </c>
      <c r="B1" s="3" t="s">
        <v>3</v>
      </c>
      <c r="C1" s="3" t="s">
        <v>2</v>
      </c>
      <c r="D1" s="4" t="s">
        <v>4</v>
      </c>
    </row>
    <row r="2" spans="1:4" ht="19" x14ac:dyDescent="0.25">
      <c r="A2" s="5">
        <v>45657</v>
      </c>
      <c r="B2" s="6">
        <v>8159.0720000000001</v>
      </c>
      <c r="C2" s="2"/>
      <c r="D2" s="7"/>
    </row>
    <row r="3" spans="1:4" ht="19" x14ac:dyDescent="0.25">
      <c r="A3" s="5">
        <v>45688</v>
      </c>
      <c r="B3" s="6">
        <v>8773.2080000000005</v>
      </c>
      <c r="C3" s="14">
        <v>7.9299999999999995E-2</v>
      </c>
      <c r="D3" s="14">
        <v>7.9299999999999995E-2</v>
      </c>
    </row>
    <row r="4" spans="1:4" ht="19" x14ac:dyDescent="0.25">
      <c r="A4" s="5">
        <v>45716</v>
      </c>
      <c r="B4" s="6">
        <v>9019.1759999999995</v>
      </c>
      <c r="C4" s="14">
        <v>8.0999999999999996E-3</v>
      </c>
      <c r="D4" s="14">
        <v>8.7999999999999995E-2</v>
      </c>
    </row>
    <row r="5" spans="1:4" ht="19" x14ac:dyDescent="0.25">
      <c r="A5" s="5">
        <v>45747</v>
      </c>
      <c r="B5" s="6">
        <v>11147.187</v>
      </c>
      <c r="C5" s="14">
        <v>0.26079999999999998</v>
      </c>
      <c r="D5" s="14">
        <v>0.37180000000000002</v>
      </c>
    </row>
    <row r="6" spans="1:4" ht="19" x14ac:dyDescent="0.25">
      <c r="A6" s="5">
        <v>45777</v>
      </c>
      <c r="B6" s="6">
        <v>19846.935000000001</v>
      </c>
      <c r="C6" s="14">
        <v>1.7600000000000001E-2</v>
      </c>
      <c r="D6" s="14">
        <v>0.39589999999999997</v>
      </c>
    </row>
    <row r="7" spans="1:4" ht="19" x14ac:dyDescent="0.25">
      <c r="A7" s="5">
        <v>45808</v>
      </c>
      <c r="B7" s="6">
        <v>20907.256000000001</v>
      </c>
      <c r="C7" s="14">
        <v>5.3399999999999996E-2</v>
      </c>
      <c r="D7" s="14">
        <v>0.47049999999999997</v>
      </c>
    </row>
    <row r="8" spans="1:4" ht="19" x14ac:dyDescent="0.25">
      <c r="A8" s="5">
        <v>45838</v>
      </c>
      <c r="B8" s="6">
        <v>21258.62</v>
      </c>
      <c r="C8" s="14">
        <v>1.6799999999999999E-2</v>
      </c>
      <c r="D8" s="14">
        <v>0.49530000000000002</v>
      </c>
    </row>
    <row r="9" spans="1:4" ht="19" x14ac:dyDescent="0.25">
      <c r="A9" s="5">
        <v>45869</v>
      </c>
      <c r="B9" s="6">
        <v>19692.623</v>
      </c>
      <c r="C9" s="14">
        <v>-7.3700000000000002E-2</v>
      </c>
      <c r="D9" s="14">
        <v>0.3851</v>
      </c>
    </row>
    <row r="10" spans="1:4" ht="19" x14ac:dyDescent="0.25">
      <c r="A10" s="5">
        <v>45900</v>
      </c>
      <c r="B10" s="6">
        <v>19944.105</v>
      </c>
      <c r="C10" s="14">
        <v>1.2800000000000001E-2</v>
      </c>
      <c r="D10" s="14">
        <v>0.40279999999999999</v>
      </c>
    </row>
    <row r="11" spans="1:4" ht="19" x14ac:dyDescent="0.25">
      <c r="A11" s="5">
        <v>45930</v>
      </c>
      <c r="B11" s="8">
        <v>20087</v>
      </c>
      <c r="C11" s="14">
        <v>4.7999999999999996E-3</v>
      </c>
      <c r="D11" s="14">
        <v>0.41299999999999998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2E45-4F77-DB4F-9A9D-6DEE24F5DA3C}">
  <dimension ref="A1:D11"/>
  <sheetViews>
    <sheetView zoomScale="130" zoomScaleNormal="130" workbookViewId="0">
      <selection activeCell="F14" sqref="F14"/>
    </sheetView>
  </sheetViews>
  <sheetFormatPr baseColWidth="10" defaultColWidth="8.83203125" defaultRowHeight="15" x14ac:dyDescent="0.2"/>
  <cols>
    <col min="1" max="1" width="9.83203125" style="1" bestFit="1" customWidth="1"/>
    <col min="2" max="2" width="13.5" style="1" bestFit="1" customWidth="1"/>
    <col min="3" max="3" width="11.1640625" style="1" customWidth="1"/>
    <col min="4" max="4" width="12.83203125" style="1" customWidth="1"/>
    <col min="5" max="16384" width="8.83203125" style="1"/>
  </cols>
  <sheetData>
    <row r="1" spans="1:4" ht="19" x14ac:dyDescent="0.2">
      <c r="A1" s="3" t="s">
        <v>6</v>
      </c>
      <c r="B1" s="3" t="s">
        <v>3</v>
      </c>
      <c r="C1" s="3" t="s">
        <v>2</v>
      </c>
      <c r="D1" s="4" t="s">
        <v>4</v>
      </c>
    </row>
    <row r="2" spans="1:4" ht="19" x14ac:dyDescent="0.25">
      <c r="A2" s="5">
        <v>45657</v>
      </c>
      <c r="B2" s="6">
        <f>(4490072+3414406)/1000</f>
        <v>7904.4780000000001</v>
      </c>
      <c r="C2" s="2"/>
      <c r="D2" s="7"/>
    </row>
    <row r="3" spans="1:4" ht="19" x14ac:dyDescent="0.25">
      <c r="A3" s="5">
        <v>45688</v>
      </c>
      <c r="B3" s="6">
        <f>(4609109+3414406)/1000</f>
        <v>8023.5150000000003</v>
      </c>
      <c r="C3" s="14">
        <v>2.4799999999999999E-2</v>
      </c>
      <c r="D3" s="14">
        <v>2.4799999999999933E-2</v>
      </c>
    </row>
    <row r="4" spans="1:4" ht="19" x14ac:dyDescent="0.25">
      <c r="A4" s="5">
        <v>45716</v>
      </c>
      <c r="B4" s="6">
        <f>(4435156+3414406)/1000</f>
        <v>7849.5619999999999</v>
      </c>
      <c r="C4" s="14">
        <v>-3.7699999999999997E-2</v>
      </c>
      <c r="D4" s="14">
        <v>-1.3834960000000063E-2</v>
      </c>
    </row>
    <row r="5" spans="1:4" ht="19" x14ac:dyDescent="0.25">
      <c r="A5" s="5">
        <v>45747</v>
      </c>
      <c r="B5" s="6">
        <v>7489.8159999999998</v>
      </c>
      <c r="C5" s="14">
        <v>-5.3499999999999999E-2</v>
      </c>
      <c r="D5" s="14">
        <v>-6.6594789640000096E-2</v>
      </c>
    </row>
    <row r="6" spans="1:4" ht="19" x14ac:dyDescent="0.25">
      <c r="A6" s="5">
        <v>45777</v>
      </c>
      <c r="B6" s="6">
        <v>7553.482</v>
      </c>
      <c r="C6" s="14">
        <v>8.5000000000000006E-3</v>
      </c>
      <c r="D6" s="14">
        <v>-5.8660845351940161E-2</v>
      </c>
    </row>
    <row r="7" spans="1:4" ht="19" x14ac:dyDescent="0.25">
      <c r="A7" s="5">
        <v>45808</v>
      </c>
      <c r="B7" s="6">
        <v>8141.143</v>
      </c>
      <c r="C7" s="14">
        <v>7.7799999999999994E-2</v>
      </c>
      <c r="D7" s="14">
        <v>1.4575340879678933E-2</v>
      </c>
    </row>
    <row r="8" spans="1:4" ht="19" x14ac:dyDescent="0.25">
      <c r="A8" s="5">
        <v>45838</v>
      </c>
      <c r="B8" s="6">
        <v>8664.7999999999993</v>
      </c>
      <c r="C8" s="14">
        <v>6.4399999999999999E-2</v>
      </c>
      <c r="D8" s="14">
        <v>7.991399283233025E-2</v>
      </c>
    </row>
    <row r="9" spans="1:4" ht="19" x14ac:dyDescent="0.25">
      <c r="A9" s="5">
        <v>45869</v>
      </c>
      <c r="B9" s="6">
        <v>8832.4789999999994</v>
      </c>
      <c r="C9" s="14">
        <v>1.9400000000000001E-2</v>
      </c>
      <c r="D9" s="14">
        <v>0.10086432429327763</v>
      </c>
    </row>
    <row r="10" spans="1:4" ht="19" x14ac:dyDescent="0.25">
      <c r="A10" s="5">
        <v>45900</v>
      </c>
      <c r="B10" s="6">
        <v>8729.8009999999995</v>
      </c>
      <c r="C10" s="14">
        <v>-1.1699999999999999E-2</v>
      </c>
      <c r="D10" s="14">
        <v>8.7984211699046147E-2</v>
      </c>
    </row>
    <row r="11" spans="1:4" ht="19" x14ac:dyDescent="0.25">
      <c r="A11" s="5">
        <v>45930</v>
      </c>
      <c r="B11" s="6">
        <v>9097.3590000000004</v>
      </c>
      <c r="C11" s="14">
        <v>4.2099999999999999E-2</v>
      </c>
      <c r="D11" s="14">
        <v>0.13378834701157594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F181F-16B7-AB4E-8333-FF975BE4FB69}">
  <dimension ref="A1:G12"/>
  <sheetViews>
    <sheetView zoomScale="130" zoomScaleNormal="130" workbookViewId="0">
      <selection activeCell="D13" sqref="D13"/>
    </sheetView>
  </sheetViews>
  <sheetFormatPr baseColWidth="10" defaultColWidth="8.83203125" defaultRowHeight="15" x14ac:dyDescent="0.2"/>
  <cols>
    <col min="1" max="1" width="9.83203125" style="1" bestFit="1" customWidth="1"/>
    <col min="2" max="2" width="13.33203125" style="1" customWidth="1"/>
    <col min="3" max="3" width="9.5" style="1" customWidth="1"/>
    <col min="4" max="4" width="12.83203125" style="1" bestFit="1" customWidth="1"/>
    <col min="5" max="5" width="8.33203125" style="1" bestFit="1" customWidth="1"/>
    <col min="6" max="6" width="10.1640625" style="1" customWidth="1"/>
    <col min="7" max="7" width="12.83203125" style="1" bestFit="1" customWidth="1"/>
    <col min="8" max="16384" width="8.83203125" style="1"/>
  </cols>
  <sheetData>
    <row r="1" spans="1:7" ht="19" x14ac:dyDescent="0.2">
      <c r="A1" s="2" t="s">
        <v>6</v>
      </c>
      <c r="B1" s="12" t="s">
        <v>5</v>
      </c>
      <c r="C1" s="12" t="s">
        <v>5</v>
      </c>
      <c r="D1" s="12" t="s">
        <v>5</v>
      </c>
      <c r="E1" s="12" t="s">
        <v>1</v>
      </c>
      <c r="F1" s="12" t="s">
        <v>1</v>
      </c>
      <c r="G1" s="12" t="s">
        <v>1</v>
      </c>
    </row>
    <row r="2" spans="1:7" ht="19" x14ac:dyDescent="0.2">
      <c r="A2" s="2" t="s">
        <v>0</v>
      </c>
      <c r="B2" s="2" t="s">
        <v>3</v>
      </c>
      <c r="C2" s="2" t="s">
        <v>2</v>
      </c>
      <c r="D2" s="7" t="s">
        <v>4</v>
      </c>
      <c r="E2" s="2" t="s">
        <v>3</v>
      </c>
      <c r="F2" s="2" t="s">
        <v>2</v>
      </c>
      <c r="G2" s="7" t="s">
        <v>4</v>
      </c>
    </row>
    <row r="3" spans="1:7" ht="19" x14ac:dyDescent="0.25">
      <c r="A3" s="13">
        <v>45657</v>
      </c>
      <c r="B3" s="6">
        <v>38674.176700000004</v>
      </c>
      <c r="C3" s="2"/>
      <c r="D3" s="7"/>
      <c r="E3" s="6">
        <v>1036.1027799999999</v>
      </c>
      <c r="F3" s="2"/>
      <c r="G3" s="7"/>
    </row>
    <row r="4" spans="1:7" ht="19" x14ac:dyDescent="0.25">
      <c r="A4" s="13">
        <v>45688</v>
      </c>
      <c r="B4" s="6">
        <v>38556.130380000002</v>
      </c>
      <c r="C4" s="14">
        <v>9.1999999999999998E-3</v>
      </c>
      <c r="D4" s="14">
        <v>9.1999999999999998E-3</v>
      </c>
      <c r="E4" s="6">
        <v>1627.6722199999999</v>
      </c>
      <c r="F4" s="14">
        <v>9.0499999999999983E-2</v>
      </c>
      <c r="G4" s="14">
        <v>9.0499999999999983E-2</v>
      </c>
    </row>
    <row r="5" spans="1:7" ht="19" x14ac:dyDescent="0.25">
      <c r="A5" s="13">
        <v>45716</v>
      </c>
      <c r="B5" s="6">
        <v>39127.314020000005</v>
      </c>
      <c r="C5" s="14">
        <v>1.4800000000000001E-2</v>
      </c>
      <c r="D5" s="14">
        <v>2.4199999999999999E-2</v>
      </c>
      <c r="E5" s="6">
        <v>1297.2623899999999</v>
      </c>
      <c r="F5" s="14">
        <v>-0.20300000000000001</v>
      </c>
      <c r="G5" s="14">
        <v>-0.13089999999999999</v>
      </c>
    </row>
    <row r="6" spans="1:7" ht="19" x14ac:dyDescent="0.25">
      <c r="A6" s="13">
        <v>45747</v>
      </c>
      <c r="B6" s="6">
        <v>39424.911610000003</v>
      </c>
      <c r="C6" s="14">
        <v>7.6E-3</v>
      </c>
      <c r="D6" s="14">
        <v>3.2000000000000001E-2</v>
      </c>
      <c r="E6" s="6">
        <v>1229.31475</v>
      </c>
      <c r="F6" s="14">
        <v>-5.2400000000000002E-2</v>
      </c>
      <c r="G6" s="14">
        <v>-0.1764</v>
      </c>
    </row>
    <row r="7" spans="1:7" ht="19" x14ac:dyDescent="0.25">
      <c r="A7" s="13">
        <v>45777</v>
      </c>
      <c r="B7" s="6">
        <v>31487.563389999999</v>
      </c>
      <c r="C7" s="14">
        <v>1.4000000000000002E-2</v>
      </c>
      <c r="D7" s="14">
        <v>4.6399999999999997E-2</v>
      </c>
      <c r="E7" s="6">
        <v>1389.8055900000002</v>
      </c>
      <c r="F7" s="14">
        <v>0.1268</v>
      </c>
      <c r="G7" s="14">
        <v>-7.1999999999999995E-2</v>
      </c>
    </row>
    <row r="8" spans="1:7" ht="19" x14ac:dyDescent="0.25">
      <c r="A8" s="13">
        <v>45808</v>
      </c>
      <c r="B8" s="6">
        <v>31514.14443</v>
      </c>
      <c r="C8" s="14">
        <v>9.9000000000000008E-3</v>
      </c>
      <c r="D8" s="14">
        <v>5.67E-2</v>
      </c>
      <c r="E8" s="6">
        <v>1575.3158100000001</v>
      </c>
      <c r="F8" s="14">
        <v>0.13350000000000001</v>
      </c>
      <c r="G8" s="14">
        <v>5.1900000000000002E-2</v>
      </c>
    </row>
    <row r="9" spans="1:7" ht="19" x14ac:dyDescent="0.25">
      <c r="A9" s="13">
        <v>45838</v>
      </c>
      <c r="B9" s="6">
        <v>32161.609120000001</v>
      </c>
      <c r="C9" s="14">
        <v>2.06E-2</v>
      </c>
      <c r="D9" s="14">
        <v>7.85E-2</v>
      </c>
      <c r="E9" s="6">
        <v>1618.22579</v>
      </c>
      <c r="F9" s="14">
        <v>2.53E-2</v>
      </c>
      <c r="G9" s="14">
        <v>7.85E-2</v>
      </c>
    </row>
    <row r="10" spans="1:7" ht="19" x14ac:dyDescent="0.25">
      <c r="A10" s="13">
        <v>45869</v>
      </c>
      <c r="B10" s="6">
        <v>32188.12559</v>
      </c>
      <c r="C10" s="14">
        <v>8.0000000000000004E-4</v>
      </c>
      <c r="D10" s="14">
        <v>7.9399999999999998E-2</v>
      </c>
      <c r="E10" s="6">
        <v>1842.9156599999999</v>
      </c>
      <c r="F10" s="14">
        <v>0.13880000000000001</v>
      </c>
      <c r="G10" s="14">
        <v>0.22820000000000001</v>
      </c>
    </row>
    <row r="11" spans="1:7" ht="19" x14ac:dyDescent="0.25">
      <c r="A11" s="13">
        <v>45900</v>
      </c>
      <c r="B11" s="6">
        <v>32732.998460000003</v>
      </c>
      <c r="C11" s="14">
        <v>1.7500000000000002E-2</v>
      </c>
      <c r="D11" s="14">
        <v>9.8400000000000001E-2</v>
      </c>
      <c r="E11" s="6">
        <v>1819.2330900000002</v>
      </c>
      <c r="F11" s="14">
        <v>-1.29E-2</v>
      </c>
      <c r="G11" s="14">
        <v>0.21240000000000003</v>
      </c>
    </row>
    <row r="12" spans="1:7" ht="19" x14ac:dyDescent="0.25">
      <c r="A12" s="13">
        <v>45930</v>
      </c>
      <c r="B12" s="8">
        <v>32595</v>
      </c>
      <c r="C12" s="14">
        <v>1.11E-2</v>
      </c>
      <c r="D12" s="14">
        <v>0.11070000000000001</v>
      </c>
      <c r="E12" s="8">
        <v>1856</v>
      </c>
      <c r="F12" s="14">
        <v>1.8200000000000001E-2</v>
      </c>
      <c r="G12" s="14">
        <v>0.23449999999999999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BBVA</vt:lpstr>
      <vt:lpstr>UBS</vt:lpstr>
      <vt:lpstr>LO</vt:lpstr>
      <vt:lpstr>BBVA12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Tunc Sozen</cp:lastModifiedBy>
  <dcterms:created xsi:type="dcterms:W3CDTF">2025-09-10T11:56:58Z</dcterms:created>
  <dcterms:modified xsi:type="dcterms:W3CDTF">2025-10-01T13:42:33Z</dcterms:modified>
</cp:coreProperties>
</file>