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D:\3-IT\1-FUNIX\8-KL\1-REPORT\2-FINAL\"/>
    </mc:Choice>
  </mc:AlternateContent>
  <xr:revisionPtr revIDLastSave="0" documentId="13_ncr:1_{D06FAB6A-7EE6-4A95-9D44-2E40967AD505}" xr6:coauthVersionLast="45" xr6:coauthVersionMax="45"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GanttChart!$A$1:$BN$42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0" i="9" l="1"/>
  <c r="I40" i="9" s="1"/>
  <c r="F41" i="9"/>
  <c r="I41" i="9" s="1"/>
  <c r="F39" i="9"/>
  <c r="I39" i="9" s="1"/>
  <c r="F33" i="9"/>
  <c r="I33" i="9" s="1"/>
  <c r="F30" i="9"/>
  <c r="I30" i="9" s="1"/>
  <c r="F26" i="9"/>
  <c r="I26" i="9" s="1"/>
  <c r="F31" i="9"/>
  <c r="I31" i="9" s="1"/>
  <c r="F29" i="9"/>
  <c r="I29" i="9" s="1"/>
  <c r="F28" i="9"/>
  <c r="I28" i="9" s="1"/>
  <c r="F27" i="9"/>
  <c r="I27" i="9" s="1"/>
  <c r="F25" i="9"/>
  <c r="I25" i="9" s="1"/>
  <c r="F15" i="9"/>
  <c r="F12" i="9"/>
  <c r="F38" i="9"/>
  <c r="I38" i="9" s="1"/>
  <c r="F37" i="9"/>
  <c r="I37" i="9" s="1"/>
  <c r="F36" i="9"/>
  <c r="I36" i="9" s="1"/>
  <c r="F35" i="9"/>
  <c r="I35" i="9" s="1"/>
  <c r="F34" i="9"/>
  <c r="I34" i="9" s="1"/>
  <c r="F32" i="9"/>
  <c r="I32" i="9" s="1"/>
  <c r="F8" i="9" l="1"/>
  <c r="I8" i="9" s="1"/>
  <c r="F21" i="9"/>
  <c r="I21" i="9" s="1"/>
  <c r="F17" i="9"/>
  <c r="I17" i="9" s="1"/>
  <c r="F13" i="9"/>
  <c r="I13" i="9" s="1"/>
  <c r="F9" i="9" l="1"/>
  <c r="K6" i="9"/>
  <c r="I12" i="9" l="1"/>
  <c r="F10" i="9"/>
  <c r="I10" i="9" s="1"/>
  <c r="I9" i="9"/>
  <c r="K7" i="9"/>
  <c r="K4" i="9"/>
  <c r="A8" i="9"/>
  <c r="L6" i="9" l="1"/>
  <c r="I15" i="9" l="1"/>
  <c r="F14" i="9"/>
  <c r="I14" i="9" s="1"/>
  <c r="F19" i="9"/>
  <c r="I19" i="9" s="1"/>
  <c r="F18" i="9"/>
  <c r="I18" i="9" s="1"/>
  <c r="F23" i="9"/>
  <c r="I23" i="9" s="1"/>
  <c r="F22" i="9"/>
  <c r="I22" i="9" s="1"/>
  <c r="M6" i="9"/>
  <c r="F20" i="9"/>
  <c r="I20" i="9" s="1"/>
  <c r="F24" i="9" l="1"/>
  <c r="I24"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l="1"/>
  <c r="A18" i="9" s="1"/>
  <c r="A19" i="9" s="1"/>
  <c r="A20" i="9" s="1"/>
  <c r="A21" i="9" s="1"/>
  <c r="A22" i="9" s="1"/>
  <c r="A23" i="9" s="1"/>
  <c r="A24" i="9" s="1"/>
  <c r="F16" i="9"/>
  <c r="A25" i="9" l="1"/>
  <c r="A26" i="9" s="1"/>
  <c r="I16" i="9"/>
  <c r="A27" i="9" l="1"/>
  <c r="A28" i="9" s="1"/>
  <c r="A29" i="9" s="1"/>
  <c r="A30" i="9" l="1"/>
  <c r="A31" i="9" s="1"/>
  <c r="A32" i="9" s="1"/>
  <c r="A33" i="9" s="1"/>
  <c r="A34" i="9" s="1"/>
  <c r="A35" i="9" s="1"/>
  <c r="A36" i="9" s="1"/>
  <c r="A37" i="9" s="1"/>
  <c r="A38" i="9" s="1"/>
  <c r="A39" i="9" s="1"/>
  <c r="A40" i="9" s="1"/>
  <c r="A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<sst xmlns="http://schemas.openxmlformats.org/spreadsheetml/2006/main" count="59" uniqueCount="52">
  <si>
    <t>WBS</t>
  </si>
  <si>
    <t>TASK</t>
  </si>
  <si>
    <t>LEAD</t>
  </si>
  <si>
    <t>START</t>
  </si>
  <si>
    <t>END</t>
  </si>
  <si>
    <t>DAYS</t>
  </si>
  <si>
    <t>% DONE</t>
  </si>
  <si>
    <t>WORK DAYS</t>
  </si>
  <si>
    <t>PREDECESSOR</t>
  </si>
  <si>
    <t xml:space="preserve">Display Week </t>
  </si>
  <si>
    <t xml:space="preserve">Project Start Date </t>
  </si>
  <si>
    <t xml:space="preserve">Project Lead </t>
  </si>
  <si>
    <t>Đào Duy Tùng</t>
  </si>
  <si>
    <t>Phoenix Team</t>
  </si>
  <si>
    <t>FSB Project Schedule</t>
  </si>
  <si>
    <t>Mở đầu, giới thiệu về dự án</t>
  </si>
  <si>
    <t>Phát triển ý tưởng ban đầu của dự án</t>
  </si>
  <si>
    <t>Tùng</t>
  </si>
  <si>
    <t>Tổng quan về các giải pháp tương tự hiện có</t>
  </si>
  <si>
    <t>Giáp</t>
  </si>
  <si>
    <t>Phác thảo kinh doanh</t>
  </si>
  <si>
    <t>Minh</t>
  </si>
  <si>
    <t>Các hạn chế của hệ thống hiện tại</t>
  </si>
  <si>
    <t>Xây dựng Kế hoạch quản lý dự án phần mềm (SPMP)</t>
  </si>
  <si>
    <t xml:space="preserve">Xác định vấn đề </t>
  </si>
  <si>
    <t xml:space="preserve">Tổ chức dự án </t>
  </si>
  <si>
    <t>Lập kế hoạch quản lý dự án</t>
  </si>
  <si>
    <t>Xây dựng Đặc tả yêu cầu phần mềm (SRS)</t>
  </si>
  <si>
    <t xml:space="preserve">Mô tả yêu cầu người dùng </t>
  </si>
  <si>
    <t xml:space="preserve">Đặc tả yêu cầu hệ thống (Yêu cầu cụ thể) </t>
  </si>
  <si>
    <t>Sơ đồ mối quan hệ thực thể hoặc cơ sở dữ liệu</t>
  </si>
  <si>
    <t>Mô tả thiết kế phần mềm (SDD)</t>
  </si>
  <si>
    <t>Thiết kế kiến trúc hệ thống</t>
  </si>
  <si>
    <t>Sơ đồ thành phần và mô tả chi tiết của các thành phần</t>
  </si>
  <si>
    <t>Sơ đồ trình tự</t>
  </si>
  <si>
    <t>Thiết kế giao diện người dùng</t>
  </si>
  <si>
    <t>Thiết kế cơ sở dữ liệu</t>
  </si>
  <si>
    <t>Lập hồ sơ kiểm thử phần mềm (STD)</t>
  </si>
  <si>
    <t>Tiến hành kiểm thử sản phẩm, báo cáo lại các lỗi</t>
  </si>
  <si>
    <t>Fix bug và đảm bảo các lỗi đều được khắc phục</t>
  </si>
  <si>
    <t>Viết mã nguồn và tích hợp mã nguồn</t>
  </si>
  <si>
    <t xml:space="preserve">Viết mã nguồn chương trình frontend </t>
  </si>
  <si>
    <t xml:space="preserve">Viết mã nguồn chương trình backend </t>
  </si>
  <si>
    <t>Tích hợp mã nguồn chương trình.</t>
  </si>
  <si>
    <t>Xem xét lại mã nguồn (review code)</t>
  </si>
  <si>
    <t xml:space="preserve">Thiết kế test case. </t>
  </si>
  <si>
    <t>Hướng dẫn sử dụng phần mềm</t>
  </si>
  <si>
    <t xml:space="preserve">Viết hướng dẫn sử dụng phần mềm. </t>
  </si>
  <si>
    <t xml:space="preserve">Chuẩn bị điều kiện cần thiết và phần mềm và phần cứng để chạy demo. </t>
  </si>
  <si>
    <t>Đóng gói và triển khai</t>
  </si>
  <si>
    <t>Chạy ứng dụng trên thiết bị local</t>
  </si>
  <si>
    <t>Triển khai ứng dụng lên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</si>
</sst>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1005840</xdr:colOff>
      <xdr:row>5</xdr:row>
      <xdr:rowOff>142875</xdr:rowOff>
    </xdr:from>
    <xdr:to>
      <xdr:col>20</xdr:col>
      <xdr:colOff>49530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1"/>
  <sheetViews>
    <sheetView showGridLines="0" tabSelected="1" zoomScaleNormal="100" workbookViewId="0">
      <pane ySplit="7" topLeftCell="A32" activePane="bottomLeft" state="frozen"/>
      <selection pane="bottomLeft" activeCell="G44" sqref="G44"/>
    </sheetView>
  </sheetViews>
  <sheetFormatPr defaultColWidth="9.109375" defaultRowHeight="13.2" x14ac:dyDescent="0.25"/>
  <cols>
    <col min="1" max="1" width="6.88671875" style="5" customWidth="1"/>
    <col min="2" max="2" width="19" style="1" customWidth="1"/>
    <col min="3" max="3" width="7.6640625" style="1" customWidth="1"/>
    <col min="4" max="4" width="3" style="6" customWidth="1"/>
    <col min="5" max="5" width="22.88671875" style="1" customWidth="1"/>
    <col min="6" max="6" width="19.5546875" style="1" customWidth="1"/>
    <col min="7" max="7" width="6" style="1" customWidth="1"/>
    <col min="8" max="8" width="13.33203125" style="1" customWidth="1"/>
    <col min="9" max="9" width="0.44140625" style="1" customWidth="1"/>
    <col min="10" max="10" width="1.88671875" style="1" customWidth="1"/>
    <col min="11" max="66" width="2.44140625" style="1" customWidth="1"/>
    <col min="67" max="16384" width="9.109375" style="3"/>
  </cols>
  <sheetData>
    <row r="1" spans="1:66" ht="30" customHeight="1" x14ac:dyDescent="0.25">
      <c r="A1" s="64" t="s">
        <v>14</v>
      </c>
      <c r="B1" s="10"/>
      <c r="C1" s="10"/>
      <c r="D1" s="10"/>
      <c r="E1" s="10"/>
      <c r="F1" s="10"/>
      <c r="I1" s="68"/>
      <c r="K1" s="76"/>
      <c r="L1" s="76"/>
      <c r="M1" s="76"/>
      <c r="N1" s="76"/>
      <c r="O1" s="76"/>
      <c r="P1" s="76"/>
      <c r="Q1" s="76"/>
      <c r="R1" s="76"/>
      <c r="S1" s="76"/>
      <c r="T1" s="76"/>
      <c r="U1" s="76"/>
      <c r="V1" s="76"/>
      <c r="W1" s="76"/>
      <c r="X1" s="76"/>
      <c r="Y1" s="76"/>
      <c r="Z1" s="76"/>
      <c r="AA1" s="76"/>
      <c r="AB1" s="76"/>
      <c r="AC1" s="76"/>
      <c r="AD1" s="76"/>
      <c r="AE1" s="76"/>
    </row>
    <row r="2" spans="1:66" ht="18" customHeight="1" x14ac:dyDescent="0.25">
      <c r="A2" s="15" t="s">
        <v>13</v>
      </c>
      <c r="B2" s="7"/>
      <c r="C2" s="7"/>
      <c r="D2" s="9"/>
      <c r="E2" s="69"/>
      <c r="F2" s="69"/>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9"/>
      <c r="B4" s="53" t="s">
        <v>10</v>
      </c>
      <c r="C4" s="78">
        <v>44333</v>
      </c>
      <c r="D4" s="78"/>
      <c r="E4" s="78"/>
      <c r="F4" s="50"/>
      <c r="G4" s="53" t="s">
        <v>9</v>
      </c>
      <c r="H4" s="67">
        <v>1</v>
      </c>
      <c r="I4" s="51"/>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9"/>
      <c r="B5" s="53" t="s">
        <v>11</v>
      </c>
      <c r="C5" s="77" t="s">
        <v>12</v>
      </c>
      <c r="D5" s="77"/>
      <c r="E5" s="77"/>
      <c r="F5" s="52"/>
      <c r="G5" s="52"/>
      <c r="H5" s="52"/>
      <c r="I5" s="52"/>
      <c r="J5" s="13"/>
      <c r="K5" s="73">
        <f>K6</f>
        <v>44333</v>
      </c>
      <c r="L5" s="74"/>
      <c r="M5" s="74"/>
      <c r="N5" s="74"/>
      <c r="O5" s="74"/>
      <c r="P5" s="74"/>
      <c r="Q5" s="75"/>
      <c r="R5" s="73">
        <f>R6</f>
        <v>44340</v>
      </c>
      <c r="S5" s="74"/>
      <c r="T5" s="74"/>
      <c r="U5" s="74"/>
      <c r="V5" s="74"/>
      <c r="W5" s="74"/>
      <c r="X5" s="75"/>
      <c r="Y5" s="73">
        <f>Y6</f>
        <v>44347</v>
      </c>
      <c r="Z5" s="74"/>
      <c r="AA5" s="74"/>
      <c r="AB5" s="74"/>
      <c r="AC5" s="74"/>
      <c r="AD5" s="74"/>
      <c r="AE5" s="75"/>
      <c r="AF5" s="73">
        <f>AF6</f>
        <v>44354</v>
      </c>
      <c r="AG5" s="74"/>
      <c r="AH5" s="74"/>
      <c r="AI5" s="74"/>
      <c r="AJ5" s="74"/>
      <c r="AK5" s="74"/>
      <c r="AL5" s="75"/>
      <c r="AM5" s="73">
        <f>AM6</f>
        <v>44361</v>
      </c>
      <c r="AN5" s="74"/>
      <c r="AO5" s="74"/>
      <c r="AP5" s="74"/>
      <c r="AQ5" s="74"/>
      <c r="AR5" s="74"/>
      <c r="AS5" s="75"/>
      <c r="AT5" s="73">
        <f>AT6</f>
        <v>44368</v>
      </c>
      <c r="AU5" s="74"/>
      <c r="AV5" s="74"/>
      <c r="AW5" s="74"/>
      <c r="AX5" s="74"/>
      <c r="AY5" s="74"/>
      <c r="AZ5" s="75"/>
      <c r="BA5" s="73">
        <f>BA6</f>
        <v>44375</v>
      </c>
      <c r="BB5" s="74"/>
      <c r="BC5" s="74"/>
      <c r="BD5" s="74"/>
      <c r="BE5" s="74"/>
      <c r="BF5" s="74"/>
      <c r="BG5" s="75"/>
      <c r="BH5" s="73">
        <f>BH6</f>
        <v>44382</v>
      </c>
      <c r="BI5" s="74"/>
      <c r="BJ5" s="74"/>
      <c r="BK5" s="74"/>
      <c r="BL5" s="74"/>
      <c r="BM5" s="74"/>
      <c r="BN5" s="75"/>
    </row>
    <row r="6" spans="1:66" x14ac:dyDescent="0.25">
      <c r="A6" s="12"/>
      <c r="B6" s="13"/>
      <c r="C6" s="13"/>
      <c r="D6" s="14"/>
      <c r="E6" s="13"/>
      <c r="F6" s="13"/>
      <c r="G6" s="13"/>
      <c r="H6" s="13"/>
      <c r="I6" s="13"/>
      <c r="J6" s="13"/>
      <c r="K6" s="37">
        <f>C4-WEEKDAY(C4,1)+2+7*(H4-1)</f>
        <v>44333</v>
      </c>
      <c r="L6" s="28">
        <f t="shared" ref="L6:AQ6" si="0">K6+1</f>
        <v>44334</v>
      </c>
      <c r="M6" s="28">
        <f t="shared" si="0"/>
        <v>44335</v>
      </c>
      <c r="N6" s="28">
        <f t="shared" si="0"/>
        <v>44336</v>
      </c>
      <c r="O6" s="28">
        <f t="shared" si="0"/>
        <v>44337</v>
      </c>
      <c r="P6" s="28">
        <f t="shared" si="0"/>
        <v>44338</v>
      </c>
      <c r="Q6" s="38">
        <f t="shared" si="0"/>
        <v>44339</v>
      </c>
      <c r="R6" s="37">
        <f t="shared" si="0"/>
        <v>44340</v>
      </c>
      <c r="S6" s="28">
        <f t="shared" si="0"/>
        <v>44341</v>
      </c>
      <c r="T6" s="28">
        <f t="shared" si="0"/>
        <v>44342</v>
      </c>
      <c r="U6" s="28">
        <f t="shared" si="0"/>
        <v>44343</v>
      </c>
      <c r="V6" s="28">
        <f t="shared" si="0"/>
        <v>44344</v>
      </c>
      <c r="W6" s="28">
        <f t="shared" si="0"/>
        <v>44345</v>
      </c>
      <c r="X6" s="38">
        <f t="shared" si="0"/>
        <v>44346</v>
      </c>
      <c r="Y6" s="37">
        <f t="shared" si="0"/>
        <v>44347</v>
      </c>
      <c r="Z6" s="28">
        <f t="shared" si="0"/>
        <v>44348</v>
      </c>
      <c r="AA6" s="28">
        <f t="shared" si="0"/>
        <v>44349</v>
      </c>
      <c r="AB6" s="28">
        <f t="shared" si="0"/>
        <v>44350</v>
      </c>
      <c r="AC6" s="28">
        <f t="shared" si="0"/>
        <v>44351</v>
      </c>
      <c r="AD6" s="28">
        <f t="shared" si="0"/>
        <v>44352</v>
      </c>
      <c r="AE6" s="38">
        <f t="shared" si="0"/>
        <v>44353</v>
      </c>
      <c r="AF6" s="37">
        <f t="shared" si="0"/>
        <v>44354</v>
      </c>
      <c r="AG6" s="28">
        <f t="shared" si="0"/>
        <v>44355</v>
      </c>
      <c r="AH6" s="28">
        <f t="shared" si="0"/>
        <v>44356</v>
      </c>
      <c r="AI6" s="28">
        <f t="shared" si="0"/>
        <v>44357</v>
      </c>
      <c r="AJ6" s="28">
        <f t="shared" si="0"/>
        <v>44358</v>
      </c>
      <c r="AK6" s="28">
        <f t="shared" si="0"/>
        <v>44359</v>
      </c>
      <c r="AL6" s="38">
        <f t="shared" si="0"/>
        <v>44360</v>
      </c>
      <c r="AM6" s="37">
        <f t="shared" si="0"/>
        <v>44361</v>
      </c>
      <c r="AN6" s="28">
        <f t="shared" si="0"/>
        <v>44362</v>
      </c>
      <c r="AO6" s="28">
        <f t="shared" si="0"/>
        <v>44363</v>
      </c>
      <c r="AP6" s="28">
        <f t="shared" si="0"/>
        <v>44364</v>
      </c>
      <c r="AQ6" s="28">
        <f t="shared" si="0"/>
        <v>44365</v>
      </c>
      <c r="AR6" s="28">
        <f t="shared" ref="AR6:BN6" si="1">AQ6+1</f>
        <v>44366</v>
      </c>
      <c r="AS6" s="38">
        <f t="shared" si="1"/>
        <v>44367</v>
      </c>
      <c r="AT6" s="37">
        <f t="shared" si="1"/>
        <v>44368</v>
      </c>
      <c r="AU6" s="28">
        <f t="shared" si="1"/>
        <v>44369</v>
      </c>
      <c r="AV6" s="28">
        <f t="shared" si="1"/>
        <v>44370</v>
      </c>
      <c r="AW6" s="28">
        <f t="shared" si="1"/>
        <v>44371</v>
      </c>
      <c r="AX6" s="28">
        <f t="shared" si="1"/>
        <v>44372</v>
      </c>
      <c r="AY6" s="28">
        <f t="shared" si="1"/>
        <v>44373</v>
      </c>
      <c r="AZ6" s="38">
        <f t="shared" si="1"/>
        <v>44374</v>
      </c>
      <c r="BA6" s="37">
        <f t="shared" si="1"/>
        <v>44375</v>
      </c>
      <c r="BB6" s="28">
        <f t="shared" si="1"/>
        <v>44376</v>
      </c>
      <c r="BC6" s="28">
        <f t="shared" si="1"/>
        <v>44377</v>
      </c>
      <c r="BD6" s="28">
        <f t="shared" si="1"/>
        <v>44378</v>
      </c>
      <c r="BE6" s="28">
        <f t="shared" si="1"/>
        <v>44379</v>
      </c>
      <c r="BF6" s="28">
        <f t="shared" si="1"/>
        <v>44380</v>
      </c>
      <c r="BG6" s="38">
        <f t="shared" si="1"/>
        <v>44381</v>
      </c>
      <c r="BH6" s="37">
        <f t="shared" si="1"/>
        <v>44382</v>
      </c>
      <c r="BI6" s="28">
        <f t="shared" si="1"/>
        <v>44383</v>
      </c>
      <c r="BJ6" s="28">
        <f t="shared" si="1"/>
        <v>44384</v>
      </c>
      <c r="BK6" s="28">
        <f t="shared" si="1"/>
        <v>44385</v>
      </c>
      <c r="BL6" s="28">
        <f t="shared" si="1"/>
        <v>44386</v>
      </c>
      <c r="BM6" s="28">
        <f t="shared" si="1"/>
        <v>44387</v>
      </c>
      <c r="BN6" s="38">
        <f t="shared" si="1"/>
        <v>44388</v>
      </c>
    </row>
    <row r="7" spans="1:66" s="63" customFormat="1" ht="24.6" thickBot="1" x14ac:dyDescent="0.3">
      <c r="A7" s="55" t="s">
        <v>0</v>
      </c>
      <c r="B7" s="56" t="s">
        <v>1</v>
      </c>
      <c r="C7" s="57" t="s">
        <v>2</v>
      </c>
      <c r="D7" s="58" t="s">
        <v>8</v>
      </c>
      <c r="E7" s="59" t="s">
        <v>3</v>
      </c>
      <c r="F7" s="59" t="s">
        <v>4</v>
      </c>
      <c r="G7" s="57" t="s">
        <v>5</v>
      </c>
      <c r="H7" s="57" t="s">
        <v>6</v>
      </c>
      <c r="I7" s="57" t="s">
        <v>7</v>
      </c>
      <c r="J7" s="57"/>
      <c r="K7" s="60" t="str">
        <f t="shared" ref="K7:AP7" si="2">CHOOSE(WEEKDAY(K6,1),"S","M","T","W","T","F","S")</f>
        <v>M</v>
      </c>
      <c r="L7" s="61" t="str">
        <f t="shared" si="2"/>
        <v>T</v>
      </c>
      <c r="M7" s="61" t="str">
        <f t="shared" si="2"/>
        <v>W</v>
      </c>
      <c r="N7" s="61" t="str">
        <f t="shared" si="2"/>
        <v>T</v>
      </c>
      <c r="O7" s="61" t="str">
        <f t="shared" si="2"/>
        <v>F</v>
      </c>
      <c r="P7" s="61" t="str">
        <f t="shared" si="2"/>
        <v>S</v>
      </c>
      <c r="Q7" s="62" t="str">
        <f t="shared" si="2"/>
        <v>S</v>
      </c>
      <c r="R7" s="60" t="str">
        <f t="shared" si="2"/>
        <v>M</v>
      </c>
      <c r="S7" s="61" t="str">
        <f t="shared" si="2"/>
        <v>T</v>
      </c>
      <c r="T7" s="61" t="str">
        <f t="shared" si="2"/>
        <v>W</v>
      </c>
      <c r="U7" s="61" t="str">
        <f t="shared" si="2"/>
        <v>T</v>
      </c>
      <c r="V7" s="61" t="str">
        <f t="shared" si="2"/>
        <v>F</v>
      </c>
      <c r="W7" s="61" t="str">
        <f t="shared" si="2"/>
        <v>S</v>
      </c>
      <c r="X7" s="62" t="str">
        <f t="shared" si="2"/>
        <v>S</v>
      </c>
      <c r="Y7" s="60" t="str">
        <f t="shared" si="2"/>
        <v>M</v>
      </c>
      <c r="Z7" s="61" t="str">
        <f t="shared" si="2"/>
        <v>T</v>
      </c>
      <c r="AA7" s="61" t="str">
        <f t="shared" si="2"/>
        <v>W</v>
      </c>
      <c r="AB7" s="61" t="str">
        <f t="shared" si="2"/>
        <v>T</v>
      </c>
      <c r="AC7" s="61" t="str">
        <f t="shared" si="2"/>
        <v>F</v>
      </c>
      <c r="AD7" s="61" t="str">
        <f t="shared" si="2"/>
        <v>S</v>
      </c>
      <c r="AE7" s="62" t="str">
        <f t="shared" si="2"/>
        <v>S</v>
      </c>
      <c r="AF7" s="60" t="str">
        <f t="shared" si="2"/>
        <v>M</v>
      </c>
      <c r="AG7" s="61" t="str">
        <f t="shared" si="2"/>
        <v>T</v>
      </c>
      <c r="AH7" s="61" t="str">
        <f t="shared" si="2"/>
        <v>W</v>
      </c>
      <c r="AI7" s="61" t="str">
        <f t="shared" si="2"/>
        <v>T</v>
      </c>
      <c r="AJ7" s="61" t="str">
        <f t="shared" si="2"/>
        <v>F</v>
      </c>
      <c r="AK7" s="61" t="str">
        <f t="shared" si="2"/>
        <v>S</v>
      </c>
      <c r="AL7" s="62" t="str">
        <f t="shared" si="2"/>
        <v>S</v>
      </c>
      <c r="AM7" s="60" t="str">
        <f t="shared" si="2"/>
        <v>M</v>
      </c>
      <c r="AN7" s="61" t="str">
        <f t="shared" si="2"/>
        <v>T</v>
      </c>
      <c r="AO7" s="61" t="str">
        <f t="shared" si="2"/>
        <v>W</v>
      </c>
      <c r="AP7" s="61" t="str">
        <f t="shared" si="2"/>
        <v>T</v>
      </c>
      <c r="AQ7" s="61" t="str">
        <f t="shared" ref="AQ7:BN7" si="3">CHOOSE(WEEKDAY(AQ6,1),"S","M","T","W","T","F","S")</f>
        <v>F</v>
      </c>
      <c r="AR7" s="61" t="str">
        <f t="shared" si="3"/>
        <v>S</v>
      </c>
      <c r="AS7" s="62" t="str">
        <f t="shared" si="3"/>
        <v>S</v>
      </c>
      <c r="AT7" s="60" t="str">
        <f t="shared" si="3"/>
        <v>M</v>
      </c>
      <c r="AU7" s="61" t="str">
        <f t="shared" si="3"/>
        <v>T</v>
      </c>
      <c r="AV7" s="61" t="str">
        <f t="shared" si="3"/>
        <v>W</v>
      </c>
      <c r="AW7" s="61" t="str">
        <f t="shared" si="3"/>
        <v>T</v>
      </c>
      <c r="AX7" s="61" t="str">
        <f t="shared" si="3"/>
        <v>F</v>
      </c>
      <c r="AY7" s="61" t="str">
        <f t="shared" si="3"/>
        <v>S</v>
      </c>
      <c r="AZ7" s="62" t="str">
        <f t="shared" si="3"/>
        <v>S</v>
      </c>
      <c r="BA7" s="60" t="str">
        <f t="shared" si="3"/>
        <v>M</v>
      </c>
      <c r="BB7" s="61" t="str">
        <f t="shared" si="3"/>
        <v>T</v>
      </c>
      <c r="BC7" s="61" t="str">
        <f t="shared" si="3"/>
        <v>W</v>
      </c>
      <c r="BD7" s="61" t="str">
        <f t="shared" si="3"/>
        <v>T</v>
      </c>
      <c r="BE7" s="61" t="str">
        <f t="shared" si="3"/>
        <v>F</v>
      </c>
      <c r="BF7" s="61" t="str">
        <f t="shared" si="3"/>
        <v>S</v>
      </c>
      <c r="BG7" s="62" t="str">
        <f t="shared" si="3"/>
        <v>S</v>
      </c>
      <c r="BH7" s="60" t="str">
        <f t="shared" si="3"/>
        <v>M</v>
      </c>
      <c r="BI7" s="61" t="str">
        <f t="shared" si="3"/>
        <v>T</v>
      </c>
      <c r="BJ7" s="61" t="str">
        <f t="shared" si="3"/>
        <v>W</v>
      </c>
      <c r="BK7" s="61" t="str">
        <f t="shared" si="3"/>
        <v>T</v>
      </c>
      <c r="BL7" s="61" t="str">
        <f t="shared" si="3"/>
        <v>F</v>
      </c>
      <c r="BM7" s="61" t="str">
        <f t="shared" si="3"/>
        <v>S</v>
      </c>
      <c r="BN7" s="62" t="str">
        <f t="shared" si="3"/>
        <v>S</v>
      </c>
    </row>
    <row r="8" spans="1:66" s="18" customFormat="1" ht="17.399999999999999" x14ac:dyDescent="0.25">
      <c r="A8" s="29" t="str">
        <f>IF(ISERROR(VALUE(SUBSTITUTE(prevWBS,".",""))),"1",IF(ISERROR(FIND("`",SUBSTITUTE(prevWBS,".","`",1))),TEXT(VALUE(prevWBS)+1,"#"),TEXT(VALUE(LEFT(prevWBS,FIND("`",SUBSTITUTE(prevWBS,".","`",1))-1))+1,"#")))</f>
        <v>1</v>
      </c>
      <c r="B8" s="30" t="s">
        <v>15</v>
      </c>
      <c r="C8" s="31"/>
      <c r="D8" s="32"/>
      <c r="E8" s="33"/>
      <c r="F8" s="54" t="str">
        <f>IF(ISBLANK(E8)," - ",IF(G8=0,E8,E8+G8-1))</f>
        <v xml:space="preserve"> - </v>
      </c>
      <c r="G8" s="34"/>
      <c r="H8" s="35"/>
      <c r="I8" s="36" t="str">
        <f t="shared" ref="I8:I38" si="4">IF(OR(F8=0,E8=0)," - ",NETWORKDAYS(E8,F8))</f>
        <v xml:space="preserve"> - </v>
      </c>
      <c r="J8" s="39"/>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row>
    <row r="9" spans="1:66" s="24" customFormat="1" ht="22.8" x14ac:dyDescent="0.25">
      <c r="A9" s="23"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16</v>
      </c>
      <c r="C9" s="24" t="s">
        <v>17</v>
      </c>
      <c r="D9" s="66"/>
      <c r="E9" s="42">
        <v>44333</v>
      </c>
      <c r="F9" s="43">
        <f>IF(ISBLANK(E9)," - ",IF(G9=0,E9,E9+G9-1))</f>
        <v>44334</v>
      </c>
      <c r="G9" s="25">
        <v>2</v>
      </c>
      <c r="H9" s="26">
        <v>1</v>
      </c>
      <c r="I9" s="27">
        <f t="shared" si="4"/>
        <v>2</v>
      </c>
      <c r="J9" s="40"/>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24" customFormat="1" ht="22.8" x14ac:dyDescent="0.25">
      <c r="A10" s="23" t="str">
        <f t="shared" si="5"/>
        <v>1.2</v>
      </c>
      <c r="B10" s="65" t="s">
        <v>18</v>
      </c>
      <c r="C10" s="24" t="s">
        <v>19</v>
      </c>
      <c r="D10" s="66"/>
      <c r="E10" s="42">
        <v>44335</v>
      </c>
      <c r="F10" s="43">
        <f t="shared" ref="F10:F38" si="6">IF(ISBLANK(E10)," - ",IF(G10=0,E10,E10+G10-1))</f>
        <v>44336</v>
      </c>
      <c r="G10" s="25">
        <v>2</v>
      </c>
      <c r="H10" s="26">
        <v>1</v>
      </c>
      <c r="I10" s="27">
        <f t="shared" si="4"/>
        <v>2</v>
      </c>
      <c r="J10" s="40"/>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24" customFormat="1" ht="17.399999999999999" x14ac:dyDescent="0.25">
      <c r="A11" s="23" t="str">
        <f t="shared" si="5"/>
        <v>1.3</v>
      </c>
      <c r="B11" s="65" t="s">
        <v>20</v>
      </c>
      <c r="C11" s="24" t="s">
        <v>21</v>
      </c>
      <c r="D11" s="66"/>
      <c r="E11" s="42">
        <v>44337</v>
      </c>
      <c r="F11" s="43">
        <f t="shared" si="6"/>
        <v>44337</v>
      </c>
      <c r="G11" s="25">
        <v>1</v>
      </c>
      <c r="H11" s="26">
        <v>1</v>
      </c>
      <c r="I11" s="27">
        <f t="shared" si="4"/>
        <v>1</v>
      </c>
      <c r="J11" s="40"/>
      <c r="K11" s="46"/>
      <c r="L11" s="46"/>
      <c r="M11" s="47"/>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24" customFormat="1" ht="22.8" x14ac:dyDescent="0.25">
      <c r="A12" s="23" t="str">
        <f t="shared" si="5"/>
        <v>1.4</v>
      </c>
      <c r="B12" s="65" t="s">
        <v>22</v>
      </c>
      <c r="C12" s="24" t="s">
        <v>19</v>
      </c>
      <c r="D12" s="66"/>
      <c r="E12" s="42">
        <v>44338</v>
      </c>
      <c r="F12" s="43">
        <f>IF(ISBLANK(E12)," - ",IF(G12=0,E12,E12+G12-1))</f>
        <v>44339</v>
      </c>
      <c r="G12" s="25">
        <v>2</v>
      </c>
      <c r="H12" s="26">
        <v>1</v>
      </c>
      <c r="I12" s="27">
        <f t="shared" si="4"/>
        <v>0</v>
      </c>
      <c r="J12" s="40"/>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8" customFormat="1" ht="17.399999999999999" x14ac:dyDescent="0.25">
      <c r="A13" s="16" t="str">
        <f>IF(ISERROR(VALUE(SUBSTITUTE(prevWBS,".",""))),"1",IF(ISERROR(FIND("`",SUBSTITUTE(prevWBS,".","`",1))),TEXT(VALUE(prevWBS)+1,"#"),TEXT(VALUE(LEFT(prevWBS,FIND("`",SUBSTITUTE(prevWBS,".","`",1))-1))+1,"#")))</f>
        <v>2</v>
      </c>
      <c r="B13" s="17" t="s">
        <v>23</v>
      </c>
      <c r="D13" s="19"/>
      <c r="E13" s="44"/>
      <c r="F13" s="44" t="str">
        <f t="shared" si="6"/>
        <v xml:space="preserve"> - </v>
      </c>
      <c r="G13" s="20"/>
      <c r="H13" s="21"/>
      <c r="I13" s="22" t="str">
        <f t="shared" si="4"/>
        <v xml:space="preserve"> - </v>
      </c>
      <c r="J13" s="41"/>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row>
    <row r="14" spans="1:66" s="24" customFormat="1" ht="17.399999999999999" x14ac:dyDescent="0.25">
      <c r="A1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65" t="s">
        <v>24</v>
      </c>
      <c r="C14" s="24" t="s">
        <v>17</v>
      </c>
      <c r="D14" s="66"/>
      <c r="E14" s="42">
        <v>44340</v>
      </c>
      <c r="F14" s="43">
        <f t="shared" si="6"/>
        <v>44340</v>
      </c>
      <c r="G14" s="25">
        <v>1</v>
      </c>
      <c r="H14" s="26">
        <v>1</v>
      </c>
      <c r="I14" s="27">
        <f t="shared" si="4"/>
        <v>1</v>
      </c>
      <c r="J14" s="40"/>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65" t="s">
        <v>25</v>
      </c>
      <c r="C15" s="24" t="s">
        <v>19</v>
      </c>
      <c r="D15" s="66"/>
      <c r="E15" s="42">
        <v>44341</v>
      </c>
      <c r="F15" s="43">
        <f>IF(ISBLANK(E15)," - ",IF(G15=0,E15,E15+G15-1))</f>
        <v>44342</v>
      </c>
      <c r="G15" s="25">
        <v>2</v>
      </c>
      <c r="H15" s="26">
        <v>1</v>
      </c>
      <c r="I15" s="27">
        <f t="shared" si="4"/>
        <v>2</v>
      </c>
      <c r="J15" s="40"/>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24" customFormat="1" ht="22.8"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65" t="s">
        <v>26</v>
      </c>
      <c r="C16" s="24" t="s">
        <v>21</v>
      </c>
      <c r="D16" s="66"/>
      <c r="E16" s="42">
        <v>44343</v>
      </c>
      <c r="F16" s="43">
        <f t="shared" si="6"/>
        <v>44346</v>
      </c>
      <c r="G16" s="25">
        <v>4</v>
      </c>
      <c r="H16" s="26">
        <v>1</v>
      </c>
      <c r="I16" s="27">
        <f t="shared" si="4"/>
        <v>2</v>
      </c>
      <c r="J16" s="40"/>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8" customFormat="1" ht="17.399999999999999" x14ac:dyDescent="0.25">
      <c r="A17" s="16" t="str">
        <f>IF(ISERROR(VALUE(SUBSTITUTE(prevWBS,".",""))),"1",IF(ISERROR(FIND("`",SUBSTITUTE(prevWBS,".","`",1))),TEXT(VALUE(prevWBS)+1,"#"),TEXT(VALUE(LEFT(prevWBS,FIND("`",SUBSTITUTE(prevWBS,".","`",1))-1))+1,"#")))</f>
        <v>3</v>
      </c>
      <c r="B17" s="17" t="s">
        <v>27</v>
      </c>
      <c r="D17" s="19"/>
      <c r="E17" s="44"/>
      <c r="F17" s="44" t="str">
        <f t="shared" si="6"/>
        <v xml:space="preserve"> - </v>
      </c>
      <c r="G17" s="20"/>
      <c r="H17" s="21"/>
      <c r="I17" s="22" t="str">
        <f t="shared" si="4"/>
        <v xml:space="preserve"> - </v>
      </c>
      <c r="J17" s="41"/>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spans="1:66" s="24" customFormat="1" ht="22.8" x14ac:dyDescent="0.25">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65" t="s">
        <v>28</v>
      </c>
      <c r="C18" s="24" t="s">
        <v>21</v>
      </c>
      <c r="D18" s="66"/>
      <c r="E18" s="42">
        <v>44347</v>
      </c>
      <c r="F18" s="43">
        <f t="shared" si="6"/>
        <v>44350</v>
      </c>
      <c r="G18" s="25">
        <v>4</v>
      </c>
      <c r="H18" s="26">
        <v>1</v>
      </c>
      <c r="I18" s="27">
        <f t="shared" si="4"/>
        <v>4</v>
      </c>
      <c r="J18" s="40"/>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24" customFormat="1" ht="22.8" x14ac:dyDescent="0.25">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65" t="s">
        <v>29</v>
      </c>
      <c r="C19" s="24" t="s">
        <v>17</v>
      </c>
      <c r="D19" s="66"/>
      <c r="E19" s="42">
        <v>44351</v>
      </c>
      <c r="F19" s="43">
        <f t="shared" si="6"/>
        <v>44356</v>
      </c>
      <c r="G19" s="25">
        <v>6</v>
      </c>
      <c r="H19" s="26">
        <v>1</v>
      </c>
      <c r="I19" s="27">
        <f t="shared" si="4"/>
        <v>4</v>
      </c>
      <c r="J19" s="40"/>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24" customFormat="1" ht="22.8" x14ac:dyDescent="0.25">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65" t="s">
        <v>30</v>
      </c>
      <c r="C20" s="24" t="s">
        <v>19</v>
      </c>
      <c r="D20" s="66"/>
      <c r="E20" s="42">
        <v>44357</v>
      </c>
      <c r="F20" s="43">
        <f t="shared" si="6"/>
        <v>44360</v>
      </c>
      <c r="G20" s="25">
        <v>4</v>
      </c>
      <c r="H20" s="26">
        <v>1</v>
      </c>
      <c r="I20" s="27">
        <f t="shared" si="4"/>
        <v>2</v>
      </c>
      <c r="J20" s="40"/>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8" customFormat="1" ht="17.399999999999999" x14ac:dyDescent="0.25">
      <c r="A21" s="16" t="str">
        <f>IF(ISERROR(VALUE(SUBSTITUTE(prevWBS,".",""))),"1",IF(ISERROR(FIND("`",SUBSTITUTE(prevWBS,".","`",1))),TEXT(VALUE(prevWBS)+1,"#"),TEXT(VALUE(LEFT(prevWBS,FIND("`",SUBSTITUTE(prevWBS,".","`",1))-1))+1,"#")))</f>
        <v>4</v>
      </c>
      <c r="B21" s="17" t="s">
        <v>31</v>
      </c>
      <c r="D21" s="19"/>
      <c r="E21" s="44"/>
      <c r="F21" s="44" t="str">
        <f t="shared" si="6"/>
        <v xml:space="preserve"> - </v>
      </c>
      <c r="G21" s="20"/>
      <c r="H21" s="21"/>
      <c r="I21" s="22" t="str">
        <f t="shared" si="4"/>
        <v xml:space="preserve"> - </v>
      </c>
      <c r="J21" s="41"/>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row>
    <row r="22" spans="1:66" s="24" customFormat="1" ht="22.8" x14ac:dyDescent="0.25">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2" s="65" t="s">
        <v>32</v>
      </c>
      <c r="D22" s="66"/>
      <c r="E22" s="42">
        <v>44361</v>
      </c>
      <c r="F22" s="43">
        <f t="shared" si="6"/>
        <v>44365</v>
      </c>
      <c r="G22" s="25">
        <v>5</v>
      </c>
      <c r="H22" s="26">
        <v>1</v>
      </c>
      <c r="I22" s="27">
        <f t="shared" si="4"/>
        <v>5</v>
      </c>
      <c r="J22" s="40"/>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24" customFormat="1" ht="34.200000000000003" x14ac:dyDescent="0.25">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3" s="65" t="s">
        <v>33</v>
      </c>
      <c r="D23" s="66"/>
      <c r="E23" s="42">
        <v>44366</v>
      </c>
      <c r="F23" s="43">
        <f t="shared" si="6"/>
        <v>44367</v>
      </c>
      <c r="G23" s="25">
        <v>2</v>
      </c>
      <c r="H23" s="26">
        <v>1</v>
      </c>
      <c r="I23" s="27">
        <f t="shared" si="4"/>
        <v>0</v>
      </c>
      <c r="J23" s="40"/>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24" customFormat="1" ht="17.399999999999999" x14ac:dyDescent="0.25">
      <c r="A2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4" s="65" t="s">
        <v>34</v>
      </c>
      <c r="D24" s="66"/>
      <c r="E24" s="42">
        <v>44368</v>
      </c>
      <c r="F24" s="43">
        <f t="shared" si="6"/>
        <v>44369</v>
      </c>
      <c r="G24" s="25">
        <v>2</v>
      </c>
      <c r="H24" s="26">
        <v>1</v>
      </c>
      <c r="I24" s="27">
        <f t="shared" si="4"/>
        <v>2</v>
      </c>
      <c r="J24" s="40"/>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24" customFormat="1" ht="22.8" x14ac:dyDescent="0.25">
      <c r="A2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5" s="65" t="s">
        <v>35</v>
      </c>
      <c r="D25" s="66"/>
      <c r="E25" s="42">
        <v>44370</v>
      </c>
      <c r="F25" s="43">
        <f t="shared" ref="F25:F31" si="7">IF(ISBLANK(E25)," - ",IF(G25=0,E25,E25+G25-1))</f>
        <v>44372</v>
      </c>
      <c r="G25" s="25">
        <v>3</v>
      </c>
      <c r="H25" s="26">
        <v>1</v>
      </c>
      <c r="I25" s="27">
        <f t="shared" ref="I25:I31" si="8">IF(OR(F25=0,E25=0)," - ",NETWORKDAYS(E25,F25))</f>
        <v>3</v>
      </c>
      <c r="J25" s="40"/>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24" customFormat="1" ht="17.399999999999999" x14ac:dyDescent="0.25">
      <c r="A2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6" s="65" t="s">
        <v>36</v>
      </c>
      <c r="D26" s="66"/>
      <c r="E26" s="42">
        <v>44373</v>
      </c>
      <c r="F26" s="43">
        <f t="shared" si="7"/>
        <v>44374</v>
      </c>
      <c r="G26" s="25">
        <v>2</v>
      </c>
      <c r="H26" s="26">
        <v>1</v>
      </c>
      <c r="I26" s="27">
        <f t="shared" si="8"/>
        <v>0</v>
      </c>
      <c r="J26" s="40"/>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8" customFormat="1" ht="17.399999999999999" x14ac:dyDescent="0.25">
      <c r="A27" s="16" t="str">
        <f>IF(ISERROR(VALUE(SUBSTITUTE(prevWBS,".",""))),"1",IF(ISERROR(FIND("`",SUBSTITUTE(prevWBS,".","`",1))),TEXT(VALUE(prevWBS)+1,"#"),TEXT(VALUE(LEFT(prevWBS,FIND("`",SUBSTITUTE(prevWBS,".","`",1))-1))+1,"#")))</f>
        <v>5</v>
      </c>
      <c r="B27" s="17" t="s">
        <v>40</v>
      </c>
      <c r="D27" s="19"/>
      <c r="E27" s="44"/>
      <c r="F27" s="44" t="str">
        <f t="shared" si="7"/>
        <v xml:space="preserve"> - </v>
      </c>
      <c r="G27" s="20"/>
      <c r="H27" s="21"/>
      <c r="I27" s="22" t="str">
        <f t="shared" si="8"/>
        <v xml:space="preserve"> - </v>
      </c>
      <c r="J27" s="41"/>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row>
    <row r="28" spans="1:66" s="24" customFormat="1" ht="22.8" x14ac:dyDescent="0.25">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8" s="65" t="s">
        <v>41</v>
      </c>
      <c r="D28" s="66"/>
      <c r="E28" s="42">
        <v>44375</v>
      </c>
      <c r="F28" s="43">
        <f t="shared" si="7"/>
        <v>44384</v>
      </c>
      <c r="G28" s="25">
        <v>10</v>
      </c>
      <c r="H28" s="26">
        <v>1</v>
      </c>
      <c r="I28" s="27">
        <f t="shared" si="8"/>
        <v>8</v>
      </c>
      <c r="J28" s="40"/>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24" customFormat="1" ht="22.8"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9" s="65" t="s">
        <v>42</v>
      </c>
      <c r="D29" s="66"/>
      <c r="E29" s="42">
        <v>44385</v>
      </c>
      <c r="F29" s="43">
        <f t="shared" si="7"/>
        <v>44392</v>
      </c>
      <c r="G29" s="25">
        <v>8</v>
      </c>
      <c r="H29" s="26">
        <v>1</v>
      </c>
      <c r="I29" s="27">
        <f t="shared" si="8"/>
        <v>6</v>
      </c>
      <c r="J29" s="40"/>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24" customFormat="1" ht="22.8" x14ac:dyDescent="0.25">
      <c r="A3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0" s="65" t="s">
        <v>44</v>
      </c>
      <c r="D30" s="66"/>
      <c r="E30" s="42">
        <v>44393</v>
      </c>
      <c r="F30" s="43">
        <f t="shared" ref="F30" si="9">IF(ISBLANK(E30)," - ",IF(G30=0,E30,E30+G30-1))</f>
        <v>44397</v>
      </c>
      <c r="G30" s="25">
        <v>5</v>
      </c>
      <c r="H30" s="26">
        <v>1</v>
      </c>
      <c r="I30" s="27">
        <f t="shared" ref="I30" si="10">IF(OR(F30=0,E30=0)," - ",NETWORKDAYS(E30,F30))</f>
        <v>3</v>
      </c>
      <c r="J30" s="40"/>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24" customFormat="1" ht="22.8" x14ac:dyDescent="0.25">
      <c r="A3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1" s="65" t="s">
        <v>43</v>
      </c>
      <c r="D31" s="66"/>
      <c r="E31" s="42">
        <v>44398</v>
      </c>
      <c r="F31" s="43">
        <f t="shared" si="7"/>
        <v>44402</v>
      </c>
      <c r="G31" s="25">
        <v>5</v>
      </c>
      <c r="H31" s="26">
        <v>1</v>
      </c>
      <c r="I31" s="27">
        <f t="shared" si="8"/>
        <v>3</v>
      </c>
      <c r="J31" s="40"/>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8" customFormat="1" ht="17.399999999999999" x14ac:dyDescent="0.25">
      <c r="A32" s="16" t="str">
        <f>IF(ISERROR(VALUE(SUBSTITUTE(prevWBS,".",""))),"1",IF(ISERROR(FIND("`",SUBSTITUTE(prevWBS,".","`",1))),TEXT(VALUE(prevWBS)+1,"#"),TEXT(VALUE(LEFT(prevWBS,FIND("`",SUBSTITUTE(prevWBS,".","`",1))-1))+1,"#")))</f>
        <v>6</v>
      </c>
      <c r="B32" s="17" t="s">
        <v>37</v>
      </c>
      <c r="D32" s="19"/>
      <c r="E32" s="44"/>
      <c r="F32" s="44" t="str">
        <f t="shared" ref="F32:F35" si="11">IF(ISBLANK(E32)," - ",IF(G32=0,E32,E32+G32-1))</f>
        <v xml:space="preserve"> - </v>
      </c>
      <c r="G32" s="20"/>
      <c r="H32" s="21"/>
      <c r="I32" s="22" t="str">
        <f t="shared" ref="I32:I35" si="12">IF(OR(F32=0,E32=0)," - ",NETWORKDAYS(E32,F32))</f>
        <v xml:space="preserve"> - </v>
      </c>
      <c r="J32" s="41"/>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row>
    <row r="33" spans="1:66" s="24" customFormat="1" ht="17.399999999999999" x14ac:dyDescent="0.25">
      <c r="A3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3" s="65" t="s">
        <v>45</v>
      </c>
      <c r="D33" s="66"/>
      <c r="E33" s="42">
        <v>44403</v>
      </c>
      <c r="F33" s="43">
        <f>IF(ISBLANK(E33)," - ",IF(G33=0,E33,E33+G33-1))</f>
        <v>44404</v>
      </c>
      <c r="G33" s="25">
        <v>2</v>
      </c>
      <c r="H33" s="26">
        <v>1</v>
      </c>
      <c r="I33" s="27">
        <f t="shared" si="12"/>
        <v>2</v>
      </c>
      <c r="J33" s="40"/>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24" customFormat="1" ht="22.8" x14ac:dyDescent="0.25">
      <c r="A3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4" s="65" t="s">
        <v>38</v>
      </c>
      <c r="D34" s="66"/>
      <c r="E34" s="42">
        <v>44405</v>
      </c>
      <c r="F34" s="43">
        <f t="shared" si="11"/>
        <v>44407</v>
      </c>
      <c r="G34" s="25">
        <v>3</v>
      </c>
      <c r="H34" s="26">
        <v>1</v>
      </c>
      <c r="I34" s="27">
        <f t="shared" si="12"/>
        <v>3</v>
      </c>
      <c r="J34" s="40"/>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24" customFormat="1" ht="22.8" x14ac:dyDescent="0.25">
      <c r="A3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5" s="65" t="s">
        <v>39</v>
      </c>
      <c r="D35" s="66"/>
      <c r="E35" s="42">
        <v>44408</v>
      </c>
      <c r="F35" s="43">
        <f t="shared" si="11"/>
        <v>44409</v>
      </c>
      <c r="G35" s="25">
        <v>2</v>
      </c>
      <c r="H35" s="26">
        <v>1</v>
      </c>
      <c r="I35" s="27">
        <f t="shared" si="12"/>
        <v>0</v>
      </c>
      <c r="J35" s="40"/>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row>
    <row r="36" spans="1:66" s="18" customFormat="1" ht="17.399999999999999" x14ac:dyDescent="0.25">
      <c r="A36" s="16" t="str">
        <f>IF(ISERROR(VALUE(SUBSTITUTE(prevWBS,".",""))),"1",IF(ISERROR(FIND("`",SUBSTITUTE(prevWBS,".","`",1))),TEXT(VALUE(prevWBS)+1,"#"),TEXT(VALUE(LEFT(prevWBS,FIND("`",SUBSTITUTE(prevWBS,".","`",1))-1))+1,"#")))</f>
        <v>7</v>
      </c>
      <c r="B36" s="17" t="s">
        <v>46</v>
      </c>
      <c r="D36" s="19"/>
      <c r="E36" s="44"/>
      <c r="F36" s="44" t="str">
        <f t="shared" si="6"/>
        <v xml:space="preserve"> - </v>
      </c>
      <c r="G36" s="20"/>
      <c r="H36" s="21"/>
      <c r="I36" s="22" t="str">
        <f t="shared" si="4"/>
        <v xml:space="preserve"> - </v>
      </c>
      <c r="J36" s="41"/>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row>
    <row r="37" spans="1:66" s="24" customFormat="1" ht="22.8" x14ac:dyDescent="0.25">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7" s="65" t="s">
        <v>47</v>
      </c>
      <c r="D37" s="66"/>
      <c r="E37" s="42">
        <v>44410</v>
      </c>
      <c r="F37" s="43">
        <f t="shared" si="6"/>
        <v>44410</v>
      </c>
      <c r="G37" s="25">
        <v>1</v>
      </c>
      <c r="H37" s="26">
        <v>1</v>
      </c>
      <c r="I37" s="27">
        <f t="shared" si="4"/>
        <v>1</v>
      </c>
      <c r="J37" s="40"/>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row>
    <row r="38" spans="1:66" s="24" customFormat="1" ht="45.6"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8" s="65" t="s">
        <v>48</v>
      </c>
      <c r="D38" s="66"/>
      <c r="E38" s="42">
        <v>44411</v>
      </c>
      <c r="F38" s="43">
        <f t="shared" si="6"/>
        <v>44411</v>
      </c>
      <c r="G38" s="25">
        <v>1</v>
      </c>
      <c r="H38" s="26">
        <v>1</v>
      </c>
      <c r="I38" s="27">
        <f t="shared" si="4"/>
        <v>1</v>
      </c>
      <c r="J38" s="40"/>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s="18" customFormat="1" ht="17.399999999999999" x14ac:dyDescent="0.25">
      <c r="A39" s="16" t="str">
        <f>IF(ISERROR(VALUE(SUBSTITUTE(prevWBS,".",""))),"1",IF(ISERROR(FIND("`",SUBSTITUTE(prevWBS,".","`",1))),TEXT(VALUE(prevWBS)+1,"#"),TEXT(VALUE(LEFT(prevWBS,FIND("`",SUBSTITUTE(prevWBS,".","`",1))-1))+1,"#")))</f>
        <v>8</v>
      </c>
      <c r="B39" s="17" t="s">
        <v>49</v>
      </c>
      <c r="D39" s="19"/>
      <c r="E39" s="44"/>
      <c r="F39" s="44" t="str">
        <f t="shared" ref="F39:F41" si="13">IF(ISBLANK(E39)," - ",IF(G39=0,E39,E39+G39-1))</f>
        <v xml:space="preserve"> - </v>
      </c>
      <c r="G39" s="20"/>
      <c r="H39" s="21"/>
      <c r="I39" s="22" t="str">
        <f t="shared" ref="I39:I41" si="14">IF(OR(F39=0,E39=0)," - ",NETWORKDAYS(E39,F39))</f>
        <v xml:space="preserve"> - </v>
      </c>
      <c r="J39" s="41"/>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row>
    <row r="40" spans="1:66" s="24" customFormat="1" ht="22.8"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40" s="65" t="s">
        <v>50</v>
      </c>
      <c r="D40" s="66"/>
      <c r="E40" s="42">
        <v>44412</v>
      </c>
      <c r="F40" s="43">
        <f>IF(ISBLANK(E40)," - ",IF(G40=0,E40,E40+G40-1))</f>
        <v>44413</v>
      </c>
      <c r="G40" s="25">
        <v>2</v>
      </c>
      <c r="H40" s="26">
        <v>1</v>
      </c>
      <c r="I40" s="27">
        <f t="shared" si="14"/>
        <v>2</v>
      </c>
      <c r="J40" s="40"/>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row>
    <row r="41" spans="1:66" s="24" customFormat="1" ht="22.8"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41" s="65" t="s">
        <v>51</v>
      </c>
      <c r="D41" s="66"/>
      <c r="E41" s="42">
        <v>44414</v>
      </c>
      <c r="F41" s="43">
        <f t="shared" si="13"/>
        <v>44415</v>
      </c>
      <c r="G41" s="25">
        <v>2</v>
      </c>
      <c r="H41" s="26">
        <v>1</v>
      </c>
      <c r="I41" s="27">
        <f t="shared" si="14"/>
        <v>1</v>
      </c>
      <c r="J41" s="40"/>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1 H42:H48">
    <cfRule type="dataBar" priority="4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92">
      <formula>K$6=TODAY()</formula>
    </cfRule>
  </conditionalFormatting>
  <conditionalFormatting sqref="K8:BN24 K27:BN29 K31:BN38 K42:BN48">
    <cfRule type="expression" dxfId="17" priority="95">
      <formula>AND($E8&lt;=K$6,ROUNDDOWN(($F8-$E8+1)*$H8,0)+$E8-1&gt;=K$6)</formula>
    </cfRule>
    <cfRule type="expression" dxfId="16" priority="96">
      <formula>AND(NOT(ISBLANK($E8)),$E8&lt;=K$6,$F8&gt;=K$6)</formula>
    </cfRule>
  </conditionalFormatting>
  <conditionalFormatting sqref="K6:BN24 K42:BN48">
    <cfRule type="expression" dxfId="15" priority="55">
      <formula>K$6=TODAY()</formula>
    </cfRule>
  </conditionalFormatting>
  <conditionalFormatting sqref="H32">
    <cfRule type="dataBar" priority="44">
      <dataBar>
        <cfvo type="num" val="0"/>
        <cfvo type="num" val="1"/>
        <color theme="0" tint="-0.34998626667073579"/>
      </dataBar>
      <extLst>
        <ext xmlns:x14="http://schemas.microsoft.com/office/spreadsheetml/2009/9/main" uri="{B025F937-C7B1-47D3-B67F-A62EFF666E3E}">
          <x14:id>{9619231D-9E62-407A-B749-04EBED09530C}</x14:id>
        </ext>
      </extLst>
    </cfRule>
  </conditionalFormatting>
  <conditionalFormatting sqref="K32:BN35">
    <cfRule type="expression" dxfId="14" priority="45">
      <formula>K$6=TODAY()</formula>
    </cfRule>
  </conditionalFormatting>
  <conditionalFormatting sqref="H36">
    <cfRule type="dataBar" priority="36">
      <dataBar>
        <cfvo type="num" val="0"/>
        <cfvo type="num" val="1"/>
        <color theme="0" tint="-0.34998626667073579"/>
      </dataBar>
      <extLst>
        <ext xmlns:x14="http://schemas.microsoft.com/office/spreadsheetml/2009/9/main" uri="{B025F937-C7B1-47D3-B67F-A62EFF666E3E}">
          <x14:id>{53F7B217-34D7-4627-85A0-155489DBA592}</x14:id>
        </ext>
      </extLst>
    </cfRule>
  </conditionalFormatting>
  <conditionalFormatting sqref="K36:BN38">
    <cfRule type="expression" dxfId="13" priority="37">
      <formula>K$6=TODAY()</formula>
    </cfRule>
  </conditionalFormatting>
  <conditionalFormatting sqref="H22:H25">
    <cfRule type="dataBar" priority="23">
      <dataBar>
        <cfvo type="num" val="0"/>
        <cfvo type="num" val="1"/>
        <color theme="0" tint="-0.34998626667073579"/>
      </dataBar>
      <extLst>
        <ext xmlns:x14="http://schemas.microsoft.com/office/spreadsheetml/2009/9/main" uri="{B025F937-C7B1-47D3-B67F-A62EFF666E3E}">
          <x14:id>{17AA1B46-2BB7-41B3-BA5B-EA42A4290C96}</x14:id>
        </ext>
      </extLst>
    </cfRule>
  </conditionalFormatting>
  <conditionalFormatting sqref="K25:BN25">
    <cfRule type="expression" dxfId="12" priority="26">
      <formula>AND($E25&lt;=K$6,ROUNDDOWN(($F25-$E25+1)*$H25,0)+$E25-1&gt;=K$6)</formula>
    </cfRule>
    <cfRule type="expression" dxfId="11" priority="27">
      <formula>AND(NOT(ISBLANK($E25)),$E25&lt;=K$6,$F25&gt;=K$6)</formula>
    </cfRule>
  </conditionalFormatting>
  <conditionalFormatting sqref="K25:BN25">
    <cfRule type="expression" dxfId="10" priority="25">
      <formula>K$6=TODAY()</formula>
    </cfRule>
  </conditionalFormatting>
  <conditionalFormatting sqref="H27">
    <cfRule type="dataBar" priority="17">
      <dataBar>
        <cfvo type="num" val="0"/>
        <cfvo type="num" val="1"/>
        <color theme="0" tint="-0.34998626667073579"/>
      </dataBar>
      <extLst>
        <ext xmlns:x14="http://schemas.microsoft.com/office/spreadsheetml/2009/9/main" uri="{B025F937-C7B1-47D3-B67F-A62EFF666E3E}">
          <x14:id>{5FB19824-2008-49DC-AFFF-5E47DCEE1935}</x14:id>
        </ext>
      </extLst>
    </cfRule>
  </conditionalFormatting>
  <conditionalFormatting sqref="H26">
    <cfRule type="dataBar" priority="13">
      <dataBar>
        <cfvo type="num" val="0"/>
        <cfvo type="num" val="1"/>
        <color theme="0" tint="-0.34998626667073579"/>
      </dataBar>
      <extLst>
        <ext xmlns:x14="http://schemas.microsoft.com/office/spreadsheetml/2009/9/main" uri="{B025F937-C7B1-47D3-B67F-A62EFF666E3E}">
          <x14:id>{FA81FA6B-2FF2-45FC-A0CF-09404D19A02C}</x14:id>
        </ext>
      </extLst>
    </cfRule>
  </conditionalFormatting>
  <conditionalFormatting sqref="K27:BN29 K31:BN31">
    <cfRule type="expression" dxfId="9" priority="18">
      <formula>K$6=TODAY()</formula>
    </cfRule>
  </conditionalFormatting>
  <conditionalFormatting sqref="K26:BN26">
    <cfRule type="expression" dxfId="8" priority="15">
      <formula>AND($E26&lt;=K$6,ROUNDDOWN(($F26-$E26+1)*$H26,0)+$E26-1&gt;=K$6)</formula>
    </cfRule>
    <cfRule type="expression" dxfId="7" priority="16">
      <formula>AND(NOT(ISBLANK($E26)),$E26&lt;=K$6,$F26&gt;=K$6)</formula>
    </cfRule>
  </conditionalFormatting>
  <conditionalFormatting sqref="K26:BN26">
    <cfRule type="expression" dxfId="6" priority="14">
      <formula>K$6=TODAY()</formula>
    </cfRule>
  </conditionalFormatting>
  <conditionalFormatting sqref="K30:BN30">
    <cfRule type="expression" dxfId="5" priority="11">
      <formula>AND($E30&lt;=K$6,ROUNDDOWN(($F30-$E30+1)*$H30,0)+$E30-1&gt;=K$6)</formula>
    </cfRule>
    <cfRule type="expression" dxfId="4" priority="12">
      <formula>AND(NOT(ISBLANK($E30)),$E30&lt;=K$6,$F30&gt;=K$6)</formula>
    </cfRule>
  </conditionalFormatting>
  <conditionalFormatting sqref="H37:H38">
    <cfRule type="dataBar" priority="6">
      <dataBar>
        <cfvo type="num" val="0"/>
        <cfvo type="num" val="1"/>
        <color theme="0" tint="-0.34998626667073579"/>
      </dataBar>
      <extLst>
        <ext xmlns:x14="http://schemas.microsoft.com/office/spreadsheetml/2009/9/main" uri="{B025F937-C7B1-47D3-B67F-A62EFF666E3E}">
          <x14:id>{8D0B7980-8B4E-470F-B598-5EDE85EAA476}</x14:id>
        </ext>
      </extLst>
    </cfRule>
  </conditionalFormatting>
  <conditionalFormatting sqref="K30:BN30">
    <cfRule type="expression" dxfId="3" priority="10">
      <formula>K$6=TODAY()</formula>
    </cfRule>
  </conditionalFormatting>
  <conditionalFormatting sqref="H28:H31">
    <cfRule type="dataBar" priority="8">
      <dataBar>
        <cfvo type="num" val="0"/>
        <cfvo type="num" val="1"/>
        <color theme="0" tint="-0.34998626667073579"/>
      </dataBar>
      <extLst>
        <ext xmlns:x14="http://schemas.microsoft.com/office/spreadsheetml/2009/9/main" uri="{B025F937-C7B1-47D3-B67F-A62EFF666E3E}">
          <x14:id>{CF6B6670-7728-429D-85AB-E5F58B1A2989}</x14:id>
        </ext>
      </extLst>
    </cfRule>
  </conditionalFormatting>
  <conditionalFormatting sqref="H33:H35">
    <cfRule type="dataBar" priority="7">
      <dataBar>
        <cfvo type="num" val="0"/>
        <cfvo type="num" val="1"/>
        <color theme="0" tint="-0.34998626667073579"/>
      </dataBar>
      <extLst>
        <ext xmlns:x14="http://schemas.microsoft.com/office/spreadsheetml/2009/9/main" uri="{B025F937-C7B1-47D3-B67F-A62EFF666E3E}">
          <x14:id>{A9ABAEF8-4D8C-4443-8918-4951D77ABE8F}</x14:id>
        </ext>
      </extLst>
    </cfRule>
  </conditionalFormatting>
  <conditionalFormatting sqref="K39:BN41">
    <cfRule type="expression" dxfId="2" priority="4">
      <formula>AND($E39&lt;=K$6,ROUNDDOWN(($F39-$E39+1)*$H39,0)+$E39-1&gt;=K$6)</formula>
    </cfRule>
    <cfRule type="expression" dxfId="1" priority="5">
      <formula>AND(NOT(ISBLANK($E39)),$E39&lt;=K$6,$F39&gt;=K$6)</formula>
    </cfRule>
  </conditionalFormatting>
  <conditionalFormatting sqref="H39">
    <cfRule type="dataBar" priority="2">
      <dataBar>
        <cfvo type="num" val="0"/>
        <cfvo type="num" val="1"/>
        <color theme="0" tint="-0.34998626667073579"/>
      </dataBar>
      <extLst>
        <ext xmlns:x14="http://schemas.microsoft.com/office/spreadsheetml/2009/9/main" uri="{B025F937-C7B1-47D3-B67F-A62EFF666E3E}">
          <x14:id>{B37C3E86-0ECD-4CE1-B191-19D7489C0B70}</x14:id>
        </ext>
      </extLst>
    </cfRule>
  </conditionalFormatting>
  <conditionalFormatting sqref="K39:BN41">
    <cfRule type="expression" dxfId="0" priority="3">
      <formula>K$6=TODAY()</formula>
    </cfRule>
  </conditionalFormatting>
  <conditionalFormatting sqref="H40:H41">
    <cfRule type="dataBar" priority="1">
      <dataBar>
        <cfvo type="num" val="0"/>
        <cfvo type="num" val="1"/>
        <color theme="0" tint="-0.34998626667073579"/>
      </dataBar>
      <extLst>
        <ext xmlns:x14="http://schemas.microsoft.com/office/spreadsheetml/2009/9/main" uri="{B025F937-C7B1-47D3-B67F-A62EFF666E3E}">
          <x14:id>{8BC9E675-5095-4F93-8BF3-13FE5263A8CE}</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E13 E17 E21 G13:H13 G17:H17 G21:H21" unlockedFormula="1"/>
    <ignoredError sqref="A21 A17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H8:H21 H42:H48</xm:sqref>
        </x14:conditionalFormatting>
        <x14:conditionalFormatting xmlns:xm="http://schemas.microsoft.com/office/excel/2006/main">
          <x14:cfRule type="dataBar" id="{9619231D-9E62-407A-B749-04EBED09530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53F7B217-34D7-4627-85A0-155489DBA59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17AA1B46-2BB7-41B3-BA5B-EA42A4290C96}">
            <x14:dataBar minLength="0" maxLength="100" gradient="0">
              <x14:cfvo type="num">
                <xm:f>0</xm:f>
              </x14:cfvo>
              <x14:cfvo type="num">
                <xm:f>1</xm:f>
              </x14:cfvo>
              <x14:negativeFillColor rgb="FFFF0000"/>
              <x14:axisColor rgb="FF000000"/>
            </x14:dataBar>
          </x14:cfRule>
          <xm:sqref>H22:H25</xm:sqref>
        </x14:conditionalFormatting>
        <x14:conditionalFormatting xmlns:xm="http://schemas.microsoft.com/office/excel/2006/main">
          <x14:cfRule type="dataBar" id="{5FB19824-2008-49DC-AFFF-5E47DCEE193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FA81FA6B-2FF2-45FC-A0CF-09404D19A02C}">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D0B7980-8B4E-470F-B598-5EDE85EAA476}">
            <x14:dataBar minLength="0" maxLength="100" gradient="0">
              <x14:cfvo type="num">
                <xm:f>0</xm:f>
              </x14:cfvo>
              <x14:cfvo type="num">
                <xm:f>1</xm:f>
              </x14:cfvo>
              <x14:negativeFillColor rgb="FFFF0000"/>
              <x14:axisColor rgb="FF000000"/>
            </x14:dataBar>
          </x14:cfRule>
          <xm:sqref>H37:H38</xm:sqref>
        </x14:conditionalFormatting>
        <x14:conditionalFormatting xmlns:xm="http://schemas.microsoft.com/office/excel/2006/main">
          <x14:cfRule type="dataBar" id="{CF6B6670-7728-429D-85AB-E5F58B1A2989}">
            <x14:dataBar minLength="0" maxLength="100" gradient="0">
              <x14:cfvo type="num">
                <xm:f>0</xm:f>
              </x14:cfvo>
              <x14:cfvo type="num">
                <xm:f>1</xm:f>
              </x14:cfvo>
              <x14:negativeFillColor rgb="FFFF0000"/>
              <x14:axisColor rgb="FF000000"/>
            </x14:dataBar>
          </x14:cfRule>
          <xm:sqref>H28:H31</xm:sqref>
        </x14:conditionalFormatting>
        <x14:conditionalFormatting xmlns:xm="http://schemas.microsoft.com/office/excel/2006/main">
          <x14:cfRule type="dataBar" id="{A9ABAEF8-4D8C-4443-8918-4951D77ABE8F}">
            <x14:dataBar minLength="0" maxLength="100" gradient="0">
              <x14:cfvo type="num">
                <xm:f>0</xm:f>
              </x14:cfvo>
              <x14:cfvo type="num">
                <xm:f>1</xm:f>
              </x14:cfvo>
              <x14:negativeFillColor rgb="FFFF0000"/>
              <x14:axisColor rgb="FF000000"/>
            </x14:dataBar>
          </x14:cfRule>
          <xm:sqref>H33:H35</xm:sqref>
        </x14:conditionalFormatting>
        <x14:conditionalFormatting xmlns:xm="http://schemas.microsoft.com/office/excel/2006/main">
          <x14:cfRule type="dataBar" id="{B37C3E86-0ECD-4CE1-B191-19D7489C0B7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BC9E675-5095-4F93-8BF3-13FE5263A8CE}">
            <x14:dataBar minLength="0" maxLength="100" gradient="0">
              <x14:cfvo type="num">
                <xm:f>0</xm:f>
              </x14:cfvo>
              <x14:cfvo type="num">
                <xm:f>1</xm:f>
              </x14:cfvo>
              <x14:negativeFillColor rgb="FFFF0000"/>
              <x14:axisColor rgb="FF000000"/>
            </x14:dataBar>
          </x14:cfRule>
          <xm:sqref>H40:H41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MICHAEL DAN</cp:lastModifiedBy>
  <cp:lastPrinted>2018-02-12T20:25:38Z</cp:lastPrinted>
  <dcterms:created xsi:type="dcterms:W3CDTF">2010-06-09T16:05:03Z</dcterms:created>
  <dcterms:modified xsi:type="dcterms:W3CDTF">2021-08-03T10:02:24Z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