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F20" i="1"/>
  <c r="F21" i="1"/>
  <c r="F22" i="1"/>
  <c r="F23" i="1"/>
  <c r="G23" i="1" s="1"/>
  <c r="F24" i="1"/>
  <c r="C26" i="1" s="1"/>
  <c r="F19" i="1"/>
  <c r="E20" i="1"/>
  <c r="E21" i="1"/>
  <c r="G21" i="1" s="1"/>
  <c r="E22" i="1"/>
  <c r="E23" i="1"/>
  <c r="E24" i="1"/>
  <c r="E19" i="1"/>
  <c r="G19" i="1" s="1"/>
  <c r="G3" i="1"/>
  <c r="H3" i="1" s="1"/>
  <c r="G4" i="1"/>
  <c r="H4" i="1" s="1"/>
  <c r="G5" i="1"/>
  <c r="H5" i="1" s="1"/>
  <c r="G6" i="1"/>
  <c r="H6" i="1" s="1"/>
  <c r="G7" i="1"/>
  <c r="H7" i="1" s="1"/>
  <c r="G2" i="1"/>
  <c r="H2" i="1" s="1"/>
  <c r="F3" i="1"/>
  <c r="F4" i="1"/>
  <c r="F5" i="1"/>
  <c r="F6" i="1"/>
  <c r="F7" i="1"/>
  <c r="F2" i="1"/>
  <c r="G24" i="1" l="1"/>
  <c r="G20" i="1"/>
  <c r="G22" i="1"/>
  <c r="J23" i="1"/>
  <c r="C11" i="1"/>
  <c r="H24" i="1"/>
  <c r="I24" i="1" s="1"/>
  <c r="H20" i="1"/>
  <c r="I20" i="1" s="1"/>
  <c r="J20" i="1" s="1"/>
  <c r="H19" i="1"/>
  <c r="I19" i="1"/>
  <c r="J19" i="1" s="1"/>
  <c r="H21" i="1"/>
  <c r="I21" i="1" s="1"/>
  <c r="J21" i="1" s="1"/>
  <c r="H23" i="1"/>
  <c r="I23" i="1" s="1"/>
  <c r="I5" i="1"/>
  <c r="I4" i="1"/>
  <c r="I7" i="1"/>
  <c r="I3" i="1"/>
  <c r="I6" i="1"/>
  <c r="I2" i="1"/>
  <c r="J22" i="1" l="1"/>
  <c r="H22" i="1"/>
  <c r="I22" i="1" s="1"/>
  <c r="J24" i="1"/>
  <c r="C13" i="1"/>
  <c r="C12" i="1"/>
  <c r="C14" i="1"/>
</calcChain>
</file>

<file path=xl/sharedStrings.xml><?xml version="1.0" encoding="utf-8"?>
<sst xmlns="http://schemas.openxmlformats.org/spreadsheetml/2006/main" count="51" uniqueCount="45">
  <si>
    <t>STT</t>
  </si>
  <si>
    <t>Khách</t>
  </si>
  <si>
    <t>Số phòng</t>
  </si>
  <si>
    <t>Ngày đến</t>
  </si>
  <si>
    <t>Ngày đi</t>
  </si>
  <si>
    <t>Nguyễn Hoài Nam</t>
  </si>
  <si>
    <t>Lương Hùng</t>
  </si>
  <si>
    <t>Trần Hoài Nam</t>
  </si>
  <si>
    <t>Nguyễn Hồng Minh</t>
  </si>
  <si>
    <t>Lê Hồng Thanh</t>
  </si>
  <si>
    <t>Lê Việt Dũng</t>
  </si>
  <si>
    <t>A01</t>
  </si>
  <si>
    <t>A02</t>
  </si>
  <si>
    <t>B01</t>
  </si>
  <si>
    <t>C02</t>
  </si>
  <si>
    <t>B02</t>
  </si>
  <si>
    <t>Số ngày ở</t>
  </si>
  <si>
    <t>Hạng phòng</t>
  </si>
  <si>
    <t>Gia phong 1 ngay (K)</t>
  </si>
  <si>
    <t>Tình trạng phòng</t>
  </si>
  <si>
    <t>Khách hàng</t>
  </si>
  <si>
    <t>khu vực</t>
  </si>
  <si>
    <t xml:space="preserve">Số cũ </t>
  </si>
  <si>
    <t>Số mới</t>
  </si>
  <si>
    <t>Định mức</t>
  </si>
  <si>
    <t>Tiêu thụ</t>
  </si>
  <si>
    <t>Tiền điện</t>
  </si>
  <si>
    <t>Thuê bao</t>
  </si>
  <si>
    <t>Phải trả</t>
  </si>
  <si>
    <t>Anh</t>
  </si>
  <si>
    <t>Vũ</t>
  </si>
  <si>
    <t>Trang</t>
  </si>
  <si>
    <t>Lan</t>
  </si>
  <si>
    <t>Loan</t>
  </si>
  <si>
    <t>Thanh</t>
  </si>
  <si>
    <t>Tổng cộng</t>
  </si>
  <si>
    <t xml:space="preserve">Tổng số điện sử dụng của khu vực 1: </t>
  </si>
  <si>
    <t>Số hộ của khu vực 3:</t>
  </si>
  <si>
    <t>Khách ở lâu nhất :</t>
  </si>
  <si>
    <t>Khách ở ít nhất :</t>
  </si>
  <si>
    <t>Số tiền khách trả nhỏ nhất :</t>
  </si>
  <si>
    <t>Số tiền khách trả lớn nhất :</t>
  </si>
  <si>
    <t>Tổng số tiền tất cả khách hàng trả:</t>
  </si>
  <si>
    <t>Số tiền phải trả(k)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</si>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</sst>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2" sqref="H2"/>
    </sheetView>
  </sheetViews>
  <sheetFormatPr defaultRowHeight="15.75" x14ac:dyDescent="0.25"/>
  <cols>
    <col min="1" max="1" width="11.25" customWidth="1"/>
    <col min="2" max="2" width="35" customWidth="1"/>
    <col min="3" max="3" width="19.75" customWidth="1"/>
    <col min="4" max="4" width="13.875" customWidth="1"/>
    <col min="5" max="5" width="22.625" customWidth="1"/>
    <col min="7" max="7" width="17.125" customWidth="1"/>
    <col min="8" max="8" width="18.375" customWidth="1"/>
    <col min="9" max="9" width="15.375" customWidth="1"/>
    <col min="10" max="10" width="20.125" customWidth="1"/>
    <col min="11" max="11" width="15" customWidth="1"/>
    <col min="12" max="12" width="20" customWidth="1"/>
    <col min="13" max="13" width="18.75" customWidth="1"/>
  </cols>
  <sheetData>
    <row r="1" spans="1:10" ht="18.75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17</v>
      </c>
      <c r="H1" s="2" t="s">
        <v>18</v>
      </c>
      <c r="I1" s="2" t="s">
        <v>43</v>
      </c>
      <c r="J1" s="2" t="s">
        <v>19</v>
      </c>
    </row>
    <row r="2" spans="1:10" x14ac:dyDescent="0.25">
      <c r="A2" s="4">
        <v>1</v>
      </c>
      <c r="B2" s="3" t="s">
        <v>5</v>
      </c>
      <c r="C2" s="4" t="s">
        <v>11</v>
      </c>
      <c r="D2" s="5">
        <v>36892</v>
      </c>
      <c r="E2" s="5">
        <v>36901</v>
      </c>
      <c r="F2" s="4">
        <f>DAYS360(D2,E2)</f>
        <v>9</v>
      </c>
      <c r="G2" s="4" t="str">
        <f>LEFT(C2,1)</f>
        <v>A</v>
      </c>
      <c r="H2" s="4">
        <f>IF(G2="A",300,IF(G2="B",250,200))</f>
        <v>300</v>
      </c>
      <c r="I2" s="4">
        <f>F2*H2</f>
        <v>2700</v>
      </c>
      <c r="J2" s="4" t="s">
        <v>44</v>
      </c>
    </row>
    <row r="3" spans="1:10" x14ac:dyDescent="0.25">
      <c r="A3" s="4">
        <v>2</v>
      </c>
      <c r="B3" s="3" t="s">
        <v>6</v>
      </c>
      <c r="C3" s="4" t="s">
        <v>13</v>
      </c>
      <c r="D3" s="5">
        <v>36906</v>
      </c>
      <c r="E3" s="5">
        <v>36906</v>
      </c>
      <c r="F3" s="4">
        <f t="shared" ref="F3:F7" si="0">DAYS360(D3,E3)</f>
        <v>0</v>
      </c>
      <c r="G3" s="4" t="str">
        <f t="shared" ref="G3:G7" si="1">LEFT(C3,1)</f>
        <v>B</v>
      </c>
      <c r="H3" s="4">
        <f t="shared" ref="H3:H7" si="2">IF(G3="A",300,IF(G3="B",250,200))</f>
        <v>250</v>
      </c>
      <c r="I3" s="4">
        <f t="shared" ref="I3:I7" si="3">F3*H3</f>
        <v>0</v>
      </c>
      <c r="J3" s="4" t="s">
        <v>44</v>
      </c>
    </row>
    <row r="4" spans="1:10" x14ac:dyDescent="0.25">
      <c r="A4" s="4">
        <v>3</v>
      </c>
      <c r="B4" s="3" t="s">
        <v>7</v>
      </c>
      <c r="C4" s="4" t="s">
        <v>11</v>
      </c>
      <c r="D4" s="5">
        <v>36892</v>
      </c>
      <c r="E4" s="5">
        <v>36916</v>
      </c>
      <c r="F4" s="4">
        <f t="shared" si="0"/>
        <v>24</v>
      </c>
      <c r="G4" s="4" t="str">
        <f t="shared" si="1"/>
        <v>A</v>
      </c>
      <c r="H4" s="4">
        <f t="shared" si="2"/>
        <v>300</v>
      </c>
      <c r="I4" s="4">
        <f t="shared" si="3"/>
        <v>7200</v>
      </c>
      <c r="J4" s="4" t="s">
        <v>44</v>
      </c>
    </row>
    <row r="5" spans="1:10" x14ac:dyDescent="0.25">
      <c r="A5" s="4">
        <v>4</v>
      </c>
      <c r="B5" s="3" t="s">
        <v>8</v>
      </c>
      <c r="C5" s="4" t="s">
        <v>14</v>
      </c>
      <c r="D5" s="5">
        <v>36906</v>
      </c>
      <c r="E5" s="5">
        <v>36911</v>
      </c>
      <c r="F5" s="4">
        <f t="shared" si="0"/>
        <v>5</v>
      </c>
      <c r="G5" s="4" t="str">
        <f t="shared" si="1"/>
        <v>C</v>
      </c>
      <c r="H5" s="4">
        <f t="shared" si="2"/>
        <v>200</v>
      </c>
      <c r="I5" s="4">
        <f t="shared" si="3"/>
        <v>1000</v>
      </c>
      <c r="J5" s="4" t="s">
        <v>44</v>
      </c>
    </row>
    <row r="6" spans="1:10" x14ac:dyDescent="0.25">
      <c r="A6" s="4">
        <v>5</v>
      </c>
      <c r="B6" s="3" t="s">
        <v>9</v>
      </c>
      <c r="C6" s="4" t="s">
        <v>15</v>
      </c>
      <c r="D6" s="5">
        <v>36916</v>
      </c>
      <c r="E6" s="5">
        <v>36921</v>
      </c>
      <c r="F6" s="4">
        <f t="shared" si="0"/>
        <v>5</v>
      </c>
      <c r="G6" s="4" t="str">
        <f t="shared" si="1"/>
        <v>B</v>
      </c>
      <c r="H6" s="4">
        <f t="shared" si="2"/>
        <v>250</v>
      </c>
      <c r="I6" s="4">
        <f t="shared" si="3"/>
        <v>1250</v>
      </c>
      <c r="J6" s="4" t="s">
        <v>44</v>
      </c>
    </row>
    <row r="7" spans="1:10" x14ac:dyDescent="0.25">
      <c r="A7" s="4">
        <v>6</v>
      </c>
      <c r="B7" s="3" t="s">
        <v>10</v>
      </c>
      <c r="C7" s="4" t="s">
        <v>12</v>
      </c>
      <c r="D7" s="5">
        <v>36892</v>
      </c>
      <c r="E7" s="5">
        <v>36921</v>
      </c>
      <c r="F7" s="4">
        <f t="shared" si="0"/>
        <v>29</v>
      </c>
      <c r="G7" s="4" t="str">
        <f t="shared" si="1"/>
        <v>A</v>
      </c>
      <c r="H7" s="4">
        <f t="shared" si="2"/>
        <v>300</v>
      </c>
      <c r="I7" s="4">
        <f t="shared" si="3"/>
        <v>8700</v>
      </c>
      <c r="J7" s="4" t="s">
        <v>44</v>
      </c>
    </row>
    <row r="10" spans="1:10" x14ac:dyDescent="0.25">
      <c r="B10" s="3" t="s">
        <v>38</v>
      </c>
      <c r="C10" s="4"/>
    </row>
    <row r="11" spans="1:10" x14ac:dyDescent="0.25">
      <c r="B11" s="3" t="s">
        <v>39</v>
      </c>
      <c r="C11" s="4">
        <f>MIN(F2:F7)</f>
        <v>0</v>
      </c>
    </row>
    <row r="12" spans="1:10" x14ac:dyDescent="0.25">
      <c r="B12" s="3" t="s">
        <v>41</v>
      </c>
      <c r="C12" s="4">
        <f>MAX(I2:I7)</f>
        <v>8700</v>
      </c>
    </row>
    <row r="13" spans="1:10" x14ac:dyDescent="0.25">
      <c r="B13" s="3" t="s">
        <v>40</v>
      </c>
      <c r="C13" s="4">
        <f>MIN(I2:I7)</f>
        <v>0</v>
      </c>
    </row>
    <row r="14" spans="1:10" x14ac:dyDescent="0.25">
      <c r="B14" s="3" t="s">
        <v>42</v>
      </c>
      <c r="C14" s="4">
        <f>SUM(I2:I7)</f>
        <v>20850</v>
      </c>
    </row>
    <row r="18" spans="1:10" x14ac:dyDescent="0.25">
      <c r="A18" s="2" t="s">
        <v>20</v>
      </c>
      <c r="B18" s="2" t="s">
        <v>21</v>
      </c>
      <c r="C18" s="2" t="s">
        <v>22</v>
      </c>
      <c r="D18" s="2" t="s">
        <v>23</v>
      </c>
      <c r="E18" s="2" t="s">
        <v>24</v>
      </c>
      <c r="F18" s="2" t="s">
        <v>25</v>
      </c>
      <c r="G18" s="2" t="s">
        <v>26</v>
      </c>
      <c r="H18" s="2" t="s">
        <v>27</v>
      </c>
      <c r="I18" s="2" t="s">
        <v>28</v>
      </c>
      <c r="J18" s="8" t="s">
        <v>35</v>
      </c>
    </row>
    <row r="19" spans="1:10" x14ac:dyDescent="0.25">
      <c r="A19" s="3" t="s">
        <v>29</v>
      </c>
      <c r="B19" s="4">
        <v>1</v>
      </c>
      <c r="C19" s="4">
        <v>468</v>
      </c>
      <c r="D19" s="4">
        <v>500</v>
      </c>
      <c r="E19" s="4">
        <f>IF(B19=1,50,IF(B19=2,100,150))</f>
        <v>50</v>
      </c>
      <c r="F19" s="4">
        <f>D19-C19</f>
        <v>32</v>
      </c>
      <c r="G19" s="4">
        <f>IF(F19&lt;=E19,450,800)*F19</f>
        <v>14400</v>
      </c>
      <c r="H19" s="4">
        <f>5/100*G19</f>
        <v>720</v>
      </c>
      <c r="I19" s="4">
        <f>G19+H19</f>
        <v>15120</v>
      </c>
      <c r="J19" s="4">
        <f>SUM(F19:I19)</f>
        <v>30272</v>
      </c>
    </row>
    <row r="20" spans="1:10" x14ac:dyDescent="0.25">
      <c r="A20" s="3" t="s">
        <v>30</v>
      </c>
      <c r="B20" s="4">
        <v>2</v>
      </c>
      <c r="C20" s="4">
        <v>160</v>
      </c>
      <c r="D20" s="4">
        <v>230</v>
      </c>
      <c r="E20" s="4">
        <f t="shared" ref="E20:E24" si="4">IF(B20=1,50,IF(B20=2,100,150))</f>
        <v>100</v>
      </c>
      <c r="F20" s="4">
        <f t="shared" ref="F20:F24" si="5">D20-C20</f>
        <v>70</v>
      </c>
      <c r="G20" s="4">
        <f t="shared" ref="G20:G24" si="6">IF(F20&lt;=E20,450,800)*F20</f>
        <v>31500</v>
      </c>
      <c r="H20" s="4">
        <f t="shared" ref="H20:H24" si="7">5/100*G20</f>
        <v>1575</v>
      </c>
      <c r="I20" s="4">
        <f t="shared" ref="I20:I24" si="8">G20+H20</f>
        <v>33075</v>
      </c>
      <c r="J20" s="4">
        <f t="shared" ref="J20:J24" si="9">SUM(F20:I20)</f>
        <v>66220</v>
      </c>
    </row>
    <row r="21" spans="1:10" x14ac:dyDescent="0.25">
      <c r="A21" s="3" t="s">
        <v>31</v>
      </c>
      <c r="B21" s="4">
        <v>3</v>
      </c>
      <c r="C21" s="4">
        <v>410</v>
      </c>
      <c r="D21" s="4">
        <v>509</v>
      </c>
      <c r="E21" s="4">
        <f t="shared" si="4"/>
        <v>150</v>
      </c>
      <c r="F21" s="4">
        <f t="shared" si="5"/>
        <v>99</v>
      </c>
      <c r="G21" s="4">
        <f t="shared" si="6"/>
        <v>44550</v>
      </c>
      <c r="H21" s="4">
        <f t="shared" si="7"/>
        <v>2227.5</v>
      </c>
      <c r="I21" s="4">
        <f t="shared" si="8"/>
        <v>46777.5</v>
      </c>
      <c r="J21" s="4">
        <f t="shared" si="9"/>
        <v>93654</v>
      </c>
    </row>
    <row r="22" spans="1:10" x14ac:dyDescent="0.25">
      <c r="A22" s="3" t="s">
        <v>32</v>
      </c>
      <c r="B22" s="4">
        <v>4</v>
      </c>
      <c r="C22" s="4">
        <v>436</v>
      </c>
      <c r="D22" s="4">
        <v>630</v>
      </c>
      <c r="E22" s="4">
        <f t="shared" si="4"/>
        <v>150</v>
      </c>
      <c r="F22" s="4">
        <f t="shared" si="5"/>
        <v>194</v>
      </c>
      <c r="G22" s="4">
        <f t="shared" si="6"/>
        <v>155200</v>
      </c>
      <c r="H22" s="4">
        <f t="shared" si="7"/>
        <v>7760</v>
      </c>
      <c r="I22" s="4">
        <f t="shared" si="8"/>
        <v>162960</v>
      </c>
      <c r="J22" s="4">
        <f t="shared" si="9"/>
        <v>326114</v>
      </c>
    </row>
    <row r="23" spans="1:10" x14ac:dyDescent="0.25">
      <c r="A23" s="3" t="s">
        <v>33</v>
      </c>
      <c r="B23" s="4">
        <v>2</v>
      </c>
      <c r="C23" s="4">
        <v>307</v>
      </c>
      <c r="D23" s="4">
        <v>450</v>
      </c>
      <c r="E23" s="4">
        <f t="shared" si="4"/>
        <v>100</v>
      </c>
      <c r="F23" s="4">
        <f t="shared" si="5"/>
        <v>143</v>
      </c>
      <c r="G23" s="4">
        <f t="shared" si="6"/>
        <v>114400</v>
      </c>
      <c r="H23" s="4">
        <f t="shared" si="7"/>
        <v>5720</v>
      </c>
      <c r="I23" s="4">
        <f t="shared" si="8"/>
        <v>120120</v>
      </c>
      <c r="J23" s="4">
        <f t="shared" si="9"/>
        <v>240383</v>
      </c>
    </row>
    <row r="24" spans="1:10" x14ac:dyDescent="0.25">
      <c r="A24" s="3" t="s">
        <v>34</v>
      </c>
      <c r="B24" s="4">
        <v>1</v>
      </c>
      <c r="C24" s="4">
        <v>171</v>
      </c>
      <c r="D24" s="4">
        <v>205</v>
      </c>
      <c r="E24" s="4">
        <f t="shared" si="4"/>
        <v>50</v>
      </c>
      <c r="F24" s="4">
        <f t="shared" si="5"/>
        <v>34</v>
      </c>
      <c r="G24" s="4">
        <f t="shared" si="6"/>
        <v>15300</v>
      </c>
      <c r="H24" s="4">
        <f t="shared" si="7"/>
        <v>765</v>
      </c>
      <c r="I24" s="4">
        <f t="shared" si="8"/>
        <v>16065</v>
      </c>
      <c r="J24" s="4">
        <f t="shared" si="9"/>
        <v>32164</v>
      </c>
    </row>
    <row r="26" spans="1:10" x14ac:dyDescent="0.25">
      <c r="B26" s="6" t="s">
        <v>36</v>
      </c>
      <c r="C26" s="7">
        <f>SUMIF(B19:B24,1,F19:F24)</f>
        <v>66</v>
      </c>
    </row>
    <row r="27" spans="1:10" x14ac:dyDescent="0.25">
      <c r="B27" s="6" t="s">
        <v>37</v>
      </c>
      <c r="C27" s="7">
        <f>COUNTIF(B19:B24,3)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THE TUNG - PC</cp:lastModifiedBy>
  <dcterms:created xsi:type="dcterms:W3CDTF">2022-09-12T17:18:24Z</dcterms:created>
  <dcterms:modified xsi:type="dcterms:W3CDTF">2022-09-15T04:55:56Z</dcterms:modified>
</cp:coreProperties>
</file>