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480" yWindow="405" windowWidth="19440" windowHeight="7215"/>
  </bookViews>
  <sheets>
    <sheet name="VC BIÊN HÒA_BCKQKD_T09.2016" sheetId="1" r:id="rId1"/>
    <sheet name="Comp.sale" sheetId="2" r:id="rId2"/>
  </sheets>
  <calcPr calcId="144525"/>
</workbook>
</file>

<file path=xl/calcChain.xml><?xml version="1.0" encoding="utf-8"?>
<calcChain xmlns="http://schemas.openxmlformats.org/spreadsheetml/2006/main">
  <c r="G27" i="1" l="1"/>
  <c r="G28" i="1"/>
  <c r="G29" i="1"/>
  <c r="G30" i="1"/>
  <c r="G31" i="1"/>
  <c r="G32" i="1"/>
  <c r="G36" i="1"/>
  <c r="G37" i="1"/>
  <c r="G38" i="1"/>
  <c r="G39" i="1"/>
  <c r="D40" i="1"/>
  <c r="B38" i="1"/>
  <c r="D38" i="1"/>
  <c r="C41" i="1"/>
  <c r="B19" i="1" l="1"/>
  <c r="D19" i="1"/>
  <c r="C19" i="1" l="1"/>
  <c r="F47" i="1" l="1"/>
  <c r="D28" i="1" l="1"/>
  <c r="D29" i="1"/>
  <c r="D30" i="1"/>
  <c r="D31" i="1"/>
  <c r="D32" i="1"/>
  <c r="D34" i="1"/>
  <c r="D35" i="1"/>
  <c r="D36" i="1"/>
  <c r="D37" i="1"/>
  <c r="D39" i="1"/>
  <c r="D27" i="1"/>
  <c r="B33" i="1"/>
  <c r="D33" i="1" s="1"/>
  <c r="H39" i="1" l="1"/>
  <c r="C14" i="1" l="1"/>
  <c r="C12" i="1"/>
  <c r="D12" i="1"/>
  <c r="B12" i="1" l="1"/>
  <c r="B13" i="1" s="1"/>
  <c r="B14" i="1" l="1"/>
  <c r="D5" i="2" l="1"/>
  <c r="D4" i="2"/>
  <c r="D9" i="2" l="1"/>
  <c r="D8" i="2"/>
  <c r="D7" i="2"/>
  <c r="D6" i="2"/>
  <c r="J47" i="1"/>
  <c r="I47" i="1"/>
  <c r="H47" i="1"/>
  <c r="G47" i="1"/>
  <c r="E47" i="1"/>
  <c r="D47" i="1"/>
  <c r="C47" i="1"/>
  <c r="B47" i="1"/>
  <c r="G43" i="1"/>
  <c r="D41" i="1"/>
  <c r="B41" i="1"/>
  <c r="E31" i="1"/>
  <c r="E29" i="1"/>
  <c r="D14" i="1"/>
  <c r="D13" i="1"/>
  <c r="C13" i="1"/>
  <c r="H27" i="1"/>
  <c r="H40" i="1"/>
  <c r="H38" i="1"/>
  <c r="H35" i="1"/>
  <c r="H28" i="1"/>
  <c r="H33" i="1"/>
  <c r="H30" i="1"/>
  <c r="H32" i="1"/>
  <c r="H37" i="1"/>
  <c r="H34" i="1"/>
  <c r="H29" i="1"/>
  <c r="H36" i="1"/>
  <c r="H31" i="1"/>
  <c r="E41" i="1" l="1"/>
  <c r="E27" i="1"/>
  <c r="E33" i="1"/>
  <c r="E35" i="1"/>
  <c r="E37" i="1"/>
  <c r="E39" i="1"/>
  <c r="E28" i="1"/>
  <c r="E30" i="1"/>
  <c r="E32" i="1"/>
  <c r="E34" i="1"/>
  <c r="E36" i="1"/>
  <c r="E38" i="1"/>
  <c r="E40" i="1"/>
  <c r="F41" i="1"/>
</calcChain>
</file>

<file path=xl/comments1.xml><?xml version="1.0" encoding="utf-8"?>
<comments xmlns="http://schemas.openxmlformats.org/spreadsheetml/2006/main">
  <authors>
    <author>P.THANH</author>
  </authors>
  <commentList>
    <comment ref="A33" authorId="0">
      <text>
        <r>
          <rPr>
            <b/>
            <sz val="9"/>
            <color indexed="81"/>
            <rFont val="Tahoma"/>
            <family val="2"/>
            <charset val="163"/>
          </rPr>
          <t xml:space="preserve"> Nước uống pha chế</t>
        </r>
      </text>
    </comment>
  </commentList>
</comments>
</file>

<file path=xl/sharedStrings.xml><?xml version="1.0" encoding="utf-8"?>
<sst xmlns="http://schemas.openxmlformats.org/spreadsheetml/2006/main" count="147" uniqueCount="137">
  <si>
    <t xml:space="preserve">II.Phân tích số liệu - Nhận xét </t>
  </si>
  <si>
    <t>Item</t>
  </si>
  <si>
    <t>Tháng 08.2016</t>
  </si>
  <si>
    <t xml:space="preserve">Mục tiêu Cty đề ra </t>
  </si>
  <si>
    <t>Số lượng hóa đơn giảm giá</t>
  </si>
  <si>
    <t>Doanh thu giảm giá</t>
  </si>
  <si>
    <t>Doanh thu trước thuế (Pos)</t>
  </si>
  <si>
    <t>Thuế (10%)</t>
  </si>
  <si>
    <t>Phần trăm đạt được so với Mục tiêu đề ra (%)</t>
  </si>
  <si>
    <t xml:space="preserve">Số lượng Khách </t>
  </si>
  <si>
    <t>Trung Bình Hóa đơn</t>
  </si>
  <si>
    <t>Doanh thu tiền mặt</t>
  </si>
  <si>
    <t>Doanh thu cà thẻ</t>
  </si>
  <si>
    <t>Tổng doanh Thu Ngoài</t>
  </si>
  <si>
    <t>Doanh thu Voucher</t>
  </si>
  <si>
    <t>Làm tròn số</t>
  </si>
  <si>
    <t>Số tiền thừa/thiếu</t>
  </si>
  <si>
    <t>Tổng số tiền thừa / thiếu</t>
  </si>
  <si>
    <t>III.Tình hình nhân sự</t>
  </si>
  <si>
    <t>Nhân sự Quầy</t>
  </si>
  <si>
    <t>Nhân sự Bếp</t>
  </si>
  <si>
    <t xml:space="preserve">Nhân sự Bán thời gian </t>
  </si>
  <si>
    <t>Nhóm sản phẩm</t>
  </si>
  <si>
    <t>Doanh thu bán sau thuế</t>
  </si>
  <si>
    <t>Doanh thu POS / Số lượng sản xuất</t>
  </si>
  <si>
    <t xml:space="preserve">Phần trăm </t>
  </si>
  <si>
    <t>Số lượng sản xuất</t>
  </si>
  <si>
    <t>Số lượng hủy</t>
  </si>
  <si>
    <t>(%) Số lượng huỷ</t>
  </si>
  <si>
    <t>VND</t>
  </si>
  <si>
    <t>Số lượng</t>
  </si>
  <si>
    <t>Doanh Thu</t>
  </si>
  <si>
    <t>%</t>
  </si>
  <si>
    <t>Cái</t>
  </si>
  <si>
    <t>Bun:</t>
  </si>
  <si>
    <t>Toast :</t>
  </si>
  <si>
    <t>Cake   :</t>
  </si>
  <si>
    <t>Slice cake :</t>
  </si>
  <si>
    <t>Euro :</t>
  </si>
  <si>
    <t>Danish  :</t>
  </si>
  <si>
    <t>Sof drink :</t>
  </si>
  <si>
    <t>Accessories   :</t>
  </si>
  <si>
    <t>Sandwich :</t>
  </si>
  <si>
    <t>Dry cake :</t>
  </si>
  <si>
    <t>Pudding :</t>
  </si>
  <si>
    <t>Cookies :</t>
  </si>
  <si>
    <t>Moon Cake :</t>
  </si>
  <si>
    <t>IV.Phân tích doanh thu bán hàng /2 Giờ</t>
  </si>
  <si>
    <t>Trung bình doanh thu theo giờ/1Tháng</t>
  </si>
  <si>
    <t>Khoảng thời gian</t>
  </si>
  <si>
    <t>6:00~8:00</t>
  </si>
  <si>
    <t>8:00~10:00</t>
  </si>
  <si>
    <t>10:00~12:00</t>
  </si>
  <si>
    <t>12:00~14:00</t>
  </si>
  <si>
    <t>14:00~16:00</t>
  </si>
  <si>
    <t>16:00~18:00</t>
  </si>
  <si>
    <t>18:00~20:00</t>
  </si>
  <si>
    <t>20:00~22:00</t>
  </si>
  <si>
    <t>22:00~22:30</t>
  </si>
  <si>
    <t>Doanh thu</t>
  </si>
  <si>
    <t>Trung bình hóa đơn</t>
  </si>
  <si>
    <t>OPEN</t>
  </si>
  <si>
    <t>Big Hours</t>
  </si>
  <si>
    <t>CLOSE</t>
  </si>
  <si>
    <t>TOP SẢN PHẨM BÁN CHẠY</t>
  </si>
  <si>
    <t>Ý kiến đề xuất của cửa hàng</t>
  </si>
  <si>
    <t>TOP</t>
  </si>
  <si>
    <t>Top BUN</t>
  </si>
  <si>
    <t>Top CAKE</t>
  </si>
  <si>
    <t xml:space="preserve">Top DRY </t>
  </si>
  <si>
    <t>Top SLICE</t>
  </si>
  <si>
    <t>Flosss</t>
  </si>
  <si>
    <t>SN01</t>
  </si>
  <si>
    <t>Tiramisu Slice</t>
  </si>
  <si>
    <t>Fire Flosss</t>
  </si>
  <si>
    <t>Macha C</t>
  </si>
  <si>
    <t>SR Pamassan Cheese</t>
  </si>
  <si>
    <t>Macha macha</t>
  </si>
  <si>
    <t>Spring in the City</t>
  </si>
  <si>
    <t>SR Green Tea</t>
  </si>
  <si>
    <t>Chantily</t>
  </si>
  <si>
    <t>SR Honey</t>
  </si>
  <si>
    <t>Lesopera</t>
  </si>
  <si>
    <t>SR Rasin</t>
  </si>
  <si>
    <t>Lemon cheese</t>
  </si>
  <si>
    <t>Chicken Pamassan</t>
  </si>
  <si>
    <t>TOP SẢN PHẨM BÁN CHẬM</t>
  </si>
  <si>
    <t>Chương trình MKT đang chạy</t>
  </si>
  <si>
    <t>Hiệu quả chương trình</t>
  </si>
  <si>
    <t xml:space="preserve">Đề xuất chương trình MKT tại cửa hàng </t>
  </si>
  <si>
    <t>Doanh thu sau thuế (10%)</t>
  </si>
  <si>
    <t>Gourmet drink :</t>
  </si>
  <si>
    <t xml:space="preserve">Com.Sales Target </t>
  </si>
  <si>
    <t>STORE NAME</t>
  </si>
  <si>
    <t>Target 2016</t>
  </si>
  <si>
    <t>Com. 2016 with Target</t>
  </si>
  <si>
    <t>Com. 2016 with 2015</t>
  </si>
  <si>
    <t xml:space="preserve">Total Sale Tháng 08.2016 </t>
  </si>
  <si>
    <t xml:space="preserve">Total Sale Tháng 08.2015 </t>
  </si>
  <si>
    <t>Nhân viên Báo cáo:         NGUYỄN THÀNH TUẤN</t>
  </si>
  <si>
    <t>Cửa hàng:  VC BIÊN HÒA</t>
  </si>
  <si>
    <t>Địa chỉ cửa hàng: 1096 PHẠM VĂN THUẬN, P. TÂN MAI, TP BIÊN HÒA, ĐN</t>
  </si>
  <si>
    <t>Tổng doanh thu</t>
  </si>
  <si>
    <t>Cranberry Cream cheese</t>
  </si>
  <si>
    <t>DB Cheese</t>
  </si>
  <si>
    <t>Raisin Cream cheese</t>
  </si>
  <si>
    <t>Cheese Boat</t>
  </si>
  <si>
    <t>T'Cures of Golden</t>
  </si>
  <si>
    <t>Chantily C</t>
  </si>
  <si>
    <t>Lesopera C</t>
  </si>
  <si>
    <t>SR Choco</t>
  </si>
  <si>
    <t>Raisin Bread</t>
  </si>
  <si>
    <t>Taro</t>
  </si>
  <si>
    <t>Peanut Banana</t>
  </si>
  <si>
    <t>Custard Fuji</t>
  </si>
  <si>
    <t>Golden Triangle</t>
  </si>
  <si>
    <t>Mocha Choco</t>
  </si>
  <si>
    <t>Blackforest</t>
  </si>
  <si>
    <t>Fruity Cheesy</t>
  </si>
  <si>
    <t>Yummy</t>
  </si>
  <si>
    <t>Pandan Lover</t>
  </si>
  <si>
    <t>Blackcurrant chees</t>
  </si>
  <si>
    <t>SR Tiger</t>
  </si>
  <si>
    <t>Muffin</t>
  </si>
  <si>
    <t>SC Cake</t>
  </si>
  <si>
    <t>Chức vụ: QLCH</t>
  </si>
  <si>
    <t>Tháng 09.2016</t>
  </si>
  <si>
    <t>Tháng 09.2015</t>
  </si>
  <si>
    <t>I.Dữ liệu Doanh thu Tháng 09.2016</t>
  </si>
  <si>
    <t>Trong tháng 9 người dân có xu hướng ăn chay nhiều nên giảm đáng kể lượng khách đến Mall. Ngoài ra thời tiết thường có những cơn mưa to tác động đến tâm lý giải trí tham quan tại các Mall</t>
  </si>
  <si>
    <t>Tháng 9 tại Mall chỉ có chương trình dành cho Tết Trung thu vào ngày rầm chứ không có nhiều chương trình giải trí thu hút khác</t>
  </si>
  <si>
    <t>Một lượng lớn khách là học sinh, sinh viên không còn do bắt đầu khóa học mới. Phân khúc khách tập trung ở độ tuổi 20-35 và  chỉ tập trung cuối tuần. Các ngày thường tình hình khách ở mức độ trung bình. Ngoài ra diện tích bãi xe của Mall không đủ sức chứa khi lượng khách tăng đột biến vào các ngày cuối tuần</t>
  </si>
  <si>
    <t>Tổng Doanh thu T09 2016</t>
  </si>
  <si>
    <t>Thực hiện nhiều chương trình combo sản phẩm về giá và loại, đề nghị hợp tác với các ngành hàng có lưu lượng khách cao nhằm giới thiệu về sự có mặt của một thương hiệu bánh có thể đáp ứng nhu cầu thưởng thức các loại bánh.</t>
  </si>
  <si>
    <t>Blueberry Custard</t>
  </si>
  <si>
    <t>SN00</t>
  </si>
  <si>
    <t>BREADTALK VC BIÊN HÒA_ Report Form SEPTEMBER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</si>
</sst>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 _₫_-;\-* #,##0.00\ _₫_-;_-* &quot;-&quot;??\ _₫_-;_-@_-"/>
    <numFmt numFmtId="164" formatCode="#,##0;\(#,##0\)"/>
    <numFmt numFmtId="165" formatCode="#,##0;\-#,##0"/>
    <numFmt numFmtId="166" formatCode="_-* #,##0\ _₫_-;\-* #,##0\ _₫_-;_-* &quot;-&quot;??\ _₫_-;_-@_-"/>
    <numFmt numFmtId="167" formatCode="_(* #,##0.00_);_(* \(#,##0.00\);_(* &quot;-&quot;??_);_(@_)"/>
  </numFmts>
  <fonts count="66" x14ac:knownFonts="1">
    <font>
      <sz val="10"/>
      <color rgb="FF000000"/>
      <name val="Arial"/>
      <family val="2"/>
      <charset val="163"/>
    </font>
    <font>
      <sz val="10"/>
      <color rgb="FF000000"/>
      <name val="Arial"/>
      <family val="2"/>
      <charset val="163"/>
    </font>
    <font>
      <b/>
      <i/>
      <sz val="16"/>
      <color rgb="FF000000"/>
      <name val="Times New Roman"/>
      <family val="1"/>
    </font>
    <font>
      <b/>
      <i/>
      <sz val="12"/>
      <color rgb="FFFF0000"/>
      <name val="Times New Roman"/>
      <family val="1"/>
    </font>
    <font>
      <sz val="10"/>
      <name val="Arial"/>
      <family val="2"/>
      <charset val="163"/>
    </font>
    <font>
      <b/>
      <i/>
      <sz val="12"/>
      <color rgb="FFFF0000"/>
      <name val="Times New Roman"/>
      <family val="1"/>
      <charset val="163"/>
    </font>
    <font>
      <b/>
      <sz val="12"/>
      <name val="Arial"/>
      <family val="2"/>
      <charset val="163"/>
    </font>
    <font>
      <sz val="10"/>
      <color rgb="FF000000"/>
      <name val="Cambria"/>
      <family val="1"/>
      <charset val="163"/>
      <scheme val="major"/>
    </font>
    <font>
      <b/>
      <i/>
      <sz val="11"/>
      <color rgb="FF000000"/>
      <name val="Times New Roman"/>
      <family val="1"/>
    </font>
    <font>
      <b/>
      <sz val="10"/>
      <color rgb="FF000000"/>
      <name val="Times New Roman"/>
      <family val="1"/>
      <charset val="163"/>
    </font>
    <font>
      <b/>
      <i/>
      <sz val="10"/>
      <color rgb="FF000000"/>
      <name val="Times New Roman"/>
      <family val="1"/>
      <charset val="163"/>
    </font>
    <font>
      <b/>
      <i/>
      <sz val="10"/>
      <color rgb="FFFF0000"/>
      <name val="Times New Roman"/>
      <family val="1"/>
      <charset val="163"/>
    </font>
    <font>
      <b/>
      <i/>
      <sz val="12"/>
      <color rgb="FF000000"/>
      <name val="Times New Roman"/>
      <family val="1"/>
      <charset val="163"/>
    </font>
    <font>
      <b/>
      <sz val="12"/>
      <name val="Calibri"/>
      <family val="2"/>
      <charset val="163"/>
      <scheme val="minor"/>
    </font>
    <font>
      <b/>
      <i/>
      <sz val="11"/>
      <color rgb="FF000000"/>
      <name val="Times New Roman"/>
      <family val="1"/>
      <charset val="163"/>
    </font>
    <font>
      <b/>
      <i/>
      <sz val="12"/>
      <color rgb="FF000000"/>
      <name val="Times New Roman"/>
      <family val="1"/>
    </font>
    <font>
      <sz val="11"/>
      <name val="Arial"/>
      <family val="2"/>
    </font>
    <font>
      <i/>
      <sz val="12"/>
      <color rgb="FFFF0000"/>
      <name val="Arial"/>
      <family val="2"/>
      <charset val="163"/>
    </font>
    <font>
      <sz val="12"/>
      <color rgb="FF000000"/>
      <name val="Arial"/>
      <family val="2"/>
      <charset val="163"/>
    </font>
    <font>
      <b/>
      <sz val="11"/>
      <color rgb="FF000000"/>
      <name val="Times New Roman"/>
      <family val="1"/>
    </font>
    <font>
      <b/>
      <sz val="9"/>
      <color rgb="FF000000"/>
      <name val="Arial"/>
      <family val="2"/>
      <charset val="163"/>
    </font>
    <font>
      <b/>
      <sz val="9"/>
      <color rgb="FF000000"/>
      <name val="Arial"/>
      <family val="2"/>
    </font>
    <font>
      <b/>
      <sz val="11"/>
      <name val="Times New Roman"/>
      <family val="1"/>
      <charset val="163"/>
    </font>
    <font>
      <b/>
      <i/>
      <sz val="9"/>
      <name val="Arial"/>
      <family val="2"/>
    </font>
    <font>
      <b/>
      <sz val="11"/>
      <name val="Times New Roman"/>
      <family val="1"/>
    </font>
    <font>
      <b/>
      <i/>
      <sz val="9"/>
      <name val="Arial"/>
      <family val="2"/>
      <charset val="163"/>
    </font>
    <font>
      <sz val="10"/>
      <name val="Arial"/>
      <family val="2"/>
    </font>
    <font>
      <b/>
      <i/>
      <sz val="11"/>
      <name val="Arial"/>
      <family val="2"/>
    </font>
    <font>
      <b/>
      <sz val="9"/>
      <name val="Arial"/>
      <family val="2"/>
    </font>
    <font>
      <sz val="11"/>
      <color rgb="FF000000"/>
      <name val="Arial"/>
      <family val="2"/>
    </font>
    <font>
      <b/>
      <i/>
      <sz val="9"/>
      <color rgb="FF000000"/>
      <name val="Arial"/>
      <family val="2"/>
    </font>
    <font>
      <b/>
      <i/>
      <sz val="9"/>
      <color rgb="FFFF0000"/>
      <name val="Arial"/>
      <family val="2"/>
    </font>
    <font>
      <b/>
      <sz val="11"/>
      <color theme="3"/>
      <name val="Arial"/>
      <family val="2"/>
    </font>
    <font>
      <b/>
      <sz val="12"/>
      <color theme="3"/>
      <name val="Times New Roman"/>
      <family val="1"/>
    </font>
    <font>
      <b/>
      <sz val="11"/>
      <color theme="3"/>
      <name val="Times New Roman"/>
      <family val="1"/>
    </font>
    <font>
      <b/>
      <i/>
      <sz val="11"/>
      <color rgb="FF000000"/>
      <name val="Arial"/>
      <family val="2"/>
    </font>
    <font>
      <b/>
      <sz val="10"/>
      <color rgb="FF000000"/>
      <name val="Arial"/>
      <family val="2"/>
    </font>
    <font>
      <b/>
      <sz val="12"/>
      <color theme="3"/>
      <name val="Arial"/>
      <family val="2"/>
    </font>
    <font>
      <b/>
      <i/>
      <sz val="11"/>
      <color rgb="FFC00000"/>
      <name val="Arial"/>
      <family val="2"/>
    </font>
    <font>
      <b/>
      <sz val="10"/>
      <color rgb="FFC00000"/>
      <name val="Arial"/>
      <family val="2"/>
    </font>
    <font>
      <sz val="10"/>
      <color rgb="FFC00000"/>
      <name val="Arial"/>
      <family val="2"/>
    </font>
    <font>
      <sz val="10"/>
      <color rgb="FFFF0000"/>
      <name val="Arial"/>
      <family val="2"/>
    </font>
    <font>
      <b/>
      <sz val="10"/>
      <color rgb="FFFF0000"/>
      <name val="Arial"/>
      <family val="2"/>
    </font>
    <font>
      <b/>
      <sz val="10"/>
      <color rgb="FFC00000"/>
      <name val="Arial"/>
      <family val="2"/>
      <charset val="163"/>
    </font>
    <font>
      <b/>
      <sz val="11"/>
      <color rgb="FF000000"/>
      <name val="Cambria"/>
      <family val="1"/>
      <charset val="163"/>
      <scheme val="major"/>
    </font>
    <font>
      <b/>
      <sz val="10"/>
      <color rgb="FF000000"/>
      <name val="Cambria"/>
      <family val="1"/>
      <charset val="163"/>
      <scheme val="major"/>
    </font>
    <font>
      <sz val="11"/>
      <color rgb="FFC00000"/>
      <name val="Arial"/>
      <family val="2"/>
    </font>
    <font>
      <sz val="11"/>
      <color theme="1"/>
      <name val="Calibri"/>
      <family val="2"/>
      <scheme val="minor"/>
    </font>
    <font>
      <b/>
      <sz val="12"/>
      <color rgb="FFFF0000"/>
      <name val="Times New Roman"/>
      <family val="1"/>
    </font>
    <font>
      <b/>
      <sz val="12"/>
      <color rgb="FFFF0000"/>
      <name val="Times New Roman"/>
      <family val="1"/>
      <charset val="163"/>
    </font>
    <font>
      <sz val="12"/>
      <color rgb="FF000000"/>
      <name val="Cambria"/>
      <family val="1"/>
      <charset val="163"/>
      <scheme val="major"/>
    </font>
    <font>
      <b/>
      <i/>
      <sz val="11"/>
      <color rgb="FFC00000"/>
      <name val="Times New Roman"/>
      <family val="1"/>
    </font>
    <font>
      <b/>
      <sz val="10"/>
      <color rgb="FFC00000"/>
      <name val="Times New Roman"/>
      <family val="1"/>
    </font>
    <font>
      <b/>
      <sz val="9"/>
      <color indexed="81"/>
      <name val="Tahoma"/>
      <family val="2"/>
      <charset val="163"/>
    </font>
    <font>
      <b/>
      <sz val="22"/>
      <color rgb="FF000000"/>
      <name val="Arial"/>
      <family val="2"/>
    </font>
    <font>
      <b/>
      <sz val="12"/>
      <color rgb="FF000000"/>
      <name val="Times New Roman"/>
      <family val="1"/>
    </font>
    <font>
      <sz val="12"/>
      <color rgb="FF000000"/>
      <name val="Times New Roman"/>
    </font>
    <font>
      <sz val="12"/>
      <color rgb="FFFF0000"/>
      <name val="Times New Roman"/>
    </font>
    <font>
      <sz val="14"/>
      <color rgb="FF000000"/>
      <name val="Times New Roman"/>
      <family val="1"/>
      <charset val="163"/>
    </font>
    <font>
      <sz val="14"/>
      <color rgb="FF000000"/>
      <name val="Times New Roman"/>
      <family val="1"/>
    </font>
    <font>
      <sz val="14"/>
      <color rgb="FFFF0000"/>
      <name val="Times New Roman"/>
      <family val="1"/>
      <charset val="163"/>
    </font>
    <font>
      <sz val="14"/>
      <name val="Arial"/>
      <family val="2"/>
      <charset val="163"/>
    </font>
    <font>
      <b/>
      <sz val="14"/>
      <color rgb="FF000000"/>
      <name val="Times New Roman"/>
      <family val="1"/>
    </font>
    <font>
      <sz val="10"/>
      <color rgb="FF000000"/>
      <name val="Cambria"/>
      <family val="1"/>
      <charset val="163"/>
    </font>
    <font>
      <sz val="12"/>
      <name val="Times New Roman"/>
      <family val="1"/>
    </font>
    <font>
      <sz val="9"/>
      <color rgb="FF000000"/>
      <name val="Arial"/>
      <family val="2"/>
    </font>
  </fonts>
  <fills count="22">
    <fill>
      <patternFill patternType="none"/>
    </fill>
    <fill>
      <patternFill patternType="gray125"/>
    </fill>
    <fill>
      <patternFill patternType="solid">
        <fgColor theme="0" tint="-0.249977111117893"/>
        <bgColor rgb="FFFFFF99"/>
      </patternFill>
    </fill>
    <fill>
      <patternFill patternType="solid">
        <fgColor rgb="FFFFFF00"/>
        <bgColor rgb="FFFFFF00"/>
      </patternFill>
    </fill>
    <fill>
      <patternFill patternType="solid">
        <fgColor rgb="FFFFFF99"/>
        <bgColor rgb="FFFFFF99"/>
      </patternFill>
    </fill>
    <fill>
      <patternFill patternType="solid">
        <fgColor theme="0"/>
        <bgColor rgb="FFFFFF00"/>
      </patternFill>
    </fill>
    <fill>
      <patternFill patternType="solid">
        <fgColor theme="0"/>
        <bgColor indexed="64"/>
      </patternFill>
    </fill>
    <fill>
      <patternFill patternType="solid">
        <fgColor rgb="FFFFCC99"/>
        <bgColor rgb="FFFFCC99"/>
      </patternFill>
    </fill>
    <fill>
      <patternFill patternType="solid">
        <fgColor rgb="FFFFCC00"/>
        <bgColor rgb="FFFFCC00"/>
      </patternFill>
    </fill>
    <fill>
      <patternFill patternType="solid">
        <fgColor rgb="FFFFC000"/>
        <bgColor indexed="64"/>
      </patternFill>
    </fill>
    <fill>
      <patternFill patternType="solid">
        <fgColor theme="0"/>
        <bgColor rgb="FFFFCC00"/>
      </patternFill>
    </fill>
    <fill>
      <patternFill patternType="solid">
        <fgColor theme="0" tint="-0.249977111117893"/>
        <bgColor indexed="64"/>
      </patternFill>
    </fill>
    <fill>
      <patternFill patternType="solid">
        <fgColor rgb="FF99CCFF"/>
        <bgColor rgb="FF99CCFF"/>
      </patternFill>
    </fill>
    <fill>
      <patternFill patternType="solid">
        <fgColor rgb="FFFFFF0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9" tint="0.39997558519241921"/>
        <bgColor rgb="FFFFFF00"/>
      </patternFill>
    </fill>
    <fill>
      <patternFill patternType="solid">
        <fgColor rgb="FFD9D9D9"/>
        <bgColor rgb="FFD9D9D9"/>
      </patternFill>
    </fill>
    <fill>
      <patternFill patternType="solid">
        <fgColor rgb="FFD99694"/>
        <bgColor rgb="FFD99694"/>
      </patternFill>
    </fill>
    <fill>
      <patternFill patternType="solid">
        <fgColor rgb="FFFFFFFF"/>
        <bgColor rgb="FFFFFFFF"/>
      </patternFill>
    </fill>
    <fill>
      <patternFill patternType="solid">
        <fgColor theme="0"/>
        <bgColor rgb="FFD99694"/>
      </patternFill>
    </fill>
    <fill>
      <patternFill patternType="solid">
        <fgColor rgb="FFE6B9B8"/>
        <bgColor rgb="FFE6B9B8"/>
      </patternFill>
    </fill>
  </fills>
  <borders count="36">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rgb="FF000000"/>
      </right>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bottom/>
      <diagonal/>
    </border>
    <border>
      <left style="thin">
        <color rgb="FF000000"/>
      </left>
      <right style="thin">
        <color rgb="FF000000"/>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167" fontId="47" fillId="0" borderId="0" applyFont="0" applyFill="0" applyBorder="0" applyAlignment="0" applyProtection="0"/>
    <xf numFmtId="0" fontId="47" fillId="0" borderId="0"/>
    <xf numFmtId="9" fontId="47" fillId="0" borderId="0" applyFont="0" applyFill="0" applyBorder="0" applyAlignment="0" applyProtection="0"/>
  </cellStyleXfs>
  <cellXfs count="210">
    <xf numFmtId="0" fontId="0" fillId="0" borderId="0" xfId="0"/>
    <xf numFmtId="0" fontId="2" fillId="0" borderId="0" xfId="0" applyFont="1" applyBorder="1" applyAlignment="1"/>
    <xf numFmtId="0" fontId="2" fillId="0" borderId="0" xfId="0" applyFont="1" applyBorder="1" applyAlignment="1">
      <alignment horizontal="center"/>
    </xf>
    <xf numFmtId="9" fontId="0" fillId="0" borderId="0" xfId="2" applyFont="1" applyAlignment="1">
      <alignment horizontal="center" wrapText="1"/>
    </xf>
    <xf numFmtId="0" fontId="0" fillId="0" borderId="0" xfId="0" applyFont="1" applyAlignment="1">
      <alignment wrapText="1"/>
    </xf>
    <xf numFmtId="0" fontId="4" fillId="0" borderId="0" xfId="0" applyFont="1" applyBorder="1" applyAlignment="1">
      <alignment wrapText="1"/>
    </xf>
    <xf numFmtId="0" fontId="4" fillId="0" borderId="0" xfId="0" applyFont="1" applyBorder="1" applyAlignment="1">
      <alignment horizontal="center" wrapText="1"/>
    </xf>
    <xf numFmtId="0" fontId="3" fillId="0" borderId="0" xfId="0" applyFont="1" applyBorder="1" applyAlignment="1">
      <alignment vertical="center" wrapText="1"/>
    </xf>
    <xf numFmtId="0" fontId="4" fillId="0" borderId="0" xfId="0" applyFont="1" applyBorder="1" applyAlignment="1">
      <alignment vertical="center" wrapText="1"/>
    </xf>
    <xf numFmtId="0" fontId="4" fillId="0" borderId="0" xfId="0" applyFont="1" applyBorder="1" applyAlignment="1">
      <alignment horizontal="center" vertical="center" wrapText="1"/>
    </xf>
    <xf numFmtId="0" fontId="5" fillId="0" borderId="0" xfId="0" applyFont="1" applyBorder="1" applyAlignment="1">
      <alignment vertical="center" wrapText="1"/>
    </xf>
    <xf numFmtId="9" fontId="0" fillId="0" borderId="0" xfId="2" applyFont="1" applyAlignment="1">
      <alignment horizontal="center" vertical="center" wrapText="1"/>
    </xf>
    <xf numFmtId="0" fontId="0" fillId="0" borderId="0" xfId="0" applyFont="1" applyAlignment="1">
      <alignment vertical="center" wrapText="1"/>
    </xf>
    <xf numFmtId="0" fontId="0" fillId="0" borderId="0" xfId="0" applyFont="1" applyAlignment="1">
      <alignment horizontal="center" wrapText="1"/>
    </xf>
    <xf numFmtId="0" fontId="7" fillId="0" borderId="0" xfId="0" applyFont="1" applyBorder="1" applyAlignment="1">
      <alignment horizontal="left" vertical="top" wrapText="1"/>
    </xf>
    <xf numFmtId="0" fontId="8" fillId="0" borderId="10" xfId="0" applyFont="1" applyBorder="1" applyAlignment="1">
      <alignment vertical="center" wrapText="1"/>
    </xf>
    <xf numFmtId="164" fontId="9" fillId="0" borderId="10" xfId="0" applyNumberFormat="1" applyFont="1" applyBorder="1" applyAlignment="1">
      <alignment horizontal="right" wrapText="1"/>
    </xf>
    <xf numFmtId="0" fontId="8" fillId="0" borderId="10" xfId="0" applyFont="1" applyBorder="1" applyAlignment="1"/>
    <xf numFmtId="164" fontId="10" fillId="0" borderId="10" xfId="0" applyNumberFormat="1" applyFont="1" applyBorder="1" applyAlignment="1">
      <alignment horizontal="right"/>
    </xf>
    <xf numFmtId="164" fontId="10" fillId="0" borderId="10" xfId="0" applyNumberFormat="1" applyFont="1" applyBorder="1" applyAlignment="1">
      <alignment horizontal="right" wrapText="1"/>
    </xf>
    <xf numFmtId="164" fontId="11" fillId="0" borderId="10" xfId="0" applyNumberFormat="1" applyFont="1" applyBorder="1" applyAlignment="1">
      <alignment vertical="center" wrapText="1"/>
    </xf>
    <xf numFmtId="164" fontId="10" fillId="0" borderId="10" xfId="0" applyNumberFormat="1" applyFont="1" applyBorder="1" applyAlignment="1">
      <alignment vertical="center" wrapText="1"/>
    </xf>
    <xf numFmtId="0" fontId="8" fillId="0" borderId="10" xfId="0" applyFont="1" applyBorder="1" applyAlignment="1">
      <alignment horizontal="left" vertical="center" wrapText="1"/>
    </xf>
    <xf numFmtId="0" fontId="8" fillId="0" borderId="10" xfId="0" applyFont="1" applyBorder="1" applyAlignment="1">
      <alignment horizontal="left" vertical="top" wrapText="1"/>
    </xf>
    <xf numFmtId="164" fontId="9" fillId="0" borderId="10" xfId="0" applyNumberFormat="1" applyFont="1" applyBorder="1" applyAlignment="1">
      <alignment vertical="center" wrapText="1"/>
    </xf>
    <xf numFmtId="0" fontId="8" fillId="0" borderId="11" xfId="0" applyFont="1" applyBorder="1" applyAlignment="1">
      <alignment vertical="center" wrapText="1"/>
    </xf>
    <xf numFmtId="164" fontId="9" fillId="0" borderId="11" xfId="0" applyNumberFormat="1" applyFont="1" applyBorder="1" applyAlignment="1">
      <alignment vertical="center" wrapText="1"/>
    </xf>
    <xf numFmtId="0" fontId="8" fillId="4" borderId="2" xfId="0" applyFont="1" applyFill="1" applyBorder="1" applyAlignment="1">
      <alignment vertical="center" wrapText="1"/>
    </xf>
    <xf numFmtId="165" fontId="12" fillId="4" borderId="15" xfId="0" applyNumberFormat="1" applyFont="1" applyFill="1" applyBorder="1" applyAlignment="1">
      <alignment horizontal="center" vertical="center" wrapText="1"/>
    </xf>
    <xf numFmtId="165" fontId="12" fillId="4" borderId="1" xfId="0" applyNumberFormat="1" applyFont="1" applyFill="1" applyBorder="1" applyAlignment="1">
      <alignment horizontal="center" vertical="center" wrapText="1"/>
    </xf>
    <xf numFmtId="0" fontId="13" fillId="2" borderId="2" xfId="0" applyFont="1" applyFill="1" applyBorder="1" applyAlignment="1">
      <alignment vertical="center" wrapText="1"/>
    </xf>
    <xf numFmtId="165" fontId="14" fillId="2" borderId="2" xfId="0" applyNumberFormat="1" applyFont="1" applyFill="1" applyBorder="1" applyAlignment="1">
      <alignment vertical="center" wrapText="1"/>
    </xf>
    <xf numFmtId="165" fontId="9" fillId="2" borderId="2" xfId="0" applyNumberFormat="1" applyFont="1" applyFill="1" applyBorder="1" applyAlignment="1">
      <alignment vertical="center" wrapText="1"/>
    </xf>
    <xf numFmtId="0" fontId="12" fillId="2" borderId="16" xfId="0" applyFont="1" applyFill="1" applyBorder="1" applyAlignment="1">
      <alignment horizontal="center" vertical="center" wrapText="1"/>
    </xf>
    <xf numFmtId="0" fontId="12" fillId="2" borderId="17" xfId="0" applyFont="1" applyFill="1" applyBorder="1" applyAlignment="1">
      <alignment horizontal="center" vertical="center" wrapText="1"/>
    </xf>
    <xf numFmtId="0" fontId="15" fillId="2" borderId="18" xfId="0" applyFont="1" applyFill="1" applyBorder="1" applyAlignment="1">
      <alignment horizontal="center" vertical="center" wrapText="1"/>
    </xf>
    <xf numFmtId="166" fontId="12" fillId="2" borderId="2" xfId="1" applyNumberFormat="1" applyFont="1" applyFill="1" applyBorder="1" applyAlignment="1">
      <alignment horizontal="center" vertical="center" wrapText="1"/>
    </xf>
    <xf numFmtId="0" fontId="16" fillId="0" borderId="2" xfId="0" applyFont="1" applyBorder="1" applyAlignment="1">
      <alignment wrapText="1"/>
    </xf>
    <xf numFmtId="0" fontId="4" fillId="0" borderId="2" xfId="0" applyFont="1" applyBorder="1" applyAlignment="1">
      <alignment wrapText="1"/>
    </xf>
    <xf numFmtId="0" fontId="17" fillId="5" borderId="19" xfId="0" applyFont="1" applyFill="1" applyBorder="1" applyAlignment="1">
      <alignment horizontal="left"/>
    </xf>
    <xf numFmtId="0" fontId="4" fillId="6" borderId="19" xfId="0" applyFont="1" applyFill="1" applyBorder="1" applyAlignment="1">
      <alignment wrapText="1"/>
    </xf>
    <xf numFmtId="0" fontId="18" fillId="6" borderId="20" xfId="0" applyFont="1" applyFill="1" applyBorder="1" applyAlignment="1"/>
    <xf numFmtId="164" fontId="20" fillId="7" borderId="2" xfId="0" applyNumberFormat="1" applyFont="1" applyFill="1" applyBorder="1" applyAlignment="1">
      <alignment vertical="center"/>
    </xf>
    <xf numFmtId="164" fontId="20" fillId="7" borderId="17" xfId="0" applyNumberFormat="1" applyFont="1" applyFill="1" applyBorder="1" applyAlignment="1">
      <alignment horizontal="center" vertical="center"/>
    </xf>
    <xf numFmtId="9" fontId="20" fillId="7" borderId="17" xfId="2" applyFont="1" applyFill="1" applyBorder="1" applyAlignment="1">
      <alignment horizontal="center" vertical="center"/>
    </xf>
    <xf numFmtId="164" fontId="21" fillId="7" borderId="18" xfId="0" applyNumberFormat="1" applyFont="1" applyFill="1" applyBorder="1" applyAlignment="1">
      <alignment horizontal="center" vertical="center"/>
    </xf>
    <xf numFmtId="164" fontId="21" fillId="7" borderId="2" xfId="0" applyNumberFormat="1" applyFont="1" applyFill="1" applyBorder="1" applyAlignment="1">
      <alignment horizontal="center" vertical="center"/>
    </xf>
    <xf numFmtId="164" fontId="20" fillId="7" borderId="2" xfId="0" applyNumberFormat="1" applyFont="1" applyFill="1" applyBorder="1" applyAlignment="1">
      <alignment horizontal="center" vertical="center"/>
    </xf>
    <xf numFmtId="164" fontId="20" fillId="7" borderId="20" xfId="0" applyNumberFormat="1" applyFont="1" applyFill="1" applyBorder="1" applyAlignment="1">
      <alignment horizontal="center" vertical="center"/>
    </xf>
    <xf numFmtId="164" fontId="20" fillId="7" borderId="18" xfId="0" applyNumberFormat="1" applyFont="1" applyFill="1" applyBorder="1" applyAlignment="1">
      <alignment horizontal="center" vertical="center"/>
    </xf>
    <xf numFmtId="164" fontId="22" fillId="0" borderId="2" xfId="0" applyNumberFormat="1" applyFont="1" applyBorder="1" applyAlignment="1">
      <alignment horizontal="left"/>
    </xf>
    <xf numFmtId="164" fontId="23" fillId="0" borderId="17" xfId="0" applyNumberFormat="1" applyFont="1" applyBorder="1" applyAlignment="1">
      <alignment horizontal="center" vertical="center"/>
    </xf>
    <xf numFmtId="164" fontId="23" fillId="0" borderId="20" xfId="0" applyNumberFormat="1" applyFont="1" applyBorder="1" applyAlignment="1">
      <alignment horizontal="center" vertical="center"/>
    </xf>
    <xf numFmtId="164" fontId="24" fillId="0" borderId="17" xfId="0" applyNumberFormat="1" applyFont="1" applyBorder="1" applyAlignment="1">
      <alignment horizontal="center"/>
    </xf>
    <xf numFmtId="9" fontId="23" fillId="0" borderId="17" xfId="0" applyNumberFormat="1" applyFont="1" applyBorder="1" applyAlignment="1">
      <alignment horizontal="center" vertical="center"/>
    </xf>
    <xf numFmtId="166" fontId="23" fillId="0" borderId="17" xfId="1" applyNumberFormat="1" applyFont="1" applyBorder="1" applyAlignment="1">
      <alignment horizontal="center" vertical="center"/>
    </xf>
    <xf numFmtId="9" fontId="25" fillId="3" borderId="2" xfId="0" applyNumberFormat="1" applyFont="1" applyFill="1" applyBorder="1" applyAlignment="1">
      <alignment horizontal="center" vertical="center"/>
    </xf>
    <xf numFmtId="0" fontId="4" fillId="0" borderId="0" xfId="0" applyFont="1" applyAlignment="1">
      <alignment horizontal="center" wrapText="1"/>
    </xf>
    <xf numFmtId="0" fontId="4" fillId="0" borderId="0" xfId="0" applyFont="1" applyAlignment="1">
      <alignment wrapText="1"/>
    </xf>
    <xf numFmtId="164" fontId="22" fillId="0" borderId="21" xfId="0" applyNumberFormat="1" applyFont="1" applyBorder="1" applyAlignment="1">
      <alignment horizontal="left"/>
    </xf>
    <xf numFmtId="164" fontId="25" fillId="0" borderId="20" xfId="0" applyNumberFormat="1" applyFont="1" applyBorder="1" applyAlignment="1">
      <alignment horizontal="center" vertical="center"/>
    </xf>
    <xf numFmtId="0" fontId="26" fillId="0" borderId="0" xfId="0" applyFont="1" applyAlignment="1">
      <alignment horizontal="center" wrapText="1"/>
    </xf>
    <xf numFmtId="164" fontId="22" fillId="0" borderId="22" xfId="0" applyNumberFormat="1" applyFont="1" applyBorder="1" applyAlignment="1">
      <alignment horizontal="left"/>
    </xf>
    <xf numFmtId="164" fontId="22" fillId="0" borderId="23" xfId="0" applyNumberFormat="1" applyFont="1" applyBorder="1" applyAlignment="1">
      <alignment horizontal="left"/>
    </xf>
    <xf numFmtId="164" fontId="25" fillId="0" borderId="17" xfId="0" applyNumberFormat="1" applyFont="1" applyBorder="1" applyAlignment="1">
      <alignment horizontal="center" vertical="center"/>
    </xf>
    <xf numFmtId="164" fontId="22" fillId="0" borderId="17" xfId="0" applyNumberFormat="1" applyFont="1" applyBorder="1" applyAlignment="1">
      <alignment horizontal="left"/>
    </xf>
    <xf numFmtId="164" fontId="22" fillId="0" borderId="24" xfId="0" applyNumberFormat="1" applyFont="1" applyBorder="1" applyAlignment="1">
      <alignment horizontal="left"/>
    </xf>
    <xf numFmtId="0" fontId="26" fillId="0" borderId="0" xfId="0" applyFont="1" applyAlignment="1">
      <alignment wrapText="1"/>
    </xf>
    <xf numFmtId="164" fontId="27" fillId="8" borderId="17" xfId="0" applyNumberFormat="1" applyFont="1" applyFill="1" applyBorder="1" applyAlignment="1">
      <alignment horizontal="center" vertical="center"/>
    </xf>
    <xf numFmtId="164" fontId="25" fillId="8" borderId="17" xfId="0" applyNumberFormat="1" applyFont="1" applyFill="1" applyBorder="1" applyAlignment="1">
      <alignment horizontal="center" vertical="center"/>
    </xf>
    <xf numFmtId="164" fontId="28" fillId="8" borderId="23" xfId="0" applyNumberFormat="1" applyFont="1" applyFill="1" applyBorder="1" applyAlignment="1">
      <alignment horizontal="center" vertical="center"/>
    </xf>
    <xf numFmtId="166" fontId="25" fillId="8" borderId="17" xfId="1" applyNumberFormat="1" applyFont="1" applyFill="1" applyBorder="1" applyAlignment="1">
      <alignment horizontal="center" vertical="center"/>
    </xf>
    <xf numFmtId="9" fontId="23" fillId="9" borderId="17" xfId="0" applyNumberFormat="1" applyFont="1" applyFill="1" applyBorder="1" applyAlignment="1">
      <alignment horizontal="center" vertical="center"/>
    </xf>
    <xf numFmtId="164" fontId="28" fillId="8" borderId="15" xfId="0" applyNumberFormat="1" applyFont="1" applyFill="1" applyBorder="1" applyAlignment="1">
      <alignment horizontal="center" vertical="center"/>
    </xf>
    <xf numFmtId="164" fontId="28" fillId="8" borderId="2" xfId="0" applyNumberFormat="1" applyFont="1" applyFill="1" applyBorder="1" applyAlignment="1">
      <alignment horizontal="center" vertical="center"/>
    </xf>
    <xf numFmtId="0" fontId="29" fillId="0" borderId="0" xfId="0" applyFont="1" applyAlignment="1">
      <alignment wrapText="1"/>
    </xf>
    <xf numFmtId="164" fontId="21" fillId="10" borderId="0" xfId="0" applyNumberFormat="1" applyFont="1" applyFill="1" applyBorder="1" applyAlignment="1">
      <alignment horizontal="center" vertical="center"/>
    </xf>
    <xf numFmtId="0" fontId="0" fillId="0" borderId="0" xfId="0" applyFont="1" applyBorder="1" applyAlignment="1">
      <alignment wrapText="1"/>
    </xf>
    <xf numFmtId="9" fontId="21" fillId="10" borderId="0" xfId="2" applyFont="1" applyFill="1" applyBorder="1" applyAlignment="1">
      <alignment horizontal="center" vertical="center"/>
    </xf>
    <xf numFmtId="164" fontId="6" fillId="11" borderId="2" xfId="0" applyNumberFormat="1" applyFont="1" applyFill="1" applyBorder="1" applyAlignment="1">
      <alignment vertical="center"/>
    </xf>
    <xf numFmtId="0" fontId="26" fillId="11" borderId="19" xfId="0" applyFont="1" applyFill="1" applyBorder="1" applyAlignment="1">
      <alignment vertical="center" wrapText="1"/>
    </xf>
    <xf numFmtId="0" fontId="26" fillId="0" borderId="19" xfId="0" applyFont="1" applyBorder="1" applyAlignment="1">
      <alignment vertical="center" wrapText="1"/>
    </xf>
    <xf numFmtId="0" fontId="26" fillId="0" borderId="20" xfId="0" applyFont="1" applyBorder="1" applyAlignment="1">
      <alignment vertical="center" wrapText="1"/>
    </xf>
    <xf numFmtId="164" fontId="31" fillId="12" borderId="2" xfId="0" applyNumberFormat="1" applyFont="1" applyFill="1" applyBorder="1" applyAlignment="1">
      <alignment horizontal="center" vertical="center"/>
    </xf>
    <xf numFmtId="0" fontId="26" fillId="0" borderId="25" xfId="0" applyFont="1" applyBorder="1" applyAlignment="1">
      <alignment vertical="center" wrapText="1"/>
    </xf>
    <xf numFmtId="43" fontId="0" fillId="0" borderId="0" xfId="1" applyNumberFormat="1" applyFont="1" applyAlignment="1">
      <alignment vertical="center" wrapText="1"/>
    </xf>
    <xf numFmtId="0" fontId="0" fillId="0" borderId="0" xfId="0" applyFont="1" applyAlignment="1">
      <alignment horizontal="center" vertical="center" wrapText="1"/>
    </xf>
    <xf numFmtId="164" fontId="32" fillId="0" borderId="2" xfId="0" applyNumberFormat="1" applyFont="1" applyBorder="1" applyAlignment="1">
      <alignment vertical="center"/>
    </xf>
    <xf numFmtId="164" fontId="33" fillId="6" borderId="20" xfId="0" applyNumberFormat="1" applyFont="1" applyFill="1" applyBorder="1" applyAlignment="1">
      <alignment horizontal="center" vertical="center"/>
    </xf>
    <xf numFmtId="164" fontId="33" fillId="0" borderId="17" xfId="0" applyNumberFormat="1" applyFont="1" applyBorder="1" applyAlignment="1">
      <alignment horizontal="center" vertical="center"/>
    </xf>
    <xf numFmtId="164" fontId="33" fillId="0" borderId="23" xfId="0" applyNumberFormat="1" applyFont="1" applyBorder="1" applyAlignment="1">
      <alignment horizontal="center" vertical="center"/>
    </xf>
    <xf numFmtId="164" fontId="33" fillId="13" borderId="17" xfId="0" applyNumberFormat="1" applyFont="1" applyFill="1" applyBorder="1" applyAlignment="1">
      <alignment horizontal="center" vertical="center"/>
    </xf>
    <xf numFmtId="164" fontId="34" fillId="0" borderId="17" xfId="0" applyNumberFormat="1" applyFont="1" applyBorder="1" applyAlignment="1">
      <alignment horizontal="center" vertical="center"/>
    </xf>
    <xf numFmtId="164" fontId="35" fillId="0" borderId="2" xfId="0" applyNumberFormat="1" applyFont="1" applyBorder="1" applyAlignment="1">
      <alignment vertical="center"/>
    </xf>
    <xf numFmtId="3" fontId="36" fillId="0" borderId="20" xfId="0" applyNumberFormat="1" applyFont="1" applyBorder="1" applyAlignment="1">
      <alignment vertical="center"/>
    </xf>
    <xf numFmtId="3" fontId="36" fillId="0" borderId="17" xfId="0" applyNumberFormat="1" applyFont="1" applyBorder="1" applyAlignment="1">
      <alignment vertical="center"/>
    </xf>
    <xf numFmtId="3" fontId="36" fillId="13" borderId="17" xfId="0" applyNumberFormat="1" applyFont="1" applyFill="1" applyBorder="1" applyAlignment="1">
      <alignment vertical="center"/>
    </xf>
    <xf numFmtId="164" fontId="36" fillId="0" borderId="24" xfId="0" applyNumberFormat="1" applyFont="1" applyBorder="1" applyAlignment="1">
      <alignment horizontal="center" vertical="center"/>
    </xf>
    <xf numFmtId="0" fontId="37" fillId="0" borderId="0" xfId="0" applyFont="1" applyAlignment="1">
      <alignment vertical="center" wrapText="1"/>
    </xf>
    <xf numFmtId="164" fontId="38" fillId="0" borderId="2" xfId="0" applyNumberFormat="1" applyFont="1" applyBorder="1" applyAlignment="1">
      <alignment vertical="center"/>
    </xf>
    <xf numFmtId="0" fontId="39" fillId="0" borderId="20" xfId="0" applyFont="1" applyBorder="1" applyAlignment="1">
      <alignment vertical="center"/>
    </xf>
    <xf numFmtId="3" fontId="39" fillId="0" borderId="17" xfId="0" applyNumberFormat="1" applyFont="1" applyBorder="1" applyAlignment="1">
      <alignment vertical="center"/>
    </xf>
    <xf numFmtId="3" fontId="39" fillId="13" borderId="17" xfId="0" applyNumberFormat="1" applyFont="1" applyFill="1" applyBorder="1" applyAlignment="1">
      <alignment vertical="center"/>
    </xf>
    <xf numFmtId="3" fontId="39" fillId="13" borderId="18" xfId="0" applyNumberFormat="1" applyFont="1" applyFill="1" applyBorder="1" applyAlignment="1">
      <alignment vertical="center"/>
    </xf>
    <xf numFmtId="164" fontId="39" fillId="0" borderId="2" xfId="0" applyNumberFormat="1" applyFont="1" applyBorder="1" applyAlignment="1">
      <alignment horizontal="center" vertical="center"/>
    </xf>
    <xf numFmtId="0" fontId="40" fillId="0" borderId="0" xfId="0" applyFont="1" applyAlignment="1">
      <alignment vertical="center" wrapText="1"/>
    </xf>
    <xf numFmtId="164" fontId="30" fillId="0" borderId="20" xfId="0" applyNumberFormat="1" applyFont="1" applyBorder="1" applyAlignment="1">
      <alignment vertical="center"/>
    </xf>
    <xf numFmtId="164" fontId="30" fillId="0" borderId="17" xfId="0" applyNumberFormat="1" applyFont="1" applyBorder="1" applyAlignment="1">
      <alignment vertical="center"/>
    </xf>
    <xf numFmtId="164" fontId="30" fillId="13" borderId="17" xfId="0" applyNumberFormat="1" applyFont="1" applyFill="1" applyBorder="1" applyAlignment="1">
      <alignment vertical="center"/>
    </xf>
    <xf numFmtId="164" fontId="30" fillId="13" borderId="18" xfId="0" applyNumberFormat="1" applyFont="1" applyFill="1" applyBorder="1" applyAlignment="1">
      <alignment vertical="center"/>
    </xf>
    <xf numFmtId="164" fontId="30" fillId="0" borderId="2" xfId="0" applyNumberFormat="1" applyFont="1" applyBorder="1" applyAlignment="1">
      <alignment horizontal="center" vertical="center"/>
    </xf>
    <xf numFmtId="0" fontId="41" fillId="0" borderId="0" xfId="0" applyFont="1" applyAlignment="1">
      <alignment vertical="center" wrapText="1"/>
    </xf>
    <xf numFmtId="0" fontId="42" fillId="0" borderId="0" xfId="0" applyFont="1" applyAlignment="1">
      <alignment horizontal="center" wrapText="1"/>
    </xf>
    <xf numFmtId="0" fontId="42" fillId="6" borderId="0" xfId="0" applyFont="1" applyFill="1" applyAlignment="1">
      <alignment horizontal="center" wrapText="1"/>
    </xf>
    <xf numFmtId="0" fontId="44" fillId="13" borderId="2" xfId="0" applyFont="1" applyFill="1" applyBorder="1" applyAlignment="1">
      <alignment horizontal="center" vertical="center" wrapText="1"/>
    </xf>
    <xf numFmtId="0" fontId="45" fillId="13" borderId="2" xfId="0" applyFont="1" applyFill="1" applyBorder="1" applyAlignment="1">
      <alignment horizontal="center" vertical="center" wrapText="1"/>
    </xf>
    <xf numFmtId="0" fontId="46" fillId="0" borderId="26" xfId="0" applyFont="1" applyBorder="1" applyAlignment="1">
      <alignment wrapText="1"/>
    </xf>
    <xf numFmtId="0" fontId="7" fillId="0" borderId="2" xfId="0" applyFont="1" applyBorder="1" applyAlignment="1">
      <alignment horizontal="center" vertical="center" wrapText="1"/>
    </xf>
    <xf numFmtId="0" fontId="7" fillId="0" borderId="2" xfId="0" applyFont="1" applyBorder="1" applyAlignment="1">
      <alignment vertical="center" wrapText="1"/>
    </xf>
    <xf numFmtId="0" fontId="46" fillId="0" borderId="27" xfId="0" applyFont="1" applyBorder="1" applyAlignment="1">
      <alignment wrapText="1"/>
    </xf>
    <xf numFmtId="0" fontId="46" fillId="0" borderId="28" xfId="0" applyFont="1" applyBorder="1" applyAlignment="1">
      <alignment wrapText="1"/>
    </xf>
    <xf numFmtId="0" fontId="45" fillId="13" borderId="5" xfId="0" applyFont="1" applyFill="1" applyBorder="1" applyAlignment="1">
      <alignment horizontal="center" vertical="center" wrapText="1"/>
    </xf>
    <xf numFmtId="0" fontId="7" fillId="0" borderId="5" xfId="0" applyFont="1" applyBorder="1" applyAlignment="1">
      <alignment horizontal="center" vertical="center" wrapText="1"/>
    </xf>
    <xf numFmtId="0" fontId="48" fillId="0" borderId="9" xfId="0" applyFont="1" applyBorder="1" applyAlignment="1">
      <alignment horizontal="center" vertical="center" wrapText="1"/>
    </xf>
    <xf numFmtId="0" fontId="49" fillId="0" borderId="9" xfId="0" applyFont="1" applyBorder="1" applyAlignment="1">
      <alignment horizontal="center" vertical="center" wrapText="1"/>
    </xf>
    <xf numFmtId="0" fontId="50" fillId="0" borderId="0" xfId="0" applyFont="1" applyBorder="1" applyAlignment="1">
      <alignment horizontal="left" vertical="top" wrapText="1"/>
    </xf>
    <xf numFmtId="0" fontId="18" fillId="0" borderId="0" xfId="0" applyFont="1" applyAlignment="1">
      <alignment wrapText="1"/>
    </xf>
    <xf numFmtId="0" fontId="18" fillId="0" borderId="0" xfId="0" applyFont="1" applyAlignment="1">
      <alignment horizontal="center" wrapText="1"/>
    </xf>
    <xf numFmtId="0" fontId="8" fillId="15" borderId="10" xfId="0" applyFont="1" applyFill="1" applyBorder="1" applyAlignment="1">
      <alignment vertical="center" wrapText="1"/>
    </xf>
    <xf numFmtId="0" fontId="10" fillId="16" borderId="10" xfId="0" applyFont="1" applyFill="1" applyBorder="1" applyAlignment="1">
      <alignment vertical="center" wrapText="1"/>
    </xf>
    <xf numFmtId="164" fontId="10" fillId="15" borderId="10" xfId="0" quotePrefix="1" applyNumberFormat="1" applyFont="1" applyFill="1" applyBorder="1" applyAlignment="1">
      <alignment horizontal="right" vertical="center" wrapText="1"/>
    </xf>
    <xf numFmtId="0" fontId="51" fillId="13" borderId="10" xfId="0" applyFont="1" applyFill="1" applyBorder="1" applyAlignment="1">
      <alignment vertical="center" wrapText="1"/>
    </xf>
    <xf numFmtId="9" fontId="52" fillId="13" borderId="10" xfId="0" applyNumberFormat="1" applyFont="1" applyFill="1" applyBorder="1" applyAlignment="1">
      <alignment vertical="center" wrapText="1"/>
    </xf>
    <xf numFmtId="0" fontId="55" fillId="17" borderId="17" xfId="0" applyFont="1" applyFill="1" applyBorder="1" applyAlignment="1">
      <alignment horizontal="center" vertical="center" wrapText="1"/>
    </xf>
    <xf numFmtId="0" fontId="0" fillId="0" borderId="0" xfId="0" applyAlignment="1">
      <alignment vertical="center"/>
    </xf>
    <xf numFmtId="3" fontId="56" fillId="0" borderId="17" xfId="0" applyNumberFormat="1" applyFont="1" applyBorder="1" applyAlignment="1">
      <alignment horizontal="right" vertical="center"/>
    </xf>
    <xf numFmtId="3" fontId="56" fillId="18" borderId="17" xfId="0" applyNumberFormat="1" applyFont="1" applyFill="1" applyBorder="1" applyAlignment="1">
      <alignment horizontal="right" vertical="center"/>
    </xf>
    <xf numFmtId="3" fontId="56" fillId="20" borderId="17" xfId="0" applyNumberFormat="1" applyFont="1" applyFill="1" applyBorder="1" applyAlignment="1">
      <alignment horizontal="right" vertical="center"/>
    </xf>
    <xf numFmtId="3" fontId="57" fillId="0" borderId="17" xfId="0" applyNumberFormat="1" applyFont="1" applyBorder="1" applyAlignment="1">
      <alignment horizontal="right" vertical="center"/>
    </xf>
    <xf numFmtId="9" fontId="57" fillId="19" borderId="17" xfId="0" applyNumberFormat="1" applyFont="1" applyFill="1" applyBorder="1" applyAlignment="1">
      <alignment horizontal="right" vertical="center"/>
    </xf>
    <xf numFmtId="0" fontId="58" fillId="0" borderId="17" xfId="0" applyFont="1" applyBorder="1" applyAlignment="1">
      <alignment horizontal="center" vertical="center"/>
    </xf>
    <xf numFmtId="0" fontId="59" fillId="18" borderId="17" xfId="0" applyFont="1" applyFill="1" applyBorder="1" applyAlignment="1">
      <alignment horizontal="center" vertical="center"/>
    </xf>
    <xf numFmtId="0" fontId="59" fillId="19" borderId="17" xfId="0" applyFont="1" applyFill="1" applyBorder="1" applyAlignment="1">
      <alignment horizontal="center" vertical="center"/>
    </xf>
    <xf numFmtId="9" fontId="56" fillId="21" borderId="17" xfId="0" applyNumberFormat="1" applyFont="1" applyFill="1" applyBorder="1" applyAlignment="1">
      <alignment horizontal="right" vertical="center"/>
    </xf>
    <xf numFmtId="0" fontId="62" fillId="17" borderId="17" xfId="0" applyFont="1" applyFill="1" applyBorder="1" applyAlignment="1">
      <alignment horizontal="center" vertical="center"/>
    </xf>
    <xf numFmtId="0" fontId="25" fillId="3" borderId="2" xfId="0" applyNumberFormat="1" applyFont="1" applyFill="1" applyBorder="1" applyAlignment="1">
      <alignment horizontal="center" vertical="center"/>
    </xf>
    <xf numFmtId="0" fontId="63" fillId="0" borderId="2" xfId="0" applyFont="1" applyBorder="1" applyAlignment="1">
      <alignment vertical="center" wrapText="1"/>
    </xf>
    <xf numFmtId="0" fontId="64" fillId="0" borderId="0" xfId="0" applyFont="1" applyBorder="1" applyAlignment="1">
      <alignment vertical="center" wrapText="1"/>
    </xf>
    <xf numFmtId="0" fontId="64" fillId="0" borderId="1" xfId="0" applyFont="1" applyBorder="1" applyAlignment="1">
      <alignment vertical="center" wrapText="1"/>
    </xf>
    <xf numFmtId="0" fontId="65" fillId="0" borderId="0" xfId="0" applyFont="1" applyBorder="1" applyAlignment="1">
      <alignment vertical="center" wrapText="1"/>
    </xf>
    <xf numFmtId="0" fontId="65" fillId="0" borderId="6" xfId="0" applyFont="1" applyBorder="1" applyAlignment="1">
      <alignment horizontal="left" vertical="center" wrapText="1"/>
    </xf>
    <xf numFmtId="0" fontId="65" fillId="0" borderId="8" xfId="0" applyFont="1" applyBorder="1" applyAlignment="1">
      <alignment horizontal="left" vertical="center" wrapText="1"/>
    </xf>
    <xf numFmtId="0" fontId="65" fillId="0" borderId="33" xfId="0" applyFont="1" applyBorder="1" applyAlignment="1">
      <alignment horizontal="left" vertical="center" wrapText="1"/>
    </xf>
    <xf numFmtId="0" fontId="65" fillId="0" borderId="1" xfId="0" applyFont="1" applyBorder="1" applyAlignment="1">
      <alignment horizontal="left" vertical="center" wrapText="1"/>
    </xf>
    <xf numFmtId="0" fontId="65" fillId="0" borderId="34" xfId="0" applyFont="1" applyBorder="1" applyAlignment="1">
      <alignment horizontal="left" vertical="center" wrapText="1"/>
    </xf>
    <xf numFmtId="0" fontId="65" fillId="0" borderId="35" xfId="0" applyFont="1" applyBorder="1" applyAlignment="1">
      <alignment horizontal="left" vertical="center" wrapText="1"/>
    </xf>
    <xf numFmtId="0" fontId="29" fillId="0" borderId="2" xfId="0" applyFont="1" applyBorder="1" applyAlignment="1">
      <alignment horizontal="center" vertical="center" wrapText="1"/>
    </xf>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0" xfId="0" applyFont="1" applyBorder="1" applyAlignment="1">
      <alignment horizontal="center" vertical="center" wrapText="1"/>
    </xf>
    <xf numFmtId="0" fontId="4" fillId="0" borderId="0" xfId="0" applyFont="1" applyBorder="1" applyAlignment="1">
      <alignment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8" xfId="0" applyFont="1" applyBorder="1" applyAlignment="1">
      <alignment horizontal="left" vertical="center" wrapText="1"/>
    </xf>
    <xf numFmtId="0" fontId="4" fillId="0" borderId="0" xfId="0" applyFont="1" applyBorder="1" applyAlignment="1">
      <alignment vertical="center" wrapText="1"/>
    </xf>
    <xf numFmtId="0" fontId="45" fillId="13" borderId="2" xfId="0" applyFont="1" applyFill="1" applyBorder="1" applyAlignment="1">
      <alignment horizontal="center" vertical="center" wrapText="1"/>
    </xf>
    <xf numFmtId="0" fontId="45" fillId="13" borderId="30" xfId="0" applyFont="1" applyFill="1" applyBorder="1" applyAlignment="1">
      <alignment horizontal="center" vertical="center" wrapText="1"/>
    </xf>
    <xf numFmtId="0" fontId="45" fillId="13" borderId="2" xfId="0" applyFont="1" applyFill="1" applyBorder="1" applyAlignment="1">
      <alignment horizontal="center" vertical="center"/>
    </xf>
    <xf numFmtId="0" fontId="45" fillId="13" borderId="30" xfId="0" applyFont="1" applyFill="1" applyBorder="1" applyAlignment="1">
      <alignment horizontal="center" vertical="center"/>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2" xfId="0" applyFont="1" applyFill="1" applyBorder="1" applyAlignment="1">
      <alignment horizontal="center" vertical="center" wrapText="1"/>
    </xf>
    <xf numFmtId="3" fontId="9" fillId="4" borderId="2" xfId="0" applyNumberFormat="1" applyFont="1" applyFill="1" applyBorder="1" applyAlignment="1">
      <alignment horizontal="center" vertical="center" wrapText="1"/>
    </xf>
    <xf numFmtId="0" fontId="4" fillId="0" borderId="12" xfId="0" applyFont="1" applyBorder="1" applyAlignment="1">
      <alignment wrapText="1"/>
    </xf>
    <xf numFmtId="0" fontId="12" fillId="4" borderId="13" xfId="0" applyFont="1" applyFill="1" applyBorder="1" applyAlignment="1">
      <alignment horizontal="center" vertical="center" wrapText="1"/>
    </xf>
    <xf numFmtId="0" fontId="4" fillId="0" borderId="14" xfId="0" applyFont="1" applyBorder="1" applyAlignment="1">
      <alignment wrapText="1"/>
    </xf>
    <xf numFmtId="164" fontId="19" fillId="7" borderId="2" xfId="0" applyNumberFormat="1" applyFont="1" applyFill="1" applyBorder="1" applyAlignment="1">
      <alignment horizontal="center" vertical="center"/>
    </xf>
    <xf numFmtId="0" fontId="16" fillId="0" borderId="2" xfId="0" applyFont="1" applyBorder="1" applyAlignment="1">
      <alignment horizontal="center" wrapText="1"/>
    </xf>
    <xf numFmtId="164" fontId="21" fillId="7" borderId="19" xfId="0" applyNumberFormat="1" applyFont="1" applyFill="1" applyBorder="1" applyAlignment="1">
      <alignment horizontal="center" vertical="center"/>
    </xf>
    <xf numFmtId="0" fontId="4" fillId="0" borderId="20" xfId="0" applyFont="1" applyBorder="1" applyAlignment="1">
      <alignment horizontal="center" wrapText="1"/>
    </xf>
    <xf numFmtId="164" fontId="30" fillId="12" borderId="18" xfId="0" applyNumberFormat="1" applyFont="1" applyFill="1" applyBorder="1" applyAlignment="1">
      <alignment horizontal="center" vertical="center"/>
    </xf>
    <xf numFmtId="0" fontId="26" fillId="0" borderId="19" xfId="0" applyFont="1" applyBorder="1" applyAlignment="1">
      <alignment vertical="center" wrapText="1"/>
    </xf>
    <xf numFmtId="0" fontId="43" fillId="14" borderId="0" xfId="0" applyFont="1" applyFill="1" applyBorder="1" applyAlignment="1">
      <alignment horizontal="center" vertical="center" wrapText="1"/>
    </xf>
    <xf numFmtId="0" fontId="43" fillId="14" borderId="29" xfId="0" applyFont="1" applyFill="1" applyBorder="1" applyAlignment="1">
      <alignment horizontal="center" vertical="center" wrapText="1"/>
    </xf>
    <xf numFmtId="0" fontId="29" fillId="0" borderId="2" xfId="0" applyFont="1" applyBorder="1" applyAlignment="1">
      <alignment horizontal="left" vertical="center" wrapText="1"/>
    </xf>
    <xf numFmtId="0" fontId="0" fillId="0" borderId="6" xfId="0" applyFont="1" applyBorder="1" applyAlignment="1">
      <alignment horizontal="left" vertical="center" wrapText="1"/>
    </xf>
    <xf numFmtId="0" fontId="0" fillId="0" borderId="8" xfId="0" applyFont="1" applyBorder="1" applyAlignment="1">
      <alignment horizontal="left" vertical="center" wrapText="1"/>
    </xf>
    <xf numFmtId="0" fontId="0" fillId="0" borderId="33" xfId="0" applyFont="1" applyBorder="1" applyAlignment="1">
      <alignment horizontal="left" vertical="center" wrapText="1"/>
    </xf>
    <xf numFmtId="0" fontId="0" fillId="0" borderId="1" xfId="0" applyFont="1" applyBorder="1" applyAlignment="1">
      <alignment horizontal="left" vertical="center" wrapText="1"/>
    </xf>
    <xf numFmtId="0" fontId="0" fillId="0" borderId="34" xfId="0" applyFont="1" applyBorder="1" applyAlignment="1">
      <alignment horizontal="left" vertical="center" wrapText="1"/>
    </xf>
    <xf numFmtId="0" fontId="0" fillId="0" borderId="35" xfId="0" applyFont="1" applyBorder="1" applyAlignment="1">
      <alignment horizontal="left" vertical="center" wrapText="1"/>
    </xf>
    <xf numFmtId="0" fontId="54" fillId="13" borderId="25" xfId="0" applyFont="1" applyFill="1" applyBorder="1" applyAlignment="1">
      <alignment horizontal="center" vertical="center" wrapText="1"/>
    </xf>
    <xf numFmtId="0" fontId="60" fillId="0" borderId="24" xfId="0" applyFont="1" applyBorder="1" applyAlignment="1">
      <alignment horizontal="center" vertical="center"/>
    </xf>
    <xf numFmtId="0" fontId="61" fillId="0" borderId="31" xfId="0" applyFont="1" applyBorder="1" applyAlignment="1">
      <alignment vertical="center" wrapText="1"/>
    </xf>
    <xf numFmtId="0" fontId="58" fillId="0" borderId="24" xfId="0" applyFont="1" applyBorder="1" applyAlignment="1">
      <alignment horizontal="center" vertical="center"/>
    </xf>
    <xf numFmtId="0" fontId="61" fillId="0" borderId="32" xfId="0" applyFont="1" applyBorder="1" applyAlignment="1">
      <alignment vertical="center" wrapText="1"/>
    </xf>
    <xf numFmtId="0" fontId="64" fillId="0" borderId="6" xfId="0" applyFont="1" applyBorder="1" applyAlignment="1">
      <alignment horizontal="center" vertical="center" wrapText="1"/>
    </xf>
    <xf numFmtId="0" fontId="64" fillId="0" borderId="33" xfId="0" applyFont="1" applyBorder="1" applyAlignment="1">
      <alignment horizontal="center" vertical="center" wrapText="1"/>
    </xf>
    <xf numFmtId="0" fontId="64" fillId="0" borderId="0" xfId="0" applyFont="1" applyBorder="1" applyAlignment="1">
      <alignment horizontal="center" vertical="center" wrapText="1"/>
    </xf>
    <xf numFmtId="0" fontId="64" fillId="0" borderId="1" xfId="0" applyFont="1" applyBorder="1" applyAlignment="1">
      <alignment horizontal="center" vertical="center" wrapText="1"/>
    </xf>
    <xf numFmtId="0" fontId="64" fillId="0" borderId="34" xfId="0" applyFont="1" applyBorder="1" applyAlignment="1">
      <alignment horizontal="center" vertical="center" wrapText="1"/>
    </xf>
    <xf numFmtId="0" fontId="64" fillId="0" borderId="29" xfId="0" applyFont="1" applyBorder="1" applyAlignment="1">
      <alignment horizontal="center" vertical="center" wrapText="1"/>
    </xf>
    <xf numFmtId="0" fontId="64" fillId="0" borderId="35" xfId="0" applyFont="1" applyBorder="1" applyAlignment="1">
      <alignment horizontal="center" vertical="center" wrapText="1"/>
    </xf>
    <xf numFmtId="0" fontId="64" fillId="0" borderId="7" xfId="0" applyFont="1" applyBorder="1" applyAlignment="1">
      <alignment horizontal="center" vertical="center" wrapText="1"/>
    </xf>
    <xf numFmtId="0" fontId="64" fillId="0" borderId="8" xfId="0" applyFont="1" applyBorder="1" applyAlignment="1">
      <alignment horizontal="center" vertical="center" wrapText="1"/>
    </xf>
  </cellXfs>
  <cellStyles count="6">
    <cellStyle name="Comma" xfId="1" builtinId="3"/>
    <cellStyle name="Comma 2" xfId="3"/>
    <cellStyle name="Normal" xfId="0" builtinId="0"/>
    <cellStyle name="Normal 2" xfId="4"/>
    <cellStyle name="Percent" xfId="2" builtinId="5"/>
    <cellStyle name="Percent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S80"/>
  <sheetViews>
    <sheetView tabSelected="1" zoomScale="120" zoomScaleNormal="120" workbookViewId="0">
      <selection activeCell="E6" sqref="E6:G11"/>
    </sheetView>
  </sheetViews>
  <sheetFormatPr defaultColWidth="14.42578125" defaultRowHeight="12.75" customHeight="1" x14ac:dyDescent="0.2"/>
  <cols>
    <col min="1" max="1" width="29.28515625" style="75" customWidth="1"/>
    <col min="2" max="2" width="21" style="4" customWidth="1"/>
    <col min="3" max="3" width="21.7109375" style="4" customWidth="1"/>
    <col min="4" max="4" width="20.7109375" style="4" customWidth="1"/>
    <col min="5" max="5" width="19.85546875" style="4" customWidth="1"/>
    <col min="6" max="6" width="21.28515625" style="4" customWidth="1"/>
    <col min="7" max="7" width="14.42578125" style="3"/>
    <col min="8" max="8" width="16.7109375" style="4" customWidth="1"/>
    <col min="9" max="9" width="19.140625" style="4" customWidth="1"/>
    <col min="10" max="10" width="15.28515625" style="13" customWidth="1"/>
    <col min="11" max="11" width="23.85546875" style="4" customWidth="1"/>
    <col min="12" max="12" width="16.7109375" style="4" customWidth="1"/>
    <col min="13" max="13" width="16.85546875" style="4" customWidth="1"/>
    <col min="14" max="14" width="15.5703125" style="4" customWidth="1"/>
    <col min="15" max="16384" width="14.42578125" style="4"/>
  </cols>
  <sheetData>
    <row r="1" spans="1:19" ht="15" customHeight="1" x14ac:dyDescent="0.3">
      <c r="A1" s="157" t="s">
        <v>136</v>
      </c>
      <c r="B1" s="157"/>
      <c r="C1" s="157"/>
      <c r="D1" s="157"/>
      <c r="E1" s="157"/>
      <c r="F1" s="157"/>
      <c r="G1" s="158"/>
      <c r="H1" s="1"/>
      <c r="I1" s="1"/>
      <c r="J1" s="2"/>
      <c r="K1" s="1"/>
      <c r="L1" s="1"/>
      <c r="M1" s="1"/>
      <c r="N1" s="1"/>
      <c r="O1" s="1"/>
      <c r="P1" s="1"/>
      <c r="Q1" s="1"/>
      <c r="R1" s="1"/>
      <c r="S1" s="3"/>
    </row>
    <row r="2" spans="1:19" ht="15" customHeight="1" x14ac:dyDescent="0.3">
      <c r="A2" s="157"/>
      <c r="B2" s="157"/>
      <c r="C2" s="157"/>
      <c r="D2" s="157"/>
      <c r="E2" s="157"/>
      <c r="F2" s="157"/>
      <c r="G2" s="158"/>
      <c r="H2" s="1"/>
      <c r="I2" s="1"/>
      <c r="J2" s="2"/>
      <c r="K2" s="1"/>
      <c r="L2" s="1"/>
      <c r="M2" s="1"/>
      <c r="N2" s="1"/>
      <c r="O2" s="1"/>
      <c r="P2" s="1"/>
      <c r="Q2" s="1"/>
      <c r="R2" s="1"/>
      <c r="S2" s="3"/>
    </row>
    <row r="3" spans="1:19" ht="15.75" customHeight="1" x14ac:dyDescent="0.2">
      <c r="A3" s="159" t="s">
        <v>99</v>
      </c>
      <c r="B3" s="159"/>
      <c r="C3" s="159"/>
      <c r="D3" s="159"/>
      <c r="E3" s="160" t="s">
        <v>125</v>
      </c>
      <c r="F3" s="161"/>
      <c r="G3" s="162"/>
      <c r="H3" s="5"/>
      <c r="I3" s="5"/>
      <c r="J3" s="6"/>
      <c r="K3" s="5"/>
      <c r="L3" s="5"/>
      <c r="M3" s="5"/>
      <c r="N3" s="5"/>
      <c r="O3" s="5"/>
      <c r="P3" s="7"/>
      <c r="Q3" s="163"/>
      <c r="R3" s="164"/>
      <c r="S3" s="3"/>
    </row>
    <row r="4" spans="1:19" s="12" customFormat="1" ht="32.25" customHeight="1" x14ac:dyDescent="0.2">
      <c r="A4" s="159" t="s">
        <v>100</v>
      </c>
      <c r="B4" s="159"/>
      <c r="C4" s="159"/>
      <c r="D4" s="159"/>
      <c r="E4" s="165" t="s">
        <v>101</v>
      </c>
      <c r="F4" s="166"/>
      <c r="G4" s="167"/>
      <c r="H4" s="8"/>
      <c r="I4" s="8"/>
      <c r="J4" s="9"/>
      <c r="K4" s="8"/>
      <c r="L4" s="8"/>
      <c r="M4" s="8"/>
      <c r="N4" s="8"/>
      <c r="O4" s="8"/>
      <c r="P4" s="10"/>
      <c r="Q4" s="163"/>
      <c r="R4" s="168"/>
      <c r="S4" s="11"/>
    </row>
    <row r="5" spans="1:19" ht="17.25" customHeight="1" x14ac:dyDescent="0.2">
      <c r="A5" s="173" t="s">
        <v>128</v>
      </c>
      <c r="B5" s="174"/>
      <c r="C5" s="174"/>
      <c r="D5" s="175"/>
      <c r="E5" s="176" t="s">
        <v>0</v>
      </c>
      <c r="F5" s="176"/>
      <c r="G5" s="176"/>
      <c r="H5" s="13"/>
      <c r="J5" s="4"/>
    </row>
    <row r="6" spans="1:19" s="126" customFormat="1" ht="14.25" customHeight="1" x14ac:dyDescent="0.2">
      <c r="A6" s="123" t="s">
        <v>1</v>
      </c>
      <c r="B6" s="124" t="s">
        <v>126</v>
      </c>
      <c r="C6" s="124" t="s">
        <v>127</v>
      </c>
      <c r="D6" s="124" t="s">
        <v>2</v>
      </c>
      <c r="E6" s="201" t="s">
        <v>131</v>
      </c>
      <c r="F6" s="208"/>
      <c r="G6" s="209"/>
      <c r="H6" s="125"/>
      <c r="J6" s="127"/>
    </row>
    <row r="7" spans="1:19" ht="14.25" customHeight="1" x14ac:dyDescent="0.2">
      <c r="A7" s="15" t="s">
        <v>3</v>
      </c>
      <c r="B7" s="16">
        <v>600000000</v>
      </c>
      <c r="C7" s="16">
        <v>6000000000</v>
      </c>
      <c r="D7" s="16">
        <v>600000000</v>
      </c>
      <c r="E7" s="202"/>
      <c r="F7" s="203"/>
      <c r="G7" s="204"/>
      <c r="H7" s="14"/>
    </row>
    <row r="8" spans="1:19" ht="16.5" customHeight="1" x14ac:dyDescent="0.2">
      <c r="A8" s="15" t="s">
        <v>102</v>
      </c>
      <c r="B8" s="16">
        <v>489678500</v>
      </c>
      <c r="C8" s="16">
        <v>959037500</v>
      </c>
      <c r="D8" s="16">
        <v>525520500</v>
      </c>
      <c r="E8" s="202"/>
      <c r="F8" s="203"/>
      <c r="G8" s="204"/>
      <c r="H8" s="14"/>
    </row>
    <row r="9" spans="1:19" ht="14.25" customHeight="1" x14ac:dyDescent="0.25">
      <c r="A9" s="17" t="s">
        <v>4</v>
      </c>
      <c r="B9" s="18">
        <v>50</v>
      </c>
      <c r="C9" s="18">
        <v>97</v>
      </c>
      <c r="D9" s="18">
        <v>52</v>
      </c>
      <c r="E9" s="202"/>
      <c r="F9" s="203"/>
      <c r="G9" s="204"/>
      <c r="H9" s="14"/>
    </row>
    <row r="10" spans="1:19" ht="14.25" customHeight="1" x14ac:dyDescent="0.25">
      <c r="A10" s="15" t="s">
        <v>5</v>
      </c>
      <c r="B10" s="19">
        <v>2011900</v>
      </c>
      <c r="C10" s="19">
        <v>4238700</v>
      </c>
      <c r="D10" s="19">
        <v>2051500</v>
      </c>
      <c r="E10" s="202"/>
      <c r="F10" s="203"/>
      <c r="G10" s="204"/>
      <c r="H10" s="14"/>
    </row>
    <row r="11" spans="1:19" ht="14.25" customHeight="1" x14ac:dyDescent="0.2">
      <c r="A11" s="15" t="s">
        <v>6</v>
      </c>
      <c r="B11" s="20">
        <v>488315500</v>
      </c>
      <c r="C11" s="20">
        <v>952801500</v>
      </c>
      <c r="D11" s="20">
        <v>524654500</v>
      </c>
      <c r="E11" s="205"/>
      <c r="F11" s="206"/>
      <c r="G11" s="207"/>
      <c r="H11" s="14"/>
    </row>
    <row r="12" spans="1:19" ht="14.25" customHeight="1" x14ac:dyDescent="0.2">
      <c r="A12" s="15" t="s">
        <v>7</v>
      </c>
      <c r="B12" s="21">
        <f>B11*0.1</f>
        <v>48831550</v>
      </c>
      <c r="C12" s="21">
        <f>C11*0.1</f>
        <v>95280150</v>
      </c>
      <c r="D12" s="21">
        <f>D11*0.1</f>
        <v>52465450</v>
      </c>
      <c r="F12" s="147"/>
      <c r="G12" s="148"/>
      <c r="H12" s="14"/>
    </row>
    <row r="13" spans="1:19" ht="14.25" customHeight="1" x14ac:dyDescent="0.2">
      <c r="A13" s="15" t="s">
        <v>90</v>
      </c>
      <c r="B13" s="21">
        <f>B11-B12</f>
        <v>439483950</v>
      </c>
      <c r="C13" s="21">
        <f>C11-C12</f>
        <v>857521350</v>
      </c>
      <c r="D13" s="21">
        <f>D11-D12</f>
        <v>472189050</v>
      </c>
      <c r="E13" s="201" t="s">
        <v>130</v>
      </c>
      <c r="F13" s="208"/>
      <c r="G13" s="209"/>
      <c r="H13" s="14"/>
    </row>
    <row r="14" spans="1:19" ht="33" customHeight="1" x14ac:dyDescent="0.2">
      <c r="A14" s="131" t="s">
        <v>8</v>
      </c>
      <c r="B14" s="132">
        <f>B8/B7</f>
        <v>0.81613083333333336</v>
      </c>
      <c r="C14" s="132">
        <f>C8/C7</f>
        <v>0.15983958333333334</v>
      </c>
      <c r="D14" s="132">
        <f>D8/D7</f>
        <v>0.87586750000000002</v>
      </c>
      <c r="E14" s="202"/>
      <c r="F14" s="203"/>
      <c r="G14" s="204"/>
      <c r="H14" s="14"/>
    </row>
    <row r="15" spans="1:19" ht="14.25" customHeight="1" x14ac:dyDescent="0.2">
      <c r="A15" s="128" t="s">
        <v>9</v>
      </c>
      <c r="B15" s="129">
        <v>5778</v>
      </c>
      <c r="C15" s="129">
        <v>11617</v>
      </c>
      <c r="D15" s="129">
        <v>6113</v>
      </c>
      <c r="E15" s="202"/>
      <c r="F15" s="203"/>
      <c r="G15" s="204"/>
      <c r="H15" s="14"/>
    </row>
    <row r="16" spans="1:19" ht="14.25" customHeight="1" x14ac:dyDescent="0.2">
      <c r="A16" s="128" t="s">
        <v>10</v>
      </c>
      <c r="B16" s="130">
        <v>84515</v>
      </c>
      <c r="C16" s="130">
        <v>82019</v>
      </c>
      <c r="D16" s="130">
        <v>85827</v>
      </c>
      <c r="E16" s="205"/>
      <c r="F16" s="206"/>
      <c r="G16" s="207"/>
      <c r="H16" s="14"/>
    </row>
    <row r="17" spans="1:10" ht="14.25" customHeight="1" x14ac:dyDescent="0.2">
      <c r="A17" s="22" t="s">
        <v>11</v>
      </c>
      <c r="B17" s="21">
        <v>469143500</v>
      </c>
      <c r="C17" s="21">
        <v>872779000</v>
      </c>
      <c r="D17" s="21">
        <v>510792500</v>
      </c>
      <c r="F17" s="147"/>
      <c r="G17" s="148"/>
      <c r="H17" s="14"/>
      <c r="I17" s="13"/>
      <c r="J17" s="4"/>
    </row>
    <row r="18" spans="1:10" ht="14.25" customHeight="1" x14ac:dyDescent="0.2">
      <c r="A18" s="23" t="s">
        <v>12</v>
      </c>
      <c r="B18" s="24">
        <v>19935000</v>
      </c>
      <c r="C18" s="24">
        <v>12580000</v>
      </c>
      <c r="D18" s="24">
        <v>13978000</v>
      </c>
      <c r="E18" s="201" t="s">
        <v>129</v>
      </c>
      <c r="F18" s="208"/>
      <c r="G18" s="209"/>
      <c r="H18" s="14"/>
      <c r="I18" s="13"/>
      <c r="J18" s="4"/>
    </row>
    <row r="19" spans="1:10" ht="15" customHeight="1" x14ac:dyDescent="0.2">
      <c r="A19" s="15" t="s">
        <v>13</v>
      </c>
      <c r="B19" s="24">
        <f>B8-B11</f>
        <v>1363000</v>
      </c>
      <c r="C19" s="24">
        <f>C8-C11</f>
        <v>6236000</v>
      </c>
      <c r="D19" s="24">
        <f>D8-D11</f>
        <v>866000</v>
      </c>
      <c r="E19" s="202"/>
      <c r="F19" s="203"/>
      <c r="G19" s="204"/>
      <c r="H19" s="14"/>
      <c r="I19" s="13"/>
      <c r="J19" s="4"/>
    </row>
    <row r="20" spans="1:10" ht="14.25" customHeight="1" x14ac:dyDescent="0.2">
      <c r="A20" s="15" t="s">
        <v>14</v>
      </c>
      <c r="B20" s="24">
        <v>600000</v>
      </c>
      <c r="C20" s="24">
        <v>13415000</v>
      </c>
      <c r="D20" s="24">
        <v>750000</v>
      </c>
      <c r="E20" s="202"/>
      <c r="F20" s="203"/>
      <c r="G20" s="204"/>
      <c r="H20" s="14"/>
      <c r="I20" s="13"/>
      <c r="J20" s="4"/>
    </row>
    <row r="21" spans="1:10" ht="14.25" customHeight="1" x14ac:dyDescent="0.2">
      <c r="A21" s="25" t="s">
        <v>15</v>
      </c>
      <c r="B21" s="26"/>
      <c r="C21" s="26"/>
      <c r="D21" s="26"/>
      <c r="E21" s="205"/>
      <c r="F21" s="206"/>
      <c r="G21" s="207"/>
      <c r="H21" s="14"/>
      <c r="I21" s="13"/>
      <c r="J21" s="4"/>
    </row>
    <row r="22" spans="1:10" ht="16.5" customHeight="1" x14ac:dyDescent="0.2">
      <c r="A22" s="27" t="s">
        <v>16</v>
      </c>
      <c r="B22" s="177"/>
      <c r="C22" s="178"/>
      <c r="D22" s="179" t="s">
        <v>17</v>
      </c>
      <c r="E22" s="180"/>
      <c r="F22" s="28"/>
      <c r="G22" s="29"/>
      <c r="H22" s="14"/>
      <c r="I22" s="13"/>
      <c r="J22" s="4"/>
    </row>
    <row r="23" spans="1:10" ht="26.25" customHeight="1" x14ac:dyDescent="0.2">
      <c r="A23" s="30" t="s">
        <v>18</v>
      </c>
      <c r="B23" s="31" t="s">
        <v>19</v>
      </c>
      <c r="C23" s="32">
        <v>5</v>
      </c>
      <c r="D23" s="33" t="s">
        <v>20</v>
      </c>
      <c r="E23" s="34">
        <v>4</v>
      </c>
      <c r="F23" s="35" t="s">
        <v>21</v>
      </c>
      <c r="G23" s="36">
        <v>1</v>
      </c>
      <c r="H23" s="14"/>
      <c r="I23" s="14"/>
    </row>
    <row r="24" spans="1:10" ht="14.25" customHeight="1" x14ac:dyDescent="0.2">
      <c r="A24" s="37"/>
      <c r="B24" s="38"/>
      <c r="C24" s="38"/>
      <c r="D24" s="39"/>
      <c r="E24" s="40"/>
      <c r="F24" s="41"/>
      <c r="H24" s="14"/>
      <c r="I24" s="14"/>
    </row>
    <row r="25" spans="1:10" ht="15.75" customHeight="1" x14ac:dyDescent="0.2">
      <c r="A25" s="181" t="s">
        <v>22</v>
      </c>
      <c r="B25" s="42" t="s">
        <v>23</v>
      </c>
      <c r="C25" s="183" t="s">
        <v>24</v>
      </c>
      <c r="D25" s="184"/>
      <c r="E25" s="43" t="s">
        <v>25</v>
      </c>
      <c r="F25" s="44" t="s">
        <v>26</v>
      </c>
      <c r="G25" s="45" t="s">
        <v>27</v>
      </c>
      <c r="H25" s="46" t="s">
        <v>28</v>
      </c>
      <c r="I25" s="13"/>
      <c r="J25" s="4"/>
    </row>
    <row r="26" spans="1:10" ht="26.25" customHeight="1" x14ac:dyDescent="0.2">
      <c r="A26" s="182"/>
      <c r="B26" s="47" t="s">
        <v>29</v>
      </c>
      <c r="C26" s="48" t="s">
        <v>30</v>
      </c>
      <c r="D26" s="43" t="s">
        <v>31</v>
      </c>
      <c r="E26" s="43" t="s">
        <v>32</v>
      </c>
      <c r="F26" s="44" t="s">
        <v>33</v>
      </c>
      <c r="G26" s="49" t="s">
        <v>33</v>
      </c>
      <c r="H26" s="47" t="s">
        <v>32</v>
      </c>
      <c r="I26" s="13"/>
      <c r="J26" s="4"/>
    </row>
    <row r="27" spans="1:10" s="58" customFormat="1" ht="15" customHeight="1" x14ac:dyDescent="0.2">
      <c r="A27" s="50" t="s">
        <v>34</v>
      </c>
      <c r="B27" s="51">
        <v>145328000</v>
      </c>
      <c r="C27" s="52">
        <v>6650</v>
      </c>
      <c r="D27" s="53">
        <f>B27</f>
        <v>145328000</v>
      </c>
      <c r="E27" s="54">
        <f>D27/D$41</f>
        <v>0.29752032953905927</v>
      </c>
      <c r="F27" s="55">
        <v>9141</v>
      </c>
      <c r="G27" s="53">
        <f>F27-C27</f>
        <v>2491</v>
      </c>
      <c r="H27" s="56">
        <f t="shared" ref="H27:H40" si="0">G27/F27</f>
        <v>0.27250847828465158</v>
      </c>
      <c r="I27" s="57"/>
    </row>
    <row r="28" spans="1:10" s="58" customFormat="1" ht="15" customHeight="1" x14ac:dyDescent="0.2">
      <c r="A28" s="59" t="s">
        <v>35</v>
      </c>
      <c r="B28" s="51">
        <v>16034200</v>
      </c>
      <c r="C28" s="60">
        <v>410</v>
      </c>
      <c r="D28" s="53">
        <f t="shared" ref="D28:D39" si="1">B28</f>
        <v>16034200</v>
      </c>
      <c r="E28" s="54">
        <f t="shared" ref="E28:E41" si="2">D28/D$41</f>
        <v>3.28257491185125E-2</v>
      </c>
      <c r="F28" s="55">
        <v>615</v>
      </c>
      <c r="G28" s="53">
        <f t="shared" ref="G28:G39" si="3">F28-C28</f>
        <v>205</v>
      </c>
      <c r="H28" s="56">
        <f t="shared" si="0"/>
        <v>0.33333333333333331</v>
      </c>
      <c r="I28" s="61"/>
    </row>
    <row r="29" spans="1:10" s="58" customFormat="1" ht="15" customHeight="1" x14ac:dyDescent="0.2">
      <c r="A29" s="62" t="s">
        <v>36</v>
      </c>
      <c r="B29" s="51">
        <v>38566000</v>
      </c>
      <c r="C29" s="52">
        <v>136</v>
      </c>
      <c r="D29" s="53">
        <f t="shared" si="1"/>
        <v>38566000</v>
      </c>
      <c r="E29" s="54">
        <f t="shared" si="2"/>
        <v>7.8953601707883958E-2</v>
      </c>
      <c r="F29" s="55">
        <v>136</v>
      </c>
      <c r="G29" s="53">
        <f t="shared" si="3"/>
        <v>0</v>
      </c>
      <c r="H29" s="56">
        <f t="shared" si="0"/>
        <v>0</v>
      </c>
      <c r="I29" s="57"/>
    </row>
    <row r="30" spans="1:10" s="58" customFormat="1" ht="15" customHeight="1" x14ac:dyDescent="0.2">
      <c r="A30" s="63" t="s">
        <v>37</v>
      </c>
      <c r="B30" s="51">
        <v>35525000</v>
      </c>
      <c r="C30" s="64">
        <v>923</v>
      </c>
      <c r="D30" s="53">
        <f t="shared" si="1"/>
        <v>35525000</v>
      </c>
      <c r="E30" s="54">
        <f t="shared" si="2"/>
        <v>7.272796506437218E-2</v>
      </c>
      <c r="F30" s="55">
        <v>984</v>
      </c>
      <c r="G30" s="53">
        <f t="shared" si="3"/>
        <v>61</v>
      </c>
      <c r="H30" s="56">
        <f t="shared" si="0"/>
        <v>6.1991869918699184E-2</v>
      </c>
      <c r="I30" s="57"/>
    </row>
    <row r="31" spans="1:10" s="58" customFormat="1" ht="15" customHeight="1" x14ac:dyDescent="0.2">
      <c r="A31" s="65" t="s">
        <v>38</v>
      </c>
      <c r="B31" s="51">
        <v>3471000</v>
      </c>
      <c r="C31" s="64">
        <v>19</v>
      </c>
      <c r="D31" s="53">
        <f t="shared" si="1"/>
        <v>3471000</v>
      </c>
      <c r="E31" s="54">
        <f t="shared" si="2"/>
        <v>7.1059469877110719E-3</v>
      </c>
      <c r="F31" s="55">
        <v>20</v>
      </c>
      <c r="G31" s="53">
        <f t="shared" si="3"/>
        <v>1</v>
      </c>
      <c r="H31" s="56">
        <f t="shared" si="0"/>
        <v>0.05</v>
      </c>
      <c r="I31" s="57"/>
    </row>
    <row r="32" spans="1:10" s="58" customFormat="1" ht="15" customHeight="1" x14ac:dyDescent="0.2">
      <c r="A32" s="65" t="s">
        <v>39</v>
      </c>
      <c r="B32" s="51">
        <v>10805000</v>
      </c>
      <c r="C32" s="64">
        <v>549</v>
      </c>
      <c r="D32" s="53">
        <f t="shared" si="1"/>
        <v>10805000</v>
      </c>
      <c r="E32" s="54">
        <f t="shared" si="2"/>
        <v>2.2120356439705599E-2</v>
      </c>
      <c r="F32" s="55">
        <v>712</v>
      </c>
      <c r="G32" s="53">
        <f t="shared" si="3"/>
        <v>163</v>
      </c>
      <c r="H32" s="56">
        <f t="shared" si="0"/>
        <v>0.22893258426966293</v>
      </c>
      <c r="I32" s="57"/>
    </row>
    <row r="33" spans="1:10" s="58" customFormat="1" ht="15" customHeight="1" x14ac:dyDescent="0.2">
      <c r="A33" s="65" t="s">
        <v>91</v>
      </c>
      <c r="B33" s="51">
        <f>8978800+11063000+32348200+22680600</f>
        <v>75070600</v>
      </c>
      <c r="C33" s="64">
        <v>2325</v>
      </c>
      <c r="D33" s="53">
        <f t="shared" si="1"/>
        <v>75070600</v>
      </c>
      <c r="E33" s="54">
        <f t="shared" si="2"/>
        <v>0.15368703657034366</v>
      </c>
      <c r="F33" s="55"/>
      <c r="G33" s="53"/>
      <c r="H33" s="56" t="e">
        <f t="shared" si="0"/>
        <v>#DIV/0!</v>
      </c>
      <c r="I33" s="57"/>
    </row>
    <row r="34" spans="1:10" s="58" customFormat="1" ht="15" customHeight="1" x14ac:dyDescent="0.2">
      <c r="A34" s="65" t="s">
        <v>40</v>
      </c>
      <c r="B34" s="51">
        <v>7592800</v>
      </c>
      <c r="C34" s="64">
        <v>380</v>
      </c>
      <c r="D34" s="53">
        <f t="shared" si="1"/>
        <v>7592800</v>
      </c>
      <c r="E34" s="54">
        <f t="shared" si="2"/>
        <v>1.5544233445200988E-2</v>
      </c>
      <c r="F34" s="55"/>
      <c r="G34" s="53"/>
      <c r="H34" s="56" t="e">
        <f t="shared" si="0"/>
        <v>#DIV/0!</v>
      </c>
      <c r="I34" s="57"/>
    </row>
    <row r="35" spans="1:10" s="58" customFormat="1" ht="15" customHeight="1" x14ac:dyDescent="0.2">
      <c r="A35" s="65" t="s">
        <v>41</v>
      </c>
      <c r="B35" s="51">
        <v>7556000</v>
      </c>
      <c r="C35" s="64">
        <v>327</v>
      </c>
      <c r="D35" s="53">
        <f t="shared" si="1"/>
        <v>7556000</v>
      </c>
      <c r="E35" s="54">
        <f t="shared" si="2"/>
        <v>1.5468895257604398E-2</v>
      </c>
      <c r="F35" s="55"/>
      <c r="G35" s="53"/>
      <c r="H35" s="56" t="e">
        <f t="shared" si="0"/>
        <v>#DIV/0!</v>
      </c>
      <c r="I35" s="57"/>
    </row>
    <row r="36" spans="1:10" s="58" customFormat="1" ht="15" customHeight="1" x14ac:dyDescent="0.2">
      <c r="A36" s="65" t="s">
        <v>42</v>
      </c>
      <c r="B36" s="51">
        <v>17320800</v>
      </c>
      <c r="C36" s="64">
        <v>568</v>
      </c>
      <c r="D36" s="53">
        <f t="shared" si="1"/>
        <v>17320800</v>
      </c>
      <c r="E36" s="54">
        <f t="shared" si="2"/>
        <v>3.5459719557691137E-2</v>
      </c>
      <c r="F36" s="55">
        <v>606</v>
      </c>
      <c r="G36" s="53">
        <f t="shared" si="3"/>
        <v>38</v>
      </c>
      <c r="H36" s="56">
        <f t="shared" si="0"/>
        <v>6.2706270627062702E-2</v>
      </c>
      <c r="I36" s="57"/>
    </row>
    <row r="37" spans="1:10" s="58" customFormat="1" ht="15" customHeight="1" x14ac:dyDescent="0.2">
      <c r="A37" s="65" t="s">
        <v>43</v>
      </c>
      <c r="B37" s="51">
        <v>69364600</v>
      </c>
      <c r="C37" s="51">
        <v>2337</v>
      </c>
      <c r="D37" s="53">
        <f t="shared" si="1"/>
        <v>69364600</v>
      </c>
      <c r="E37" s="54">
        <f t="shared" si="2"/>
        <v>0.14200552302615485</v>
      </c>
      <c r="F37" s="55">
        <v>2683</v>
      </c>
      <c r="G37" s="53">
        <f t="shared" si="3"/>
        <v>346</v>
      </c>
      <c r="H37" s="56">
        <f t="shared" si="0"/>
        <v>0.12896011926947448</v>
      </c>
      <c r="I37" s="57"/>
    </row>
    <row r="38" spans="1:10" s="58" customFormat="1" ht="15" customHeight="1" x14ac:dyDescent="0.2">
      <c r="A38" s="66" t="s">
        <v>44</v>
      </c>
      <c r="B38" s="51">
        <f>D38/1.1</f>
        <v>4800000</v>
      </c>
      <c r="C38" s="51">
        <v>176</v>
      </c>
      <c r="D38" s="53">
        <f>C38*30000</f>
        <v>5280000</v>
      </c>
      <c r="E38" s="54">
        <f t="shared" si="2"/>
        <v>1.0809392133423931E-2</v>
      </c>
      <c r="F38" s="55">
        <v>247</v>
      </c>
      <c r="G38" s="53">
        <f t="shared" si="3"/>
        <v>71</v>
      </c>
      <c r="H38" s="56">
        <f t="shared" si="0"/>
        <v>0.2874493927125506</v>
      </c>
      <c r="I38" s="57"/>
    </row>
    <row r="39" spans="1:10" s="67" customFormat="1" ht="15" customHeight="1" x14ac:dyDescent="0.2">
      <c r="A39" s="66" t="s">
        <v>45</v>
      </c>
      <c r="B39" s="51">
        <v>0</v>
      </c>
      <c r="C39" s="51">
        <v>0</v>
      </c>
      <c r="D39" s="53">
        <f t="shared" si="1"/>
        <v>0</v>
      </c>
      <c r="E39" s="54">
        <f t="shared" si="2"/>
        <v>0</v>
      </c>
      <c r="F39" s="55">
        <v>0</v>
      </c>
      <c r="G39" s="53">
        <f t="shared" si="3"/>
        <v>0</v>
      </c>
      <c r="H39" s="145" t="e">
        <f>G39/F39</f>
        <v>#DIV/0!</v>
      </c>
      <c r="I39" s="61"/>
    </row>
    <row r="40" spans="1:10" s="67" customFormat="1" ht="15" customHeight="1" x14ac:dyDescent="0.2">
      <c r="A40" s="66" t="s">
        <v>46</v>
      </c>
      <c r="B40" s="51">
        <v>72584300</v>
      </c>
      <c r="C40" s="64">
        <v>459</v>
      </c>
      <c r="D40" s="64">
        <f>B40</f>
        <v>72584300</v>
      </c>
      <c r="E40" s="54">
        <f t="shared" si="2"/>
        <v>0.14859700027084896</v>
      </c>
      <c r="F40" s="55"/>
      <c r="G40" s="53"/>
      <c r="H40" s="56" t="e">
        <f t="shared" si="0"/>
        <v>#DIV/0!</v>
      </c>
      <c r="I40" s="61"/>
    </row>
    <row r="41" spans="1:10" s="58" customFormat="1" ht="15" customHeight="1" x14ac:dyDescent="0.2">
      <c r="A41" s="68" t="s">
        <v>132</v>
      </c>
      <c r="B41" s="69">
        <f>SUM(B27:B40)</f>
        <v>504018300</v>
      </c>
      <c r="C41" s="70">
        <f>SUM(C27:C40)-C28</f>
        <v>14849</v>
      </c>
      <c r="D41" s="71">
        <f>SUM(D27:D40)-D28</f>
        <v>488464100</v>
      </c>
      <c r="E41" s="72">
        <f t="shared" si="2"/>
        <v>1</v>
      </c>
      <c r="F41" s="73">
        <f>SUM(F27:F40)-F28</f>
        <v>14529</v>
      </c>
      <c r="G41" s="74"/>
      <c r="H41" s="74"/>
      <c r="I41" s="57"/>
    </row>
    <row r="42" spans="1:10" ht="15.75" customHeight="1" x14ac:dyDescent="0.2">
      <c r="G42" s="76"/>
      <c r="H42" s="77"/>
      <c r="I42" s="78"/>
    </row>
    <row r="43" spans="1:10" s="12" customFormat="1" ht="18" customHeight="1" x14ac:dyDescent="0.2">
      <c r="A43" s="79" t="s">
        <v>47</v>
      </c>
      <c r="B43" s="80"/>
      <c r="C43" s="81"/>
      <c r="D43" s="82"/>
      <c r="E43" s="185" t="s">
        <v>48</v>
      </c>
      <c r="F43" s="186"/>
      <c r="G43" s="83">
        <f>SUM(B46:J46)/17/31</f>
        <v>10.963946869070208</v>
      </c>
      <c r="H43" s="84"/>
      <c r="I43" s="85"/>
      <c r="J43" s="86"/>
    </row>
    <row r="44" spans="1:10" s="12" customFormat="1" ht="18" customHeight="1" x14ac:dyDescent="0.2">
      <c r="A44" s="87" t="s">
        <v>49</v>
      </c>
      <c r="B44" s="88" t="s">
        <v>50</v>
      </c>
      <c r="C44" s="89" t="s">
        <v>51</v>
      </c>
      <c r="D44" s="89" t="s">
        <v>52</v>
      </c>
      <c r="E44" s="89" t="s">
        <v>53</v>
      </c>
      <c r="F44" s="89" t="s">
        <v>54</v>
      </c>
      <c r="G44" s="90" t="s">
        <v>55</v>
      </c>
      <c r="H44" s="91" t="s">
        <v>56</v>
      </c>
      <c r="I44" s="91" t="s">
        <v>57</v>
      </c>
      <c r="J44" s="92" t="s">
        <v>58</v>
      </c>
    </row>
    <row r="45" spans="1:10" s="98" customFormat="1" ht="18" customHeight="1" x14ac:dyDescent="0.2">
      <c r="A45" s="93" t="s">
        <v>59</v>
      </c>
      <c r="B45" s="94"/>
      <c r="C45" s="95">
        <v>14203105</v>
      </c>
      <c r="D45" s="95">
        <v>61603598</v>
      </c>
      <c r="E45" s="95">
        <v>62429448</v>
      </c>
      <c r="F45" s="95">
        <v>69266360</v>
      </c>
      <c r="G45" s="95">
        <v>66602013</v>
      </c>
      <c r="H45" s="96">
        <v>91560045</v>
      </c>
      <c r="I45" s="96">
        <v>78203336</v>
      </c>
      <c r="J45" s="97"/>
    </row>
    <row r="46" spans="1:10" s="105" customFormat="1" ht="18" customHeight="1" x14ac:dyDescent="0.2">
      <c r="A46" s="99" t="s">
        <v>9</v>
      </c>
      <c r="B46" s="100"/>
      <c r="C46" s="101">
        <v>181</v>
      </c>
      <c r="D46" s="101">
        <v>774</v>
      </c>
      <c r="E46" s="101">
        <v>800</v>
      </c>
      <c r="F46" s="101">
        <v>812</v>
      </c>
      <c r="G46" s="101">
        <v>917</v>
      </c>
      <c r="H46" s="102">
        <v>1148</v>
      </c>
      <c r="I46" s="103">
        <v>1146</v>
      </c>
      <c r="J46" s="104"/>
    </row>
    <row r="47" spans="1:10" s="111" customFormat="1" ht="18" customHeight="1" x14ac:dyDescent="0.2">
      <c r="A47" s="93" t="s">
        <v>60</v>
      </c>
      <c r="B47" s="106" t="e">
        <f>B45/B46</f>
        <v>#DIV/0!</v>
      </c>
      <c r="C47" s="107">
        <f t="shared" ref="C47:J47" si="4">C45/C46</f>
        <v>78470.19337016574</v>
      </c>
      <c r="D47" s="107">
        <f t="shared" si="4"/>
        <v>79591.211886304911</v>
      </c>
      <c r="E47" s="107">
        <f t="shared" si="4"/>
        <v>78036.81</v>
      </c>
      <c r="F47" s="107">
        <f t="shared" si="4"/>
        <v>85303.399014778319</v>
      </c>
      <c r="G47" s="107">
        <f t="shared" si="4"/>
        <v>72630.330425299893</v>
      </c>
      <c r="H47" s="108">
        <f t="shared" si="4"/>
        <v>79756.136759581888</v>
      </c>
      <c r="I47" s="109">
        <f t="shared" si="4"/>
        <v>68240.258289703313</v>
      </c>
      <c r="J47" s="110" t="e">
        <f t="shared" si="4"/>
        <v>#DIV/0!</v>
      </c>
    </row>
    <row r="48" spans="1:10" ht="12.75" customHeight="1" x14ac:dyDescent="0.2">
      <c r="C48" s="112" t="s">
        <v>61</v>
      </c>
      <c r="H48" s="113" t="s">
        <v>62</v>
      </c>
      <c r="I48" s="113" t="s">
        <v>62</v>
      </c>
      <c r="J48" s="112" t="s">
        <v>63</v>
      </c>
    </row>
    <row r="49" spans="1:9" ht="24" customHeight="1" x14ac:dyDescent="0.2">
      <c r="A49" s="187" t="s">
        <v>64</v>
      </c>
      <c r="B49" s="187"/>
      <c r="C49" s="187"/>
      <c r="D49" s="187"/>
      <c r="E49" s="187"/>
      <c r="F49" s="187"/>
    </row>
    <row r="50" spans="1:9" ht="24" customHeight="1" x14ac:dyDescent="0.2">
      <c r="A50" s="114" t="s">
        <v>65</v>
      </c>
      <c r="B50" s="115" t="s">
        <v>66</v>
      </c>
      <c r="C50" s="115" t="s">
        <v>67</v>
      </c>
      <c r="D50" s="115" t="s">
        <v>68</v>
      </c>
      <c r="E50" s="115" t="s">
        <v>69</v>
      </c>
      <c r="F50" s="115" t="s">
        <v>70</v>
      </c>
      <c r="H50" s="13"/>
      <c r="I50" s="13"/>
    </row>
    <row r="51" spans="1:9" ht="24" customHeight="1" x14ac:dyDescent="0.2">
      <c r="A51" s="116"/>
      <c r="B51" s="117">
        <v>1</v>
      </c>
      <c r="C51" s="146" t="s">
        <v>78</v>
      </c>
      <c r="D51" s="118" t="s">
        <v>72</v>
      </c>
      <c r="E51" s="118" t="s">
        <v>76</v>
      </c>
      <c r="F51" s="118" t="s">
        <v>80</v>
      </c>
    </row>
    <row r="52" spans="1:9" ht="24" customHeight="1" x14ac:dyDescent="0.2">
      <c r="A52" s="119"/>
      <c r="B52" s="117">
        <v>2</v>
      </c>
      <c r="C52" s="146" t="s">
        <v>71</v>
      </c>
      <c r="D52" s="118" t="s">
        <v>75</v>
      </c>
      <c r="E52" s="118" t="s">
        <v>81</v>
      </c>
      <c r="F52" s="118" t="s">
        <v>77</v>
      </c>
    </row>
    <row r="53" spans="1:9" ht="24" customHeight="1" x14ac:dyDescent="0.2">
      <c r="A53" s="119"/>
      <c r="B53" s="117">
        <v>3</v>
      </c>
      <c r="C53" s="146" t="s">
        <v>74</v>
      </c>
      <c r="D53" s="118" t="s">
        <v>108</v>
      </c>
      <c r="E53" s="118" t="s">
        <v>79</v>
      </c>
      <c r="F53" s="118" t="s">
        <v>82</v>
      </c>
    </row>
    <row r="54" spans="1:9" ht="24" customHeight="1" x14ac:dyDescent="0.2">
      <c r="A54" s="119"/>
      <c r="B54" s="117">
        <v>4</v>
      </c>
      <c r="C54" s="146" t="s">
        <v>103</v>
      </c>
      <c r="D54" s="118" t="s">
        <v>109</v>
      </c>
      <c r="E54" s="118" t="s">
        <v>83</v>
      </c>
      <c r="F54" s="118" t="s">
        <v>84</v>
      </c>
    </row>
    <row r="55" spans="1:9" ht="24" customHeight="1" x14ac:dyDescent="0.2">
      <c r="A55" s="119"/>
      <c r="B55" s="117">
        <v>5</v>
      </c>
      <c r="C55" s="146" t="s">
        <v>105</v>
      </c>
      <c r="D55" s="118" t="s">
        <v>135</v>
      </c>
      <c r="E55" s="118" t="s">
        <v>110</v>
      </c>
      <c r="F55" s="118" t="s">
        <v>73</v>
      </c>
    </row>
    <row r="56" spans="1:9" ht="24" customHeight="1" x14ac:dyDescent="0.2">
      <c r="A56" s="119"/>
      <c r="B56" s="117">
        <v>6</v>
      </c>
      <c r="C56" s="146" t="s">
        <v>85</v>
      </c>
      <c r="D56" s="118"/>
      <c r="E56" s="118"/>
      <c r="F56" s="118"/>
    </row>
    <row r="57" spans="1:9" ht="24" customHeight="1" x14ac:dyDescent="0.2">
      <c r="A57" s="119"/>
      <c r="B57" s="117">
        <v>7</v>
      </c>
      <c r="C57" s="146" t="s">
        <v>104</v>
      </c>
      <c r="D57" s="118"/>
      <c r="E57" s="118"/>
      <c r="F57" s="118"/>
    </row>
    <row r="58" spans="1:9" ht="24" customHeight="1" x14ac:dyDescent="0.2">
      <c r="A58" s="119"/>
      <c r="B58" s="117">
        <v>8</v>
      </c>
      <c r="C58" s="146" t="s">
        <v>107</v>
      </c>
      <c r="D58" s="118"/>
      <c r="E58" s="118"/>
      <c r="F58" s="118"/>
    </row>
    <row r="59" spans="1:9" ht="24" customHeight="1" x14ac:dyDescent="0.2">
      <c r="A59" s="119"/>
      <c r="B59" s="117">
        <v>9</v>
      </c>
      <c r="C59" s="146" t="s">
        <v>106</v>
      </c>
      <c r="D59" s="118"/>
      <c r="E59" s="118"/>
      <c r="F59" s="118"/>
    </row>
    <row r="60" spans="1:9" ht="24" customHeight="1" x14ac:dyDescent="0.2">
      <c r="A60" s="120"/>
      <c r="B60" s="117">
        <v>10</v>
      </c>
      <c r="C60" s="118" t="s">
        <v>134</v>
      </c>
      <c r="D60" s="118"/>
      <c r="E60" s="118"/>
      <c r="F60" s="118"/>
    </row>
    <row r="62" spans="1:9" ht="24" customHeight="1" x14ac:dyDescent="0.2">
      <c r="A62" s="188" t="s">
        <v>86</v>
      </c>
      <c r="B62" s="188"/>
      <c r="C62" s="188"/>
      <c r="D62" s="188"/>
      <c r="E62" s="188"/>
      <c r="F62" s="188"/>
    </row>
    <row r="63" spans="1:9" ht="24" customHeight="1" x14ac:dyDescent="0.2">
      <c r="A63" s="114" t="s">
        <v>65</v>
      </c>
      <c r="B63" s="121" t="s">
        <v>66</v>
      </c>
      <c r="C63" s="115" t="s">
        <v>67</v>
      </c>
      <c r="D63" s="115" t="s">
        <v>68</v>
      </c>
      <c r="E63" s="115" t="s">
        <v>69</v>
      </c>
      <c r="F63" s="115" t="s">
        <v>70</v>
      </c>
      <c r="H63" s="13"/>
      <c r="I63" s="13"/>
    </row>
    <row r="64" spans="1:9" ht="24" customHeight="1" x14ac:dyDescent="0.2">
      <c r="A64" s="116"/>
      <c r="B64" s="122">
        <v>1</v>
      </c>
      <c r="C64" s="118" t="s">
        <v>111</v>
      </c>
      <c r="D64" s="118" t="s">
        <v>116</v>
      </c>
      <c r="E64" s="118" t="s">
        <v>122</v>
      </c>
      <c r="F64" s="118" t="s">
        <v>121</v>
      </c>
    </row>
    <row r="65" spans="1:6" ht="24" customHeight="1" x14ac:dyDescent="0.2">
      <c r="A65" s="119"/>
      <c r="B65" s="122">
        <v>2</v>
      </c>
      <c r="C65" s="118" t="s">
        <v>112</v>
      </c>
      <c r="D65" s="118" t="s">
        <v>117</v>
      </c>
      <c r="E65" s="118" t="s">
        <v>123</v>
      </c>
      <c r="F65" s="118"/>
    </row>
    <row r="66" spans="1:6" ht="24" customHeight="1" x14ac:dyDescent="0.2">
      <c r="A66" s="119"/>
      <c r="B66" s="122">
        <v>3</v>
      </c>
      <c r="C66" s="118" t="s">
        <v>113</v>
      </c>
      <c r="D66" s="118" t="s">
        <v>118</v>
      </c>
      <c r="E66" s="118" t="s">
        <v>124</v>
      </c>
      <c r="F66" s="118"/>
    </row>
    <row r="67" spans="1:6" ht="24" customHeight="1" x14ac:dyDescent="0.2">
      <c r="A67" s="119"/>
      <c r="B67" s="122">
        <v>4</v>
      </c>
      <c r="C67" s="118" t="s">
        <v>114</v>
      </c>
      <c r="D67" s="118" t="s">
        <v>119</v>
      </c>
      <c r="E67" s="118"/>
      <c r="F67" s="118"/>
    </row>
    <row r="68" spans="1:6" ht="24" customHeight="1" x14ac:dyDescent="0.2">
      <c r="A68" s="120"/>
      <c r="B68" s="122">
        <v>5</v>
      </c>
      <c r="C68" s="118" t="s">
        <v>115</v>
      </c>
      <c r="D68" s="118" t="s">
        <v>120</v>
      </c>
      <c r="E68" s="118"/>
      <c r="F68" s="118"/>
    </row>
    <row r="70" spans="1:6" ht="12.75" customHeight="1" x14ac:dyDescent="0.2">
      <c r="A70" s="169" t="s">
        <v>87</v>
      </c>
      <c r="B70" s="169"/>
      <c r="C70" s="171" t="s">
        <v>88</v>
      </c>
      <c r="D70" s="171"/>
      <c r="E70" s="169" t="s">
        <v>89</v>
      </c>
      <c r="F70" s="169"/>
    </row>
    <row r="71" spans="1:6" ht="8.25" customHeight="1" x14ac:dyDescent="0.2">
      <c r="A71" s="170"/>
      <c r="B71" s="170"/>
      <c r="C71" s="172"/>
      <c r="D71" s="172"/>
      <c r="E71" s="170"/>
      <c r="F71" s="170"/>
    </row>
    <row r="72" spans="1:6" ht="84" customHeight="1" x14ac:dyDescent="0.2">
      <c r="A72" s="150"/>
      <c r="B72" s="151"/>
      <c r="C72" s="189"/>
      <c r="D72" s="189"/>
      <c r="E72" s="190" t="s">
        <v>133</v>
      </c>
      <c r="F72" s="191"/>
    </row>
    <row r="73" spans="1:6" ht="50.25" customHeight="1" x14ac:dyDescent="0.2">
      <c r="A73" s="152"/>
      <c r="B73" s="153"/>
      <c r="C73" s="189"/>
      <c r="D73" s="189"/>
      <c r="E73" s="192"/>
      <c r="F73" s="193"/>
    </row>
    <row r="74" spans="1:6" ht="50.25" customHeight="1" x14ac:dyDescent="0.2">
      <c r="A74" s="152"/>
      <c r="B74" s="153"/>
      <c r="C74" s="156"/>
      <c r="D74" s="156"/>
      <c r="E74" s="192"/>
      <c r="F74" s="193"/>
    </row>
    <row r="75" spans="1:6" ht="12.75" customHeight="1" x14ac:dyDescent="0.2">
      <c r="A75" s="152"/>
      <c r="B75" s="153"/>
      <c r="C75" s="156"/>
      <c r="D75" s="156"/>
      <c r="E75" s="192"/>
      <c r="F75" s="193"/>
    </row>
    <row r="76" spans="1:6" ht="12.75" customHeight="1" x14ac:dyDescent="0.2">
      <c r="A76" s="152"/>
      <c r="B76" s="153"/>
      <c r="C76" s="156"/>
      <c r="D76" s="156"/>
      <c r="E76" s="192"/>
      <c r="F76" s="193"/>
    </row>
    <row r="77" spans="1:6" ht="12.75" customHeight="1" x14ac:dyDescent="0.2">
      <c r="A77" s="152"/>
      <c r="B77" s="153"/>
      <c r="C77" s="156"/>
      <c r="D77" s="156"/>
      <c r="E77" s="192"/>
      <c r="F77" s="193"/>
    </row>
    <row r="78" spans="1:6" ht="12.75" customHeight="1" x14ac:dyDescent="0.2">
      <c r="A78" s="154"/>
      <c r="B78" s="155"/>
      <c r="C78" s="156"/>
      <c r="D78" s="156"/>
      <c r="E78" s="194"/>
      <c r="F78" s="195"/>
    </row>
    <row r="79" spans="1:6" ht="12.75" customHeight="1" x14ac:dyDescent="0.2">
      <c r="A79" s="149"/>
      <c r="B79" s="149"/>
    </row>
    <row r="80" spans="1:6" ht="12.75" customHeight="1" x14ac:dyDescent="0.2">
      <c r="A80" s="149"/>
      <c r="B80" s="149"/>
    </row>
  </sheetData>
  <mergeCells count="27">
    <mergeCell ref="Q3:R3"/>
    <mergeCell ref="A4:D4"/>
    <mergeCell ref="E4:G4"/>
    <mergeCell ref="Q4:R4"/>
    <mergeCell ref="A70:B71"/>
    <mergeCell ref="C70:D71"/>
    <mergeCell ref="E70:F71"/>
    <mergeCell ref="A5:D5"/>
    <mergeCell ref="E5:G5"/>
    <mergeCell ref="B22:C22"/>
    <mergeCell ref="D22:E22"/>
    <mergeCell ref="A25:A26"/>
    <mergeCell ref="C25:D25"/>
    <mergeCell ref="E43:F43"/>
    <mergeCell ref="A49:F49"/>
    <mergeCell ref="A62:F62"/>
    <mergeCell ref="A72:B78"/>
    <mergeCell ref="C74:D78"/>
    <mergeCell ref="A1:G2"/>
    <mergeCell ref="A3:D3"/>
    <mergeCell ref="E3:G3"/>
    <mergeCell ref="C72:D72"/>
    <mergeCell ref="C73:D73"/>
    <mergeCell ref="E72:F78"/>
    <mergeCell ref="E18:G21"/>
    <mergeCell ref="E6:G11"/>
    <mergeCell ref="E13:G16"/>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1:D9"/>
  <sheetViews>
    <sheetView workbookViewId="0">
      <selection activeCell="F5" sqref="F5"/>
    </sheetView>
  </sheetViews>
  <sheetFormatPr defaultRowHeight="12.75" x14ac:dyDescent="0.2"/>
  <cols>
    <col min="1" max="2" width="17.42578125" customWidth="1"/>
    <col min="3" max="3" width="29.28515625" customWidth="1"/>
    <col min="4" max="4" width="32.85546875" customWidth="1"/>
  </cols>
  <sheetData>
    <row r="1" spans="3:4" ht="27.75" x14ac:dyDescent="0.2">
      <c r="C1" s="196" t="s">
        <v>92</v>
      </c>
      <c r="D1" s="196"/>
    </row>
    <row r="2" spans="3:4" ht="39.75" customHeight="1" x14ac:dyDescent="0.2">
      <c r="C2" s="144" t="s">
        <v>93</v>
      </c>
      <c r="D2" s="133"/>
    </row>
    <row r="3" spans="3:4" s="134" customFormat="1" ht="29.25" customHeight="1" x14ac:dyDescent="0.2">
      <c r="C3" s="140" t="s">
        <v>94</v>
      </c>
      <c r="D3" s="135"/>
    </row>
    <row r="4" spans="3:4" s="134" customFormat="1" ht="29.25" customHeight="1" x14ac:dyDescent="0.2">
      <c r="C4" s="141" t="s">
        <v>97</v>
      </c>
      <c r="D4" s="136">
        <f>'VC BIÊN HÒA_BCKQKD_T09.2016'!B8+'VC BIÊN HÒA_BCKQKD_T09.2016'!B19</f>
        <v>491041500</v>
      </c>
    </row>
    <row r="5" spans="3:4" s="134" customFormat="1" ht="29.25" customHeight="1" x14ac:dyDescent="0.2">
      <c r="C5" s="142" t="s">
        <v>98</v>
      </c>
      <c r="D5" s="137">
        <f>'VC BIÊN HÒA_BCKQKD_T09.2016'!C8+'VC BIÊN HÒA_BCKQKD_T09.2016'!C19</f>
        <v>965273500</v>
      </c>
    </row>
    <row r="6" spans="3:4" s="134" customFormat="1" ht="29.25" customHeight="1" x14ac:dyDescent="0.2">
      <c r="C6" s="197" t="s">
        <v>95</v>
      </c>
      <c r="D6" s="138">
        <f>D3-D4</f>
        <v>-491041500</v>
      </c>
    </row>
    <row r="7" spans="3:4" s="134" customFormat="1" ht="29.25" customHeight="1" x14ac:dyDescent="0.2">
      <c r="C7" s="198"/>
      <c r="D7" s="139" t="e">
        <f>D4/D3</f>
        <v>#DIV/0!</v>
      </c>
    </row>
    <row r="8" spans="3:4" s="134" customFormat="1" ht="29.25" customHeight="1" x14ac:dyDescent="0.2">
      <c r="C8" s="199" t="s">
        <v>96</v>
      </c>
      <c r="D8" s="135">
        <f>D4-D5</f>
        <v>-474232000</v>
      </c>
    </row>
    <row r="9" spans="3:4" s="134" customFormat="1" ht="29.25" customHeight="1" x14ac:dyDescent="0.2">
      <c r="C9" s="200"/>
      <c r="D9" s="143">
        <f>D4/D5</f>
        <v>0.50870711772362964</v>
      </c>
    </row>
  </sheetData>
  <mergeCells count="3">
    <mergeCell ref="C1:D1"/>
    <mergeCell ref="C6:C7"/>
    <mergeCell ref="C8:C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VC BIÊN HÒA_BCKQKD_T09.2016</vt:lpstr>
      <vt:lpstr>Comp.sale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P.THANH</dc:creator>
  <cp:lastModifiedBy>User</cp:lastModifiedBy>
  <dcterms:created xsi:type="dcterms:W3CDTF">2016-08-26T03:47:03Z</dcterms:created>
  <dcterms:modified xsi:type="dcterms:W3CDTF">2016-10-02T13:55:08Z</dcterms:modified>
</cp:coreProperties>
</file>