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9440" windowHeight="7500"/>
  </bookViews>
  <sheets>
    <sheet name="VC BIÊN HÒA T10.2016 " sheetId="1" r:id="rId1"/>
    <sheet name="VC BIÊN HÒA Comp.sale " sheetId="2" r:id="rId2"/>
  </sheets>
  <calcPr calcId="144525"/>
</workbook>
</file>

<file path=xl/calcChain.xml><?xml version="1.0" encoding="utf-8"?>
<calcChain xmlns="http://schemas.openxmlformats.org/spreadsheetml/2006/main">
  <c r="C33" i="1" l="1"/>
  <c r="E28" i="1"/>
  <c r="F32" i="1"/>
  <c r="E29" i="1"/>
  <c r="F27" i="1"/>
  <c r="E27" i="1" s="1"/>
  <c r="C38" i="1" l="1"/>
  <c r="B19" i="1" l="1"/>
  <c r="D19" i="1"/>
  <c r="D4" i="2" l="1"/>
  <c r="D3" i="2"/>
  <c r="E40" i="1"/>
  <c r="E37" i="1"/>
  <c r="C19" i="1" l="1"/>
  <c r="B12" i="1" l="1"/>
  <c r="C12" i="1"/>
  <c r="D12" i="1" l="1"/>
  <c r="D13" i="1" s="1"/>
  <c r="B13" i="1"/>
  <c r="C13" i="1"/>
  <c r="D9" i="2" l="1"/>
  <c r="J47" i="1"/>
  <c r="I47" i="1"/>
  <c r="H47" i="1"/>
  <c r="G47" i="1"/>
  <c r="F47" i="1"/>
  <c r="E47" i="1"/>
  <c r="D47" i="1"/>
  <c r="C47" i="1"/>
  <c r="B47" i="1"/>
  <c r="G43" i="1"/>
  <c r="C41" i="1"/>
  <c r="D40" i="1" s="1"/>
  <c r="B41" i="1"/>
  <c r="E39" i="1"/>
  <c r="G39" i="1" s="1"/>
  <c r="E38" i="1"/>
  <c r="G38" i="1" s="1"/>
  <c r="G37" i="1"/>
  <c r="E36" i="1"/>
  <c r="G36" i="1" s="1"/>
  <c r="E35" i="1"/>
  <c r="G35" i="1" s="1"/>
  <c r="E34" i="1"/>
  <c r="G34" i="1" s="1"/>
  <c r="E33" i="1"/>
  <c r="G33" i="1" s="1"/>
  <c r="E32" i="1"/>
  <c r="G32" i="1" s="1"/>
  <c r="E31" i="1"/>
  <c r="G31" i="1" s="1"/>
  <c r="E30" i="1"/>
  <c r="G30" i="1" s="1"/>
  <c r="G29" i="1"/>
  <c r="D14" i="1"/>
  <c r="B14" i="1"/>
  <c r="D27" i="1" l="1"/>
  <c r="D28" i="1"/>
  <c r="D30" i="1"/>
  <c r="D31" i="1"/>
  <c r="D34" i="1"/>
  <c r="D35" i="1"/>
  <c r="D38" i="1"/>
  <c r="D39" i="1"/>
  <c r="D29" i="1"/>
  <c r="D32" i="1"/>
  <c r="D33" i="1"/>
  <c r="D36" i="1"/>
  <c r="D37" i="1"/>
  <c r="D6" i="2"/>
  <c r="D7" i="2"/>
  <c r="D8" i="2"/>
  <c r="G28" i="1"/>
  <c r="C14" i="1"/>
  <c r="D41" i="1" l="1"/>
  <c r="E41" i="1"/>
  <c r="G27" i="1" l="1"/>
</calcChain>
</file>

<file path=xl/comments1.xml><?xml version="1.0" encoding="utf-8"?>
<comments xmlns="http://schemas.openxmlformats.org/spreadsheetml/2006/main">
  <authors>
    <author>P.THANH</author>
  </authors>
  <commentList>
    <comment ref="A33" authorId="0">
      <text>
        <r>
          <rPr>
            <b/>
            <sz val="9"/>
            <color indexed="81"/>
            <rFont val="Tahoma"/>
            <family val="2"/>
            <charset val="163"/>
          </rPr>
          <t xml:space="preserve"> Nước uống pha chế</t>
        </r>
      </text>
    </comment>
  </commentList>
</comments>
</file>

<file path=xl/sharedStrings.xml><?xml version="1.0" encoding="utf-8"?>
<sst xmlns="http://schemas.openxmlformats.org/spreadsheetml/2006/main" count="145" uniqueCount="135">
  <si>
    <t xml:space="preserve">II.Phân tích số liệu - Nhận xét </t>
  </si>
  <si>
    <t>Item</t>
  </si>
  <si>
    <t>Tháng 10.2016</t>
  </si>
  <si>
    <t xml:space="preserve">Mục tiêu Cty đề ra </t>
  </si>
  <si>
    <t>Tổng doanh thu POS+DTN</t>
  </si>
  <si>
    <t>Số lượng hóa đơn giảm giá</t>
  </si>
  <si>
    <t>Doanh thu giảm giá</t>
  </si>
  <si>
    <t>Doanh thu trước thuế (Pos)</t>
  </si>
  <si>
    <t>Thuế (10%)</t>
  </si>
  <si>
    <t>Doanh thu sau thuế (10%)</t>
  </si>
  <si>
    <t>Phần trăm đạt được so với Mục tiêu đề ra (%)</t>
  </si>
  <si>
    <t xml:space="preserve">Số lượng Khách </t>
  </si>
  <si>
    <t>Trung Bình Hóa đơn</t>
  </si>
  <si>
    <t>Doanh thu tiền mặt</t>
  </si>
  <si>
    <t>Doanh thu cà thẻ</t>
  </si>
  <si>
    <t>Tổng doanh Thu Ngoài</t>
  </si>
  <si>
    <t>Doanh thu Voucher</t>
  </si>
  <si>
    <t>Làm tròn số</t>
  </si>
  <si>
    <t>Số tiền thừa/thiếu</t>
  </si>
  <si>
    <t>Tổng số tiền thừa / thiếu</t>
  </si>
  <si>
    <t>III.Tình hình nhân sự</t>
  </si>
  <si>
    <t>Nhân sự Quầy</t>
  </si>
  <si>
    <t>Nhân sự Bếp</t>
  </si>
  <si>
    <t xml:space="preserve">Nhân sự Bán thời gian </t>
  </si>
  <si>
    <t>Nhóm sản phẩm</t>
  </si>
  <si>
    <t>Doanh thu POS / Số lượng sản xuất</t>
  </si>
  <si>
    <t xml:space="preserve">Phần trăm </t>
  </si>
  <si>
    <t>Số lượng sản xuất</t>
  </si>
  <si>
    <t>Số lượng hủy</t>
  </si>
  <si>
    <t>(%) Số lượng huỷ</t>
  </si>
  <si>
    <t>Số lượng</t>
  </si>
  <si>
    <t>Doanh Thu</t>
  </si>
  <si>
    <t>%</t>
  </si>
  <si>
    <t>Cái</t>
  </si>
  <si>
    <t>Bun:</t>
  </si>
  <si>
    <t>Toast :</t>
  </si>
  <si>
    <t>Cake   :</t>
  </si>
  <si>
    <t>Slice cake :</t>
  </si>
  <si>
    <t>Euro :</t>
  </si>
  <si>
    <t>Danish  :</t>
  </si>
  <si>
    <t>Gourmet drink :</t>
  </si>
  <si>
    <t>Soft drink :</t>
  </si>
  <si>
    <t>Accessories   :</t>
  </si>
  <si>
    <t>Sandwich :</t>
  </si>
  <si>
    <t>Dry cake :</t>
  </si>
  <si>
    <t>Pudding :</t>
  </si>
  <si>
    <t>Cookies :</t>
  </si>
  <si>
    <t>IV.Phân tích doanh thu bán hàng /2 Giờ</t>
  </si>
  <si>
    <t>Trung bình doanh thu theo giờ/1Tháng</t>
  </si>
  <si>
    <t>Khoảng thời gian</t>
  </si>
  <si>
    <t>6:00~8:00</t>
  </si>
  <si>
    <t>8:00~10:00</t>
  </si>
  <si>
    <t>10:00~12:00</t>
  </si>
  <si>
    <t>12:00~14:00</t>
  </si>
  <si>
    <t>14:00~16:00</t>
  </si>
  <si>
    <t>16:00~18:00</t>
  </si>
  <si>
    <t>18:00~20:00</t>
  </si>
  <si>
    <t>20:00~22:00</t>
  </si>
  <si>
    <t>22:00~22:30</t>
  </si>
  <si>
    <t>Doanh thu</t>
  </si>
  <si>
    <t>Trung bình hóa đơn</t>
  </si>
  <si>
    <t>OPEN</t>
  </si>
  <si>
    <t>Big Hours</t>
  </si>
  <si>
    <t>TOP SẢN PHẨM BÁN CHẠY</t>
  </si>
  <si>
    <t>Ý kiến đề xuất của cửa hàng</t>
  </si>
  <si>
    <t>TOP</t>
  </si>
  <si>
    <t>Top BUN</t>
  </si>
  <si>
    <t>Top CAKE</t>
  </si>
  <si>
    <t xml:space="preserve">Top DRY </t>
  </si>
  <si>
    <t>Top SLICE</t>
  </si>
  <si>
    <t>TOP SẢN PHẨM BÁN CHẬM</t>
  </si>
  <si>
    <t>Chương trình MKT đang chạy</t>
  </si>
  <si>
    <t>Hiệu quả chương trình</t>
  </si>
  <si>
    <t xml:space="preserve">Đề xuất chương trình MKT tại cửa hàng </t>
  </si>
  <si>
    <t xml:space="preserve">Com.Sales Target </t>
  </si>
  <si>
    <t>STORE NAME</t>
  </si>
  <si>
    <t>Target 2016</t>
  </si>
  <si>
    <t xml:space="preserve">Total Sale Tháng 09.2016 </t>
  </si>
  <si>
    <t xml:space="preserve">Total Sale Tháng 09.2015 </t>
  </si>
  <si>
    <t>Com. 2016 with Target</t>
  </si>
  <si>
    <t>Com. 2016 with 2015</t>
  </si>
  <si>
    <t xml:space="preserve">Nhân viên Báo cáo:     NGUYỄN THÀNH TUẤN </t>
  </si>
  <si>
    <t>Chức vụ:  QLCH</t>
  </si>
  <si>
    <t>Địa chỉ cửa hàng: 1096 PHẠM VĂN THUẬN, P. TÂN MAI, TP BIÊN HÒA, ĐN</t>
  </si>
  <si>
    <t>Cửa hàng:   VC BIÊN HÒA</t>
  </si>
  <si>
    <t>Tổng Doanh thu T10 2016</t>
  </si>
  <si>
    <t>Fire Flosss</t>
  </si>
  <si>
    <t>T'Cures of Golden</t>
  </si>
  <si>
    <t>Spring in the City</t>
  </si>
  <si>
    <t>Cranberry Cream cheese</t>
  </si>
  <si>
    <t>Raisin Cream cheese</t>
  </si>
  <si>
    <t>Blueberry Custard</t>
  </si>
  <si>
    <t>Cheese Boat</t>
  </si>
  <si>
    <t>Chicken Pamassan</t>
  </si>
  <si>
    <t>DB Cheese</t>
  </si>
  <si>
    <t>SN01</t>
  </si>
  <si>
    <t>Macha C</t>
  </si>
  <si>
    <t>Chantily C</t>
  </si>
  <si>
    <t>SN00</t>
  </si>
  <si>
    <t>SR Pamassan Cheese</t>
  </si>
  <si>
    <t>SR Honey</t>
  </si>
  <si>
    <t>SR Green Tea</t>
  </si>
  <si>
    <t>SR Rasin</t>
  </si>
  <si>
    <t>SR Choco</t>
  </si>
  <si>
    <t>Chantily</t>
  </si>
  <si>
    <t>Macha macha</t>
  </si>
  <si>
    <t>Lesopera</t>
  </si>
  <si>
    <t>Gratifi</t>
  </si>
  <si>
    <t>Tiramisu Slice</t>
  </si>
  <si>
    <t>Raisin Bread</t>
  </si>
  <si>
    <t>Mocha Choco</t>
  </si>
  <si>
    <t>SR Tiger</t>
  </si>
  <si>
    <t>Blackcurrant chees</t>
  </si>
  <si>
    <t>Taro</t>
  </si>
  <si>
    <t>Blackforest</t>
  </si>
  <si>
    <t>Muffin</t>
  </si>
  <si>
    <t>Peanut Banana</t>
  </si>
  <si>
    <t>Fruity Cheesy</t>
  </si>
  <si>
    <t>SC Cake</t>
  </si>
  <si>
    <t>Custard Fuji</t>
  </si>
  <si>
    <t>Yummy</t>
  </si>
  <si>
    <t>Golden Triangle</t>
  </si>
  <si>
    <t>Pandan Lover</t>
  </si>
  <si>
    <t>Nếu có thể nên chạy chương trình hàng theo, theo quý hay theo mùa để kịp thời thay đổi theo xu thế hiện tại. Vẫn có thể chạy song song 2 chương trình nếu trong tháng có ngày lễ nào đó cho khách thêm lựa chọn. Do ngành kinh doanh chính là bánh các loại nên chương trình nếu có nên liên quan tới việc giúp cho khách có được sự ưu đãi tốt nhất về giá, gói sản phẩm nhỏ.</t>
  </si>
  <si>
    <t>BREADTALK _Report Form NOVEMBER</t>
  </si>
  <si>
    <t>I.Dữ liệu Doanh thu Tháng 11.2016</t>
  </si>
  <si>
    <t>Tháng 11.2016</t>
  </si>
  <si>
    <t>Tháng 11.2015</t>
  </si>
  <si>
    <t>Doanh thu tháng 11/2016 xấp xĩ cùng kì năm ngoài và thấp hơn so với tháng 10/2016 6.9%</t>
  </si>
  <si>
    <r>
      <rPr>
        <b/>
        <i/>
        <sz val="11"/>
        <color rgb="FFFF0000"/>
        <rFont val="Times New Roman"/>
        <family val="1"/>
        <charset val="163"/>
      </rPr>
      <t>Nguyên nhân</t>
    </r>
    <r>
      <rPr>
        <b/>
        <sz val="11"/>
        <color rgb="FFFF0000"/>
        <rFont val="Times New Roman"/>
        <family val="1"/>
        <charset val="163"/>
      </rPr>
      <t xml:space="preserve">
-Tháng 11/2015 tình hình kinh doanh đi vào ổn định không còn tác động nhiều như các tháng gần khai trương.
-Tháng 10/2016 bắt đầu chạy sản phẩm Golden Lava mini croissant nên đạt được đáng kể doanh thu, xong đến tháng 11 sức hút từ sản phẩm đã giảm nên không còn đem về lượng doanh thu như lúc mới ra
-Lượng khách phụ thuộc nhìu vào Mall chủ yếu vào các ngày cuối tuần, các chương trình Marketing của Mall không nhiều nên không có sức hút.</t>
    </r>
  </si>
  <si>
    <t>Cheese Floss</t>
  </si>
  <si>
    <t>SN02</t>
  </si>
  <si>
    <t>Trong tháng chạy các chương trình:
      Black Friday 25,26/11
      Chương trình Bun Noel chạy từ ngày 15/11/2016
      Thiệp giáng sinh khi mua bánh kem 20/11
      Phiếu bốc thăm khi mua bánh noel 20/11</t>
  </si>
  <si>
    <t>Thiệp giáng sinh tạo sự thích thú khi khách mua bánh kem</t>
  </si>
  <si>
    <t>Chương trình Black Friday thu hút sự chú ý của khách hàng nhưng chủ yếu hưởng ứng từ ngành thời trang khuyến mãi nhiều hơn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</si>
</sst>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 _₫_-;\-* #,##0.00\ _₫_-;_-* &quot;-&quot;??\ _₫_-;_-@_-"/>
    <numFmt numFmtId="165" formatCode="#,##0;\(#,##0\)"/>
    <numFmt numFmtId="166" formatCode="_(* #,##0_);_(* \(#,##0\);_(* &quot;-&quot;??_);_(@_)"/>
    <numFmt numFmtId="167" formatCode="#,##0;\-#,##0"/>
    <numFmt numFmtId="168" formatCode="_-* #,##0\ _₫_-;\-* #,##0\ _₫_-;_-* &quot;-&quot;??\ _₫_-;_-@_-"/>
  </numFmts>
  <fonts count="73">
    <font>
      <sz val="11"/>
      <color theme="1"/>
      <name val="Calibri"/>
      <family val="2"/>
      <charset val="163"/>
      <scheme val="minor"/>
    </font>
    <font>
      <sz val="10"/>
      <color rgb="FF000000"/>
      <name val="Arial"/>
      <family val="2"/>
      <charset val="163"/>
    </font>
    <font>
      <b/>
      <i/>
      <sz val="16"/>
      <color rgb="FF000000"/>
      <name val="Times New Roman"/>
      <family val="1"/>
    </font>
    <font>
      <b/>
      <i/>
      <sz val="12"/>
      <color rgb="FFFF0000"/>
      <name val="Times New Roman"/>
      <family val="1"/>
    </font>
    <font>
      <sz val="10"/>
      <name val="Arial"/>
      <family val="2"/>
      <charset val="163"/>
    </font>
    <font>
      <b/>
      <i/>
      <sz val="12"/>
      <color rgb="FFFF0000"/>
      <name val="Times New Roman"/>
      <family val="1"/>
      <charset val="163"/>
    </font>
    <font>
      <b/>
      <sz val="12"/>
      <name val="Arial"/>
      <family val="2"/>
      <charset val="163"/>
    </font>
    <font>
      <b/>
      <sz val="12"/>
      <color rgb="FFFF0000"/>
      <name val="Times New Roman"/>
      <family val="1"/>
    </font>
    <font>
      <b/>
      <sz val="12"/>
      <color rgb="FFFF0000"/>
      <name val="Times New Roman"/>
      <family val="1"/>
      <charset val="163"/>
    </font>
    <font>
      <sz val="12"/>
      <color rgb="FF000000"/>
      <name val="Cambria"/>
      <family val="1"/>
      <charset val="163"/>
      <scheme val="major"/>
    </font>
    <font>
      <sz val="12"/>
      <color rgb="FF000000"/>
      <name val="Arial"/>
      <family val="2"/>
      <charset val="163"/>
    </font>
    <font>
      <b/>
      <i/>
      <sz val="11"/>
      <color rgb="FF000000"/>
      <name val="Times New Roman"/>
      <family val="1"/>
    </font>
    <font>
      <b/>
      <sz val="10"/>
      <color rgb="FF000000"/>
      <name val="Times New Roman"/>
      <family val="1"/>
      <charset val="163"/>
    </font>
    <font>
      <b/>
      <sz val="11"/>
      <color rgb="FFFF0000"/>
      <name val="Times New Roman"/>
      <family val="1"/>
      <charset val="163"/>
    </font>
    <font>
      <sz val="10"/>
      <color rgb="FF000000"/>
      <name val="Cambria"/>
      <family val="1"/>
      <charset val="163"/>
      <scheme val="major"/>
    </font>
    <font>
      <b/>
      <i/>
      <sz val="10"/>
      <color rgb="FF000000"/>
      <name val="Times New Roman"/>
      <family val="1"/>
      <charset val="163"/>
    </font>
    <font>
      <b/>
      <i/>
      <sz val="10"/>
      <color rgb="FFFF0000"/>
      <name val="Times New Roman"/>
      <family val="1"/>
    </font>
    <font>
      <b/>
      <i/>
      <sz val="10"/>
      <color rgb="FFFF0000"/>
      <name val="Times New Roman"/>
      <family val="1"/>
      <charset val="163"/>
    </font>
    <font>
      <b/>
      <sz val="8"/>
      <color rgb="FFFF0000"/>
      <name val="Times New Roman"/>
      <family val="1"/>
      <charset val="163"/>
    </font>
    <font>
      <b/>
      <i/>
      <sz val="11"/>
      <color rgb="FFC00000"/>
      <name val="Times New Roman"/>
      <family val="1"/>
    </font>
    <font>
      <b/>
      <sz val="10"/>
      <color rgb="FFC00000"/>
      <name val="Times New Roman"/>
      <family val="1"/>
    </font>
    <font>
      <b/>
      <i/>
      <sz val="10"/>
      <color theme="1"/>
      <name val="Times New Roman"/>
      <family val="1"/>
      <charset val="163"/>
    </font>
    <font>
      <b/>
      <sz val="10"/>
      <color rgb="FFFF0000"/>
      <name val="Times New Roman"/>
      <family val="1"/>
      <charset val="163"/>
    </font>
    <font>
      <b/>
      <i/>
      <sz val="12"/>
      <color rgb="FF000000"/>
      <name val="Times New Roman"/>
      <family val="1"/>
      <charset val="163"/>
    </font>
    <font>
      <b/>
      <sz val="12"/>
      <name val="Calibri"/>
      <family val="2"/>
      <charset val="163"/>
      <scheme val="minor"/>
    </font>
    <font>
      <b/>
      <i/>
      <sz val="11"/>
      <color rgb="FF000000"/>
      <name val="Times New Roman"/>
      <family val="1"/>
      <charset val="163"/>
    </font>
    <font>
      <b/>
      <i/>
      <sz val="12"/>
      <color rgb="FF000000"/>
      <name val="Times New Roman"/>
      <family val="1"/>
    </font>
    <font>
      <sz val="11"/>
      <name val="Arial"/>
      <family val="2"/>
    </font>
    <font>
      <i/>
      <sz val="12"/>
      <color rgb="FFFF0000"/>
      <name val="Arial"/>
      <family val="2"/>
      <charset val="163"/>
    </font>
    <font>
      <b/>
      <sz val="11"/>
      <color rgb="FF000000"/>
      <name val="Times New Roman"/>
      <family val="1"/>
    </font>
    <font>
      <b/>
      <sz val="9"/>
      <color rgb="FF000000"/>
      <name val="Arial"/>
      <family val="2"/>
    </font>
    <font>
      <b/>
      <sz val="9"/>
      <color rgb="FF000000"/>
      <name val="Arial"/>
      <family val="2"/>
      <charset val="163"/>
    </font>
    <font>
      <b/>
      <sz val="11"/>
      <name val="Times New Roman"/>
      <family val="1"/>
      <charset val="163"/>
    </font>
    <font>
      <b/>
      <i/>
      <sz val="9"/>
      <name val="Arial"/>
      <family val="2"/>
    </font>
    <font>
      <b/>
      <sz val="11"/>
      <name val="Times New Roman"/>
      <family val="1"/>
    </font>
    <font>
      <b/>
      <i/>
      <sz val="9"/>
      <name val="Arial"/>
      <family val="2"/>
      <charset val="163"/>
    </font>
    <font>
      <sz val="10"/>
      <name val="Arial"/>
      <family val="2"/>
    </font>
    <font>
      <b/>
      <i/>
      <sz val="11"/>
      <name val="Arial"/>
      <family val="2"/>
    </font>
    <font>
      <b/>
      <sz val="9"/>
      <name val="Arial"/>
      <family val="2"/>
    </font>
    <font>
      <sz val="10"/>
      <color rgb="FF000000"/>
      <name val="Arial"/>
      <charset val="163"/>
    </font>
    <font>
      <sz val="11"/>
      <color rgb="FF000000"/>
      <name val="Arial"/>
      <family val="2"/>
    </font>
    <font>
      <b/>
      <i/>
      <sz val="9"/>
      <color rgb="FF000000"/>
      <name val="Arial"/>
      <family val="2"/>
    </font>
    <font>
      <b/>
      <i/>
      <sz val="9"/>
      <color rgb="FFFF0000"/>
      <name val="Arial"/>
      <family val="2"/>
    </font>
    <font>
      <b/>
      <sz val="11"/>
      <color theme="3"/>
      <name val="Arial"/>
      <family val="2"/>
    </font>
    <font>
      <b/>
      <sz val="12"/>
      <color theme="3"/>
      <name val="Times New Roman"/>
      <family val="1"/>
    </font>
    <font>
      <b/>
      <sz val="11"/>
      <color theme="3"/>
      <name val="Times New Roman"/>
      <family val="1"/>
    </font>
    <font>
      <b/>
      <i/>
      <sz val="11"/>
      <color rgb="FF000000"/>
      <name val="Arial"/>
      <family val="2"/>
    </font>
    <font>
      <b/>
      <sz val="10"/>
      <color rgb="FF000000"/>
      <name val="Arial"/>
      <family val="2"/>
    </font>
    <font>
      <b/>
      <sz val="12"/>
      <color theme="3"/>
      <name val="Arial"/>
      <family val="2"/>
    </font>
    <font>
      <b/>
      <i/>
      <sz val="11"/>
      <color rgb="FFC00000"/>
      <name val="Arial"/>
      <family val="2"/>
    </font>
    <font>
      <b/>
      <sz val="10"/>
      <color rgb="FFC00000"/>
      <name val="Arial"/>
      <family val="2"/>
    </font>
    <font>
      <sz val="10"/>
      <color rgb="FFC00000"/>
      <name val="Arial"/>
      <family val="2"/>
    </font>
    <font>
      <sz val="10"/>
      <color rgb="FFFF0000"/>
      <name val="Arial"/>
      <family val="2"/>
    </font>
    <font>
      <b/>
      <sz val="10"/>
      <color rgb="FFFF0000"/>
      <name val="Arial"/>
      <family val="2"/>
    </font>
    <font>
      <b/>
      <sz val="10"/>
      <color rgb="FFC00000"/>
      <name val="Arial"/>
      <family val="2"/>
      <charset val="163"/>
    </font>
    <font>
      <b/>
      <sz val="11"/>
      <color rgb="FF000000"/>
      <name val="Cambria"/>
      <family val="1"/>
      <charset val="163"/>
      <scheme val="major"/>
    </font>
    <font>
      <b/>
      <sz val="10"/>
      <color rgb="FF000000"/>
      <name val="Cambria"/>
      <family val="1"/>
      <charset val="163"/>
      <scheme val="major"/>
    </font>
    <font>
      <sz val="11"/>
      <color rgb="FFC00000"/>
      <name val="Arial"/>
      <family val="2"/>
    </font>
    <font>
      <sz val="14"/>
      <color rgb="FF000000"/>
      <name val="Times New Roman"/>
      <family val="1"/>
      <charset val="163"/>
    </font>
    <font>
      <b/>
      <sz val="9"/>
      <color indexed="81"/>
      <name val="Tahoma"/>
      <family val="2"/>
      <charset val="163"/>
    </font>
    <font>
      <sz val="11"/>
      <color theme="1"/>
      <name val="Calibri"/>
      <charset val="134"/>
      <scheme val="minor"/>
    </font>
    <font>
      <sz val="11"/>
      <color theme="1"/>
      <name val="Calibri"/>
      <family val="2"/>
      <scheme val="minor"/>
    </font>
    <font>
      <b/>
      <sz val="22"/>
      <color rgb="FF000000"/>
      <name val="Arial"/>
      <family val="2"/>
    </font>
    <font>
      <b/>
      <sz val="14"/>
      <color rgb="FF000000"/>
      <name val="Times New Roman"/>
      <family val="1"/>
    </font>
    <font>
      <b/>
      <sz val="12"/>
      <color rgb="FF000000"/>
      <name val="Times New Roman"/>
      <family val="1"/>
    </font>
    <font>
      <sz val="12"/>
      <color rgb="FF000000"/>
      <name val="Times New Roman"/>
    </font>
    <font>
      <sz val="14"/>
      <color rgb="FF000000"/>
      <name val="Times New Roman"/>
      <family val="1"/>
    </font>
    <font>
      <sz val="14"/>
      <color rgb="FFFF0000"/>
      <name val="Times New Roman"/>
      <family val="1"/>
      <charset val="163"/>
    </font>
    <font>
      <sz val="12"/>
      <color rgb="FFFF0000"/>
      <name val="Times New Roman"/>
    </font>
    <font>
      <sz val="14"/>
      <name val="Arial"/>
      <family val="2"/>
      <charset val="163"/>
    </font>
    <font>
      <b/>
      <i/>
      <sz val="11"/>
      <color rgb="FFFF0000"/>
      <name val="Times New Roman"/>
      <family val="1"/>
      <charset val="163"/>
    </font>
    <font>
      <sz val="10"/>
      <color rgb="FF000000"/>
      <name val="Cambria"/>
      <family val="1"/>
      <charset val="163"/>
    </font>
    <font>
      <sz val="11"/>
      <color rgb="FF000000"/>
      <name val="Times New Roman"/>
      <family val="1"/>
      <charset val="163"/>
    </font>
  </fonts>
  <fills count="21">
    <fill>
      <patternFill patternType="none"/>
    </fill>
    <fill>
      <patternFill patternType="gray125"/>
    </fill>
    <fill>
      <patternFill patternType="solid">
        <fgColor theme="0" tint="-0.249977111117893"/>
        <bgColor rgb="FFFFFF99"/>
      </patternFill>
    </fill>
    <fill>
      <patternFill patternType="solid">
        <fgColor rgb="FFFFFF00"/>
        <bgColor indexed="64"/>
      </patternFill>
    </fill>
    <fill>
      <patternFill patternType="solid">
        <fgColor theme="9" tint="0.39997558519241921"/>
        <bgColor indexed="64"/>
      </patternFill>
    </fill>
    <fill>
      <patternFill patternType="solid">
        <fgColor theme="9" tint="0.39997558519241921"/>
        <bgColor rgb="FFFFFF00"/>
      </patternFill>
    </fill>
    <fill>
      <patternFill patternType="solid">
        <fgColor rgb="FFFFFF99"/>
        <bgColor rgb="FFFFFF99"/>
      </patternFill>
    </fill>
    <fill>
      <patternFill patternType="solid">
        <fgColor theme="0"/>
        <bgColor rgb="FFFFFF00"/>
      </patternFill>
    </fill>
    <fill>
      <patternFill patternType="solid">
        <fgColor theme="0"/>
        <bgColor indexed="64"/>
      </patternFill>
    </fill>
    <fill>
      <patternFill patternType="solid">
        <fgColor rgb="FFFFCC99"/>
        <bgColor rgb="FFFFCC99"/>
      </patternFill>
    </fill>
    <fill>
      <patternFill patternType="solid">
        <fgColor rgb="FFFFFF00"/>
        <bgColor rgb="FFFFFF00"/>
      </patternFill>
    </fill>
    <fill>
      <patternFill patternType="solid">
        <fgColor rgb="FFFFCC00"/>
        <bgColor rgb="FFFFCC00"/>
      </patternFill>
    </fill>
    <fill>
      <patternFill patternType="solid">
        <fgColor theme="0"/>
        <bgColor rgb="FFFFCC00"/>
      </patternFill>
    </fill>
    <fill>
      <patternFill patternType="solid">
        <fgColor theme="0" tint="-0.249977111117893"/>
        <bgColor indexed="64"/>
      </patternFill>
    </fill>
    <fill>
      <patternFill patternType="solid">
        <fgColor rgb="FF99CCFF"/>
        <bgColor rgb="FF99CCFF"/>
      </patternFill>
    </fill>
    <fill>
      <patternFill patternType="solid">
        <fgColor theme="4" tint="0.59999389629810485"/>
        <bgColor indexed="64"/>
      </patternFill>
    </fill>
    <fill>
      <patternFill patternType="solid">
        <fgColor rgb="FFD9D9D9"/>
        <bgColor rgb="FFD9D9D9"/>
      </patternFill>
    </fill>
    <fill>
      <patternFill patternType="solid">
        <fgColor rgb="FFD99694"/>
        <bgColor rgb="FFD99694"/>
      </patternFill>
    </fill>
    <fill>
      <patternFill patternType="solid">
        <fgColor rgb="FFFFFFFF"/>
        <bgColor rgb="FFFFFFFF"/>
      </patternFill>
    </fill>
    <fill>
      <patternFill patternType="solid">
        <fgColor theme="0"/>
        <bgColor rgb="FFD99694"/>
      </patternFill>
    </fill>
    <fill>
      <patternFill patternType="solid">
        <fgColor rgb="FFE6B9B8"/>
        <bgColor rgb="FFE6B9B8"/>
      </patternFill>
    </fill>
  </fills>
  <borders count="48">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indexed="64"/>
      </left>
      <right/>
      <top/>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thin">
        <color auto="1"/>
      </bottom>
      <diagonal/>
    </border>
    <border>
      <left style="thin">
        <color auto="1"/>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rgb="FF000000"/>
      </right>
      <top/>
      <bottom style="thin">
        <color rgb="FF000000"/>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s>
  <cellStyleXfs count="10">
    <xf numFmtId="0" fontId="0" fillId="0" borderId="0"/>
    <xf numFmtId="164" fontId="39" fillId="0" borderId="0" applyFont="0" applyFill="0" applyBorder="0" applyAlignment="0" applyProtection="0"/>
    <xf numFmtId="9" fontId="39"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43" fontId="60" fillId="0" borderId="0" applyFont="0" applyFill="0" applyBorder="0" applyAlignment="0" applyProtection="0"/>
    <xf numFmtId="43" fontId="61" fillId="0" borderId="0" applyFont="0" applyFill="0" applyBorder="0" applyAlignment="0" applyProtection="0"/>
    <xf numFmtId="0" fontId="60" fillId="0" borderId="0"/>
    <xf numFmtId="9" fontId="60" fillId="0" borderId="0" applyFont="0" applyFill="0" applyBorder="0" applyAlignment="0" applyProtection="0"/>
  </cellStyleXfs>
  <cellXfs count="225">
    <xf numFmtId="0" fontId="0" fillId="0" borderId="0" xfId="0"/>
    <xf numFmtId="0" fontId="2" fillId="0" borderId="0" xfId="3" applyFont="1" applyBorder="1" applyAlignment="1"/>
    <xf numFmtId="0" fontId="2" fillId="0" borderId="0" xfId="3" applyFont="1" applyBorder="1" applyAlignment="1">
      <alignment horizontal="center"/>
    </xf>
    <xf numFmtId="9" fontId="0" fillId="0" borderId="0" xfId="4" applyFont="1" applyAlignment="1">
      <alignment horizontal="center" wrapText="1"/>
    </xf>
    <xf numFmtId="0" fontId="1" fillId="0" borderId="0" xfId="3" applyFont="1" applyAlignment="1">
      <alignment wrapText="1"/>
    </xf>
    <xf numFmtId="0" fontId="4" fillId="0" borderId="0" xfId="3" applyFont="1" applyBorder="1" applyAlignment="1">
      <alignment wrapText="1"/>
    </xf>
    <xf numFmtId="0" fontId="4" fillId="0" borderId="0" xfId="3" applyFont="1" applyBorder="1" applyAlignment="1">
      <alignment horizontal="center" wrapText="1"/>
    </xf>
    <xf numFmtId="0" fontId="3" fillId="0" borderId="0" xfId="3" applyFont="1" applyBorder="1" applyAlignment="1">
      <alignment vertical="center" wrapText="1"/>
    </xf>
    <xf numFmtId="0" fontId="4" fillId="0" borderId="0" xfId="3" applyFont="1" applyBorder="1" applyAlignment="1">
      <alignment vertical="center" wrapText="1"/>
    </xf>
    <xf numFmtId="0" fontId="4" fillId="0" borderId="0" xfId="3" applyFont="1" applyBorder="1" applyAlignment="1">
      <alignment horizontal="center" vertical="center" wrapText="1"/>
    </xf>
    <xf numFmtId="0" fontId="5" fillId="0" borderId="0" xfId="3" applyFont="1" applyBorder="1" applyAlignment="1">
      <alignment vertical="center" wrapText="1"/>
    </xf>
    <xf numFmtId="9" fontId="0" fillId="0" borderId="0" xfId="4" applyFont="1" applyAlignment="1">
      <alignment horizontal="center" vertical="center" wrapText="1"/>
    </xf>
    <xf numFmtId="0" fontId="1" fillId="0" borderId="0" xfId="3" applyFont="1" applyAlignment="1">
      <alignment vertical="center" wrapText="1"/>
    </xf>
    <xf numFmtId="0" fontId="1" fillId="0" borderId="0" xfId="3" applyFont="1" applyAlignment="1">
      <alignment horizontal="center" wrapText="1"/>
    </xf>
    <xf numFmtId="0" fontId="7" fillId="0" borderId="9" xfId="3" applyFont="1" applyBorder="1" applyAlignment="1">
      <alignment horizontal="center" vertical="center" wrapText="1"/>
    </xf>
    <xf numFmtId="0" fontId="8" fillId="0" borderId="9" xfId="3" applyFont="1" applyBorder="1" applyAlignment="1">
      <alignment horizontal="center" vertical="center" wrapText="1"/>
    </xf>
    <xf numFmtId="0" fontId="9" fillId="0" borderId="0" xfId="3" applyFont="1" applyBorder="1" applyAlignment="1">
      <alignment horizontal="left" vertical="center" wrapText="1"/>
    </xf>
    <xf numFmtId="0" fontId="10" fillId="0" borderId="0" xfId="3" applyFont="1" applyAlignment="1">
      <alignment vertical="center" wrapText="1"/>
    </xf>
    <xf numFmtId="0" fontId="10" fillId="0" borderId="0" xfId="3" applyFont="1" applyAlignment="1">
      <alignment horizontal="center" vertical="center" wrapText="1"/>
    </xf>
    <xf numFmtId="0" fontId="11" fillId="0" borderId="13" xfId="3" applyFont="1" applyBorder="1" applyAlignment="1">
      <alignment vertical="center" wrapText="1"/>
    </xf>
    <xf numFmtId="165" fontId="12" fillId="0" borderId="13" xfId="3" applyNumberFormat="1" applyFont="1" applyBorder="1" applyAlignment="1">
      <alignment horizontal="right" vertical="center" wrapText="1"/>
    </xf>
    <xf numFmtId="0" fontId="14" fillId="0" borderId="0" xfId="3" applyFont="1" applyBorder="1" applyAlignment="1">
      <alignment horizontal="left" vertical="center" wrapText="1"/>
    </xf>
    <xf numFmtId="0" fontId="1" fillId="0" borderId="0" xfId="3" applyFont="1" applyAlignment="1">
      <alignment horizontal="center" vertical="center" wrapText="1"/>
    </xf>
    <xf numFmtId="0" fontId="11" fillId="0" borderId="13" xfId="3" applyFont="1" applyBorder="1" applyAlignment="1">
      <alignment vertical="center"/>
    </xf>
    <xf numFmtId="165" fontId="15" fillId="0" borderId="13" xfId="3" applyNumberFormat="1" applyFont="1" applyBorder="1" applyAlignment="1">
      <alignment horizontal="right" vertical="center"/>
    </xf>
    <xf numFmtId="165" fontId="15" fillId="0" borderId="13" xfId="3" applyNumberFormat="1" applyFont="1" applyBorder="1" applyAlignment="1">
      <alignment horizontal="right" vertical="center" wrapText="1"/>
    </xf>
    <xf numFmtId="165" fontId="16" fillId="0" borderId="13" xfId="3" applyNumberFormat="1" applyFont="1" applyBorder="1" applyAlignment="1">
      <alignment vertical="center" wrapText="1"/>
    </xf>
    <xf numFmtId="165" fontId="17" fillId="0" borderId="13" xfId="3" applyNumberFormat="1" applyFont="1" applyBorder="1" applyAlignment="1">
      <alignment vertical="center" wrapText="1"/>
    </xf>
    <xf numFmtId="165" fontId="15" fillId="0" borderId="13" xfId="3" applyNumberFormat="1" applyFont="1" applyBorder="1" applyAlignment="1">
      <alignment vertical="center" wrapText="1"/>
    </xf>
    <xf numFmtId="0" fontId="18" fillId="0" borderId="21" xfId="3" applyFont="1" applyBorder="1" applyAlignment="1">
      <alignment vertical="center" wrapText="1"/>
    </xf>
    <xf numFmtId="0" fontId="18" fillId="0" borderId="22" xfId="3" applyFont="1" applyBorder="1" applyAlignment="1">
      <alignment vertical="center" wrapText="1"/>
    </xf>
    <xf numFmtId="0" fontId="18" fillId="0" borderId="23" xfId="3" applyFont="1" applyBorder="1" applyAlignment="1">
      <alignment vertical="center" wrapText="1"/>
    </xf>
    <xf numFmtId="0" fontId="19" fillId="3" borderId="13" xfId="3" applyFont="1" applyFill="1" applyBorder="1" applyAlignment="1">
      <alignment vertical="center" wrapText="1"/>
    </xf>
    <xf numFmtId="9" fontId="20" fillId="3" borderId="13" xfId="3" applyNumberFormat="1" applyFont="1" applyFill="1" applyBorder="1" applyAlignment="1">
      <alignment vertical="center" wrapText="1"/>
    </xf>
    <xf numFmtId="0" fontId="14" fillId="0" borderId="0" xfId="3" applyFont="1" applyBorder="1" applyAlignment="1">
      <alignment horizontal="left" vertical="top" wrapText="1"/>
    </xf>
    <xf numFmtId="0" fontId="11" fillId="4" borderId="13" xfId="3" applyFont="1" applyFill="1" applyBorder="1" applyAlignment="1">
      <alignment vertical="center" wrapText="1"/>
    </xf>
    <xf numFmtId="3" fontId="15" fillId="5" borderId="13" xfId="3" applyNumberFormat="1" applyFont="1" applyFill="1" applyBorder="1" applyAlignment="1">
      <alignment vertical="center" wrapText="1"/>
    </xf>
    <xf numFmtId="165" fontId="15" fillId="4" borderId="13" xfId="3" quotePrefix="1" applyNumberFormat="1" applyFont="1" applyFill="1" applyBorder="1" applyAlignment="1">
      <alignment horizontal="right" vertical="center" wrapText="1"/>
    </xf>
    <xf numFmtId="0" fontId="11" fillId="0" borderId="13" xfId="3" applyFont="1" applyBorder="1" applyAlignment="1">
      <alignment horizontal="left" vertical="center" wrapText="1"/>
    </xf>
    <xf numFmtId="0" fontId="11" fillId="0" borderId="13" xfId="3" applyFont="1" applyBorder="1" applyAlignment="1">
      <alignment horizontal="left" vertical="top" wrapText="1"/>
    </xf>
    <xf numFmtId="165" fontId="12" fillId="0" borderId="13" xfId="3" applyNumberFormat="1" applyFont="1" applyBorder="1" applyAlignment="1">
      <alignment vertical="center" wrapText="1"/>
    </xf>
    <xf numFmtId="166" fontId="21" fillId="0" borderId="13" xfId="3" applyNumberFormat="1" applyFont="1" applyBorder="1"/>
    <xf numFmtId="0" fontId="11" fillId="0" borderId="24" xfId="3" applyFont="1" applyBorder="1" applyAlignment="1">
      <alignment vertical="center" wrapText="1"/>
    </xf>
    <xf numFmtId="165" fontId="12" fillId="0" borderId="24" xfId="3" applyNumberFormat="1" applyFont="1" applyBorder="1" applyAlignment="1">
      <alignment vertical="center" wrapText="1"/>
    </xf>
    <xf numFmtId="0" fontId="11" fillId="6" borderId="2" xfId="3" applyFont="1" applyFill="1" applyBorder="1" applyAlignment="1">
      <alignment vertical="center" wrapText="1"/>
    </xf>
    <xf numFmtId="167" fontId="23" fillId="6" borderId="28" xfId="3" applyNumberFormat="1" applyFont="1" applyFill="1" applyBorder="1" applyAlignment="1">
      <alignment horizontal="center" vertical="center" wrapText="1"/>
    </xf>
    <xf numFmtId="167" fontId="23" fillId="6" borderId="1" xfId="3" applyNumberFormat="1" applyFont="1" applyFill="1" applyBorder="1" applyAlignment="1">
      <alignment horizontal="center" vertical="center" wrapText="1"/>
    </xf>
    <xf numFmtId="0" fontId="24" fillId="2" borderId="2" xfId="3" applyFont="1" applyFill="1" applyBorder="1" applyAlignment="1">
      <alignment vertical="center" wrapText="1"/>
    </xf>
    <xf numFmtId="167" fontId="25" fillId="2" borderId="2" xfId="3" applyNumberFormat="1" applyFont="1" applyFill="1" applyBorder="1" applyAlignment="1">
      <alignment vertical="center" wrapText="1"/>
    </xf>
    <xf numFmtId="167" fontId="12" fillId="2" borderId="2" xfId="3" applyNumberFormat="1" applyFont="1" applyFill="1" applyBorder="1" applyAlignment="1">
      <alignment vertical="center" wrapText="1"/>
    </xf>
    <xf numFmtId="0" fontId="23" fillId="2" borderId="29" xfId="3" applyFont="1" applyFill="1" applyBorder="1" applyAlignment="1">
      <alignment horizontal="center" vertical="center" wrapText="1"/>
    </xf>
    <xf numFmtId="0" fontId="23" fillId="2" borderId="30" xfId="3" applyFont="1" applyFill="1" applyBorder="1" applyAlignment="1">
      <alignment horizontal="center" vertical="center" wrapText="1"/>
    </xf>
    <xf numFmtId="0" fontId="26" fillId="2" borderId="31" xfId="3" applyFont="1" applyFill="1" applyBorder="1" applyAlignment="1">
      <alignment horizontal="center" vertical="center" wrapText="1"/>
    </xf>
    <xf numFmtId="168" fontId="23" fillId="2" borderId="2" xfId="5" applyNumberFormat="1" applyFont="1" applyFill="1" applyBorder="1" applyAlignment="1">
      <alignment horizontal="center" vertical="center" wrapText="1"/>
    </xf>
    <xf numFmtId="0" fontId="27" fillId="0" borderId="2" xfId="3" applyFont="1" applyBorder="1" applyAlignment="1">
      <alignment wrapText="1"/>
    </xf>
    <xf numFmtId="0" fontId="4" fillId="0" borderId="2" xfId="3" applyFont="1" applyBorder="1" applyAlignment="1">
      <alignment wrapText="1"/>
    </xf>
    <xf numFmtId="0" fontId="28" fillId="7" borderId="32" xfId="3" applyFont="1" applyFill="1" applyBorder="1" applyAlignment="1">
      <alignment horizontal="left"/>
    </xf>
    <xf numFmtId="0" fontId="4" fillId="8" borderId="32" xfId="3" applyFont="1" applyFill="1" applyBorder="1" applyAlignment="1">
      <alignment wrapText="1"/>
    </xf>
    <xf numFmtId="0" fontId="10" fillId="8" borderId="33" xfId="3" applyFont="1" applyFill="1" applyBorder="1" applyAlignment="1"/>
    <xf numFmtId="165" fontId="31" fillId="9" borderId="30" xfId="3" applyNumberFormat="1" applyFont="1" applyFill="1" applyBorder="1" applyAlignment="1">
      <alignment horizontal="center" vertical="center"/>
    </xf>
    <xf numFmtId="9" fontId="31" fillId="9" borderId="30" xfId="4" applyFont="1" applyFill="1" applyBorder="1" applyAlignment="1">
      <alignment horizontal="center" vertical="center"/>
    </xf>
    <xf numFmtId="165" fontId="30" fillId="9" borderId="31" xfId="3" applyNumberFormat="1" applyFont="1" applyFill="1" applyBorder="1" applyAlignment="1">
      <alignment horizontal="center" vertical="center"/>
    </xf>
    <xf numFmtId="165" fontId="30" fillId="9" borderId="2" xfId="3" applyNumberFormat="1" applyFont="1" applyFill="1" applyBorder="1" applyAlignment="1">
      <alignment horizontal="center" vertical="center"/>
    </xf>
    <xf numFmtId="165" fontId="31" fillId="9" borderId="33" xfId="3" applyNumberFormat="1" applyFont="1" applyFill="1" applyBorder="1" applyAlignment="1">
      <alignment horizontal="center" vertical="center"/>
    </xf>
    <xf numFmtId="165" fontId="31" fillId="9" borderId="31" xfId="3" applyNumberFormat="1" applyFont="1" applyFill="1" applyBorder="1" applyAlignment="1">
      <alignment horizontal="center" vertical="center"/>
    </xf>
    <xf numFmtId="165" fontId="31" fillId="9" borderId="2" xfId="3" applyNumberFormat="1" applyFont="1" applyFill="1" applyBorder="1" applyAlignment="1">
      <alignment horizontal="center" vertical="center"/>
    </xf>
    <xf numFmtId="165" fontId="32" fillId="0" borderId="2" xfId="3" applyNumberFormat="1" applyFont="1" applyBorder="1" applyAlignment="1">
      <alignment horizontal="left"/>
    </xf>
    <xf numFmtId="165" fontId="33" fillId="0" borderId="33" xfId="3" applyNumberFormat="1" applyFont="1" applyBorder="1" applyAlignment="1">
      <alignment horizontal="center" vertical="center"/>
    </xf>
    <xf numFmtId="165" fontId="33" fillId="0" borderId="30" xfId="3" applyNumberFormat="1" applyFont="1" applyBorder="1" applyAlignment="1">
      <alignment horizontal="right" vertical="center"/>
    </xf>
    <xf numFmtId="9" fontId="33" fillId="0" borderId="30" xfId="3" applyNumberFormat="1" applyFont="1" applyBorder="1" applyAlignment="1">
      <alignment horizontal="center" vertical="center"/>
    </xf>
    <xf numFmtId="168" fontId="33" fillId="0" borderId="30" xfId="5" applyNumberFormat="1" applyFont="1" applyBorder="1" applyAlignment="1">
      <alignment vertical="center"/>
    </xf>
    <xf numFmtId="165" fontId="34" fillId="0" borderId="30" xfId="3" applyNumberFormat="1" applyFont="1" applyBorder="1" applyAlignment="1">
      <alignment horizontal="center"/>
    </xf>
    <xf numFmtId="9" fontId="35" fillId="10" borderId="2" xfId="3" applyNumberFormat="1" applyFont="1" applyFill="1" applyBorder="1" applyAlignment="1">
      <alignment horizontal="center" vertical="center"/>
    </xf>
    <xf numFmtId="0" fontId="4" fillId="0" borderId="0" xfId="3" applyFont="1" applyAlignment="1">
      <alignment horizontal="center" wrapText="1"/>
    </xf>
    <xf numFmtId="0" fontId="4" fillId="0" borderId="0" xfId="3" applyFont="1" applyAlignment="1">
      <alignment wrapText="1"/>
    </xf>
    <xf numFmtId="165" fontId="32" fillId="0" borderId="34" xfId="3" applyNumberFormat="1" applyFont="1" applyBorder="1" applyAlignment="1">
      <alignment horizontal="left"/>
    </xf>
    <xf numFmtId="165" fontId="35" fillId="0" borderId="33" xfId="3" applyNumberFormat="1" applyFont="1" applyBorder="1" applyAlignment="1">
      <alignment horizontal="center" vertical="center"/>
    </xf>
    <xf numFmtId="0" fontId="36" fillId="0" borderId="0" xfId="3" applyFont="1" applyAlignment="1">
      <alignment horizontal="center" wrapText="1"/>
    </xf>
    <xf numFmtId="165" fontId="32" fillId="0" borderId="35" xfId="3" applyNumberFormat="1" applyFont="1" applyBorder="1" applyAlignment="1">
      <alignment horizontal="left"/>
    </xf>
    <xf numFmtId="165" fontId="32" fillId="0" borderId="36" xfId="3" applyNumberFormat="1" applyFont="1" applyBorder="1" applyAlignment="1">
      <alignment horizontal="left"/>
    </xf>
    <xf numFmtId="165" fontId="35" fillId="0" borderId="30" xfId="3" applyNumberFormat="1" applyFont="1" applyBorder="1" applyAlignment="1">
      <alignment horizontal="center" vertical="center"/>
    </xf>
    <xf numFmtId="165" fontId="32" fillId="0" borderId="30" xfId="3" applyNumberFormat="1" applyFont="1" applyBorder="1" applyAlignment="1">
      <alignment horizontal="left"/>
    </xf>
    <xf numFmtId="165" fontId="32" fillId="0" borderId="37" xfId="3" applyNumberFormat="1" applyFont="1" applyBorder="1" applyAlignment="1">
      <alignment horizontal="left"/>
    </xf>
    <xf numFmtId="165" fontId="33" fillId="0" borderId="30" xfId="3" applyNumberFormat="1" applyFont="1" applyBorder="1" applyAlignment="1">
      <alignment horizontal="center" vertical="center"/>
    </xf>
    <xf numFmtId="165" fontId="34" fillId="0" borderId="37" xfId="3" applyNumberFormat="1" applyFont="1" applyBorder="1" applyAlignment="1">
      <alignment horizontal="center"/>
    </xf>
    <xf numFmtId="0" fontId="36" fillId="0" borderId="0" xfId="3" applyFont="1" applyAlignment="1">
      <alignment wrapText="1"/>
    </xf>
    <xf numFmtId="165" fontId="37" fillId="11" borderId="30" xfId="3" applyNumberFormat="1" applyFont="1" applyFill="1" applyBorder="1" applyAlignment="1">
      <alignment horizontal="center" vertical="center"/>
    </xf>
    <xf numFmtId="165" fontId="38" fillId="11" borderId="36" xfId="3" applyNumberFormat="1" applyFont="1" applyFill="1" applyBorder="1" applyAlignment="1">
      <alignment horizontal="center" vertical="center"/>
    </xf>
    <xf numFmtId="168" fontId="35" fillId="11" borderId="30" xfId="1" applyNumberFormat="1" applyFont="1" applyFill="1" applyBorder="1" applyAlignment="1">
      <alignment horizontal="right" vertical="center"/>
    </xf>
    <xf numFmtId="9" fontId="35" fillId="11" borderId="30" xfId="2" applyFont="1" applyFill="1" applyBorder="1" applyAlignment="1">
      <alignment horizontal="center" vertical="center"/>
    </xf>
    <xf numFmtId="168" fontId="35" fillId="11" borderId="30" xfId="5" applyNumberFormat="1" applyFont="1" applyFill="1" applyBorder="1" applyAlignment="1">
      <alignment horizontal="center" vertical="center"/>
    </xf>
    <xf numFmtId="165" fontId="38" fillId="11" borderId="2" xfId="3" applyNumberFormat="1" applyFont="1" applyFill="1" applyBorder="1" applyAlignment="1">
      <alignment horizontal="center" vertical="center"/>
    </xf>
    <xf numFmtId="9" fontId="38" fillId="11" borderId="2" xfId="2" applyFont="1" applyFill="1" applyBorder="1" applyAlignment="1">
      <alignment horizontal="center" vertical="center"/>
    </xf>
    <xf numFmtId="0" fontId="40" fillId="0" borderId="0" xfId="3" applyFont="1" applyAlignment="1">
      <alignment wrapText="1"/>
    </xf>
    <xf numFmtId="165" fontId="30" fillId="12" borderId="0" xfId="3" applyNumberFormat="1" applyFont="1" applyFill="1" applyBorder="1" applyAlignment="1">
      <alignment horizontal="center" vertical="center"/>
    </xf>
    <xf numFmtId="0" fontId="1" fillId="0" borderId="0" xfId="3" applyFont="1" applyBorder="1" applyAlignment="1">
      <alignment wrapText="1"/>
    </xf>
    <xf numFmtId="9" fontId="30" fillId="12" borderId="0" xfId="4" applyFont="1" applyFill="1" applyBorder="1" applyAlignment="1">
      <alignment horizontal="center" vertical="center"/>
    </xf>
    <xf numFmtId="165" fontId="6" fillId="13" borderId="2" xfId="3" applyNumberFormat="1" applyFont="1" applyFill="1" applyBorder="1" applyAlignment="1">
      <alignment vertical="center"/>
    </xf>
    <xf numFmtId="0" fontId="36" fillId="13" borderId="32" xfId="3" applyFont="1" applyFill="1" applyBorder="1" applyAlignment="1">
      <alignment vertical="center" wrapText="1"/>
    </xf>
    <xf numFmtId="0" fontId="36" fillId="0" borderId="32" xfId="3" applyFont="1" applyBorder="1" applyAlignment="1">
      <alignment vertical="center" wrapText="1"/>
    </xf>
    <xf numFmtId="0" fontId="36" fillId="0" borderId="33" xfId="3" applyFont="1" applyBorder="1" applyAlignment="1">
      <alignment vertical="center" wrapText="1"/>
    </xf>
    <xf numFmtId="165" fontId="42" fillId="14" borderId="2" xfId="3" applyNumberFormat="1" applyFont="1" applyFill="1" applyBorder="1" applyAlignment="1">
      <alignment horizontal="center" vertical="center"/>
    </xf>
    <xf numFmtId="0" fontId="36" fillId="0" borderId="38" xfId="3" applyFont="1" applyBorder="1" applyAlignment="1">
      <alignment vertical="center" wrapText="1"/>
    </xf>
    <xf numFmtId="164" fontId="0" fillId="0" borderId="0" xfId="5" applyNumberFormat="1" applyFont="1" applyAlignment="1">
      <alignment vertical="center" wrapText="1"/>
    </xf>
    <xf numFmtId="165" fontId="43" fillId="0" borderId="2" xfId="3" applyNumberFormat="1" applyFont="1" applyBorder="1" applyAlignment="1">
      <alignment vertical="center"/>
    </xf>
    <xf numFmtId="165" fontId="44" fillId="8" borderId="33" xfId="3" applyNumberFormat="1" applyFont="1" applyFill="1" applyBorder="1" applyAlignment="1">
      <alignment horizontal="center" vertical="center"/>
    </xf>
    <xf numFmtId="165" fontId="44" fillId="0" borderId="30" xfId="3" applyNumberFormat="1" applyFont="1" applyBorder="1" applyAlignment="1">
      <alignment horizontal="center" vertical="center"/>
    </xf>
    <xf numFmtId="165" fontId="44" fillId="0" borderId="36" xfId="3" applyNumberFormat="1" applyFont="1" applyBorder="1" applyAlignment="1">
      <alignment horizontal="center" vertical="center"/>
    </xf>
    <xf numFmtId="165" fontId="44" fillId="3" borderId="30" xfId="3" applyNumberFormat="1" applyFont="1" applyFill="1" applyBorder="1" applyAlignment="1">
      <alignment horizontal="center" vertical="center"/>
    </xf>
    <xf numFmtId="165" fontId="45" fillId="0" borderId="30" xfId="3" applyNumberFormat="1" applyFont="1" applyBorder="1" applyAlignment="1">
      <alignment horizontal="center" vertical="center"/>
    </xf>
    <xf numFmtId="165" fontId="46" fillId="0" borderId="2" xfId="3" applyNumberFormat="1" applyFont="1" applyBorder="1" applyAlignment="1">
      <alignment vertical="center"/>
    </xf>
    <xf numFmtId="3" fontId="47" fillId="0" borderId="33" xfId="3" applyNumberFormat="1" applyFont="1" applyBorder="1" applyAlignment="1">
      <alignment vertical="center"/>
    </xf>
    <xf numFmtId="3" fontId="47" fillId="0" borderId="30" xfId="3" applyNumberFormat="1" applyFont="1" applyBorder="1" applyAlignment="1">
      <alignment vertical="center"/>
    </xf>
    <xf numFmtId="3" fontId="47" fillId="3" borderId="30" xfId="3" applyNumberFormat="1" applyFont="1" applyFill="1" applyBorder="1" applyAlignment="1">
      <alignment vertical="center"/>
    </xf>
    <xf numFmtId="165" fontId="47" fillId="0" borderId="37" xfId="3" applyNumberFormat="1" applyFont="1" applyBorder="1" applyAlignment="1">
      <alignment horizontal="center" vertical="center"/>
    </xf>
    <xf numFmtId="0" fontId="48" fillId="0" borderId="0" xfId="3" applyFont="1" applyAlignment="1">
      <alignment vertical="center" wrapText="1"/>
    </xf>
    <xf numFmtId="165" fontId="49" fillId="0" borderId="2" xfId="3" applyNumberFormat="1" applyFont="1" applyBorder="1" applyAlignment="1">
      <alignment vertical="center"/>
    </xf>
    <xf numFmtId="0" fontId="50" fillId="0" borderId="33" xfId="3" applyFont="1" applyBorder="1" applyAlignment="1">
      <alignment vertical="center"/>
    </xf>
    <xf numFmtId="3" fontId="50" fillId="0" borderId="30" xfId="3" applyNumberFormat="1" applyFont="1" applyBorder="1" applyAlignment="1">
      <alignment vertical="center"/>
    </xf>
    <xf numFmtId="3" fontId="50" fillId="3" borderId="30" xfId="3" applyNumberFormat="1" applyFont="1" applyFill="1" applyBorder="1" applyAlignment="1">
      <alignment vertical="center"/>
    </xf>
    <xf numFmtId="3" fontId="50" fillId="3" borderId="31" xfId="3" applyNumberFormat="1" applyFont="1" applyFill="1" applyBorder="1" applyAlignment="1">
      <alignment vertical="center"/>
    </xf>
    <xf numFmtId="165" fontId="50" fillId="0" borderId="2" xfId="3" applyNumberFormat="1" applyFont="1" applyBorder="1" applyAlignment="1">
      <alignment horizontal="center" vertical="center"/>
    </xf>
    <xf numFmtId="0" fontId="51" fillId="0" borderId="0" xfId="3" applyFont="1" applyAlignment="1">
      <alignment vertical="center" wrapText="1"/>
    </xf>
    <xf numFmtId="165" fontId="41" fillId="0" borderId="33" xfId="3" applyNumberFormat="1" applyFont="1" applyBorder="1" applyAlignment="1">
      <alignment vertical="center"/>
    </xf>
    <xf numFmtId="165" fontId="41" fillId="0" borderId="30" xfId="3" applyNumberFormat="1" applyFont="1" applyBorder="1" applyAlignment="1">
      <alignment vertical="center"/>
    </xf>
    <xf numFmtId="165" fontId="41" fillId="3" borderId="30" xfId="3" applyNumberFormat="1" applyFont="1" applyFill="1" applyBorder="1" applyAlignment="1">
      <alignment vertical="center"/>
    </xf>
    <xf numFmtId="165" fontId="41" fillId="3" borderId="31" xfId="3" applyNumberFormat="1" applyFont="1" applyFill="1" applyBorder="1" applyAlignment="1">
      <alignment vertical="center"/>
    </xf>
    <xf numFmtId="0" fontId="52" fillId="0" borderId="0" xfId="3" applyFont="1" applyAlignment="1">
      <alignment vertical="center" wrapText="1"/>
    </xf>
    <xf numFmtId="0" fontId="53" fillId="0" borderId="0" xfId="3" applyFont="1" applyAlignment="1">
      <alignment horizontal="center" wrapText="1"/>
    </xf>
    <xf numFmtId="0" fontId="53" fillId="8" borderId="0" xfId="3" applyFont="1" applyFill="1" applyAlignment="1">
      <alignment horizontal="center" wrapText="1"/>
    </xf>
    <xf numFmtId="0" fontId="55" fillId="3" borderId="2" xfId="3" applyFont="1" applyFill="1" applyBorder="1" applyAlignment="1">
      <alignment horizontal="center" vertical="center" wrapText="1"/>
    </xf>
    <xf numFmtId="0" fontId="56" fillId="3" borderId="2" xfId="3" applyFont="1" applyFill="1" applyBorder="1" applyAlignment="1">
      <alignment horizontal="center" vertical="center" wrapText="1"/>
    </xf>
    <xf numFmtId="0" fontId="57" fillId="0" borderId="39" xfId="3" applyFont="1" applyBorder="1" applyAlignment="1">
      <alignment wrapText="1"/>
    </xf>
    <xf numFmtId="0" fontId="14" fillId="0" borderId="2" xfId="3" applyFont="1" applyBorder="1" applyAlignment="1">
      <alignment horizontal="center" vertical="center" wrapText="1"/>
    </xf>
    <xf numFmtId="0" fontId="14" fillId="0" borderId="2" xfId="3" applyFont="1" applyBorder="1" applyAlignment="1">
      <alignment vertical="center" wrapText="1"/>
    </xf>
    <xf numFmtId="0" fontId="57" fillId="0" borderId="40" xfId="3" applyFont="1" applyBorder="1" applyAlignment="1">
      <alignment wrapText="1"/>
    </xf>
    <xf numFmtId="0" fontId="57" fillId="0" borderId="41" xfId="3" applyFont="1" applyBorder="1" applyAlignment="1">
      <alignment wrapText="1"/>
    </xf>
    <xf numFmtId="0" fontId="56" fillId="3" borderId="5" xfId="3" applyFont="1" applyFill="1" applyBorder="1" applyAlignment="1">
      <alignment horizontal="center" vertical="center" wrapText="1"/>
    </xf>
    <xf numFmtId="0" fontId="14" fillId="0" borderId="5" xfId="3" applyFont="1" applyBorder="1" applyAlignment="1">
      <alignment horizontal="center" vertical="center" wrapText="1"/>
    </xf>
    <xf numFmtId="0" fontId="1" fillId="0" borderId="0" xfId="3"/>
    <xf numFmtId="0" fontId="63" fillId="16" borderId="30" xfId="3" applyFont="1" applyFill="1" applyBorder="1" applyAlignment="1">
      <alignment horizontal="center" vertical="center"/>
    </xf>
    <xf numFmtId="0" fontId="64" fillId="16" borderId="30" xfId="3" applyFont="1" applyFill="1" applyBorder="1" applyAlignment="1">
      <alignment horizontal="center" vertical="center" wrapText="1"/>
    </xf>
    <xf numFmtId="0" fontId="58" fillId="0" borderId="30" xfId="3" applyFont="1" applyBorder="1" applyAlignment="1">
      <alignment horizontal="center" vertical="center"/>
    </xf>
    <xf numFmtId="3" fontId="65" fillId="0" borderId="30" xfId="3" applyNumberFormat="1" applyFont="1" applyBorder="1" applyAlignment="1">
      <alignment horizontal="right" vertical="center"/>
    </xf>
    <xf numFmtId="0" fontId="1" fillId="0" borderId="0" xfId="3" applyAlignment="1">
      <alignment vertical="center"/>
    </xf>
    <xf numFmtId="0" fontId="66" fillId="17" borderId="30" xfId="3" applyFont="1" applyFill="1" applyBorder="1" applyAlignment="1">
      <alignment horizontal="center" vertical="center"/>
    </xf>
    <xf numFmtId="3" fontId="65" fillId="17" borderId="30" xfId="3" applyNumberFormat="1" applyFont="1" applyFill="1" applyBorder="1" applyAlignment="1">
      <alignment horizontal="right" vertical="center"/>
    </xf>
    <xf numFmtId="0" fontId="66" fillId="18" borderId="30" xfId="3" applyFont="1" applyFill="1" applyBorder="1" applyAlignment="1">
      <alignment horizontal="center" vertical="center"/>
    </xf>
    <xf numFmtId="3" fontId="65" fillId="19" borderId="30" xfId="3" applyNumberFormat="1" applyFont="1" applyFill="1" applyBorder="1" applyAlignment="1">
      <alignment horizontal="right" vertical="center"/>
    </xf>
    <xf numFmtId="3" fontId="68" fillId="0" borderId="30" xfId="3" applyNumberFormat="1" applyFont="1" applyBorder="1" applyAlignment="1">
      <alignment horizontal="right" vertical="center"/>
    </xf>
    <xf numFmtId="9" fontId="68" fillId="18" borderId="30" xfId="3" applyNumberFormat="1" applyFont="1" applyFill="1" applyBorder="1" applyAlignment="1">
      <alignment horizontal="right" vertical="center"/>
    </xf>
    <xf numFmtId="9" fontId="65" fillId="20" borderId="30" xfId="3" applyNumberFormat="1" applyFont="1" applyFill="1" applyBorder="1" applyAlignment="1">
      <alignment horizontal="right" vertical="center"/>
    </xf>
    <xf numFmtId="0" fontId="71" fillId="0" borderId="2" xfId="0" applyFont="1" applyBorder="1" applyAlignment="1">
      <alignment vertical="center" wrapText="1"/>
    </xf>
    <xf numFmtId="0" fontId="14" fillId="0" borderId="2" xfId="0" applyFont="1" applyBorder="1" applyAlignment="1">
      <alignment vertical="center" wrapText="1"/>
    </xf>
    <xf numFmtId="0" fontId="54" fillId="15" borderId="42" xfId="3" applyFont="1" applyFill="1" applyBorder="1" applyAlignment="1">
      <alignment horizontal="center" vertical="center" wrapText="1"/>
    </xf>
    <xf numFmtId="0" fontId="56" fillId="3" borderId="2" xfId="3" applyFont="1" applyFill="1" applyBorder="1" applyAlignment="1">
      <alignment horizontal="center" vertical="center" wrapText="1"/>
    </xf>
    <xf numFmtId="0" fontId="56" fillId="3" borderId="43" xfId="3" applyFont="1" applyFill="1" applyBorder="1" applyAlignment="1">
      <alignment horizontal="center" vertical="center" wrapText="1"/>
    </xf>
    <xf numFmtId="0" fontId="56" fillId="3" borderId="2" xfId="3" applyFont="1" applyFill="1" applyBorder="1" applyAlignment="1">
      <alignment horizontal="center" vertical="center"/>
    </xf>
    <xf numFmtId="0" fontId="56" fillId="3" borderId="43" xfId="3" applyFont="1" applyFill="1" applyBorder="1" applyAlignment="1">
      <alignment horizontal="center" vertical="center"/>
    </xf>
    <xf numFmtId="0" fontId="72" fillId="0" borderId="2" xfId="3" applyFont="1" applyBorder="1" applyAlignment="1">
      <alignment horizontal="left" vertical="center" wrapText="1"/>
    </xf>
    <xf numFmtId="0" fontId="72" fillId="0" borderId="6" xfId="3" applyFont="1" applyBorder="1" applyAlignment="1">
      <alignment horizontal="left" vertical="center" wrapText="1"/>
    </xf>
    <xf numFmtId="0" fontId="72" fillId="0" borderId="8" xfId="3" applyFont="1" applyBorder="1" applyAlignment="1">
      <alignment horizontal="left" vertical="center" wrapText="1"/>
    </xf>
    <xf numFmtId="0" fontId="72" fillId="0" borderId="17" xfId="3" applyFont="1" applyBorder="1" applyAlignment="1">
      <alignment horizontal="left" vertical="center" wrapText="1"/>
    </xf>
    <xf numFmtId="0" fontId="72" fillId="0" borderId="1" xfId="3" applyFont="1" applyBorder="1" applyAlignment="1">
      <alignment horizontal="left" vertical="center" wrapText="1"/>
    </xf>
    <xf numFmtId="0" fontId="72" fillId="0" borderId="44" xfId="3" applyFont="1" applyBorder="1" applyAlignment="1">
      <alignment horizontal="left" vertical="center" wrapText="1"/>
    </xf>
    <xf numFmtId="0" fontId="72" fillId="0" borderId="45" xfId="3" applyFont="1" applyBorder="1" applyAlignment="1">
      <alignment horizontal="left" vertical="center" wrapText="1"/>
    </xf>
    <xf numFmtId="0" fontId="54" fillId="15" borderId="0" xfId="3" applyFont="1" applyFill="1" applyBorder="1" applyAlignment="1">
      <alignment horizontal="center" vertical="center" wrapText="1"/>
    </xf>
    <xf numFmtId="0" fontId="13" fillId="0" borderId="21" xfId="3" applyFont="1" applyBorder="1" applyAlignment="1">
      <alignment horizontal="center" vertical="center" wrapText="1"/>
    </xf>
    <xf numFmtId="0" fontId="13" fillId="0" borderId="22" xfId="3" applyFont="1" applyBorder="1" applyAlignment="1">
      <alignment horizontal="center" vertical="center" wrapText="1"/>
    </xf>
    <xf numFmtId="0" fontId="13" fillId="0" borderId="23" xfId="3" applyFont="1" applyBorder="1" applyAlignment="1">
      <alignment horizontal="center" vertical="center" wrapText="1"/>
    </xf>
    <xf numFmtId="0" fontId="18" fillId="0" borderId="21" xfId="3" applyFont="1" applyBorder="1" applyAlignment="1">
      <alignment horizontal="center" vertical="center" wrapText="1"/>
    </xf>
    <xf numFmtId="0" fontId="18" fillId="0" borderId="22" xfId="3" applyFont="1" applyBorder="1" applyAlignment="1">
      <alignment horizontal="center" vertical="center" wrapText="1"/>
    </xf>
    <xf numFmtId="0" fontId="18" fillId="0" borderId="23" xfId="3" applyFont="1" applyBorder="1" applyAlignment="1">
      <alignment horizontal="center" vertical="center" wrapText="1"/>
    </xf>
    <xf numFmtId="0" fontId="22" fillId="0" borderId="21" xfId="3" applyFont="1" applyBorder="1" applyAlignment="1">
      <alignment horizontal="center" vertical="center" wrapText="1"/>
    </xf>
    <xf numFmtId="0" fontId="22" fillId="0" borderId="22" xfId="3" applyFont="1" applyBorder="1" applyAlignment="1">
      <alignment horizontal="center" vertical="center" wrapText="1"/>
    </xf>
    <xf numFmtId="0" fontId="22" fillId="0" borderId="23" xfId="3" applyFont="1" applyBorder="1" applyAlignment="1">
      <alignment horizontal="center" vertical="center" wrapText="1"/>
    </xf>
    <xf numFmtId="3" fontId="12" fillId="6" borderId="2" xfId="3" applyNumberFormat="1" applyFont="1" applyFill="1" applyBorder="1" applyAlignment="1">
      <alignment horizontal="center" vertical="center" wrapText="1"/>
    </xf>
    <xf numFmtId="0" fontId="4" fillId="0" borderId="25" xfId="3" applyFont="1" applyBorder="1" applyAlignment="1">
      <alignment wrapText="1"/>
    </xf>
    <xf numFmtId="0" fontId="23" fillId="6" borderId="26" xfId="3" applyFont="1" applyFill="1" applyBorder="1" applyAlignment="1">
      <alignment horizontal="center" vertical="center" wrapText="1"/>
    </xf>
    <xf numFmtId="0" fontId="4" fillId="0" borderId="27" xfId="3" applyFont="1" applyBorder="1" applyAlignment="1">
      <alignment wrapText="1"/>
    </xf>
    <xf numFmtId="165" fontId="29" fillId="9" borderId="2" xfId="3" applyNumberFormat="1" applyFont="1" applyFill="1" applyBorder="1" applyAlignment="1">
      <alignment horizontal="center" vertical="center"/>
    </xf>
    <xf numFmtId="0" fontId="27" fillId="0" borderId="2" xfId="3" applyFont="1" applyBorder="1" applyAlignment="1">
      <alignment horizontal="center" wrapText="1"/>
    </xf>
    <xf numFmtId="165" fontId="30" fillId="9" borderId="32" xfId="3" applyNumberFormat="1" applyFont="1" applyFill="1" applyBorder="1" applyAlignment="1">
      <alignment horizontal="center" vertical="center"/>
    </xf>
    <xf numFmtId="0" fontId="4" fillId="0" borderId="33" xfId="3" applyFont="1" applyBorder="1" applyAlignment="1">
      <alignment horizontal="center" wrapText="1"/>
    </xf>
    <xf numFmtId="165" fontId="41" fillId="14" borderId="31" xfId="3" applyNumberFormat="1" applyFont="1" applyFill="1" applyBorder="1" applyAlignment="1">
      <alignment horizontal="center" vertical="center"/>
    </xf>
    <xf numFmtId="0" fontId="36" fillId="0" borderId="32" xfId="3" applyFont="1" applyBorder="1" applyAlignment="1">
      <alignment vertical="center" wrapText="1"/>
    </xf>
    <xf numFmtId="0" fontId="2" fillId="0" borderId="0" xfId="3" applyFont="1" applyBorder="1" applyAlignment="1">
      <alignment horizontal="center" vertical="center"/>
    </xf>
    <xf numFmtId="0" fontId="2" fillId="0" borderId="1" xfId="3" applyFont="1" applyBorder="1" applyAlignment="1">
      <alignment horizontal="center" vertical="center"/>
    </xf>
    <xf numFmtId="0" fontId="3" fillId="0" borderId="2" xfId="3" applyFont="1" applyBorder="1" applyAlignment="1">
      <alignment horizontal="left" vertical="center" wrapText="1"/>
    </xf>
    <xf numFmtId="0" fontId="3" fillId="0" borderId="3" xfId="3" applyFont="1" applyBorder="1" applyAlignment="1">
      <alignment horizontal="left" vertical="center" wrapText="1"/>
    </xf>
    <xf numFmtId="0" fontId="3" fillId="0" borderId="4" xfId="3" applyFont="1" applyBorder="1" applyAlignment="1">
      <alignment horizontal="left" vertical="center" wrapText="1"/>
    </xf>
    <xf numFmtId="0" fontId="3" fillId="0" borderId="5" xfId="3" applyFont="1" applyBorder="1" applyAlignment="1">
      <alignment horizontal="left" vertical="center" wrapText="1"/>
    </xf>
    <xf numFmtId="0" fontId="3" fillId="0" borderId="0" xfId="3" applyFont="1" applyBorder="1" applyAlignment="1">
      <alignment horizontal="center" vertical="center" wrapText="1"/>
    </xf>
    <xf numFmtId="0" fontId="4" fillId="0" borderId="0" xfId="3" applyFont="1" applyBorder="1" applyAlignment="1">
      <alignment wrapText="1"/>
    </xf>
    <xf numFmtId="0" fontId="3" fillId="0" borderId="6" xfId="3" applyFont="1" applyBorder="1" applyAlignment="1">
      <alignment horizontal="left" vertical="center" wrapText="1"/>
    </xf>
    <xf numFmtId="0" fontId="3" fillId="0" borderId="7" xfId="3" applyFont="1" applyBorder="1" applyAlignment="1">
      <alignment horizontal="left" vertical="center" wrapText="1"/>
    </xf>
    <xf numFmtId="0" fontId="3" fillId="0" borderId="8" xfId="3" applyFont="1" applyBorder="1" applyAlignment="1">
      <alignment horizontal="left" vertical="center" wrapText="1"/>
    </xf>
    <xf numFmtId="0" fontId="4" fillId="0" borderId="0" xfId="3" applyFont="1" applyBorder="1" applyAlignment="1">
      <alignment vertical="center" wrapText="1"/>
    </xf>
    <xf numFmtId="0" fontId="13" fillId="0" borderId="14" xfId="3" applyFont="1" applyBorder="1" applyAlignment="1">
      <alignment horizontal="left" vertical="center" wrapText="1"/>
    </xf>
    <xf numFmtId="0" fontId="13" fillId="0" borderId="15" xfId="3" applyFont="1" applyBorder="1" applyAlignment="1">
      <alignment horizontal="left" vertical="center" wrapText="1"/>
    </xf>
    <xf numFmtId="0" fontId="13" fillId="0" borderId="16" xfId="3" applyFont="1" applyBorder="1" applyAlignment="1">
      <alignment horizontal="left" vertical="center" wrapText="1"/>
    </xf>
    <xf numFmtId="0" fontId="13" fillId="0" borderId="17" xfId="3" applyFont="1" applyBorder="1" applyAlignment="1">
      <alignment horizontal="left" vertical="center" wrapText="1"/>
    </xf>
    <xf numFmtId="0" fontId="13" fillId="0" borderId="0" xfId="3" applyFont="1" applyBorder="1" applyAlignment="1">
      <alignment horizontal="left" vertical="center" wrapText="1"/>
    </xf>
    <xf numFmtId="0" fontId="13" fillId="0" borderId="1" xfId="3" applyFont="1" applyBorder="1" applyAlignment="1">
      <alignment horizontal="left" vertical="center" wrapText="1"/>
    </xf>
    <xf numFmtId="0" fontId="13" fillId="0" borderId="18" xfId="3" applyFont="1" applyBorder="1" applyAlignment="1">
      <alignment horizontal="left" vertical="center" wrapText="1"/>
    </xf>
    <xf numFmtId="0" fontId="13" fillId="0" borderId="19" xfId="3" applyFont="1" applyBorder="1" applyAlignment="1">
      <alignment horizontal="left" vertical="center" wrapText="1"/>
    </xf>
    <xf numFmtId="0" fontId="13" fillId="0" borderId="20" xfId="3" applyFont="1" applyBorder="1" applyAlignment="1">
      <alignment horizontal="left" vertical="center" wrapText="1"/>
    </xf>
    <xf numFmtId="0" fontId="6" fillId="2" borderId="3" xfId="3" applyFont="1" applyFill="1" applyBorder="1" applyAlignment="1">
      <alignment horizontal="center" vertical="center" wrapText="1"/>
    </xf>
    <xf numFmtId="0" fontId="6" fillId="2" borderId="4" xfId="3" applyFont="1" applyFill="1" applyBorder="1" applyAlignment="1">
      <alignment horizontal="center" vertical="center" wrapText="1"/>
    </xf>
    <xf numFmtId="0" fontId="6" fillId="2" borderId="5" xfId="3" applyFont="1" applyFill="1" applyBorder="1" applyAlignment="1">
      <alignment horizontal="center" vertical="center" wrapText="1"/>
    </xf>
    <xf numFmtId="0" fontId="6" fillId="2" borderId="2" xfId="3" applyFont="1" applyFill="1" applyBorder="1" applyAlignment="1">
      <alignment horizontal="center" vertical="center" wrapText="1"/>
    </xf>
    <xf numFmtId="0" fontId="8" fillId="0" borderId="10" xfId="3" applyFont="1" applyBorder="1" applyAlignment="1">
      <alignment horizontal="left" vertical="center" wrapText="1"/>
    </xf>
    <xf numFmtId="0" fontId="8" fillId="0" borderId="11" xfId="3" applyFont="1" applyBorder="1" applyAlignment="1">
      <alignment horizontal="left" vertical="center" wrapText="1"/>
    </xf>
    <xf numFmtId="0" fontId="8" fillId="0" borderId="12" xfId="3" applyFont="1" applyBorder="1" applyAlignment="1">
      <alignment horizontal="left" vertical="center" wrapText="1"/>
    </xf>
    <xf numFmtId="0" fontId="62" fillId="3" borderId="38" xfId="3" applyFont="1" applyFill="1" applyBorder="1" applyAlignment="1">
      <alignment horizontal="center" vertical="center" wrapText="1"/>
    </xf>
    <xf numFmtId="0" fontId="67" fillId="0" borderId="37" xfId="3" applyFont="1" applyBorder="1" applyAlignment="1">
      <alignment horizontal="center" vertical="center"/>
    </xf>
    <xf numFmtId="0" fontId="69" fillId="0" borderId="46" xfId="3" applyFont="1" applyBorder="1" applyAlignment="1">
      <alignment vertical="center" wrapText="1"/>
    </xf>
    <xf numFmtId="0" fontId="58" fillId="0" borderId="37" xfId="3" applyFont="1" applyBorder="1" applyAlignment="1">
      <alignment horizontal="center" vertical="center"/>
    </xf>
    <xf numFmtId="0" fontId="69" fillId="0" borderId="47" xfId="3" applyFont="1" applyBorder="1" applyAlignment="1">
      <alignment vertical="center" wrapText="1"/>
    </xf>
    <xf numFmtId="165" fontId="14" fillId="0" borderId="0" xfId="3" applyNumberFormat="1" applyFont="1" applyBorder="1" applyAlignment="1">
      <alignment horizontal="left" vertical="top" wrapText="1"/>
    </xf>
    <xf numFmtId="166" fontId="14" fillId="0" borderId="0" xfId="3" applyNumberFormat="1" applyFont="1" applyBorder="1" applyAlignment="1">
      <alignment horizontal="left" vertical="top" wrapText="1"/>
    </xf>
    <xf numFmtId="0" fontId="72" fillId="0" borderId="44" xfId="3" applyFont="1" applyBorder="1" applyAlignment="1">
      <alignment vertical="center" wrapText="1"/>
    </xf>
    <xf numFmtId="0" fontId="72" fillId="0" borderId="45" xfId="3" applyFont="1" applyBorder="1" applyAlignment="1">
      <alignment vertical="center" wrapText="1"/>
    </xf>
    <xf numFmtId="0" fontId="72" fillId="0" borderId="17" xfId="3" applyFont="1" applyBorder="1" applyAlignment="1">
      <alignment vertical="center" wrapText="1"/>
    </xf>
    <xf numFmtId="0" fontId="72" fillId="0" borderId="1" xfId="3" applyFont="1" applyBorder="1" applyAlignment="1">
      <alignment vertical="center" wrapText="1"/>
    </xf>
  </cellXfs>
  <cellStyles count="10">
    <cellStyle name="Comma" xfId="1" builtinId="3"/>
    <cellStyle name="Comma 2" xfId="6"/>
    <cellStyle name="Comma 2 2" xfId="7"/>
    <cellStyle name="Comma 3" xfId="5"/>
    <cellStyle name="Normal" xfId="0" builtinId="0"/>
    <cellStyle name="Normal 2" xfId="8"/>
    <cellStyle name="Normal 3" xfId="3"/>
    <cellStyle name="Percent" xfId="2" builtinId="5"/>
    <cellStyle name="Percent 2" xfId="9"/>
    <cellStyle name="Percent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7"/>
  <sheetViews>
    <sheetView tabSelected="1" topLeftCell="A64" zoomScaleNormal="100" workbookViewId="0">
      <pane xSplit="1" topLeftCell="B1" activePane="topRight" state="frozen"/>
      <selection activeCell="E11" sqref="E11:G12"/>
      <selection pane="topRight" activeCell="G71" sqref="G71"/>
    </sheetView>
  </sheetViews>
  <sheetFormatPr defaultColWidth="12.5703125" defaultRowHeight="12.75" customHeight="1"/>
  <cols>
    <col min="1" max="1" width="27.28515625" style="93" customWidth="1"/>
    <col min="2" max="2" width="18.42578125" style="4" customWidth="1"/>
    <col min="3" max="3" width="18.5703125" style="4" customWidth="1"/>
    <col min="4" max="4" width="15.140625" style="4" customWidth="1"/>
    <col min="5" max="5" width="17.42578125" style="4" customWidth="1"/>
    <col min="6" max="6" width="20" style="4" customWidth="1"/>
    <col min="7" max="7" width="19.42578125" style="3" customWidth="1"/>
    <col min="8" max="8" width="14.5703125" style="4" customWidth="1"/>
    <col min="9" max="9" width="16.7109375" style="4" customWidth="1"/>
    <col min="10" max="10" width="13.42578125" style="13" customWidth="1"/>
    <col min="11" max="11" width="20.85546875" style="4" customWidth="1"/>
    <col min="12" max="12" width="14.5703125" style="4" customWidth="1"/>
    <col min="13" max="13" width="14.7109375" style="4" customWidth="1"/>
    <col min="14" max="14" width="13.5703125" style="4" customWidth="1"/>
    <col min="15" max="16384" width="12.5703125" style="4"/>
  </cols>
  <sheetData>
    <row r="1" spans="1:19" ht="15" customHeight="1">
      <c r="A1" s="186" t="s">
        <v>124</v>
      </c>
      <c r="B1" s="186"/>
      <c r="C1" s="186"/>
      <c r="D1" s="186"/>
      <c r="E1" s="186"/>
      <c r="F1" s="186"/>
      <c r="G1" s="187"/>
      <c r="H1" s="1"/>
      <c r="I1" s="1"/>
      <c r="J1" s="2"/>
      <c r="K1" s="1"/>
      <c r="L1" s="1"/>
      <c r="M1" s="1"/>
      <c r="N1" s="1"/>
      <c r="O1" s="1"/>
      <c r="P1" s="1"/>
      <c r="Q1" s="1"/>
      <c r="R1" s="1"/>
      <c r="S1" s="3"/>
    </row>
    <row r="2" spans="1:19" ht="15" customHeight="1">
      <c r="A2" s="186"/>
      <c r="B2" s="186"/>
      <c r="C2" s="186"/>
      <c r="D2" s="186"/>
      <c r="E2" s="186"/>
      <c r="F2" s="186"/>
      <c r="G2" s="187"/>
      <c r="H2" s="1"/>
      <c r="I2" s="1"/>
      <c r="J2" s="2"/>
      <c r="K2" s="1"/>
      <c r="L2" s="1"/>
      <c r="M2" s="1"/>
      <c r="N2" s="1"/>
      <c r="O2" s="1"/>
      <c r="P2" s="1"/>
      <c r="Q2" s="1"/>
      <c r="R2" s="1"/>
      <c r="S2" s="3"/>
    </row>
    <row r="3" spans="1:19" ht="15.75" customHeight="1">
      <c r="A3" s="188" t="s">
        <v>81</v>
      </c>
      <c r="B3" s="188"/>
      <c r="C3" s="188"/>
      <c r="D3" s="188"/>
      <c r="E3" s="189" t="s">
        <v>82</v>
      </c>
      <c r="F3" s="190"/>
      <c r="G3" s="191"/>
      <c r="H3" s="5"/>
      <c r="I3" s="5"/>
      <c r="J3" s="6"/>
      <c r="K3" s="5"/>
      <c r="L3" s="5"/>
      <c r="M3" s="5"/>
      <c r="N3" s="5"/>
      <c r="O3" s="5"/>
      <c r="P3" s="7"/>
      <c r="Q3" s="192"/>
      <c r="R3" s="193"/>
      <c r="S3" s="3"/>
    </row>
    <row r="4" spans="1:19" s="12" customFormat="1" ht="32.25" customHeight="1">
      <c r="A4" s="188" t="s">
        <v>84</v>
      </c>
      <c r="B4" s="188"/>
      <c r="C4" s="188"/>
      <c r="D4" s="188"/>
      <c r="E4" s="194" t="s">
        <v>83</v>
      </c>
      <c r="F4" s="195"/>
      <c r="G4" s="196"/>
      <c r="H4" s="8"/>
      <c r="I4" s="8"/>
      <c r="J4" s="9"/>
      <c r="K4" s="8"/>
      <c r="L4" s="8"/>
      <c r="M4" s="8"/>
      <c r="N4" s="8"/>
      <c r="O4" s="8"/>
      <c r="P4" s="10"/>
      <c r="Q4" s="192"/>
      <c r="R4" s="197"/>
      <c r="S4" s="11"/>
    </row>
    <row r="5" spans="1:19" ht="17.25" customHeight="1">
      <c r="A5" s="207" t="s">
        <v>125</v>
      </c>
      <c r="B5" s="208"/>
      <c r="C5" s="208"/>
      <c r="D5" s="209"/>
      <c r="E5" s="210" t="s">
        <v>0</v>
      </c>
      <c r="F5" s="210"/>
      <c r="G5" s="210"/>
      <c r="H5" s="13"/>
      <c r="J5" s="4"/>
    </row>
    <row r="6" spans="1:19" s="17" customFormat="1" ht="27.75" customHeight="1">
      <c r="A6" s="14" t="s">
        <v>1</v>
      </c>
      <c r="B6" s="15" t="s">
        <v>126</v>
      </c>
      <c r="C6" s="15" t="s">
        <v>127</v>
      </c>
      <c r="D6" s="15" t="s">
        <v>2</v>
      </c>
      <c r="E6" s="211" t="s">
        <v>128</v>
      </c>
      <c r="F6" s="212"/>
      <c r="G6" s="213"/>
      <c r="H6" s="16"/>
      <c r="J6" s="18"/>
    </row>
    <row r="7" spans="1:19" s="12" customFormat="1" ht="27.75" customHeight="1">
      <c r="A7" s="19" t="s">
        <v>3</v>
      </c>
      <c r="B7" s="20">
        <v>600000000</v>
      </c>
      <c r="C7" s="20">
        <v>600000000</v>
      </c>
      <c r="D7" s="20">
        <v>600000000</v>
      </c>
      <c r="E7" s="198" t="s">
        <v>129</v>
      </c>
      <c r="F7" s="199"/>
      <c r="G7" s="200"/>
      <c r="H7" s="21"/>
      <c r="J7" s="22"/>
    </row>
    <row r="8" spans="1:19" s="12" customFormat="1" ht="27.75" customHeight="1">
      <c r="A8" s="19" t="s">
        <v>4</v>
      </c>
      <c r="B8" s="20">
        <v>510651000</v>
      </c>
      <c r="C8" s="20">
        <v>506067000</v>
      </c>
      <c r="D8" s="20">
        <v>546212700</v>
      </c>
      <c r="E8" s="201"/>
      <c r="F8" s="202"/>
      <c r="G8" s="203"/>
      <c r="H8" s="21"/>
      <c r="J8" s="22"/>
    </row>
    <row r="9" spans="1:19" s="12" customFormat="1" ht="27.75" customHeight="1">
      <c r="A9" s="23" t="s">
        <v>5</v>
      </c>
      <c r="B9" s="24">
        <v>52</v>
      </c>
      <c r="C9" s="24">
        <v>37</v>
      </c>
      <c r="D9" s="24">
        <v>86</v>
      </c>
      <c r="E9" s="201"/>
      <c r="F9" s="202"/>
      <c r="G9" s="203"/>
      <c r="H9" s="21"/>
      <c r="J9" s="22"/>
    </row>
    <row r="10" spans="1:19" s="12" customFormat="1" ht="27.75" customHeight="1">
      <c r="A10" s="19" t="s">
        <v>6</v>
      </c>
      <c r="B10" s="25">
        <v>2537000</v>
      </c>
      <c r="C10" s="25">
        <v>861400</v>
      </c>
      <c r="D10" s="25">
        <v>2775100</v>
      </c>
      <c r="E10" s="201"/>
      <c r="F10" s="202"/>
      <c r="G10" s="203"/>
      <c r="H10" s="21"/>
      <c r="J10" s="22"/>
    </row>
    <row r="11" spans="1:19" s="12" customFormat="1" ht="27.75" customHeight="1">
      <c r="A11" s="19" t="s">
        <v>7</v>
      </c>
      <c r="B11" s="26">
        <v>506241000</v>
      </c>
      <c r="C11" s="27">
        <v>504251000</v>
      </c>
      <c r="D11" s="26">
        <v>544901700</v>
      </c>
      <c r="E11" s="201"/>
      <c r="F11" s="202"/>
      <c r="G11" s="203"/>
      <c r="H11" s="21"/>
      <c r="J11" s="22"/>
    </row>
    <row r="12" spans="1:19" s="12" customFormat="1" ht="27.75" customHeight="1">
      <c r="A12" s="19" t="s">
        <v>8</v>
      </c>
      <c r="B12" s="28">
        <f t="shared" ref="B12:C12" si="0">B11*0.1</f>
        <v>50624100</v>
      </c>
      <c r="C12" s="28">
        <f t="shared" si="0"/>
        <v>50425100</v>
      </c>
      <c r="D12" s="28">
        <f>D11*0.1</f>
        <v>54490170</v>
      </c>
      <c r="E12" s="201"/>
      <c r="F12" s="202"/>
      <c r="G12" s="203"/>
      <c r="H12" s="21"/>
      <c r="J12" s="22"/>
    </row>
    <row r="13" spans="1:19" s="12" customFormat="1" ht="46.5" customHeight="1">
      <c r="A13" s="19" t="s">
        <v>9</v>
      </c>
      <c r="B13" s="28">
        <f t="shared" ref="B13:C13" si="1">B11-B12</f>
        <v>455616900</v>
      </c>
      <c r="C13" s="28">
        <f t="shared" si="1"/>
        <v>453825900</v>
      </c>
      <c r="D13" s="28">
        <f>D11-D12</f>
        <v>490411530</v>
      </c>
      <c r="E13" s="204"/>
      <c r="F13" s="205"/>
      <c r="G13" s="206"/>
      <c r="H13" s="21"/>
      <c r="J13" s="22"/>
    </row>
    <row r="14" spans="1:19" ht="33" customHeight="1">
      <c r="A14" s="32" t="s">
        <v>10</v>
      </c>
      <c r="B14" s="33">
        <f>B8/B7</f>
        <v>0.85108499999999998</v>
      </c>
      <c r="C14" s="33">
        <f t="shared" ref="C14:D14" si="2">C8/C7</f>
        <v>0.843445</v>
      </c>
      <c r="D14" s="33">
        <f t="shared" si="2"/>
        <v>0.91035449999999996</v>
      </c>
      <c r="E14" s="29"/>
      <c r="F14" s="30"/>
      <c r="G14" s="31"/>
      <c r="H14" s="34"/>
    </row>
    <row r="15" spans="1:19" ht="14.25" customHeight="1">
      <c r="A15" s="35" t="s">
        <v>11</v>
      </c>
      <c r="B15" s="36">
        <v>6558</v>
      </c>
      <c r="C15" s="36">
        <v>6647</v>
      </c>
      <c r="D15" s="36">
        <v>5778</v>
      </c>
      <c r="E15" s="167"/>
      <c r="F15" s="168"/>
      <c r="G15" s="169"/>
      <c r="H15" s="34"/>
    </row>
    <row r="16" spans="1:19" ht="14.25" customHeight="1">
      <c r="A16" s="35" t="s">
        <v>12</v>
      </c>
      <c r="B16" s="37">
        <v>77195</v>
      </c>
      <c r="C16" s="37">
        <v>75861</v>
      </c>
      <c r="D16" s="37">
        <v>84515</v>
      </c>
      <c r="E16" s="167"/>
      <c r="F16" s="168"/>
      <c r="G16" s="169"/>
      <c r="H16" s="34"/>
    </row>
    <row r="17" spans="1:10" ht="14.25" customHeight="1">
      <c r="A17" s="38" t="s">
        <v>13</v>
      </c>
      <c r="B17" s="28">
        <v>498891000</v>
      </c>
      <c r="C17" s="28">
        <v>504673000</v>
      </c>
      <c r="D17" s="28">
        <v>532083700</v>
      </c>
      <c r="E17" s="170"/>
      <c r="F17" s="171"/>
      <c r="G17" s="172"/>
      <c r="H17" s="219"/>
      <c r="I17" s="13"/>
      <c r="J17" s="4"/>
    </row>
    <row r="18" spans="1:10" ht="14.25" customHeight="1">
      <c r="A18" s="39" t="s">
        <v>14</v>
      </c>
      <c r="B18" s="40">
        <v>9960000</v>
      </c>
      <c r="C18" s="40">
        <v>1394000</v>
      </c>
      <c r="D18" s="40">
        <v>13029000</v>
      </c>
      <c r="E18" s="170"/>
      <c r="F18" s="171"/>
      <c r="G18" s="172"/>
      <c r="H18" s="34"/>
      <c r="I18" s="13"/>
      <c r="J18" s="4"/>
    </row>
    <row r="19" spans="1:10" ht="15" customHeight="1">
      <c r="A19" s="19" t="s">
        <v>15</v>
      </c>
      <c r="B19" s="41">
        <f>B8-B11</f>
        <v>4410000</v>
      </c>
      <c r="C19" s="41">
        <f>C8-C11</f>
        <v>1816000</v>
      </c>
      <c r="D19" s="41">
        <f>D8-D11</f>
        <v>1311000</v>
      </c>
      <c r="E19" s="173"/>
      <c r="F19" s="174"/>
      <c r="G19" s="175"/>
      <c r="H19" s="219"/>
      <c r="I19" s="13"/>
      <c r="J19" s="4"/>
    </row>
    <row r="20" spans="1:10" ht="14.25" customHeight="1">
      <c r="A20" s="19" t="s">
        <v>16</v>
      </c>
      <c r="B20" s="40">
        <v>1800000</v>
      </c>
      <c r="C20" s="40">
        <v>0</v>
      </c>
      <c r="D20" s="40">
        <v>1100000</v>
      </c>
      <c r="E20" s="170"/>
      <c r="F20" s="171"/>
      <c r="G20" s="172"/>
      <c r="H20" s="219"/>
      <c r="I20" s="13"/>
      <c r="J20" s="4"/>
    </row>
    <row r="21" spans="1:10" ht="14.25" customHeight="1">
      <c r="A21" s="42" t="s">
        <v>17</v>
      </c>
      <c r="B21" s="43">
        <v>6200</v>
      </c>
      <c r="C21" s="43">
        <v>6725</v>
      </c>
      <c r="D21" s="43">
        <v>9200</v>
      </c>
      <c r="E21" s="170"/>
      <c r="F21" s="171"/>
      <c r="G21" s="172"/>
      <c r="H21" s="34"/>
      <c r="I21" s="13"/>
      <c r="J21" s="4"/>
    </row>
    <row r="22" spans="1:10" ht="16.5" customHeight="1">
      <c r="A22" s="44" t="s">
        <v>18</v>
      </c>
      <c r="B22" s="176"/>
      <c r="C22" s="177"/>
      <c r="D22" s="178" t="s">
        <v>19</v>
      </c>
      <c r="E22" s="179"/>
      <c r="F22" s="45"/>
      <c r="G22" s="46"/>
      <c r="H22" s="220"/>
      <c r="I22" s="13"/>
      <c r="J22" s="4"/>
    </row>
    <row r="23" spans="1:10" ht="32.25" customHeight="1">
      <c r="A23" s="47" t="s">
        <v>20</v>
      </c>
      <c r="B23" s="48" t="s">
        <v>21</v>
      </c>
      <c r="C23" s="49">
        <v>5</v>
      </c>
      <c r="D23" s="50" t="s">
        <v>22</v>
      </c>
      <c r="E23" s="51">
        <v>4</v>
      </c>
      <c r="F23" s="52" t="s">
        <v>23</v>
      </c>
      <c r="G23" s="53">
        <v>2</v>
      </c>
      <c r="H23" s="34"/>
      <c r="I23" s="34"/>
    </row>
    <row r="24" spans="1:10" ht="14.25" customHeight="1">
      <c r="A24" s="54"/>
      <c r="B24" s="55"/>
      <c r="C24" s="55"/>
      <c r="D24" s="56"/>
      <c r="E24" s="57"/>
      <c r="F24" s="58"/>
      <c r="H24" s="34"/>
      <c r="I24" s="34"/>
    </row>
    <row r="25" spans="1:10" ht="15.75" customHeight="1">
      <c r="A25" s="180" t="s">
        <v>24</v>
      </c>
      <c r="B25" s="182" t="s">
        <v>25</v>
      </c>
      <c r="C25" s="183"/>
      <c r="D25" s="59" t="s">
        <v>26</v>
      </c>
      <c r="E25" s="60" t="s">
        <v>27</v>
      </c>
      <c r="F25" s="61" t="s">
        <v>28</v>
      </c>
      <c r="G25" s="62" t="s">
        <v>29</v>
      </c>
      <c r="H25" s="13"/>
      <c r="J25" s="4"/>
    </row>
    <row r="26" spans="1:10" ht="26.25" customHeight="1">
      <c r="A26" s="181"/>
      <c r="B26" s="63" t="s">
        <v>30</v>
      </c>
      <c r="C26" s="59" t="s">
        <v>31</v>
      </c>
      <c r="D26" s="59" t="s">
        <v>32</v>
      </c>
      <c r="E26" s="60" t="s">
        <v>33</v>
      </c>
      <c r="F26" s="64" t="s">
        <v>33</v>
      </c>
      <c r="G26" s="65" t="s">
        <v>32</v>
      </c>
      <c r="H26" s="13"/>
      <c r="J26" s="4"/>
    </row>
    <row r="27" spans="1:10" s="74" customFormat="1" ht="15" customHeight="1">
      <c r="A27" s="66" t="s">
        <v>34</v>
      </c>
      <c r="B27" s="67">
        <v>6983</v>
      </c>
      <c r="C27" s="68">
        <v>153458000</v>
      </c>
      <c r="D27" s="69">
        <f>C27/C41</f>
        <v>0.30926717275414611</v>
      </c>
      <c r="E27" s="70">
        <f>F27+B27</f>
        <v>8639</v>
      </c>
      <c r="F27" s="71">
        <f>8639-B27</f>
        <v>1656</v>
      </c>
      <c r="G27" s="72">
        <f>F27/E27</f>
        <v>0.19168885287649035</v>
      </c>
      <c r="H27" s="73"/>
    </row>
    <row r="28" spans="1:10" s="74" customFormat="1" ht="15" customHeight="1">
      <c r="A28" s="75" t="s">
        <v>35</v>
      </c>
      <c r="B28" s="76">
        <v>482</v>
      </c>
      <c r="C28" s="68">
        <v>18049400</v>
      </c>
      <c r="D28" s="69">
        <f>C28/C41</f>
        <v>3.637533988393362E-2</v>
      </c>
      <c r="E28" s="70">
        <f>F28+B28</f>
        <v>482</v>
      </c>
      <c r="F28" s="71">
        <v>0</v>
      </c>
      <c r="G28" s="72">
        <f>F28/E28</f>
        <v>0</v>
      </c>
      <c r="H28" s="77"/>
    </row>
    <row r="29" spans="1:10" s="74" customFormat="1" ht="15" customHeight="1">
      <c r="A29" s="78" t="s">
        <v>36</v>
      </c>
      <c r="B29" s="67">
        <v>163</v>
      </c>
      <c r="C29" s="68">
        <v>51364000</v>
      </c>
      <c r="D29" s="69">
        <f>C29/C41</f>
        <v>0.10351496214823575</v>
      </c>
      <c r="E29" s="70">
        <f>F29+B29</f>
        <v>171</v>
      </c>
      <c r="F29" s="71">
        <v>8</v>
      </c>
      <c r="G29" s="72">
        <f t="shared" ref="G29:G39" si="3">F29/E29</f>
        <v>4.6783625730994149E-2</v>
      </c>
      <c r="H29" s="73"/>
    </row>
    <row r="30" spans="1:10" s="74" customFormat="1" ht="15" customHeight="1">
      <c r="A30" s="79" t="s">
        <v>37</v>
      </c>
      <c r="B30" s="80">
        <v>897</v>
      </c>
      <c r="C30" s="68">
        <v>30890000</v>
      </c>
      <c r="D30" s="69">
        <f>C30/C41</f>
        <v>6.2253274292481162E-2</v>
      </c>
      <c r="E30" s="70">
        <f t="shared" ref="E28:E40" si="4">F30+B30</f>
        <v>918</v>
      </c>
      <c r="F30" s="71">
        <v>21</v>
      </c>
      <c r="G30" s="72">
        <f t="shared" si="3"/>
        <v>2.2875816993464051E-2</v>
      </c>
      <c r="H30" s="73"/>
    </row>
    <row r="31" spans="1:10" s="74" customFormat="1" ht="15" customHeight="1">
      <c r="A31" s="81" t="s">
        <v>38</v>
      </c>
      <c r="B31" s="80">
        <v>4</v>
      </c>
      <c r="C31" s="68">
        <v>356000</v>
      </c>
      <c r="D31" s="69">
        <f>C31/C41</f>
        <v>7.174543751415763E-4</v>
      </c>
      <c r="E31" s="70">
        <f t="shared" si="4"/>
        <v>4</v>
      </c>
      <c r="F31" s="71">
        <v>0</v>
      </c>
      <c r="G31" s="72">
        <f t="shared" si="3"/>
        <v>0</v>
      </c>
      <c r="H31" s="73"/>
    </row>
    <row r="32" spans="1:10" s="74" customFormat="1" ht="15" customHeight="1">
      <c r="A32" s="81" t="s">
        <v>39</v>
      </c>
      <c r="B32" s="80">
        <v>5126</v>
      </c>
      <c r="C32" s="68">
        <v>70155300</v>
      </c>
      <c r="D32" s="69">
        <f>C32/C41</f>
        <v>0.14138546888867928</v>
      </c>
      <c r="E32" s="70">
        <f t="shared" si="4"/>
        <v>5251</v>
      </c>
      <c r="F32" s="71">
        <f>5251-B32</f>
        <v>125</v>
      </c>
      <c r="G32" s="72">
        <f t="shared" si="3"/>
        <v>2.380498952580461E-2</v>
      </c>
      <c r="H32" s="73"/>
    </row>
    <row r="33" spans="1:10" s="74" customFormat="1" ht="15" customHeight="1">
      <c r="A33" s="81" t="s">
        <v>40</v>
      </c>
      <c r="B33" s="80">
        <v>2469</v>
      </c>
      <c r="C33" s="68">
        <f>8307400+11583000+32233800+19747000</f>
        <v>71871200</v>
      </c>
      <c r="D33" s="69">
        <f>C33/C41</f>
        <v>0.14484355867043613</v>
      </c>
      <c r="E33" s="70">
        <f t="shared" si="4"/>
        <v>2469</v>
      </c>
      <c r="F33" s="71">
        <v>0</v>
      </c>
      <c r="G33" s="72">
        <f t="shared" si="3"/>
        <v>0</v>
      </c>
      <c r="H33" s="73"/>
    </row>
    <row r="34" spans="1:10" s="74" customFormat="1" ht="15" customHeight="1">
      <c r="A34" s="81" t="s">
        <v>41</v>
      </c>
      <c r="B34" s="80">
        <v>487</v>
      </c>
      <c r="C34" s="68">
        <v>8734000</v>
      </c>
      <c r="D34" s="69">
        <f>C34/C41</f>
        <v>1.7601816046310472E-2</v>
      </c>
      <c r="E34" s="70">
        <f t="shared" si="4"/>
        <v>487</v>
      </c>
      <c r="F34" s="71">
        <v>0</v>
      </c>
      <c r="G34" s="72">
        <f t="shared" si="3"/>
        <v>0</v>
      </c>
      <c r="H34" s="73"/>
    </row>
    <row r="35" spans="1:10" s="74" customFormat="1" ht="15" customHeight="1">
      <c r="A35" s="81" t="s">
        <v>42</v>
      </c>
      <c r="B35" s="80">
        <v>498</v>
      </c>
      <c r="C35" s="68">
        <v>7932200</v>
      </c>
      <c r="D35" s="69">
        <f>C35/C41</f>
        <v>1.5985931445219134E-2</v>
      </c>
      <c r="E35" s="70">
        <f t="shared" si="4"/>
        <v>498</v>
      </c>
      <c r="F35" s="71">
        <v>0</v>
      </c>
      <c r="G35" s="72">
        <f t="shared" si="3"/>
        <v>0</v>
      </c>
      <c r="H35" s="73"/>
    </row>
    <row r="36" spans="1:10" s="74" customFormat="1" ht="15" customHeight="1">
      <c r="A36" s="81" t="s">
        <v>43</v>
      </c>
      <c r="B36" s="80">
        <v>482</v>
      </c>
      <c r="C36" s="68">
        <v>13468000</v>
      </c>
      <c r="D36" s="69">
        <f>C36/C41</f>
        <v>2.7142346978670646E-2</v>
      </c>
      <c r="E36" s="70">
        <f t="shared" si="4"/>
        <v>486</v>
      </c>
      <c r="F36" s="71">
        <v>4</v>
      </c>
      <c r="G36" s="72">
        <f t="shared" si="3"/>
        <v>8.23045267489712E-3</v>
      </c>
      <c r="H36" s="73"/>
    </row>
    <row r="37" spans="1:10" s="74" customFormat="1" ht="15" customHeight="1">
      <c r="A37" s="81" t="s">
        <v>44</v>
      </c>
      <c r="B37" s="67">
        <v>2492</v>
      </c>
      <c r="C37" s="68">
        <v>76516100</v>
      </c>
      <c r="D37" s="69">
        <f>C37/C41</f>
        <v>0.15420452447688304</v>
      </c>
      <c r="E37" s="70">
        <f>F37+B37</f>
        <v>2676</v>
      </c>
      <c r="F37" s="71">
        <v>184</v>
      </c>
      <c r="G37" s="72">
        <f t="shared" si="3"/>
        <v>6.8759342301943194E-2</v>
      </c>
      <c r="H37" s="73"/>
    </row>
    <row r="38" spans="1:10" s="74" customFormat="1" ht="15" customHeight="1">
      <c r="A38" s="82" t="s">
        <v>45</v>
      </c>
      <c r="B38" s="83">
        <v>337</v>
      </c>
      <c r="C38" s="68">
        <f>B38*30000</f>
        <v>10110000</v>
      </c>
      <c r="D38" s="69">
        <f>C38/C41</f>
        <v>2.0374898125509373E-2</v>
      </c>
      <c r="E38" s="70">
        <f t="shared" si="4"/>
        <v>356</v>
      </c>
      <c r="F38" s="84">
        <v>19</v>
      </c>
      <c r="G38" s="72">
        <f t="shared" si="3"/>
        <v>5.3370786516853931E-2</v>
      </c>
      <c r="H38" s="73"/>
    </row>
    <row r="39" spans="1:10" s="85" customFormat="1" ht="15" customHeight="1">
      <c r="A39" s="82" t="s">
        <v>46</v>
      </c>
      <c r="B39" s="83">
        <v>42</v>
      </c>
      <c r="C39" s="68">
        <v>1344000</v>
      </c>
      <c r="D39" s="69">
        <f>C39/C41</f>
        <v>2.7085917982872993E-3</v>
      </c>
      <c r="E39" s="70">
        <f t="shared" si="4"/>
        <v>42</v>
      </c>
      <c r="F39" s="84">
        <v>0</v>
      </c>
      <c r="G39" s="72">
        <f t="shared" si="3"/>
        <v>0</v>
      </c>
      <c r="H39" s="77"/>
    </row>
    <row r="40" spans="1:10" s="85" customFormat="1" ht="15" customHeight="1">
      <c r="A40" s="82"/>
      <c r="B40" s="80">
        <v>0</v>
      </c>
      <c r="C40" s="68">
        <v>0</v>
      </c>
      <c r="D40" s="69">
        <f>C40/C41</f>
        <v>0</v>
      </c>
      <c r="E40" s="70">
        <f t="shared" si="4"/>
        <v>0</v>
      </c>
      <c r="F40" s="84"/>
      <c r="G40" s="72"/>
      <c r="H40" s="77"/>
    </row>
    <row r="41" spans="1:10" s="74" customFormat="1" ht="15" customHeight="1">
      <c r="A41" s="86" t="s">
        <v>85</v>
      </c>
      <c r="B41" s="87">
        <f>SUM(B27:B40)-B28</f>
        <v>19980</v>
      </c>
      <c r="C41" s="88">
        <f>SUM(C27:C40)-C28</f>
        <v>496198800</v>
      </c>
      <c r="D41" s="89">
        <f>SUM(D27:D40)-D28</f>
        <v>0.99999999999999989</v>
      </c>
      <c r="E41" s="90">
        <f>SUM(E27:E40)-E28</f>
        <v>21997</v>
      </c>
      <c r="F41" s="91"/>
      <c r="G41" s="92"/>
      <c r="H41" s="73"/>
    </row>
    <row r="42" spans="1:10" ht="15.75" customHeight="1">
      <c r="G42" s="94"/>
      <c r="H42" s="95"/>
      <c r="I42" s="96"/>
    </row>
    <row r="43" spans="1:10" s="12" customFormat="1" ht="18" customHeight="1">
      <c r="A43" s="97" t="s">
        <v>47</v>
      </c>
      <c r="B43" s="98"/>
      <c r="C43" s="99"/>
      <c r="D43" s="100"/>
      <c r="E43" s="184" t="s">
        <v>48</v>
      </c>
      <c r="F43" s="185"/>
      <c r="G43" s="101">
        <f>SUM(B45:J46)/17/31</f>
        <v>874302.77988614806</v>
      </c>
      <c r="H43" s="102"/>
      <c r="I43" s="103"/>
      <c r="J43" s="22"/>
    </row>
    <row r="44" spans="1:10" s="12" customFormat="1" ht="18" customHeight="1">
      <c r="A44" s="104" t="s">
        <v>49</v>
      </c>
      <c r="B44" s="105" t="s">
        <v>50</v>
      </c>
      <c r="C44" s="106" t="s">
        <v>51</v>
      </c>
      <c r="D44" s="106" t="s">
        <v>52</v>
      </c>
      <c r="E44" s="106" t="s">
        <v>53</v>
      </c>
      <c r="F44" s="106" t="s">
        <v>54</v>
      </c>
      <c r="G44" s="107" t="s">
        <v>55</v>
      </c>
      <c r="H44" s="108" t="s">
        <v>56</v>
      </c>
      <c r="I44" s="108" t="s">
        <v>57</v>
      </c>
      <c r="J44" s="109" t="s">
        <v>58</v>
      </c>
    </row>
    <row r="45" spans="1:10" s="115" customFormat="1" ht="18" customHeight="1">
      <c r="A45" s="110" t="s">
        <v>59</v>
      </c>
      <c r="B45" s="111"/>
      <c r="C45" s="112">
        <v>11661277</v>
      </c>
      <c r="D45" s="112">
        <v>74703232</v>
      </c>
      <c r="E45" s="112">
        <v>71954464</v>
      </c>
      <c r="F45" s="112">
        <v>71720917</v>
      </c>
      <c r="G45" s="112">
        <v>72808137</v>
      </c>
      <c r="H45" s="113">
        <v>86205511</v>
      </c>
      <c r="I45" s="113">
        <v>71697469</v>
      </c>
      <c r="J45" s="114"/>
    </row>
    <row r="46" spans="1:10" s="122" customFormat="1" ht="18" customHeight="1">
      <c r="A46" s="116" t="s">
        <v>11</v>
      </c>
      <c r="B46" s="117"/>
      <c r="C46" s="118">
        <v>172</v>
      </c>
      <c r="D46" s="118">
        <v>955</v>
      </c>
      <c r="E46" s="118">
        <v>1032</v>
      </c>
      <c r="F46" s="118">
        <v>935</v>
      </c>
      <c r="G46" s="118">
        <v>1008</v>
      </c>
      <c r="H46" s="119">
        <v>1276</v>
      </c>
      <c r="I46" s="120">
        <v>1180</v>
      </c>
      <c r="J46" s="121"/>
    </row>
    <row r="47" spans="1:10" s="127" customFormat="1" ht="18" customHeight="1">
      <c r="A47" s="110" t="s">
        <v>60</v>
      </c>
      <c r="B47" s="123" t="e">
        <f>B45/B46</f>
        <v>#DIV/0!</v>
      </c>
      <c r="C47" s="124">
        <f t="shared" ref="C47:J47" si="5">C45/C46</f>
        <v>67798.122093023252</v>
      </c>
      <c r="D47" s="124">
        <f t="shared" si="5"/>
        <v>78223.27958115183</v>
      </c>
      <c r="E47" s="124">
        <f t="shared" si="5"/>
        <v>69723.317829457359</v>
      </c>
      <c r="F47" s="124">
        <f t="shared" si="5"/>
        <v>76706.863101604278</v>
      </c>
      <c r="G47" s="124">
        <f t="shared" si="5"/>
        <v>72230.294642857145</v>
      </c>
      <c r="H47" s="125">
        <f t="shared" si="5"/>
        <v>67559.177899686518</v>
      </c>
      <c r="I47" s="126">
        <f t="shared" si="5"/>
        <v>60760.56694915254</v>
      </c>
      <c r="J47" s="126" t="e">
        <f t="shared" si="5"/>
        <v>#DIV/0!</v>
      </c>
    </row>
    <row r="48" spans="1:10" ht="12.75" customHeight="1">
      <c r="C48" s="128" t="s">
        <v>61</v>
      </c>
      <c r="H48" s="129" t="s">
        <v>62</v>
      </c>
      <c r="I48" s="129" t="s">
        <v>62</v>
      </c>
      <c r="J48" s="128"/>
    </row>
    <row r="49" spans="1:9" ht="24" customHeight="1">
      <c r="A49" s="166" t="s">
        <v>63</v>
      </c>
      <c r="B49" s="166"/>
      <c r="C49" s="166"/>
      <c r="D49" s="166"/>
      <c r="E49" s="166"/>
      <c r="F49" s="166"/>
    </row>
    <row r="50" spans="1:9" ht="24" customHeight="1">
      <c r="A50" s="130" t="s">
        <v>64</v>
      </c>
      <c r="B50" s="131" t="s">
        <v>65</v>
      </c>
      <c r="C50" s="131" t="s">
        <v>66</v>
      </c>
      <c r="D50" s="131" t="s">
        <v>67</v>
      </c>
      <c r="E50" s="131" t="s">
        <v>68</v>
      </c>
      <c r="F50" s="131" t="s">
        <v>69</v>
      </c>
      <c r="H50" s="13"/>
      <c r="I50" s="13"/>
    </row>
    <row r="51" spans="1:9" ht="24" customHeight="1">
      <c r="A51" s="132"/>
      <c r="B51" s="133">
        <v>1</v>
      </c>
      <c r="C51" s="152" t="s">
        <v>88</v>
      </c>
      <c r="D51" s="153" t="s">
        <v>95</v>
      </c>
      <c r="E51" s="153" t="s">
        <v>99</v>
      </c>
      <c r="F51" s="153" t="s">
        <v>104</v>
      </c>
    </row>
    <row r="52" spans="1:9" ht="24" customHeight="1">
      <c r="A52" s="135"/>
      <c r="B52" s="133">
        <v>2</v>
      </c>
      <c r="C52" s="152" t="s">
        <v>86</v>
      </c>
      <c r="D52" s="153" t="s">
        <v>96</v>
      </c>
      <c r="E52" s="153" t="s">
        <v>100</v>
      </c>
      <c r="F52" s="153" t="s">
        <v>105</v>
      </c>
    </row>
    <row r="53" spans="1:9" ht="24" customHeight="1">
      <c r="A53" s="135"/>
      <c r="B53" s="133">
        <v>3</v>
      </c>
      <c r="C53" s="152" t="s">
        <v>87</v>
      </c>
      <c r="D53" s="153" t="s">
        <v>97</v>
      </c>
      <c r="E53" s="153" t="s">
        <v>101</v>
      </c>
      <c r="F53" s="153" t="s">
        <v>106</v>
      </c>
    </row>
    <row r="54" spans="1:9" ht="24" customHeight="1">
      <c r="A54" s="135"/>
      <c r="B54" s="133">
        <v>4</v>
      </c>
      <c r="C54" s="152" t="s">
        <v>130</v>
      </c>
      <c r="D54" s="153" t="s">
        <v>98</v>
      </c>
      <c r="E54" s="153" t="s">
        <v>102</v>
      </c>
      <c r="F54" s="153" t="s">
        <v>107</v>
      </c>
    </row>
    <row r="55" spans="1:9" ht="24" customHeight="1">
      <c r="A55" s="135"/>
      <c r="B55" s="133">
        <v>5</v>
      </c>
      <c r="C55" s="152" t="s">
        <v>91</v>
      </c>
      <c r="D55" s="153" t="s">
        <v>131</v>
      </c>
      <c r="E55" s="153" t="s">
        <v>103</v>
      </c>
      <c r="F55" s="153" t="s">
        <v>108</v>
      </c>
    </row>
    <row r="56" spans="1:9" ht="24" customHeight="1">
      <c r="A56" s="135"/>
      <c r="B56" s="133">
        <v>6</v>
      </c>
      <c r="C56" s="152" t="s">
        <v>92</v>
      </c>
      <c r="D56" s="134"/>
      <c r="E56" s="134"/>
      <c r="F56" s="134"/>
    </row>
    <row r="57" spans="1:9" ht="24" customHeight="1">
      <c r="A57" s="135"/>
      <c r="B57" s="133">
        <v>7</v>
      </c>
      <c r="C57" s="152" t="s">
        <v>93</v>
      </c>
      <c r="D57" s="134"/>
      <c r="E57" s="134"/>
      <c r="F57" s="134"/>
    </row>
    <row r="58" spans="1:9" ht="24" customHeight="1">
      <c r="A58" s="135"/>
      <c r="B58" s="133">
        <v>8</v>
      </c>
      <c r="C58" s="152" t="s">
        <v>89</v>
      </c>
      <c r="D58" s="134"/>
      <c r="E58" s="134"/>
      <c r="F58" s="134"/>
    </row>
    <row r="59" spans="1:9" ht="24" customHeight="1">
      <c r="A59" s="135"/>
      <c r="B59" s="133">
        <v>9</v>
      </c>
      <c r="C59" s="152" t="s">
        <v>94</v>
      </c>
      <c r="D59" s="134"/>
      <c r="E59" s="134"/>
      <c r="F59" s="134"/>
    </row>
    <row r="60" spans="1:9" ht="24" customHeight="1">
      <c r="A60" s="136"/>
      <c r="B60" s="133">
        <v>10</v>
      </c>
      <c r="C60" s="152" t="s">
        <v>90</v>
      </c>
      <c r="D60" s="134"/>
      <c r="E60" s="134"/>
      <c r="F60" s="134"/>
    </row>
    <row r="61" spans="1:9" ht="12.75" customHeight="1">
      <c r="F61" s="134"/>
    </row>
    <row r="62" spans="1:9" ht="24" customHeight="1">
      <c r="A62" s="154" t="s">
        <v>70</v>
      </c>
      <c r="B62" s="154"/>
      <c r="C62" s="154"/>
      <c r="D62" s="154"/>
      <c r="E62" s="154"/>
      <c r="F62" s="154"/>
    </row>
    <row r="63" spans="1:9" ht="24" customHeight="1">
      <c r="A63" s="130" t="s">
        <v>64</v>
      </c>
      <c r="B63" s="137" t="s">
        <v>65</v>
      </c>
      <c r="C63" s="131" t="s">
        <v>66</v>
      </c>
      <c r="D63" s="131" t="s">
        <v>67</v>
      </c>
      <c r="E63" s="131" t="s">
        <v>68</v>
      </c>
      <c r="F63" s="131" t="s">
        <v>69</v>
      </c>
      <c r="H63" s="13"/>
      <c r="I63" s="13"/>
    </row>
    <row r="64" spans="1:9" ht="24" customHeight="1">
      <c r="A64" s="132"/>
      <c r="B64" s="138">
        <v>1</v>
      </c>
      <c r="C64" s="153" t="s">
        <v>109</v>
      </c>
      <c r="D64" s="153" t="s">
        <v>110</v>
      </c>
      <c r="E64" s="153" t="s">
        <v>111</v>
      </c>
      <c r="F64" s="153" t="s">
        <v>112</v>
      </c>
    </row>
    <row r="65" spans="1:6" ht="24" customHeight="1">
      <c r="A65" s="135"/>
      <c r="B65" s="138">
        <v>2</v>
      </c>
      <c r="C65" s="153" t="s">
        <v>113</v>
      </c>
      <c r="D65" s="153" t="s">
        <v>114</v>
      </c>
      <c r="E65" s="153" t="s">
        <v>115</v>
      </c>
      <c r="F65" s="153"/>
    </row>
    <row r="66" spans="1:6" ht="24" customHeight="1">
      <c r="A66" s="135"/>
      <c r="B66" s="138">
        <v>3</v>
      </c>
      <c r="C66" s="153" t="s">
        <v>116</v>
      </c>
      <c r="D66" s="153" t="s">
        <v>117</v>
      </c>
      <c r="E66" s="153" t="s">
        <v>118</v>
      </c>
      <c r="F66" s="153"/>
    </row>
    <row r="67" spans="1:6" ht="24" customHeight="1">
      <c r="A67" s="135"/>
      <c r="B67" s="138">
        <v>4</v>
      </c>
      <c r="C67" s="153" t="s">
        <v>119</v>
      </c>
      <c r="D67" s="153" t="s">
        <v>120</v>
      </c>
      <c r="E67" s="153"/>
      <c r="F67" s="153"/>
    </row>
    <row r="68" spans="1:6" ht="24" customHeight="1">
      <c r="A68" s="136"/>
      <c r="B68" s="138">
        <v>5</v>
      </c>
      <c r="C68" s="153" t="s">
        <v>121</v>
      </c>
      <c r="D68" s="153" t="s">
        <v>122</v>
      </c>
      <c r="E68" s="153"/>
      <c r="F68" s="153"/>
    </row>
    <row r="70" spans="1:6" ht="12.75" customHeight="1">
      <c r="A70" s="155" t="s">
        <v>71</v>
      </c>
      <c r="B70" s="155"/>
      <c r="C70" s="157" t="s">
        <v>72</v>
      </c>
      <c r="D70" s="157"/>
      <c r="E70" s="155" t="s">
        <v>73</v>
      </c>
      <c r="F70" s="155"/>
    </row>
    <row r="71" spans="1:6" ht="8.25" customHeight="1">
      <c r="A71" s="156"/>
      <c r="B71" s="156"/>
      <c r="C71" s="158"/>
      <c r="D71" s="158"/>
      <c r="E71" s="156"/>
      <c r="F71" s="156"/>
    </row>
    <row r="72" spans="1:6" ht="57" customHeight="1">
      <c r="A72" s="160" t="s">
        <v>132</v>
      </c>
      <c r="B72" s="161"/>
      <c r="C72" s="159" t="s">
        <v>134</v>
      </c>
      <c r="D72" s="159"/>
      <c r="E72" s="160" t="s">
        <v>123</v>
      </c>
      <c r="F72" s="161"/>
    </row>
    <row r="73" spans="1:6" ht="57.75" customHeight="1">
      <c r="A73" s="162"/>
      <c r="B73" s="163"/>
      <c r="C73" s="160" t="s">
        <v>133</v>
      </c>
      <c r="D73" s="161"/>
      <c r="E73" s="162"/>
      <c r="F73" s="163"/>
    </row>
    <row r="74" spans="1:6" ht="12.75" customHeight="1">
      <c r="A74" s="162"/>
      <c r="B74" s="163"/>
      <c r="C74" s="223"/>
      <c r="D74" s="224"/>
      <c r="E74" s="162"/>
      <c r="F74" s="163"/>
    </row>
    <row r="75" spans="1:6" ht="12.75" customHeight="1">
      <c r="A75" s="162"/>
      <c r="B75" s="163"/>
      <c r="C75" s="221"/>
      <c r="D75" s="222"/>
      <c r="E75" s="162"/>
      <c r="F75" s="163"/>
    </row>
    <row r="76" spans="1:6" ht="12.75" customHeight="1">
      <c r="A76" s="162"/>
      <c r="B76" s="163"/>
      <c r="C76" s="159"/>
      <c r="D76" s="159"/>
      <c r="E76" s="162"/>
      <c r="F76" s="163"/>
    </row>
    <row r="77" spans="1:6" ht="12.75" customHeight="1">
      <c r="A77" s="164"/>
      <c r="B77" s="165"/>
      <c r="C77" s="159"/>
      <c r="D77" s="159"/>
      <c r="E77" s="164"/>
      <c r="F77" s="165"/>
    </row>
  </sheetData>
  <mergeCells count="34">
    <mergeCell ref="E15:G15"/>
    <mergeCell ref="A1:G2"/>
    <mergeCell ref="A3:D3"/>
    <mergeCell ref="E3:G3"/>
    <mergeCell ref="Q3:R3"/>
    <mergeCell ref="A4:D4"/>
    <mergeCell ref="E4:G4"/>
    <mergeCell ref="Q4:R4"/>
    <mergeCell ref="E7:G13"/>
    <mergeCell ref="A5:D5"/>
    <mergeCell ref="E5:G5"/>
    <mergeCell ref="E6:G6"/>
    <mergeCell ref="A49:F49"/>
    <mergeCell ref="E16:G16"/>
    <mergeCell ref="E17:G17"/>
    <mergeCell ref="E18:G18"/>
    <mergeCell ref="E19:G19"/>
    <mergeCell ref="E20:G20"/>
    <mergeCell ref="E21:G21"/>
    <mergeCell ref="B22:C22"/>
    <mergeCell ref="D22:E22"/>
    <mergeCell ref="A25:A26"/>
    <mergeCell ref="B25:C25"/>
    <mergeCell ref="E43:F43"/>
    <mergeCell ref="A62:F62"/>
    <mergeCell ref="A70:B71"/>
    <mergeCell ref="C70:D71"/>
    <mergeCell ref="E70:F71"/>
    <mergeCell ref="C72:D72"/>
    <mergeCell ref="A72:B77"/>
    <mergeCell ref="E72:F77"/>
    <mergeCell ref="C73:D73"/>
    <mergeCell ref="C76:D76"/>
    <mergeCell ref="C77:D7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1:D9"/>
  <sheetViews>
    <sheetView workbookViewId="0">
      <selection activeCell="G8" sqref="G8"/>
    </sheetView>
  </sheetViews>
  <sheetFormatPr defaultColWidth="9" defaultRowHeight="12.75"/>
  <cols>
    <col min="1" max="2" width="15.28515625" style="139" customWidth="1"/>
    <col min="3" max="3" width="25.5703125" style="139" customWidth="1"/>
    <col min="4" max="4" width="28.7109375" style="139" customWidth="1"/>
    <col min="5" max="16384" width="9" style="139"/>
  </cols>
  <sheetData>
    <row r="1" spans="3:4" ht="27.75">
      <c r="C1" s="214" t="s">
        <v>74</v>
      </c>
      <c r="D1" s="214"/>
    </row>
    <row r="2" spans="3:4" ht="39.75" customHeight="1">
      <c r="C2" s="140" t="s">
        <v>75</v>
      </c>
      <c r="D2" s="141"/>
    </row>
    <row r="3" spans="3:4" s="144" customFormat="1" ht="29.25" customHeight="1">
      <c r="C3" s="142" t="s">
        <v>76</v>
      </c>
      <c r="D3" s="143">
        <f>'VC BIÊN HÒA T10.2016 '!B7</f>
        <v>600000000</v>
      </c>
    </row>
    <row r="4" spans="3:4" s="144" customFormat="1" ht="29.25" customHeight="1">
      <c r="C4" s="145" t="s">
        <v>77</v>
      </c>
      <c r="D4" s="146">
        <f>'VC BIÊN HÒA T10.2016 '!D8</f>
        <v>546212700</v>
      </c>
    </row>
    <row r="5" spans="3:4" s="144" customFormat="1" ht="29.25" customHeight="1">
      <c r="C5" s="147" t="s">
        <v>78</v>
      </c>
      <c r="D5" s="148">
        <v>959037500</v>
      </c>
    </row>
    <row r="6" spans="3:4" s="144" customFormat="1" ht="29.25" customHeight="1">
      <c r="C6" s="215" t="s">
        <v>79</v>
      </c>
      <c r="D6" s="149">
        <f>D4-D3</f>
        <v>-53787300</v>
      </c>
    </row>
    <row r="7" spans="3:4" s="144" customFormat="1" ht="29.25" customHeight="1">
      <c r="C7" s="216"/>
      <c r="D7" s="150">
        <f>D4/D3-1</f>
        <v>-8.9645500000000045E-2</v>
      </c>
    </row>
    <row r="8" spans="3:4" s="144" customFormat="1" ht="29.25" customHeight="1">
      <c r="C8" s="217" t="s">
        <v>80</v>
      </c>
      <c r="D8" s="143">
        <f>D4-D5</f>
        <v>-412824800</v>
      </c>
    </row>
    <row r="9" spans="3:4" s="144" customFormat="1" ht="29.25" customHeight="1">
      <c r="C9" s="218"/>
      <c r="D9" s="151">
        <f>D4/D5-1</f>
        <v>-0.4304574117279043</v>
      </c>
    </row>
  </sheetData>
  <mergeCells count="3">
    <mergeCell ref="C1:D1"/>
    <mergeCell ref="C6:C7"/>
    <mergeCell ref="C8:C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VC BIÊN HÒA T10.2016 </vt:lpstr>
      <vt:lpstr>VC BIÊN HÒA Comp.sale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P.THANH</dc:creator>
  <cp:lastModifiedBy>Administrator</cp:lastModifiedBy>
  <dcterms:created xsi:type="dcterms:W3CDTF">2016-11-01T02:59:42Z</dcterms:created>
  <dcterms:modified xsi:type="dcterms:W3CDTF">2016-12-01T11:31:05Z</dcterms:modified>
</cp:coreProperties>
</file>