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Store name T.2017" sheetId="1" r:id="rId1"/>
    <sheet name="STORE NAME Comp.sale " sheetId="2" r:id="rId2"/>
  </sheets>
  <calcPr calcId="144525"/>
</workbook>
</file>

<file path=xl/calcChain.xml><?xml version="1.0" encoding="utf-8"?>
<calcChain xmlns="http://schemas.openxmlformats.org/spreadsheetml/2006/main">
  <c r="C28" i="1" l="1"/>
  <c r="C35" i="1"/>
  <c r="B30" i="1"/>
  <c r="B12" i="1" l="1"/>
  <c r="C12" i="1"/>
  <c r="D12" i="1" l="1"/>
  <c r="D13" i="2" l="1"/>
  <c r="E13" i="2"/>
  <c r="F13" i="2"/>
  <c r="D14" i="2"/>
  <c r="E14" i="2"/>
  <c r="F14" i="2"/>
  <c r="B14" i="1" l="1"/>
  <c r="D14" i="1"/>
  <c r="D5" i="2"/>
  <c r="D4" i="2"/>
  <c r="D3" i="2"/>
  <c r="F44" i="1"/>
  <c r="J44" i="1"/>
  <c r="D44" i="1"/>
  <c r="E36" i="1"/>
  <c r="B44" i="1"/>
  <c r="D9" i="2" l="1"/>
  <c r="D6" i="2"/>
  <c r="D7" i="2"/>
  <c r="E24" i="1"/>
  <c r="B38" i="1"/>
  <c r="C38" i="1"/>
  <c r="I44" i="1" l="1"/>
  <c r="H44" i="1"/>
  <c r="G44" i="1"/>
  <c r="E44" i="1"/>
  <c r="C44" i="1"/>
  <c r="G40" i="1"/>
  <c r="E37" i="1"/>
  <c r="G37" i="1" s="1"/>
  <c r="E32" i="2" s="1"/>
  <c r="D37" i="1"/>
  <c r="D32" i="2" s="1"/>
  <c r="G36" i="1"/>
  <c r="E31" i="2" s="1"/>
  <c r="D36" i="1"/>
  <c r="D31" i="2" s="1"/>
  <c r="E35" i="1"/>
  <c r="G35" i="1" s="1"/>
  <c r="E30" i="2" s="1"/>
  <c r="D35" i="1"/>
  <c r="D30" i="2" s="1"/>
  <c r="E34" i="1"/>
  <c r="G34" i="1" s="1"/>
  <c r="E29" i="2" s="1"/>
  <c r="D34" i="1"/>
  <c r="D29" i="2" s="1"/>
  <c r="E33" i="1"/>
  <c r="G33" i="1" s="1"/>
  <c r="E28" i="2" s="1"/>
  <c r="D33" i="1"/>
  <c r="D28" i="2" s="1"/>
  <c r="E32" i="1"/>
  <c r="G32" i="1" s="1"/>
  <c r="E27" i="2" s="1"/>
  <c r="D32" i="1"/>
  <c r="D27" i="2" s="1"/>
  <c r="E31" i="1"/>
  <c r="G31" i="1" s="1"/>
  <c r="E26" i="2" s="1"/>
  <c r="D31" i="1"/>
  <c r="D26" i="2" s="1"/>
  <c r="E30" i="1"/>
  <c r="G30" i="1" s="1"/>
  <c r="E25" i="2" s="1"/>
  <c r="D30" i="1"/>
  <c r="D25" i="2" s="1"/>
  <c r="E29" i="1"/>
  <c r="G29" i="1" s="1"/>
  <c r="E24" i="2" s="1"/>
  <c r="D29" i="1"/>
  <c r="D24" i="2" s="1"/>
  <c r="E28" i="1"/>
  <c r="G28" i="1" s="1"/>
  <c r="E23" i="2" s="1"/>
  <c r="D28" i="1"/>
  <c r="D23" i="2" s="1"/>
  <c r="E27" i="1"/>
  <c r="G27" i="1" s="1"/>
  <c r="E22" i="2" s="1"/>
  <c r="D27" i="1"/>
  <c r="D22" i="2" s="1"/>
  <c r="E26" i="1"/>
  <c r="G26" i="1" s="1"/>
  <c r="E21" i="2" s="1"/>
  <c r="D26" i="1"/>
  <c r="D21" i="2" s="1"/>
  <c r="E25" i="1"/>
  <c r="D25" i="1"/>
  <c r="D20" i="2" s="1"/>
  <c r="G24" i="1"/>
  <c r="E19" i="2" s="1"/>
  <c r="D24" i="1"/>
  <c r="D19" i="2" s="1"/>
  <c r="C14" i="1"/>
  <c r="D33" i="2" l="1"/>
  <c r="D38" i="1"/>
  <c r="E38" i="1"/>
  <c r="D8" i="2"/>
  <c r="G25" i="1"/>
  <c r="E20" i="2" s="1"/>
</calcChain>
</file>

<file path=xl/comments1.xml><?xml version="1.0" encoding="utf-8"?>
<comments xmlns="http://schemas.openxmlformats.org/spreadsheetml/2006/main">
  <authors>
    <author>PhuongThanh Tran</author>
  </authors>
  <commentList>
    <comment ref="H26" authorId="0">
      <text>
        <r>
          <rPr>
            <b/>
            <sz val="9"/>
            <color indexed="81"/>
            <rFont val="Tahoma"/>
            <charset val="1"/>
          </rPr>
          <t xml:space="preserve">     Số liệu bánh kem thực tế chuyển Hủy có giấy tờ</t>
        </r>
        <r>
          <rPr>
            <sz val="9"/>
            <color indexed="81"/>
            <rFont val="Tahoma"/>
            <charset val="1"/>
          </rPr>
          <t xml:space="preserve">
</t>
        </r>
      </text>
    </comment>
  </commentList>
</comments>
</file>

<file path=xl/sharedStrings.xml><?xml version="1.0" encoding="utf-8"?>
<sst xmlns="http://schemas.openxmlformats.org/spreadsheetml/2006/main" count="174" uniqueCount="145">
  <si>
    <t>I.Dữ liệu Doanh thu Tháng 10.2016</t>
  </si>
  <si>
    <t xml:space="preserve">II.Phân tích số liệu - Nhận xét </t>
  </si>
  <si>
    <t>Item</t>
  </si>
  <si>
    <t xml:space="preserve">Mục tiêu Cty đề ra </t>
  </si>
  <si>
    <t>Số lượng hóa đơn giảm giá</t>
  </si>
  <si>
    <t>Doanh thu giảm giá</t>
  </si>
  <si>
    <t>Doanh thu trước thuế (Pos)</t>
  </si>
  <si>
    <t xml:space="preserve">Số lượng Khách </t>
  </si>
  <si>
    <t>Doanh thu tiền mặt</t>
  </si>
  <si>
    <t>Doanh thu cà thẻ</t>
  </si>
  <si>
    <t>Doanh thu Voucher</t>
  </si>
  <si>
    <t>Số tiền thừa/thiếu</t>
  </si>
  <si>
    <t>Tổng số tiền thừa / thiếu</t>
  </si>
  <si>
    <t>III.Tình hình nhân sự</t>
  </si>
  <si>
    <t>Nhân sự Quầy</t>
  </si>
  <si>
    <t>Nhân sự Bếp</t>
  </si>
  <si>
    <t>Nhóm sản phẩm</t>
  </si>
  <si>
    <t>Số lượng sản xuất</t>
  </si>
  <si>
    <t>Số lượng hủy</t>
  </si>
  <si>
    <t>(%) Số lượng huỷ</t>
  </si>
  <si>
    <t>Cái</t>
  </si>
  <si>
    <t>Bun:</t>
  </si>
  <si>
    <t>Toast :</t>
  </si>
  <si>
    <t>Slice cake :</t>
  </si>
  <si>
    <t>Euro :</t>
  </si>
  <si>
    <t>Danish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</si>
  <si>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</si>
  <si>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</si>
  <si>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</si>
  <si>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</si>
  <si>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</si>
  <si>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</si>
  <si>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</si>
  <si>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</si>
  <si>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</si>
  <si>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</si>
  <si>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</si>
  <si>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</si>
  <si>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</si>
  <si>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</si>
  <si>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</si>
  <si>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</si>
  <si>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</si>
  <si>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</si>
  <si>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</si>
  <si>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</si>
  <si>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</si>
  <si>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</si>
  <si>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</si>
  <si>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</si>
  <si>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</si>
  <si>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</si>
  <si>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</si>
  <si>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</si>
  <si>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</si>
  <si>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</si>
  <si>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</si>
  <si>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</si>
  <si>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</si>
  <si>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</si>
  <si>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</si>
  <si>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Tháng 06.2016</t>
  </si>
  <si>
    <t>Doanh Thu Đon hàng + Doanh Thu Ngoài Bánh kem size lớn.</t>
  </si>
  <si>
    <t xml:space="preserve">Nhân sự bán thời gian </t>
  </si>
  <si>
    <t>Gourmet drink (Nước uống pha chế) :</t>
  </si>
  <si>
    <t>Soft drink (Nước uống đóng chai) :</t>
  </si>
  <si>
    <t xml:space="preserve">Tổng Doanh thu </t>
  </si>
  <si>
    <t>Cake (Bánh kem ổ)</t>
  </si>
  <si>
    <t>Doanh Thu                          (đã bao gồm 10% VAT)</t>
  </si>
  <si>
    <t>Số lượng Bán</t>
  </si>
  <si>
    <t>Dữ liệu Bán POS</t>
  </si>
  <si>
    <t>Phần trăm nhóm sản phẩm</t>
  </si>
  <si>
    <t>% Hủy</t>
  </si>
  <si>
    <t>Lý do tại sao Đạt hoặc Không Đạt Target?</t>
  </si>
  <si>
    <t>Kế hoạch và giả pháp của QLCH + QL Bếp cho việc thúc đẩy Dthu là gì ?</t>
  </si>
  <si>
    <t>So sánh Doanh thu của Tháng hiện tại so với Tháng trước đó Bạn nhận ra được điều gì ?</t>
  </si>
  <si>
    <t>Nguyên nhân tại sao TC Tháng hiện tại (tăng hoặc giảm) hơn so với Tháng trước đó &amp; so với Năm trước?</t>
  </si>
  <si>
    <t>Target 2017</t>
  </si>
  <si>
    <t xml:space="preserve">Total Sale Tháng 06.2017 </t>
  </si>
  <si>
    <t>Com. 2017 with 2016</t>
  </si>
  <si>
    <t>Com. 2017 with Target</t>
  </si>
  <si>
    <t>Nguyên nhân tại sao AC Tháng hiện tại (tăng hoặc giảm) hơn so với Tháng trước đó &amp; so với Năm trước?</t>
  </si>
  <si>
    <t>Tháng trước</t>
  </si>
  <si>
    <t>Năm nay 2017</t>
  </si>
  <si>
    <t>Năm trước 2016</t>
  </si>
  <si>
    <t>Production Mix_Hỗn hợp sản phẩm</t>
  </si>
  <si>
    <t>Transaction count (TC)</t>
  </si>
  <si>
    <t>Average Check (AC)</t>
  </si>
  <si>
    <t>Comperation TC/AC</t>
  </si>
  <si>
    <t>Com.Tc/Ac</t>
  </si>
  <si>
    <t>Số lượng Khách_TC</t>
  </si>
  <si>
    <t>Trung Bình Hóa đơn_AC</t>
  </si>
  <si>
    <t>Phần trăm đạt được so với                           Mục tiêu đề ra (%)</t>
  </si>
  <si>
    <t>Nhân viên Báo cáo:      NGUYỄN THÀNH TUẤN</t>
  </si>
  <si>
    <t>Cửa hàng:  VC BIÊN HÒA</t>
  </si>
  <si>
    <t>Chức vụ: QLCH</t>
  </si>
  <si>
    <t>Địa chỉ cửa hàng: L1-04 1096 PHẠM VĂN THUẬN, P. TÂN MAI, TP BIÊN HÒA, ĐN</t>
  </si>
  <si>
    <t>Tháng 06.2017</t>
  </si>
  <si>
    <t>Tháng 05.2017</t>
  </si>
  <si>
    <t>Tổng doanh thu POS _DTN</t>
  </si>
  <si>
    <t>Mocha Choco</t>
  </si>
  <si>
    <t>Passion Cheese</t>
  </si>
  <si>
    <t>Fruity Cheesy</t>
  </si>
  <si>
    <t>Yummy</t>
  </si>
  <si>
    <t>Pandan Lover</t>
  </si>
  <si>
    <t>Muffin</t>
  </si>
  <si>
    <t>SR Tiger</t>
  </si>
  <si>
    <t>Blackcurrant chees</t>
  </si>
  <si>
    <t>Lemon cheese</t>
  </si>
  <si>
    <t>Phoenix</t>
  </si>
  <si>
    <t>Peanut Banana</t>
  </si>
  <si>
    <t>Pork Sambal</t>
  </si>
  <si>
    <t>Chantily</t>
  </si>
  <si>
    <t>Macha macha</t>
  </si>
  <si>
    <t>Tiramisu Slice</t>
  </si>
  <si>
    <t>Lesopera</t>
  </si>
  <si>
    <t>Gratifi</t>
  </si>
  <si>
    <t>SR Pamassan Cheese</t>
  </si>
  <si>
    <t>Japan Ligh Cheese</t>
  </si>
  <si>
    <t>SR Green Tea</t>
  </si>
  <si>
    <t>SR Rasin</t>
  </si>
  <si>
    <t>SR Choco</t>
  </si>
  <si>
    <t>SN01</t>
  </si>
  <si>
    <t>Macha C</t>
  </si>
  <si>
    <t>C Lesopera</t>
  </si>
  <si>
    <t>SNO2</t>
  </si>
  <si>
    <t>SN02</t>
  </si>
  <si>
    <t>Spring in the City</t>
  </si>
  <si>
    <t>Floss</t>
  </si>
  <si>
    <t>Fire Floss</t>
  </si>
  <si>
    <t>Cranberry Cream cheese</t>
  </si>
  <si>
    <t>Cheese Boat</t>
  </si>
  <si>
    <t>Raisin Cream cheese</t>
  </si>
  <si>
    <t>Chocolate Creamcheese</t>
  </si>
  <si>
    <t>Chicken Pamassan</t>
  </si>
  <si>
    <t>Sausge Standar</t>
  </si>
  <si>
    <t>Các chương trình trong tháng 6
- Cake Father's Day 18-30/06
- Combo donut
- Cheese Products ( 6 loại)</t>
  </si>
  <si>
    <t>Tùy vào loại bánh mà đề ra chương trình hợp lí như các chương trình combo dành cho bánh bun các loại như hiện tại vẫn khả quan hơn. Riêng với dòng cake nên cố gắng tạo ra mẫu đẹp cuốn hút hơn là giảm giá.</t>
  </si>
  <si>
    <t>Chương trình cake father giảm giá 20% không hiệu quả tại vì hiện nay vẫn chưa nhiều người biết đến một số ngày lễ mà hưởng ứng theo nước ngoài
-Combo donut mẫu thu hút được thiếu nhi với giá hợp lí
-Dòng sản phẩm cheese đang được khách hàng chấp nhận, khi dần quen với hương vị này thì lượng bánh bán được sẽ rất tốt</t>
  </si>
  <si>
    <t>~Doanh thu của cửa hàng chỉ dao động trong khoản 450~500tr nên phải cố gắng vượt qua được mốc 500tr</t>
  </si>
  <si>
    <t>~Trước hết là phải duy trì sự ổn định hoạt động của cửa hàng sau đó tìm kiếm các đơn hàng lớn từ các công ty ở các khu công nghiệp</t>
  </si>
  <si>
    <t>~TC của 2 tháng 5,6/2017 không có chênh lệch đáng kể chỉ có tăng so với cùng kì năm 2016 là do khách vô nhiều hơn</t>
  </si>
  <si>
    <t>~AC của cửa hàng chỉ dao động ở múc trung bình từ 70~75. AC là chỉ số thể hiện được sức mua của khách hàng theo đơn hàng cho nên nó phụ thuộc nhiều vào thu nhập bình quân của đối tượng khách hàng của cửa hàng. Hiện tại khu vực trung tâm Biên Hòa này chiếm đa số là đối tượng khách mức thu nhập bình quân là trung bình. Ngoài ra những lượng khách ở tầng lớp khá trở lên sẽ muốn thể hiện giá trị của mình ở những chỗ ăn uống hay giải trí có giá trị. Một phần nữa bánh của mình có mức giá có thể coi là thấp trong ngành ẩm thực nói chung, 1 phần ăn bỏ ra không cần tốn quá nhiều là đã có thể cung cấp cho 2 người nhưng nếu ở tại các nhà hàng tiệc buffet thì khẩu phần trung bình cho 1 người phải trên 200k.</t>
  </si>
  <si>
    <t>BREADTALK _Monthly Report Form JUNE</t>
  </si>
  <si>
    <t>~Chỉ cần nâng lượng TC lên là doanh thu tất nhiên sẽ tăng.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</si>
</sst>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 _₫_-;\-* #,##0.00\ _₫_-;_-* &quot;-&quot;??\ _₫_-;_-@_-"/>
    <numFmt numFmtId="165" formatCode="#,##0;\(#,##0\)"/>
    <numFmt numFmtId="166" formatCode="#,##0;\-#,##0"/>
    <numFmt numFmtId="167" formatCode="_-* #,##0\ _₫_-;\-* #,##0\ _₫_-;_-* &quot;-&quot;??\ _₫_-;_-@_-"/>
  </numFmts>
  <fonts count="84">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sz val="11"/>
      <color theme="1"/>
      <name val="Calibri"/>
      <charset val="134"/>
      <scheme val="minor"/>
    </font>
    <font>
      <sz val="11"/>
      <color theme="1"/>
      <name val="Calibri"/>
      <family val="2"/>
      <scheme val="minor"/>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sz val="11"/>
      <color theme="1"/>
      <name val="Calibri"/>
      <family val="2"/>
      <charset val="163"/>
      <scheme val="minor"/>
    </font>
    <font>
      <sz val="11"/>
      <color rgb="FF000000"/>
      <name val="Arial"/>
      <family val="2"/>
      <charset val="163"/>
    </font>
    <font>
      <b/>
      <sz val="14"/>
      <color rgb="FFFF0000"/>
      <name val="Times New Roman"/>
      <family val="1"/>
    </font>
    <font>
      <sz val="11"/>
      <name val="Times New Roman"/>
      <family val="1"/>
      <charset val="163"/>
    </font>
    <font>
      <sz val="11"/>
      <color rgb="FFFF0000"/>
      <name val="Times New Roman"/>
      <family val="1"/>
      <charset val="163"/>
    </font>
    <font>
      <sz val="12"/>
      <color rgb="FF000000"/>
      <name val="Times New Roman"/>
      <family val="1"/>
      <charset val="163"/>
    </font>
    <font>
      <sz val="11"/>
      <color rgb="FF000000"/>
      <name val="Times New Roman"/>
      <family val="1"/>
      <charset val="163"/>
    </font>
    <font>
      <b/>
      <sz val="16"/>
      <color rgb="FF000000"/>
      <name val="Times New Roman"/>
      <family val="1"/>
    </font>
    <font>
      <b/>
      <sz val="12"/>
      <color rgb="FF000000"/>
      <name val="Arial"/>
      <family val="2"/>
      <charset val="163"/>
    </font>
    <font>
      <b/>
      <sz val="12"/>
      <color rgb="FF000000"/>
      <name val="Arial"/>
      <family val="2"/>
    </font>
    <font>
      <sz val="12"/>
      <name val="Arial"/>
      <family val="2"/>
    </font>
    <font>
      <b/>
      <sz val="22"/>
      <color rgb="FF000000"/>
      <name val="Cambria"/>
      <family val="1"/>
      <charset val="163"/>
      <scheme val="major"/>
    </font>
    <font>
      <b/>
      <sz val="24"/>
      <color rgb="FF000000"/>
      <name val="Cambria"/>
      <family val="1"/>
      <charset val="163"/>
      <scheme val="major"/>
    </font>
    <font>
      <sz val="9"/>
      <color indexed="81"/>
      <name val="Tahoma"/>
      <charset val="1"/>
    </font>
    <font>
      <b/>
      <sz val="9"/>
      <color indexed="81"/>
      <name val="Tahoma"/>
      <charset val="1"/>
    </font>
    <font>
      <b/>
      <sz val="10"/>
      <name val="Times New Roman"/>
      <family val="1"/>
      <charset val="163"/>
    </font>
    <font>
      <b/>
      <i/>
      <sz val="10"/>
      <name val="Arial"/>
      <family val="2"/>
    </font>
    <font>
      <b/>
      <sz val="10"/>
      <name val="Times New Roman"/>
      <family val="1"/>
    </font>
    <font>
      <b/>
      <i/>
      <sz val="10"/>
      <name val="Arial"/>
      <family val="2"/>
      <charset val="163"/>
    </font>
    <font>
      <b/>
      <sz val="10"/>
      <name val="Arial"/>
      <family val="2"/>
      <charset val="163"/>
    </font>
    <font>
      <sz val="10"/>
      <color rgb="FF000000"/>
      <name val="Cambria"/>
      <family val="1"/>
      <charset val="163"/>
    </font>
  </fonts>
  <fills count="25">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
      <patternFill patternType="solid">
        <fgColor theme="9" tint="0.59999389629810485"/>
        <bgColor indexed="64"/>
      </patternFill>
    </fill>
    <fill>
      <patternFill patternType="solid">
        <fgColor theme="8" tint="0.79998168889431442"/>
        <bgColor rgb="FFFFFF00"/>
      </patternFill>
    </fill>
    <fill>
      <patternFill patternType="solid">
        <fgColor theme="3" tint="0.59999389629810485"/>
        <bgColor indexed="64"/>
      </patternFill>
    </fill>
    <fill>
      <patternFill patternType="solid">
        <fgColor theme="3" tint="0.59999389629810485"/>
        <bgColor rgb="FFFFFF00"/>
      </patternFill>
    </fill>
  </fills>
  <borders count="4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auto="1"/>
      </left>
      <right style="thin">
        <color auto="1"/>
      </right>
      <top style="hair">
        <color auto="1"/>
      </top>
      <bottom/>
      <diagonal/>
    </border>
  </borders>
  <cellStyleXfs count="10">
    <xf numFmtId="0" fontId="0" fillId="0" borderId="0"/>
    <xf numFmtId="164" fontId="34" fillId="0" borderId="0" applyFont="0" applyFill="0" applyBorder="0" applyAlignment="0" applyProtection="0"/>
    <xf numFmtId="9" fontId="34"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0" fontId="54" fillId="0" borderId="0"/>
    <xf numFmtId="9" fontId="54" fillId="0" borderId="0" applyFont="0" applyFill="0" applyBorder="0" applyAlignment="0" applyProtection="0"/>
  </cellStyleXfs>
  <cellXfs count="241">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0" xfId="3" applyFont="1" applyBorder="1" applyAlignment="1">
      <alignment horizontal="left" vertical="center" wrapText="1"/>
    </xf>
    <xf numFmtId="0" fontId="8" fillId="0" borderId="0" xfId="3" applyFont="1" applyAlignment="1">
      <alignment vertical="center" wrapText="1"/>
    </xf>
    <xf numFmtId="0" fontId="8" fillId="0" borderId="0" xfId="3" applyFont="1" applyAlignment="1">
      <alignment horizontal="center" vertical="center" wrapText="1"/>
    </xf>
    <xf numFmtId="0" fontId="9" fillId="0" borderId="13" xfId="3" applyFont="1" applyBorder="1" applyAlignment="1">
      <alignment vertical="center" wrapText="1"/>
    </xf>
    <xf numFmtId="165" fontId="10" fillId="0" borderId="13" xfId="3" applyNumberFormat="1" applyFont="1" applyBorder="1" applyAlignment="1">
      <alignment horizontal="right" vertical="center" wrapText="1"/>
    </xf>
    <xf numFmtId="0" fontId="11" fillId="0" borderId="0" xfId="3" applyFont="1" applyBorder="1" applyAlignment="1">
      <alignment horizontal="left" vertical="center" wrapText="1"/>
    </xf>
    <xf numFmtId="0" fontId="1" fillId="0" borderId="0" xfId="3" applyFont="1" applyAlignment="1">
      <alignment horizontal="center" vertical="center" wrapText="1"/>
    </xf>
    <xf numFmtId="0" fontId="9" fillId="0" borderId="13" xfId="3" applyFont="1" applyBorder="1" applyAlignment="1">
      <alignment vertical="center"/>
    </xf>
    <xf numFmtId="165" fontId="12" fillId="0" borderId="13" xfId="3" applyNumberFormat="1" applyFont="1" applyBorder="1" applyAlignment="1">
      <alignment horizontal="right" vertical="center"/>
    </xf>
    <xf numFmtId="165" fontId="12" fillId="0" borderId="13" xfId="3" applyNumberFormat="1" applyFont="1" applyBorder="1" applyAlignment="1">
      <alignment horizontal="right" vertical="center" wrapText="1"/>
    </xf>
    <xf numFmtId="165" fontId="13" fillId="0" borderId="13" xfId="3" applyNumberFormat="1" applyFont="1" applyBorder="1" applyAlignment="1">
      <alignment vertical="center" wrapText="1"/>
    </xf>
    <xf numFmtId="165" fontId="14" fillId="0" borderId="13" xfId="3" applyNumberFormat="1" applyFont="1" applyBorder="1" applyAlignment="1">
      <alignment vertical="center" wrapText="1"/>
    </xf>
    <xf numFmtId="165" fontId="12" fillId="0" borderId="13" xfId="3" applyNumberFormat="1" applyFont="1" applyBorder="1" applyAlignment="1">
      <alignment vertical="center" wrapText="1"/>
    </xf>
    <xf numFmtId="9" fontId="17" fillId="3" borderId="13" xfId="3" applyNumberFormat="1" applyFont="1" applyFill="1" applyBorder="1" applyAlignment="1">
      <alignment vertical="center" wrapText="1"/>
    </xf>
    <xf numFmtId="0" fontId="11" fillId="0" borderId="0" xfId="3" applyFont="1" applyBorder="1" applyAlignment="1">
      <alignment horizontal="left" vertical="top" wrapText="1"/>
    </xf>
    <xf numFmtId="0" fontId="9" fillId="4" borderId="13" xfId="3" applyFont="1" applyFill="1" applyBorder="1" applyAlignment="1">
      <alignment vertical="center" wrapText="1"/>
    </xf>
    <xf numFmtId="3" fontId="12" fillId="5" borderId="13" xfId="3" applyNumberFormat="1" applyFont="1" applyFill="1" applyBorder="1" applyAlignment="1">
      <alignment vertical="center" wrapText="1"/>
    </xf>
    <xf numFmtId="165" fontId="12" fillId="4" borderId="13" xfId="3" quotePrefix="1" applyNumberFormat="1" applyFont="1" applyFill="1" applyBorder="1" applyAlignment="1">
      <alignment horizontal="right" vertical="center" wrapText="1"/>
    </xf>
    <xf numFmtId="0" fontId="9" fillId="0" borderId="13" xfId="3" applyFont="1" applyBorder="1" applyAlignment="1">
      <alignment horizontal="left" vertical="center" wrapText="1"/>
    </xf>
    <xf numFmtId="0" fontId="9" fillId="6" borderId="2" xfId="3" applyFont="1" applyFill="1" applyBorder="1" applyAlignment="1">
      <alignment vertical="center" wrapText="1"/>
    </xf>
    <xf numFmtId="0" fontId="22" fillId="0" borderId="2" xfId="3" applyFont="1" applyBorder="1" applyAlignment="1">
      <alignment wrapText="1"/>
    </xf>
    <xf numFmtId="0" fontId="4" fillId="0" borderId="2" xfId="3" applyFont="1" applyBorder="1" applyAlignment="1">
      <alignment wrapText="1"/>
    </xf>
    <xf numFmtId="0" fontId="23" fillId="7" borderId="25" xfId="3" applyFont="1" applyFill="1" applyBorder="1" applyAlignment="1">
      <alignment horizontal="left"/>
    </xf>
    <xf numFmtId="0" fontId="4" fillId="8" borderId="25" xfId="3" applyFont="1" applyFill="1" applyBorder="1" applyAlignment="1">
      <alignment wrapText="1"/>
    </xf>
    <xf numFmtId="0" fontId="8" fillId="8" borderId="26" xfId="3" applyFont="1" applyFill="1" applyBorder="1" applyAlignment="1"/>
    <xf numFmtId="9" fontId="26" fillId="9" borderId="23" xfId="4" applyFont="1" applyFill="1" applyBorder="1" applyAlignment="1">
      <alignment horizontal="center" vertical="center"/>
    </xf>
    <xf numFmtId="165" fontId="25" fillId="9" borderId="24" xfId="3" applyNumberFormat="1" applyFont="1" applyFill="1" applyBorder="1" applyAlignment="1">
      <alignment horizontal="center" vertical="center"/>
    </xf>
    <xf numFmtId="165" fontId="25" fillId="9" borderId="2" xfId="3" applyNumberFormat="1" applyFont="1" applyFill="1" applyBorder="1" applyAlignment="1">
      <alignment horizontal="center" vertical="center"/>
    </xf>
    <xf numFmtId="165" fontId="26" fillId="9" borderId="26" xfId="3" applyNumberFormat="1" applyFont="1" applyFill="1" applyBorder="1" applyAlignment="1">
      <alignment horizontal="center" vertical="center"/>
    </xf>
    <xf numFmtId="165" fontId="26" fillId="9" borderId="24" xfId="3" applyNumberFormat="1" applyFont="1" applyFill="1" applyBorder="1" applyAlignment="1">
      <alignment horizontal="center" vertical="center"/>
    </xf>
    <xf numFmtId="165" fontId="26" fillId="9" borderId="2" xfId="3" applyNumberFormat="1" applyFont="1" applyFill="1" applyBorder="1" applyAlignment="1">
      <alignment horizontal="center" vertical="center"/>
    </xf>
    <xf numFmtId="165" fontId="27" fillId="0" borderId="2" xfId="3" applyNumberFormat="1" applyFont="1" applyBorder="1" applyAlignment="1">
      <alignment horizontal="left"/>
    </xf>
    <xf numFmtId="165" fontId="28" fillId="0" borderId="26" xfId="3" applyNumberFormat="1" applyFont="1" applyBorder="1" applyAlignment="1">
      <alignment horizontal="center" vertical="center"/>
    </xf>
    <xf numFmtId="165" fontId="28" fillId="0" borderId="23" xfId="3" applyNumberFormat="1" applyFont="1" applyBorder="1" applyAlignment="1">
      <alignment horizontal="right" vertical="center"/>
    </xf>
    <xf numFmtId="9" fontId="28" fillId="0" borderId="23" xfId="3" applyNumberFormat="1" applyFont="1" applyBorder="1" applyAlignment="1">
      <alignment horizontal="center" vertical="center"/>
    </xf>
    <xf numFmtId="167" fontId="28" fillId="0" borderId="23" xfId="5" applyNumberFormat="1" applyFont="1" applyBorder="1" applyAlignment="1">
      <alignment vertical="center"/>
    </xf>
    <xf numFmtId="165" fontId="29" fillId="0" borderId="23" xfId="3" applyNumberFormat="1" applyFont="1" applyBorder="1" applyAlignment="1">
      <alignment horizontal="center"/>
    </xf>
    <xf numFmtId="9" fontId="30" fillId="10" borderId="2" xfId="3" applyNumberFormat="1" applyFont="1" applyFill="1" applyBorder="1" applyAlignment="1">
      <alignment horizontal="center" vertical="center"/>
    </xf>
    <xf numFmtId="0" fontId="4" fillId="0" borderId="0" xfId="3" applyFont="1" applyAlignment="1">
      <alignment wrapText="1"/>
    </xf>
    <xf numFmtId="165" fontId="27" fillId="0" borderId="27" xfId="3" applyNumberFormat="1" applyFont="1" applyBorder="1" applyAlignment="1">
      <alignment horizontal="left"/>
    </xf>
    <xf numFmtId="165" fontId="30" fillId="0" borderId="26" xfId="3" applyNumberFormat="1" applyFont="1" applyBorder="1" applyAlignment="1">
      <alignment horizontal="center" vertical="center"/>
    </xf>
    <xf numFmtId="165" fontId="27" fillId="0" borderId="29" xfId="3" applyNumberFormat="1" applyFont="1" applyBorder="1" applyAlignment="1">
      <alignment horizontal="left"/>
    </xf>
    <xf numFmtId="165" fontId="30" fillId="0" borderId="23" xfId="3" applyNumberFormat="1" applyFont="1" applyBorder="1" applyAlignment="1">
      <alignment horizontal="center" vertical="center"/>
    </xf>
    <xf numFmtId="165" fontId="27" fillId="0" borderId="23" xfId="3" applyNumberFormat="1" applyFont="1" applyBorder="1" applyAlignment="1">
      <alignment horizontal="left"/>
    </xf>
    <xf numFmtId="165" fontId="27" fillId="0" borderId="30" xfId="3" applyNumberFormat="1" applyFont="1" applyBorder="1" applyAlignment="1">
      <alignment horizontal="left"/>
    </xf>
    <xf numFmtId="165" fontId="28" fillId="0" borderId="23" xfId="3" applyNumberFormat="1" applyFont="1" applyBorder="1" applyAlignment="1">
      <alignment horizontal="center" vertical="center"/>
    </xf>
    <xf numFmtId="165" fontId="29" fillId="0" borderId="30" xfId="3" applyNumberFormat="1" applyFont="1" applyBorder="1" applyAlignment="1">
      <alignment horizontal="center"/>
    </xf>
    <xf numFmtId="0" fontId="31" fillId="0" borderId="0" xfId="3" applyFont="1" applyAlignment="1">
      <alignment wrapText="1"/>
    </xf>
    <xf numFmtId="165" fontId="32" fillId="11" borderId="23" xfId="3" applyNumberFormat="1" applyFont="1" applyFill="1" applyBorder="1" applyAlignment="1">
      <alignment horizontal="center" vertical="center"/>
    </xf>
    <xf numFmtId="165" fontId="33" fillId="11" borderId="29" xfId="3" applyNumberFormat="1" applyFont="1" applyFill="1" applyBorder="1" applyAlignment="1">
      <alignment horizontal="center" vertical="center"/>
    </xf>
    <xf numFmtId="167" fontId="30" fillId="11" borderId="23" xfId="1" applyNumberFormat="1" applyFont="1" applyFill="1" applyBorder="1" applyAlignment="1">
      <alignment horizontal="right" vertical="center"/>
    </xf>
    <xf numFmtId="9" fontId="30" fillId="11" borderId="23" xfId="2" applyFont="1" applyFill="1" applyBorder="1" applyAlignment="1">
      <alignment horizontal="center" vertical="center"/>
    </xf>
    <xf numFmtId="167" fontId="30" fillId="11" borderId="23" xfId="5" applyNumberFormat="1" applyFont="1" applyFill="1" applyBorder="1" applyAlignment="1">
      <alignment horizontal="center" vertical="center"/>
    </xf>
    <xf numFmtId="165" fontId="33" fillId="11" borderId="2" xfId="3" applyNumberFormat="1" applyFont="1" applyFill="1" applyBorder="1" applyAlignment="1">
      <alignment horizontal="center" vertical="center"/>
    </xf>
    <xf numFmtId="9" fontId="33" fillId="11" borderId="2" xfId="2" applyFont="1" applyFill="1" applyBorder="1" applyAlignment="1">
      <alignment horizontal="center" vertical="center"/>
    </xf>
    <xf numFmtId="0" fontId="35" fillId="0" borderId="0" xfId="3" applyFont="1" applyAlignment="1">
      <alignment wrapText="1"/>
    </xf>
    <xf numFmtId="165" fontId="25" fillId="12" borderId="0" xfId="3" applyNumberFormat="1" applyFont="1" applyFill="1" applyBorder="1" applyAlignment="1">
      <alignment horizontal="center" vertical="center"/>
    </xf>
    <xf numFmtId="0" fontId="1" fillId="0" borderId="0" xfId="3" applyFont="1" applyBorder="1" applyAlignment="1">
      <alignment wrapText="1"/>
    </xf>
    <xf numFmtId="9" fontId="25"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1" fillId="13" borderId="25" xfId="3" applyFont="1" applyFill="1" applyBorder="1" applyAlignment="1">
      <alignment vertical="center" wrapText="1"/>
    </xf>
    <xf numFmtId="165" fontId="37" fillId="14" borderId="2" xfId="3" applyNumberFormat="1" applyFont="1" applyFill="1" applyBorder="1" applyAlignment="1">
      <alignment horizontal="center" vertical="center"/>
    </xf>
    <xf numFmtId="0" fontId="31" fillId="0" borderId="31" xfId="3" applyFont="1" applyBorder="1" applyAlignment="1">
      <alignment vertical="center" wrapText="1"/>
    </xf>
    <xf numFmtId="164" fontId="0" fillId="0" borderId="0" xfId="5" applyNumberFormat="1" applyFont="1" applyAlignment="1">
      <alignment vertical="center" wrapText="1"/>
    </xf>
    <xf numFmtId="165" fontId="38" fillId="0" borderId="2" xfId="3" applyNumberFormat="1" applyFont="1" applyBorder="1" applyAlignment="1">
      <alignment vertical="center"/>
    </xf>
    <xf numFmtId="165" fontId="39" fillId="8" borderId="26" xfId="3" applyNumberFormat="1" applyFont="1" applyFill="1" applyBorder="1" applyAlignment="1">
      <alignment horizontal="center" vertical="center"/>
    </xf>
    <xf numFmtId="165" fontId="39" fillId="0" borderId="23" xfId="3" applyNumberFormat="1" applyFont="1" applyBorder="1" applyAlignment="1">
      <alignment horizontal="center" vertical="center"/>
    </xf>
    <xf numFmtId="165" fontId="39" fillId="0" borderId="29" xfId="3" applyNumberFormat="1" applyFont="1" applyBorder="1" applyAlignment="1">
      <alignment horizontal="center" vertical="center"/>
    </xf>
    <xf numFmtId="165" fontId="39" fillId="3" borderId="23" xfId="3" applyNumberFormat="1" applyFont="1" applyFill="1" applyBorder="1" applyAlignment="1">
      <alignment horizontal="center" vertical="center"/>
    </xf>
    <xf numFmtId="165" fontId="40" fillId="0" borderId="23" xfId="3" applyNumberFormat="1" applyFont="1" applyBorder="1" applyAlignment="1">
      <alignment horizontal="center" vertical="center"/>
    </xf>
    <xf numFmtId="165" fontId="41" fillId="0" borderId="2" xfId="3" applyNumberFormat="1" applyFont="1" applyBorder="1" applyAlignment="1">
      <alignment vertical="center"/>
    </xf>
    <xf numFmtId="3" fontId="42" fillId="0" borderId="26" xfId="3" applyNumberFormat="1" applyFont="1" applyBorder="1" applyAlignment="1">
      <alignment vertical="center"/>
    </xf>
    <xf numFmtId="3" fontId="42" fillId="0" borderId="23" xfId="3" applyNumberFormat="1" applyFont="1" applyBorder="1" applyAlignment="1">
      <alignment vertical="center"/>
    </xf>
    <xf numFmtId="3" fontId="42" fillId="3" borderId="23" xfId="3" applyNumberFormat="1" applyFont="1" applyFill="1" applyBorder="1" applyAlignment="1">
      <alignment vertical="center"/>
    </xf>
    <xf numFmtId="165" fontId="42" fillId="0" borderId="30" xfId="3" applyNumberFormat="1" applyFont="1" applyBorder="1" applyAlignment="1">
      <alignment horizontal="center" vertical="center"/>
    </xf>
    <xf numFmtId="0" fontId="43" fillId="0" borderId="0" xfId="3" applyFont="1" applyAlignment="1">
      <alignment vertical="center" wrapText="1"/>
    </xf>
    <xf numFmtId="165" fontId="44" fillId="0" borderId="2" xfId="3" applyNumberFormat="1" applyFont="1" applyBorder="1" applyAlignment="1">
      <alignment vertical="center"/>
    </xf>
    <xf numFmtId="0" fontId="45" fillId="0" borderId="26" xfId="3" applyFont="1" applyBorder="1" applyAlignment="1">
      <alignment vertical="center"/>
    </xf>
    <xf numFmtId="3" fontId="45" fillId="0" borderId="23" xfId="3" applyNumberFormat="1" applyFont="1" applyBorder="1" applyAlignment="1">
      <alignment vertical="center"/>
    </xf>
    <xf numFmtId="3" fontId="45" fillId="3" borderId="23" xfId="3" applyNumberFormat="1" applyFont="1" applyFill="1" applyBorder="1" applyAlignment="1">
      <alignment vertical="center"/>
    </xf>
    <xf numFmtId="3" fontId="45" fillId="3" borderId="24" xfId="3" applyNumberFormat="1" applyFont="1" applyFill="1" applyBorder="1" applyAlignment="1">
      <alignment vertical="center"/>
    </xf>
    <xf numFmtId="165" fontId="45" fillId="0" borderId="2" xfId="3" applyNumberFormat="1" applyFont="1" applyBorder="1" applyAlignment="1">
      <alignment horizontal="center" vertical="center"/>
    </xf>
    <xf numFmtId="0" fontId="46" fillId="0" borderId="0" xfId="3" applyFont="1" applyAlignment="1">
      <alignment vertical="center" wrapText="1"/>
    </xf>
    <xf numFmtId="165" fontId="36" fillId="0" borderId="26" xfId="3" applyNumberFormat="1" applyFont="1" applyBorder="1" applyAlignment="1">
      <alignment vertical="center"/>
    </xf>
    <xf numFmtId="165" fontId="36" fillId="0" borderId="23" xfId="3" applyNumberFormat="1" applyFont="1" applyBorder="1" applyAlignment="1">
      <alignment vertical="center"/>
    </xf>
    <xf numFmtId="165" fontId="36" fillId="3" borderId="23" xfId="3" applyNumberFormat="1" applyFont="1" applyFill="1" applyBorder="1" applyAlignment="1">
      <alignment vertical="center"/>
    </xf>
    <xf numFmtId="165" fontId="36" fillId="3" borderId="24" xfId="3" applyNumberFormat="1" applyFont="1" applyFill="1" applyBorder="1" applyAlignment="1">
      <alignment vertical="center"/>
    </xf>
    <xf numFmtId="0" fontId="47" fillId="0" borderId="0" xfId="3" applyFont="1" applyAlignment="1">
      <alignment vertical="center" wrapText="1"/>
    </xf>
    <xf numFmtId="0" fontId="48" fillId="0" borderId="0" xfId="3" applyFont="1" applyAlignment="1">
      <alignment horizontal="center" wrapText="1"/>
    </xf>
    <xf numFmtId="0" fontId="48" fillId="8" borderId="0" xfId="3" applyFont="1" applyFill="1" applyAlignment="1">
      <alignment horizontal="center" wrapText="1"/>
    </xf>
    <xf numFmtId="0" fontId="50" fillId="3" borderId="2" xfId="3" applyFont="1" applyFill="1" applyBorder="1" applyAlignment="1">
      <alignment horizontal="center" vertical="center" wrapText="1"/>
    </xf>
    <xf numFmtId="0" fontId="51" fillId="3" borderId="2" xfId="3" applyFont="1" applyFill="1" applyBorder="1" applyAlignment="1">
      <alignment horizontal="center" vertical="center" wrapText="1"/>
    </xf>
    <xf numFmtId="0" fontId="52" fillId="0" borderId="32" xfId="3" applyFont="1" applyBorder="1" applyAlignment="1">
      <alignment wrapText="1"/>
    </xf>
    <xf numFmtId="0" fontId="11" fillId="0" borderId="2" xfId="3" applyFont="1" applyBorder="1" applyAlignment="1">
      <alignment horizontal="center" vertical="center" wrapText="1"/>
    </xf>
    <xf numFmtId="0" fontId="11" fillId="0" borderId="2" xfId="3" applyFont="1" applyBorder="1" applyAlignment="1">
      <alignment vertical="center" wrapText="1"/>
    </xf>
    <xf numFmtId="0" fontId="52" fillId="0" borderId="33" xfId="3" applyFont="1" applyBorder="1" applyAlignment="1">
      <alignment wrapText="1"/>
    </xf>
    <xf numFmtId="0" fontId="52" fillId="0" borderId="34" xfId="3" applyFont="1" applyBorder="1" applyAlignment="1">
      <alignment wrapText="1"/>
    </xf>
    <xf numFmtId="0" fontId="51" fillId="3" borderId="5" xfId="3" applyFont="1" applyFill="1" applyBorder="1" applyAlignment="1">
      <alignment horizontal="center" vertical="center" wrapText="1"/>
    </xf>
    <xf numFmtId="0" fontId="11" fillId="0" borderId="5" xfId="3" applyFont="1" applyBorder="1" applyAlignment="1">
      <alignment horizontal="center" vertical="center" wrapText="1"/>
    </xf>
    <xf numFmtId="0" fontId="1" fillId="0" borderId="0" xfId="3"/>
    <xf numFmtId="0" fontId="56" fillId="16" borderId="23" xfId="3" applyFont="1" applyFill="1" applyBorder="1" applyAlignment="1">
      <alignment horizontal="center" vertical="center"/>
    </xf>
    <xf numFmtId="0" fontId="57" fillId="16" borderId="23" xfId="3" applyFont="1" applyFill="1" applyBorder="1" applyAlignment="1">
      <alignment horizontal="center" vertical="center" wrapText="1"/>
    </xf>
    <xf numFmtId="0" fontId="53" fillId="0" borderId="23" xfId="3" applyFont="1" applyBorder="1" applyAlignment="1">
      <alignment horizontal="center" vertical="center"/>
    </xf>
    <xf numFmtId="3" fontId="58" fillId="0" borderId="23" xfId="3" applyNumberFormat="1" applyFont="1" applyBorder="1" applyAlignment="1">
      <alignment horizontal="right" vertical="center"/>
    </xf>
    <xf numFmtId="0" fontId="1" fillId="0" borderId="0" xfId="3" applyAlignment="1">
      <alignment vertical="center"/>
    </xf>
    <xf numFmtId="0" fontId="59" fillId="17" borderId="23" xfId="3" applyFont="1" applyFill="1" applyBorder="1" applyAlignment="1">
      <alignment horizontal="center" vertical="center"/>
    </xf>
    <xf numFmtId="3" fontId="58" fillId="17" borderId="23" xfId="3" applyNumberFormat="1" applyFont="1" applyFill="1" applyBorder="1" applyAlignment="1">
      <alignment horizontal="right" vertical="center"/>
    </xf>
    <xf numFmtId="0" fontId="59" fillId="18" borderId="23" xfId="3" applyFont="1" applyFill="1" applyBorder="1" applyAlignment="1">
      <alignment horizontal="center" vertical="center"/>
    </xf>
    <xf numFmtId="3" fontId="58" fillId="19" borderId="23" xfId="3" applyNumberFormat="1" applyFont="1" applyFill="1" applyBorder="1" applyAlignment="1">
      <alignment horizontal="right" vertical="center"/>
    </xf>
    <xf numFmtId="3" fontId="61" fillId="0" borderId="23" xfId="3" applyNumberFormat="1" applyFont="1" applyBorder="1" applyAlignment="1">
      <alignment horizontal="right" vertical="center"/>
    </xf>
    <xf numFmtId="9" fontId="61" fillId="18" borderId="23" xfId="3" applyNumberFormat="1" applyFont="1" applyFill="1" applyBorder="1" applyAlignment="1">
      <alignment horizontal="right" vertical="center"/>
    </xf>
    <xf numFmtId="9" fontId="58" fillId="20" borderId="23" xfId="3" applyNumberFormat="1" applyFont="1" applyFill="1" applyBorder="1" applyAlignment="1">
      <alignment horizontal="right" vertical="center"/>
    </xf>
    <xf numFmtId="0" fontId="31" fillId="13" borderId="26" xfId="3" applyFont="1" applyFill="1" applyBorder="1" applyAlignment="1">
      <alignment vertical="center" wrapText="1"/>
    </xf>
    <xf numFmtId="9" fontId="63" fillId="0" borderId="0" xfId="4" applyFont="1" applyAlignment="1">
      <alignment horizontal="center" wrapText="1"/>
    </xf>
    <xf numFmtId="0" fontId="64" fillId="0" borderId="0" xfId="3" applyFont="1" applyAlignment="1">
      <alignment wrapText="1"/>
    </xf>
    <xf numFmtId="0" fontId="64" fillId="0" borderId="0" xfId="3" applyFont="1" applyAlignment="1">
      <alignment horizontal="center" wrapText="1"/>
    </xf>
    <xf numFmtId="165" fontId="26" fillId="9" borderId="23" xfId="3" applyNumberFormat="1" applyFont="1" applyFill="1" applyBorder="1" applyAlignment="1">
      <alignment horizontal="center" vertical="center" wrapText="1"/>
    </xf>
    <xf numFmtId="0" fontId="65" fillId="21" borderId="9" xfId="3" applyFont="1" applyFill="1" applyBorder="1" applyAlignment="1">
      <alignment horizontal="center" vertical="center" wrapText="1"/>
    </xf>
    <xf numFmtId="165" fontId="10" fillId="0" borderId="40" xfId="3" applyNumberFormat="1" applyFont="1" applyBorder="1" applyAlignment="1">
      <alignment vertical="center" wrapText="1"/>
    </xf>
    <xf numFmtId="0" fontId="19" fillId="2" borderId="21" xfId="3" applyFont="1" applyFill="1" applyBorder="1" applyAlignment="1">
      <alignment vertical="center" wrapText="1"/>
    </xf>
    <xf numFmtId="166" fontId="20" fillId="2" borderId="21" xfId="3" applyNumberFormat="1" applyFont="1" applyFill="1" applyBorder="1" applyAlignment="1">
      <alignment vertical="center" wrapText="1"/>
    </xf>
    <xf numFmtId="166" fontId="10" fillId="2" borderId="21" xfId="3" applyNumberFormat="1" applyFont="1" applyFill="1" applyBorder="1" applyAlignment="1">
      <alignment vertical="center" wrapText="1"/>
    </xf>
    <xf numFmtId="0" fontId="18" fillId="2" borderId="27" xfId="3" applyFont="1" applyFill="1" applyBorder="1" applyAlignment="1">
      <alignment horizontal="center" vertical="center" wrapText="1"/>
    </xf>
    <xf numFmtId="0" fontId="18" fillId="2" borderId="29" xfId="3" applyFont="1" applyFill="1" applyBorder="1" applyAlignment="1">
      <alignment horizontal="center" vertical="center" wrapText="1"/>
    </xf>
    <xf numFmtId="0" fontId="21" fillId="2" borderId="22" xfId="3" applyFont="1" applyFill="1" applyBorder="1" applyAlignment="1">
      <alignment horizontal="left" vertical="center"/>
    </xf>
    <xf numFmtId="167" fontId="18" fillId="2" borderId="21" xfId="5" applyNumberFormat="1" applyFont="1" applyFill="1" applyBorder="1" applyAlignment="1">
      <alignment horizontal="center" vertical="center" wrapText="1"/>
    </xf>
    <xf numFmtId="166" fontId="18" fillId="6" borderId="2" xfId="3" applyNumberFormat="1" applyFont="1" applyFill="1" applyBorder="1" applyAlignment="1">
      <alignment horizontal="center" vertical="center" wrapText="1"/>
    </xf>
    <xf numFmtId="0" fontId="9" fillId="0" borderId="40" xfId="3" applyFont="1" applyBorder="1" applyAlignment="1">
      <alignment horizontal="left" vertical="center" wrapText="1"/>
    </xf>
    <xf numFmtId="165" fontId="36" fillId="0" borderId="2" xfId="3" applyNumberFormat="1" applyFont="1" applyFill="1" applyBorder="1" applyAlignment="1">
      <alignment vertical="center"/>
    </xf>
    <xf numFmtId="0" fontId="70" fillId="16" borderId="23" xfId="3" applyFont="1" applyFill="1" applyBorder="1" applyAlignment="1">
      <alignment horizontal="center" vertical="center"/>
    </xf>
    <xf numFmtId="0" fontId="70" fillId="16" borderId="23" xfId="3" applyFont="1" applyFill="1" applyBorder="1" applyAlignment="1">
      <alignment horizontal="center" vertical="center" wrapText="1"/>
    </xf>
    <xf numFmtId="165" fontId="72" fillId="9" borderId="2" xfId="3" applyNumberFormat="1" applyFont="1" applyFill="1" applyBorder="1" applyAlignment="1">
      <alignment horizontal="center" vertical="center"/>
    </xf>
    <xf numFmtId="165" fontId="71" fillId="9" borderId="2" xfId="3" applyNumberFormat="1" applyFont="1" applyFill="1" applyBorder="1" applyAlignment="1">
      <alignment horizontal="center" vertical="center"/>
    </xf>
    <xf numFmtId="165" fontId="27" fillId="0" borderId="2" xfId="3" applyNumberFormat="1" applyFont="1" applyBorder="1" applyAlignment="1">
      <alignment horizontal="left" vertical="center"/>
    </xf>
    <xf numFmtId="165" fontId="27" fillId="0" borderId="27" xfId="3" applyNumberFormat="1" applyFont="1" applyBorder="1" applyAlignment="1">
      <alignment horizontal="left" vertical="center"/>
    </xf>
    <xf numFmtId="165" fontId="27" fillId="0" borderId="28" xfId="3" applyNumberFormat="1" applyFont="1" applyBorder="1" applyAlignment="1">
      <alignment horizontal="left" vertical="center"/>
    </xf>
    <xf numFmtId="165" fontId="27" fillId="0" borderId="29" xfId="3" applyNumberFormat="1" applyFont="1" applyBorder="1" applyAlignment="1">
      <alignment horizontal="left" vertical="center"/>
    </xf>
    <xf numFmtId="165" fontId="27" fillId="0" borderId="23" xfId="3" applyNumberFormat="1" applyFont="1" applyBorder="1" applyAlignment="1">
      <alignment horizontal="left" vertical="center"/>
    </xf>
    <xf numFmtId="165" fontId="27" fillId="0" borderId="30" xfId="3" applyNumberFormat="1" applyFont="1" applyBorder="1" applyAlignment="1">
      <alignment horizontal="left" vertical="center"/>
    </xf>
    <xf numFmtId="167" fontId="70" fillId="0" borderId="23" xfId="5" applyNumberFormat="1" applyFont="1" applyFill="1" applyBorder="1" applyAlignment="1">
      <alignment horizontal="center" vertical="center"/>
    </xf>
    <xf numFmtId="0" fontId="68" fillId="0" borderId="0" xfId="3" applyFont="1" applyFill="1" applyBorder="1" applyAlignment="1">
      <alignment horizontal="left" vertical="center"/>
    </xf>
    <xf numFmtId="167" fontId="70" fillId="0" borderId="0" xfId="5" applyNumberFormat="1" applyFont="1" applyFill="1" applyBorder="1" applyAlignment="1">
      <alignment horizontal="right" vertical="center"/>
    </xf>
    <xf numFmtId="0" fontId="1" fillId="0" borderId="0" xfId="3" applyAlignment="1">
      <alignment horizontal="center" vertical="center"/>
    </xf>
    <xf numFmtId="0" fontId="1" fillId="3" borderId="0" xfId="3" applyFill="1" applyAlignment="1">
      <alignment vertical="center"/>
    </xf>
    <xf numFmtId="0" fontId="74" fillId="3" borderId="0" xfId="3" applyFont="1" applyFill="1" applyAlignment="1">
      <alignment horizontal="center" vertical="center"/>
    </xf>
    <xf numFmtId="0" fontId="75" fillId="3" borderId="0" xfId="3" applyFont="1" applyFill="1" applyAlignment="1">
      <alignment horizontal="center" vertical="center"/>
    </xf>
    <xf numFmtId="0" fontId="51" fillId="3" borderId="0" xfId="3" applyFont="1" applyFill="1" applyAlignment="1">
      <alignment vertical="center"/>
    </xf>
    <xf numFmtId="9" fontId="30" fillId="22" borderId="2" xfId="3" applyNumberFormat="1" applyFont="1" applyFill="1" applyBorder="1" applyAlignment="1">
      <alignment horizontal="center" vertical="center"/>
    </xf>
    <xf numFmtId="0" fontId="16" fillId="3" borderId="13" xfId="3" applyFont="1" applyFill="1" applyBorder="1" applyAlignment="1">
      <alignment horizontal="center" vertical="center" wrapText="1"/>
    </xf>
    <xf numFmtId="0" fontId="53" fillId="0" borderId="23" xfId="3" applyFont="1" applyFill="1" applyBorder="1" applyAlignment="1">
      <alignment horizontal="center" vertical="center"/>
    </xf>
    <xf numFmtId="165" fontId="78" fillId="23" borderId="28" xfId="3" applyNumberFormat="1" applyFont="1" applyFill="1" applyBorder="1" applyAlignment="1">
      <alignment horizontal="left"/>
    </xf>
    <xf numFmtId="165" fontId="79" fillId="23" borderId="26" xfId="3" applyNumberFormat="1" applyFont="1" applyFill="1" applyBorder="1" applyAlignment="1">
      <alignment horizontal="center" vertical="center"/>
    </xf>
    <xf numFmtId="165" fontId="79" fillId="23" borderId="23" xfId="3" applyNumberFormat="1" applyFont="1" applyFill="1" applyBorder="1" applyAlignment="1">
      <alignment horizontal="right" vertical="center"/>
    </xf>
    <xf numFmtId="9" fontId="79" fillId="23" borderId="23" xfId="3" applyNumberFormat="1" applyFont="1" applyFill="1" applyBorder="1" applyAlignment="1">
      <alignment horizontal="center" vertical="center"/>
    </xf>
    <xf numFmtId="167" fontId="79" fillId="23" borderId="23" xfId="5" applyNumberFormat="1" applyFont="1" applyFill="1" applyBorder="1" applyAlignment="1">
      <alignment vertical="center"/>
    </xf>
    <xf numFmtId="165" fontId="80" fillId="23" borderId="23" xfId="3" applyNumberFormat="1" applyFont="1" applyFill="1" applyBorder="1" applyAlignment="1">
      <alignment horizontal="center"/>
    </xf>
    <xf numFmtId="9" fontId="81" fillId="24" borderId="2" xfId="3" applyNumberFormat="1" applyFont="1" applyFill="1" applyBorder="1" applyAlignment="1">
      <alignment horizontal="center" vertical="center"/>
    </xf>
    <xf numFmtId="0" fontId="82" fillId="23" borderId="0" xfId="3" applyFont="1" applyFill="1" applyAlignment="1">
      <alignment wrapText="1"/>
    </xf>
    <xf numFmtId="0" fontId="82" fillId="0" borderId="0" xfId="3" applyFont="1" applyAlignment="1">
      <alignment wrapText="1"/>
    </xf>
    <xf numFmtId="165" fontId="10" fillId="0" borderId="13" xfId="3" applyNumberFormat="1" applyFont="1" applyBorder="1" applyAlignment="1">
      <alignment vertical="center" wrapText="1"/>
    </xf>
    <xf numFmtId="0" fontId="11" fillId="0" borderId="2" xfId="0" applyFont="1" applyBorder="1" applyAlignment="1">
      <alignment vertical="center" wrapText="1"/>
    </xf>
    <xf numFmtId="0" fontId="83" fillId="0" borderId="2" xfId="0" applyFont="1" applyBorder="1" applyAlignment="1">
      <alignment vertical="center" wrapText="1"/>
    </xf>
    <xf numFmtId="0" fontId="83" fillId="0" borderId="21" xfId="0" applyFont="1" applyBorder="1" applyAlignment="1">
      <alignment vertical="center" wrapText="1"/>
    </xf>
    <xf numFmtId="165" fontId="69" fillId="0" borderId="18" xfId="3" applyNumberFormat="1" applyFont="1" applyBorder="1" applyAlignment="1">
      <alignment horizontal="left" vertical="center" wrapText="1"/>
    </xf>
    <xf numFmtId="165" fontId="69" fillId="0" borderId="19" xfId="3" applyNumberFormat="1" applyFont="1" applyBorder="1" applyAlignment="1">
      <alignment horizontal="left" vertical="center" wrapText="1"/>
    </xf>
    <xf numFmtId="165" fontId="69" fillId="0" borderId="20" xfId="3" applyNumberFormat="1" applyFont="1" applyBorder="1" applyAlignment="1">
      <alignment horizontal="left" vertical="center" wrapText="1"/>
    </xf>
    <xf numFmtId="165" fontId="69" fillId="0" borderId="18" xfId="3" applyNumberFormat="1" applyFont="1" applyBorder="1" applyAlignment="1">
      <alignment horizontal="center" vertical="center" wrapText="1"/>
    </xf>
    <xf numFmtId="165" fontId="69" fillId="0" borderId="19" xfId="3" applyNumberFormat="1" applyFont="1" applyBorder="1" applyAlignment="1">
      <alignment horizontal="center" vertical="center" wrapText="1"/>
    </xf>
    <xf numFmtId="165" fontId="69" fillId="0" borderId="20" xfId="3" applyNumberFormat="1" applyFont="1" applyBorder="1" applyAlignment="1">
      <alignment horizontal="center" vertical="center" wrapText="1"/>
    </xf>
    <xf numFmtId="0" fontId="66" fillId="0" borderId="18" xfId="3" applyFont="1" applyBorder="1" applyAlignment="1">
      <alignment horizontal="left" vertical="center" wrapText="1"/>
    </xf>
    <xf numFmtId="0" fontId="66" fillId="0" borderId="19" xfId="3" applyFont="1" applyBorder="1" applyAlignment="1">
      <alignment horizontal="left" vertical="center" wrapText="1"/>
    </xf>
    <xf numFmtId="0" fontId="66" fillId="0" borderId="20" xfId="3" applyFont="1" applyBorder="1" applyAlignment="1">
      <alignment horizontal="left"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65" fillId="21" borderId="10" xfId="3" applyFont="1" applyFill="1" applyBorder="1" applyAlignment="1">
      <alignment horizontal="center" vertical="center" wrapText="1"/>
    </xf>
    <xf numFmtId="0" fontId="65" fillId="21" borderId="11" xfId="3" applyFont="1" applyFill="1" applyBorder="1" applyAlignment="1">
      <alignment horizontal="center" vertical="center" wrapText="1"/>
    </xf>
    <xf numFmtId="0" fontId="65" fillId="21" borderId="12" xfId="3" applyFont="1" applyFill="1" applyBorder="1" applyAlignment="1">
      <alignment horizontal="center"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49" fillId="15" borderId="0" xfId="3" applyFont="1" applyFill="1" applyBorder="1" applyAlignment="1">
      <alignment horizontal="center" vertical="center" wrapText="1"/>
    </xf>
    <xf numFmtId="0" fontId="67" fillId="0" borderId="18" xfId="3" applyFont="1" applyBorder="1" applyAlignment="1">
      <alignment horizontal="left" vertical="center" wrapText="1"/>
    </xf>
    <xf numFmtId="0" fontId="67" fillId="0" borderId="19" xfId="3" applyFont="1" applyBorder="1" applyAlignment="1">
      <alignment horizontal="left" vertical="center" wrapText="1"/>
    </xf>
    <xf numFmtId="0" fontId="67" fillId="0" borderId="20" xfId="3" applyFont="1" applyBorder="1" applyAlignment="1">
      <alignment horizontal="left" vertical="center" wrapText="1"/>
    </xf>
    <xf numFmtId="0" fontId="15" fillId="0" borderId="14" xfId="3" applyFont="1" applyBorder="1" applyAlignment="1">
      <alignment horizontal="center" vertical="center" wrapText="1"/>
    </xf>
    <xf numFmtId="0" fontId="15" fillId="0" borderId="15" xfId="3" applyFont="1" applyBorder="1" applyAlignment="1">
      <alignment horizontal="center" vertical="center" wrapText="1"/>
    </xf>
    <xf numFmtId="0" fontId="15" fillId="0" borderId="16" xfId="3" applyFont="1" applyBorder="1" applyAlignment="1">
      <alignment horizontal="center" vertical="center" wrapText="1"/>
    </xf>
    <xf numFmtId="165" fontId="26" fillId="9" borderId="30" xfId="3" applyNumberFormat="1" applyFont="1" applyFill="1" applyBorder="1" applyAlignment="1">
      <alignment horizontal="center" vertical="center" wrapText="1"/>
    </xf>
    <xf numFmtId="165" fontId="26" fillId="9" borderId="29" xfId="3" applyNumberFormat="1" applyFont="1" applyFill="1" applyBorder="1" applyAlignment="1">
      <alignment horizontal="center" vertical="center" wrapText="1"/>
    </xf>
    <xf numFmtId="3" fontId="10" fillId="6" borderId="2" xfId="3" applyNumberFormat="1" applyFont="1" applyFill="1" applyBorder="1" applyAlignment="1">
      <alignment horizontal="center" vertical="center" wrapText="1"/>
    </xf>
    <xf numFmtId="0" fontId="4" fillId="0" borderId="2" xfId="3" applyFont="1" applyBorder="1" applyAlignment="1">
      <alignment wrapText="1"/>
    </xf>
    <xf numFmtId="0" fontId="18" fillId="6" borderId="2" xfId="3" applyFont="1" applyFill="1" applyBorder="1" applyAlignment="1">
      <alignment horizontal="center" vertical="center" wrapText="1"/>
    </xf>
    <xf numFmtId="165" fontId="24" fillId="9" borderId="2" xfId="3" applyNumberFormat="1" applyFont="1" applyFill="1" applyBorder="1" applyAlignment="1">
      <alignment horizontal="center" vertical="center"/>
    </xf>
    <xf numFmtId="0" fontId="22" fillId="0" borderId="2" xfId="3" applyFont="1" applyBorder="1" applyAlignment="1">
      <alignment horizontal="center" wrapText="1"/>
    </xf>
    <xf numFmtId="165" fontId="25" fillId="9" borderId="25" xfId="3" applyNumberFormat="1" applyFont="1" applyFill="1" applyBorder="1" applyAlignment="1">
      <alignment horizontal="center" vertical="center"/>
    </xf>
    <xf numFmtId="0" fontId="4" fillId="0" borderId="26" xfId="3" applyFont="1" applyBorder="1" applyAlignment="1">
      <alignment horizontal="center" wrapText="1"/>
    </xf>
    <xf numFmtId="165" fontId="36" fillId="14" borderId="24" xfId="3" applyNumberFormat="1" applyFont="1" applyFill="1" applyBorder="1" applyAlignment="1">
      <alignment horizontal="center" vertical="center"/>
    </xf>
    <xf numFmtId="0" fontId="31" fillId="0" borderId="25" xfId="3" applyFont="1" applyBorder="1" applyAlignment="1">
      <alignment vertical="center" wrapText="1"/>
    </xf>
    <xf numFmtId="0" fontId="49" fillId="15" borderId="35" xfId="3" applyFont="1" applyFill="1" applyBorder="1" applyAlignment="1">
      <alignment horizontal="center" vertical="center" wrapText="1"/>
    </xf>
    <xf numFmtId="0" fontId="50" fillId="3" borderId="2" xfId="3" applyFont="1" applyFill="1" applyBorder="1" applyAlignment="1">
      <alignment horizontal="center" vertical="center" wrapText="1"/>
    </xf>
    <xf numFmtId="0" fontId="50" fillId="3" borderId="2" xfId="3" applyFont="1" applyFill="1" applyBorder="1" applyAlignment="1">
      <alignment horizontal="center" vertical="center"/>
    </xf>
    <xf numFmtId="0" fontId="69" fillId="0" borderId="6" xfId="3" applyFont="1" applyBorder="1" applyAlignment="1">
      <alignment horizontal="left" vertical="center" wrapText="1"/>
    </xf>
    <xf numFmtId="0" fontId="69" fillId="0" borderId="8" xfId="3" applyFont="1" applyBorder="1" applyAlignment="1">
      <alignment horizontal="left" vertical="center" wrapText="1"/>
    </xf>
    <xf numFmtId="0" fontId="69" fillId="0" borderId="17" xfId="3" applyFont="1" applyBorder="1" applyAlignment="1">
      <alignment horizontal="left" vertical="center" wrapText="1"/>
    </xf>
    <xf numFmtId="0" fontId="69" fillId="0" borderId="1" xfId="3" applyFont="1" applyBorder="1" applyAlignment="1">
      <alignment horizontal="left" vertical="center" wrapText="1"/>
    </xf>
    <xf numFmtId="0" fontId="69" fillId="0" borderId="36" xfId="3" applyFont="1" applyBorder="1" applyAlignment="1">
      <alignment horizontal="left" vertical="center" wrapText="1"/>
    </xf>
    <xf numFmtId="0" fontId="69" fillId="0" borderId="37" xfId="3" applyFont="1" applyBorder="1" applyAlignment="1">
      <alignment horizontal="left" vertical="center" wrapText="1"/>
    </xf>
    <xf numFmtId="165" fontId="71" fillId="9" borderId="30" xfId="3" applyNumberFormat="1" applyFont="1" applyFill="1" applyBorder="1" applyAlignment="1">
      <alignment horizontal="center" vertical="center" wrapText="1"/>
    </xf>
    <xf numFmtId="165" fontId="71" fillId="9" borderId="29" xfId="3" applyNumberFormat="1" applyFont="1" applyFill="1" applyBorder="1" applyAlignment="1">
      <alignment horizontal="center" vertical="center" wrapText="1"/>
    </xf>
    <xf numFmtId="0" fontId="74" fillId="3" borderId="31" xfId="3" applyFont="1" applyFill="1" applyBorder="1" applyAlignment="1">
      <alignment horizontal="center" vertical="center" wrapText="1"/>
    </xf>
    <xf numFmtId="0" fontId="60" fillId="0" borderId="30" xfId="3" applyFont="1" applyBorder="1" applyAlignment="1">
      <alignment horizontal="center" vertical="center"/>
    </xf>
    <xf numFmtId="0" fontId="62" fillId="0" borderId="38" xfId="3" applyFont="1" applyBorder="1" applyAlignment="1">
      <alignment vertical="center" wrapText="1"/>
    </xf>
    <xf numFmtId="0" fontId="53" fillId="0" borderId="30" xfId="3" applyFont="1" applyBorder="1" applyAlignment="1">
      <alignment horizontal="center" vertical="center"/>
    </xf>
    <xf numFmtId="0" fontId="62" fillId="0" borderId="39" xfId="3" applyFont="1" applyBorder="1" applyAlignment="1">
      <alignment vertical="center" wrapText="1"/>
    </xf>
    <xf numFmtId="165" fontId="57" fillId="9" borderId="2" xfId="3" applyNumberFormat="1" applyFont="1" applyFill="1" applyBorder="1" applyAlignment="1">
      <alignment horizontal="center" vertical="center"/>
    </xf>
    <xf numFmtId="0" fontId="73" fillId="0" borderId="2" xfId="3" applyFont="1" applyBorder="1" applyAlignment="1">
      <alignment horizontal="center"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3"/>
  <sheetViews>
    <sheetView tabSelected="1" topLeftCell="A26" zoomScaleNormal="100" workbookViewId="0">
      <pane xSplit="1" topLeftCell="B1" activePane="topRight" state="frozen"/>
      <selection activeCell="E11" sqref="E11:G12"/>
      <selection pane="topRight" activeCell="C31" sqref="C31"/>
    </sheetView>
  </sheetViews>
  <sheetFormatPr defaultColWidth="12.5703125" defaultRowHeight="12.75" customHeight="1"/>
  <cols>
    <col min="1" max="1" width="32.140625" style="69" customWidth="1"/>
    <col min="2" max="2" width="18.42578125" style="4" customWidth="1"/>
    <col min="3" max="3" width="18.5703125" style="4" customWidth="1"/>
    <col min="4" max="4" width="17.85546875" style="4" customWidth="1"/>
    <col min="5" max="5" width="17.42578125" style="4" customWidth="1"/>
    <col min="6" max="6" width="21.42578125" style="4" customWidth="1"/>
    <col min="7" max="7" width="21.5703125" style="3" customWidth="1"/>
    <col min="8" max="8" width="13.1406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186" t="s">
        <v>143</v>
      </c>
      <c r="B1" s="186"/>
      <c r="C1" s="186"/>
      <c r="D1" s="186"/>
      <c r="E1" s="186"/>
      <c r="F1" s="186"/>
      <c r="G1" s="187"/>
      <c r="H1" s="1"/>
      <c r="I1" s="1"/>
      <c r="J1" s="2"/>
      <c r="K1" s="1"/>
      <c r="L1" s="1"/>
      <c r="M1" s="1"/>
      <c r="N1" s="1"/>
      <c r="O1" s="1"/>
      <c r="P1" s="1"/>
      <c r="Q1" s="1"/>
      <c r="R1" s="1"/>
      <c r="S1" s="3"/>
    </row>
    <row r="2" spans="1:19" ht="15" customHeight="1">
      <c r="A2" s="186"/>
      <c r="B2" s="186"/>
      <c r="C2" s="186"/>
      <c r="D2" s="186"/>
      <c r="E2" s="186"/>
      <c r="F2" s="186"/>
      <c r="G2" s="187"/>
      <c r="H2" s="1"/>
      <c r="I2" s="1"/>
      <c r="J2" s="2"/>
      <c r="K2" s="1"/>
      <c r="L2" s="1"/>
      <c r="M2" s="1"/>
      <c r="N2" s="1"/>
      <c r="O2" s="1"/>
      <c r="P2" s="1"/>
      <c r="Q2" s="1"/>
      <c r="R2" s="1"/>
      <c r="S2" s="3"/>
    </row>
    <row r="3" spans="1:19" ht="24.75" customHeight="1">
      <c r="A3" s="188" t="s">
        <v>93</v>
      </c>
      <c r="B3" s="188"/>
      <c r="C3" s="188"/>
      <c r="D3" s="188"/>
      <c r="E3" s="189" t="s">
        <v>95</v>
      </c>
      <c r="F3" s="190"/>
      <c r="G3" s="191"/>
      <c r="H3" s="5"/>
      <c r="I3" s="5"/>
      <c r="J3" s="6"/>
      <c r="K3" s="5"/>
      <c r="L3" s="5"/>
      <c r="M3" s="5"/>
      <c r="N3" s="5"/>
      <c r="O3" s="5"/>
      <c r="P3" s="7"/>
      <c r="Q3" s="195"/>
      <c r="R3" s="196"/>
      <c r="S3" s="3"/>
    </row>
    <row r="4" spans="1:19" s="12" customFormat="1" ht="32.25" customHeight="1">
      <c r="A4" s="188" t="s">
        <v>94</v>
      </c>
      <c r="B4" s="188"/>
      <c r="C4" s="188"/>
      <c r="D4" s="188"/>
      <c r="E4" s="197" t="s">
        <v>96</v>
      </c>
      <c r="F4" s="198"/>
      <c r="G4" s="199"/>
      <c r="H4" s="8"/>
      <c r="I4" s="8"/>
      <c r="J4" s="9"/>
      <c r="K4" s="8"/>
      <c r="L4" s="8"/>
      <c r="M4" s="8"/>
      <c r="N4" s="8"/>
      <c r="O4" s="8"/>
      <c r="P4" s="10"/>
      <c r="Q4" s="195"/>
      <c r="R4" s="200"/>
      <c r="S4" s="11"/>
    </row>
    <row r="5" spans="1:19" ht="17.25" customHeight="1">
      <c r="A5" s="201" t="s">
        <v>0</v>
      </c>
      <c r="B5" s="202"/>
      <c r="C5" s="202"/>
      <c r="D5" s="203"/>
      <c r="E5" s="204" t="s">
        <v>1</v>
      </c>
      <c r="F5" s="204"/>
      <c r="G5" s="204"/>
      <c r="H5" s="13"/>
      <c r="J5" s="4"/>
    </row>
    <row r="6" spans="1:19" s="15" customFormat="1" ht="35.25" customHeight="1">
      <c r="A6" s="131" t="s">
        <v>2</v>
      </c>
      <c r="B6" s="131" t="s">
        <v>97</v>
      </c>
      <c r="C6" s="131" t="s">
        <v>61</v>
      </c>
      <c r="D6" s="131" t="s">
        <v>98</v>
      </c>
      <c r="E6" s="192"/>
      <c r="F6" s="193"/>
      <c r="G6" s="194"/>
      <c r="H6" s="14"/>
      <c r="J6" s="16"/>
    </row>
    <row r="7" spans="1:19" s="12" customFormat="1" ht="27.75" customHeight="1">
      <c r="A7" s="17" t="s">
        <v>3</v>
      </c>
      <c r="B7" s="18">
        <v>550000000</v>
      </c>
      <c r="C7" s="18">
        <v>600000000</v>
      </c>
      <c r="D7" s="18">
        <v>500000000</v>
      </c>
      <c r="E7" s="177" t="s">
        <v>73</v>
      </c>
      <c r="F7" s="178"/>
      <c r="G7" s="179"/>
      <c r="H7" s="19"/>
      <c r="J7" s="20"/>
    </row>
    <row r="8" spans="1:19" s="12" customFormat="1" ht="27.75" customHeight="1">
      <c r="A8" s="17" t="s">
        <v>99</v>
      </c>
      <c r="B8" s="18">
        <v>473061000</v>
      </c>
      <c r="C8" s="18">
        <v>445262000</v>
      </c>
      <c r="D8" s="173">
        <v>478313500</v>
      </c>
      <c r="E8" s="177" t="s">
        <v>144</v>
      </c>
      <c r="F8" s="178"/>
      <c r="G8" s="179"/>
      <c r="H8" s="19"/>
      <c r="J8" s="20"/>
    </row>
    <row r="9" spans="1:19" s="12" customFormat="1" ht="27.75" customHeight="1">
      <c r="A9" s="21" t="s">
        <v>4</v>
      </c>
      <c r="B9" s="22">
        <v>153</v>
      </c>
      <c r="C9" s="22">
        <v>158</v>
      </c>
      <c r="D9" s="22">
        <v>12</v>
      </c>
      <c r="E9" s="177" t="s">
        <v>75</v>
      </c>
      <c r="F9" s="178"/>
      <c r="G9" s="179"/>
      <c r="H9" s="19"/>
      <c r="J9" s="20"/>
    </row>
    <row r="10" spans="1:19" s="12" customFormat="1" ht="27.75" customHeight="1">
      <c r="A10" s="17" t="s">
        <v>5</v>
      </c>
      <c r="B10" s="23">
        <v>2455000</v>
      </c>
      <c r="C10" s="23">
        <v>2589900</v>
      </c>
      <c r="D10" s="23">
        <v>760500</v>
      </c>
      <c r="E10" s="177" t="s">
        <v>139</v>
      </c>
      <c r="F10" s="178"/>
      <c r="G10" s="179"/>
      <c r="H10" s="19"/>
      <c r="J10" s="20"/>
    </row>
    <row r="11" spans="1:19" s="12" customFormat="1" ht="27.75" customHeight="1">
      <c r="A11" s="17" t="s">
        <v>6</v>
      </c>
      <c r="B11" s="24">
        <v>472671000</v>
      </c>
      <c r="C11" s="25">
        <v>442683000</v>
      </c>
      <c r="D11" s="24">
        <v>477623500</v>
      </c>
      <c r="E11" s="180"/>
      <c r="F11" s="181"/>
      <c r="G11" s="182"/>
      <c r="H11" s="19"/>
      <c r="J11" s="20"/>
    </row>
    <row r="12" spans="1:19" s="12" customFormat="1" ht="27.75" customHeight="1">
      <c r="A12" s="17" t="s">
        <v>62</v>
      </c>
      <c r="B12" s="26">
        <f t="shared" ref="B12:C12" si="0">B8-B11</f>
        <v>390000</v>
      </c>
      <c r="C12" s="26">
        <f t="shared" si="0"/>
        <v>2579000</v>
      </c>
      <c r="D12" s="26">
        <f>D8-D11</f>
        <v>690000</v>
      </c>
      <c r="E12" s="177" t="s">
        <v>74</v>
      </c>
      <c r="F12" s="178"/>
      <c r="G12" s="179"/>
      <c r="H12" s="19"/>
      <c r="J12" s="20"/>
    </row>
    <row r="13" spans="1:19" ht="29.25" customHeight="1">
      <c r="A13" s="17" t="s">
        <v>10</v>
      </c>
      <c r="B13" s="26">
        <v>1750000</v>
      </c>
      <c r="C13" s="26">
        <v>100000</v>
      </c>
      <c r="D13" s="26">
        <v>2800000</v>
      </c>
      <c r="E13" s="177" t="s">
        <v>140</v>
      </c>
      <c r="F13" s="178"/>
      <c r="G13" s="179"/>
    </row>
    <row r="14" spans="1:19" ht="33" customHeight="1">
      <c r="A14" s="162" t="s">
        <v>92</v>
      </c>
      <c r="B14" s="27">
        <f>B8/B7</f>
        <v>0.86011090909090904</v>
      </c>
      <c r="C14" s="27">
        <f t="shared" ref="C14" si="1">C8/C7</f>
        <v>0.74210333333333334</v>
      </c>
      <c r="D14" s="27">
        <f>D8/D7</f>
        <v>0.95662700000000001</v>
      </c>
      <c r="E14" s="180"/>
      <c r="F14" s="181"/>
      <c r="G14" s="182"/>
      <c r="H14" s="28"/>
    </row>
    <row r="15" spans="1:19" ht="30.75" customHeight="1">
      <c r="A15" s="29" t="s">
        <v>90</v>
      </c>
      <c r="B15" s="30">
        <v>6376</v>
      </c>
      <c r="C15" s="30">
        <v>6048</v>
      </c>
      <c r="D15" s="30">
        <v>6441</v>
      </c>
      <c r="E15" s="183" t="s">
        <v>76</v>
      </c>
      <c r="F15" s="184"/>
      <c r="G15" s="185"/>
      <c r="H15" s="28"/>
    </row>
    <row r="16" spans="1:19" ht="30.75" customHeight="1">
      <c r="A16" s="29" t="s">
        <v>91</v>
      </c>
      <c r="B16" s="31">
        <v>74133</v>
      </c>
      <c r="C16" s="31">
        <v>73200</v>
      </c>
      <c r="D16" s="31">
        <v>74154</v>
      </c>
      <c r="E16" s="206" t="s">
        <v>141</v>
      </c>
      <c r="F16" s="207"/>
      <c r="G16" s="208"/>
      <c r="H16" s="28"/>
    </row>
    <row r="17" spans="1:10" ht="30.75" customHeight="1">
      <c r="A17" s="32" t="s">
        <v>8</v>
      </c>
      <c r="B17" s="26">
        <v>456065000</v>
      </c>
      <c r="C17" s="26">
        <v>438850000</v>
      </c>
      <c r="D17" s="26">
        <v>468174500</v>
      </c>
      <c r="E17" s="183" t="s">
        <v>81</v>
      </c>
      <c r="F17" s="184"/>
      <c r="G17" s="185"/>
      <c r="H17" s="28"/>
      <c r="I17" s="13"/>
      <c r="J17" s="4"/>
    </row>
    <row r="18" spans="1:10" ht="30.75" customHeight="1">
      <c r="A18" s="141" t="s">
        <v>9</v>
      </c>
      <c r="B18" s="132">
        <v>15246000</v>
      </c>
      <c r="C18" s="132">
        <v>6411500</v>
      </c>
      <c r="D18" s="173">
        <v>7339000</v>
      </c>
      <c r="E18" s="209" t="s">
        <v>142</v>
      </c>
      <c r="F18" s="210"/>
      <c r="G18" s="211"/>
      <c r="H18" s="28"/>
      <c r="I18" s="13"/>
      <c r="J18" s="4"/>
    </row>
    <row r="19" spans="1:10" ht="16.5" customHeight="1">
      <c r="A19" s="33" t="s">
        <v>11</v>
      </c>
      <c r="B19" s="214"/>
      <c r="C19" s="215"/>
      <c r="D19" s="216" t="s">
        <v>12</v>
      </c>
      <c r="E19" s="215"/>
      <c r="F19" s="140"/>
      <c r="G19" s="140"/>
      <c r="H19" s="28"/>
      <c r="I19" s="13"/>
      <c r="J19" s="4"/>
    </row>
    <row r="20" spans="1:10" ht="32.25" customHeight="1">
      <c r="A20" s="133" t="s">
        <v>13</v>
      </c>
      <c r="B20" s="134" t="s">
        <v>14</v>
      </c>
      <c r="C20" s="135">
        <v>2</v>
      </c>
      <c r="D20" s="136" t="s">
        <v>15</v>
      </c>
      <c r="E20" s="137">
        <v>5</v>
      </c>
      <c r="F20" s="138" t="s">
        <v>63</v>
      </c>
      <c r="G20" s="139">
        <v>6</v>
      </c>
      <c r="H20" s="28"/>
      <c r="I20" s="28"/>
    </row>
    <row r="21" spans="1:10" ht="14.25" customHeight="1">
      <c r="A21" s="34"/>
      <c r="B21" s="35"/>
      <c r="C21" s="35"/>
      <c r="D21" s="36"/>
      <c r="E21" s="37"/>
      <c r="F21" s="38"/>
      <c r="H21" s="28"/>
      <c r="I21" s="28"/>
    </row>
    <row r="22" spans="1:10" ht="15.75" customHeight="1">
      <c r="A22" s="217" t="s">
        <v>16</v>
      </c>
      <c r="B22" s="219" t="s">
        <v>70</v>
      </c>
      <c r="C22" s="220"/>
      <c r="D22" s="212" t="s">
        <v>71</v>
      </c>
      <c r="E22" s="39" t="s">
        <v>17</v>
      </c>
      <c r="F22" s="40" t="s">
        <v>18</v>
      </c>
      <c r="G22" s="41" t="s">
        <v>19</v>
      </c>
      <c r="J22" s="4"/>
    </row>
    <row r="23" spans="1:10" ht="26.25" customHeight="1">
      <c r="A23" s="218"/>
      <c r="B23" s="42" t="s">
        <v>69</v>
      </c>
      <c r="C23" s="130" t="s">
        <v>68</v>
      </c>
      <c r="D23" s="213"/>
      <c r="E23" s="39" t="s">
        <v>20</v>
      </c>
      <c r="F23" s="43" t="s">
        <v>20</v>
      </c>
      <c r="G23" s="44" t="s">
        <v>72</v>
      </c>
      <c r="J23" s="4"/>
    </row>
    <row r="24" spans="1:10" s="52" customFormat="1" ht="15" customHeight="1">
      <c r="A24" s="45" t="s">
        <v>21</v>
      </c>
      <c r="B24" s="46">
        <v>7485</v>
      </c>
      <c r="C24" s="47">
        <v>157180000</v>
      </c>
      <c r="D24" s="48">
        <f>C24/C38</f>
        <v>0.3123335797346814</v>
      </c>
      <c r="E24" s="49">
        <f>F24+B24</f>
        <v>8466</v>
      </c>
      <c r="F24" s="50">
        <v>981</v>
      </c>
      <c r="G24" s="51">
        <f>F24/E24</f>
        <v>0.11587526576895818</v>
      </c>
    </row>
    <row r="25" spans="1:10" s="52" customFormat="1" ht="15" customHeight="1">
      <c r="A25" s="53" t="s">
        <v>22</v>
      </c>
      <c r="B25" s="54">
        <v>437</v>
      </c>
      <c r="C25" s="47">
        <v>16496000</v>
      </c>
      <c r="D25" s="48">
        <f>C25/C38</f>
        <v>3.2779327721741344E-2</v>
      </c>
      <c r="E25" s="49">
        <f t="shared" ref="E25:E37" si="2">F25+B25</f>
        <v>440</v>
      </c>
      <c r="F25" s="50">
        <v>3</v>
      </c>
      <c r="G25" s="51">
        <f>F25/E25</f>
        <v>6.8181818181818179E-3</v>
      </c>
    </row>
    <row r="26" spans="1:10" s="172" customFormat="1" ht="15" customHeight="1">
      <c r="A26" s="164" t="s">
        <v>67</v>
      </c>
      <c r="B26" s="165">
        <v>148</v>
      </c>
      <c r="C26" s="166">
        <v>48486000</v>
      </c>
      <c r="D26" s="167">
        <f>C26/C38</f>
        <v>9.6346901304337457E-2</v>
      </c>
      <c r="E26" s="168">
        <f t="shared" si="2"/>
        <v>158</v>
      </c>
      <c r="F26" s="169">
        <v>10</v>
      </c>
      <c r="G26" s="170">
        <f t="shared" ref="G26:G37" si="3">F26/E26</f>
        <v>6.3291139240506333E-2</v>
      </c>
      <c r="H26" s="171"/>
    </row>
    <row r="27" spans="1:10" s="52" customFormat="1" ht="15" customHeight="1">
      <c r="A27" s="55" t="s">
        <v>23</v>
      </c>
      <c r="B27" s="56">
        <v>761</v>
      </c>
      <c r="C27" s="47">
        <v>33044000</v>
      </c>
      <c r="D27" s="48">
        <f>C27/C38</f>
        <v>6.5661985041053639E-2</v>
      </c>
      <c r="E27" s="49">
        <f t="shared" si="2"/>
        <v>774</v>
      </c>
      <c r="F27" s="50">
        <v>13</v>
      </c>
      <c r="G27" s="51">
        <f t="shared" si="3"/>
        <v>1.6795865633074936E-2</v>
      </c>
    </row>
    <row r="28" spans="1:10" s="52" customFormat="1" ht="15" customHeight="1">
      <c r="A28" s="57" t="s">
        <v>24</v>
      </c>
      <c r="B28" s="56">
        <v>55</v>
      </c>
      <c r="C28" s="47">
        <f>2581000+416000</f>
        <v>2997000</v>
      </c>
      <c r="D28" s="48">
        <f>C28/C38</f>
        <v>5.9553616138493456E-3</v>
      </c>
      <c r="E28" s="49">
        <f t="shared" si="2"/>
        <v>59</v>
      </c>
      <c r="F28" s="50">
        <v>4</v>
      </c>
      <c r="G28" s="51">
        <f t="shared" si="3"/>
        <v>6.7796610169491525E-2</v>
      </c>
    </row>
    <row r="29" spans="1:10" s="52" customFormat="1" ht="15" customHeight="1">
      <c r="A29" s="57" t="s">
        <v>25</v>
      </c>
      <c r="B29" s="56">
        <v>1842</v>
      </c>
      <c r="C29" s="47">
        <v>57622000</v>
      </c>
      <c r="D29" s="48">
        <f>C29/C38</f>
        <v>0.11450111675449683</v>
      </c>
      <c r="E29" s="49">
        <f t="shared" si="2"/>
        <v>1981</v>
      </c>
      <c r="F29" s="50">
        <v>139</v>
      </c>
      <c r="G29" s="51">
        <f t="shared" si="3"/>
        <v>7.0166582534073707E-2</v>
      </c>
    </row>
    <row r="30" spans="1:10" s="52" customFormat="1" ht="15" customHeight="1">
      <c r="A30" s="57" t="s">
        <v>64</v>
      </c>
      <c r="B30" s="56">
        <f>330+596+921+326</f>
        <v>2173</v>
      </c>
      <c r="C30" s="47">
        <v>70653000</v>
      </c>
      <c r="D30" s="48">
        <f>C30/C38</f>
        <v>0.14039511648425018</v>
      </c>
      <c r="E30" s="49">
        <f t="shared" si="2"/>
        <v>2173</v>
      </c>
      <c r="F30" s="50">
        <v>0</v>
      </c>
      <c r="G30" s="51">
        <f t="shared" si="3"/>
        <v>0</v>
      </c>
    </row>
    <row r="31" spans="1:10" s="52" customFormat="1" ht="15" customHeight="1">
      <c r="A31" s="57" t="s">
        <v>65</v>
      </c>
      <c r="B31" s="56">
        <v>510</v>
      </c>
      <c r="C31" s="47">
        <v>61609000</v>
      </c>
      <c r="D31" s="48">
        <f>C31/C38</f>
        <v>0.12242371493748559</v>
      </c>
      <c r="E31" s="49">
        <f t="shared" si="2"/>
        <v>510</v>
      </c>
      <c r="F31" s="50">
        <v>0</v>
      </c>
      <c r="G31" s="51">
        <f t="shared" si="3"/>
        <v>0</v>
      </c>
    </row>
    <row r="32" spans="1:10" s="52" customFormat="1" ht="15" customHeight="1">
      <c r="A32" s="57" t="s">
        <v>26</v>
      </c>
      <c r="B32" s="56">
        <v>375</v>
      </c>
      <c r="C32" s="47">
        <v>6397000</v>
      </c>
      <c r="D32" s="48">
        <f>C32/C38</f>
        <v>1.2711527608873627E-2</v>
      </c>
      <c r="E32" s="49">
        <f t="shared" si="2"/>
        <v>375</v>
      </c>
      <c r="F32" s="50">
        <v>0</v>
      </c>
      <c r="G32" s="51">
        <f t="shared" si="3"/>
        <v>0</v>
      </c>
    </row>
    <row r="33" spans="1:10" s="52" customFormat="1" ht="15" customHeight="1">
      <c r="A33" s="57" t="s">
        <v>27</v>
      </c>
      <c r="B33" s="56">
        <v>470</v>
      </c>
      <c r="C33" s="47">
        <v>13160000</v>
      </c>
      <c r="D33" s="48">
        <f>C33/C38</f>
        <v>2.6150336616035164E-2</v>
      </c>
      <c r="E33" s="49">
        <f t="shared" si="2"/>
        <v>489</v>
      </c>
      <c r="F33" s="50">
        <v>19</v>
      </c>
      <c r="G33" s="51">
        <f t="shared" si="3"/>
        <v>3.8854805725971372E-2</v>
      </c>
    </row>
    <row r="34" spans="1:10" s="52" customFormat="1" ht="15" customHeight="1">
      <c r="A34" s="57" t="s">
        <v>28</v>
      </c>
      <c r="B34" s="46">
        <v>1244</v>
      </c>
      <c r="C34" s="47">
        <v>46336000</v>
      </c>
      <c r="D34" s="48">
        <f>C34/C38</f>
        <v>9.2074619866307397E-2</v>
      </c>
      <c r="E34" s="49">
        <f t="shared" si="2"/>
        <v>1281</v>
      </c>
      <c r="F34" s="50">
        <v>37</v>
      </c>
      <c r="G34" s="51">
        <f t="shared" si="3"/>
        <v>2.888368462138954E-2</v>
      </c>
    </row>
    <row r="35" spans="1:10" s="52" customFormat="1" ht="15" customHeight="1">
      <c r="A35" s="58" t="s">
        <v>29</v>
      </c>
      <c r="B35" s="59">
        <v>180</v>
      </c>
      <c r="C35" s="47">
        <f>B35*32000</f>
        <v>5760000</v>
      </c>
      <c r="D35" s="48">
        <f>C35/C38</f>
        <v>1.1445740038629373E-2</v>
      </c>
      <c r="E35" s="49">
        <f t="shared" si="2"/>
        <v>185</v>
      </c>
      <c r="F35" s="60">
        <v>5</v>
      </c>
      <c r="G35" s="51">
        <f t="shared" si="3"/>
        <v>2.7027027027027029E-2</v>
      </c>
    </row>
    <row r="36" spans="1:10" s="61" customFormat="1" ht="15" customHeight="1">
      <c r="A36" s="58" t="s">
        <v>30</v>
      </c>
      <c r="B36" s="59">
        <v>0</v>
      </c>
      <c r="C36" s="47">
        <v>0</v>
      </c>
      <c r="D36" s="48">
        <f>C36/C38</f>
        <v>0</v>
      </c>
      <c r="E36" s="49">
        <f t="shared" si="2"/>
        <v>0</v>
      </c>
      <c r="F36" s="60">
        <v>0</v>
      </c>
      <c r="G36" s="51" t="e">
        <f t="shared" si="3"/>
        <v>#DIV/0!</v>
      </c>
    </row>
    <row r="37" spans="1:10" s="61" customFormat="1" ht="15" customHeight="1">
      <c r="A37" s="58" t="s">
        <v>31</v>
      </c>
      <c r="B37" s="56">
        <v>0</v>
      </c>
      <c r="C37" s="47">
        <v>0</v>
      </c>
      <c r="D37" s="48">
        <f>C37/C38</f>
        <v>0</v>
      </c>
      <c r="E37" s="49">
        <f t="shared" si="2"/>
        <v>0</v>
      </c>
      <c r="F37" s="60">
        <v>0</v>
      </c>
      <c r="G37" s="51" t="e">
        <f t="shared" si="3"/>
        <v>#DIV/0!</v>
      </c>
    </row>
    <row r="38" spans="1:10" s="52" customFormat="1" ht="15" customHeight="1">
      <c r="A38" s="62" t="s">
        <v>66</v>
      </c>
      <c r="B38" s="63">
        <f>SUM(B24:B37)-B25</f>
        <v>15243</v>
      </c>
      <c r="C38" s="64">
        <f>SUM(C24:C37)-C25</f>
        <v>503244000</v>
      </c>
      <c r="D38" s="65">
        <f>SUM(D24:D37)-D25</f>
        <v>1</v>
      </c>
      <c r="E38" s="66">
        <f>SUM(E24:E37)-E25</f>
        <v>16451</v>
      </c>
      <c r="F38" s="67"/>
      <c r="G38" s="68"/>
    </row>
    <row r="39" spans="1:10" ht="15.75" customHeight="1">
      <c r="G39" s="70"/>
      <c r="H39" s="71"/>
      <c r="I39" s="72"/>
    </row>
    <row r="40" spans="1:10" s="12" customFormat="1" ht="18" customHeight="1">
      <c r="A40" s="73" t="s">
        <v>32</v>
      </c>
      <c r="B40" s="74"/>
      <c r="C40" s="74"/>
      <c r="D40" s="126"/>
      <c r="E40" s="221" t="s">
        <v>33</v>
      </c>
      <c r="F40" s="222"/>
      <c r="G40" s="75">
        <f>SUM(B42:J43)/17/31</f>
        <v>815350.83681214426</v>
      </c>
      <c r="H40" s="76"/>
      <c r="I40" s="77"/>
      <c r="J40" s="20"/>
    </row>
    <row r="41" spans="1:10" s="12" customFormat="1" ht="18" customHeight="1">
      <c r="A41" s="78" t="s">
        <v>34</v>
      </c>
      <c r="B41" s="79" t="s">
        <v>35</v>
      </c>
      <c r="C41" s="80" t="s">
        <v>36</v>
      </c>
      <c r="D41" s="80" t="s">
        <v>37</v>
      </c>
      <c r="E41" s="80" t="s">
        <v>38</v>
      </c>
      <c r="F41" s="80" t="s">
        <v>39</v>
      </c>
      <c r="G41" s="81" t="s">
        <v>40</v>
      </c>
      <c r="H41" s="82" t="s">
        <v>41</v>
      </c>
      <c r="I41" s="82" t="s">
        <v>42</v>
      </c>
      <c r="J41" s="83" t="s">
        <v>43</v>
      </c>
    </row>
    <row r="42" spans="1:10" s="89" customFormat="1" ht="18" customHeight="1">
      <c r="A42" s="84" t="s">
        <v>44</v>
      </c>
      <c r="B42" s="85">
        <v>0</v>
      </c>
      <c r="C42" s="86">
        <v>11280021</v>
      </c>
      <c r="D42" s="86">
        <v>65492753</v>
      </c>
      <c r="E42" s="86">
        <v>69023832</v>
      </c>
      <c r="F42" s="86">
        <v>65618886</v>
      </c>
      <c r="G42" s="86">
        <v>70563463</v>
      </c>
      <c r="H42" s="87">
        <v>81478457</v>
      </c>
      <c r="I42" s="87">
        <v>66226103</v>
      </c>
      <c r="J42" s="88">
        <v>0</v>
      </c>
    </row>
    <row r="43" spans="1:10" s="96" customFormat="1" ht="18" customHeight="1">
      <c r="A43" s="90" t="s">
        <v>7</v>
      </c>
      <c r="B43" s="91">
        <v>0</v>
      </c>
      <c r="C43" s="92">
        <v>189</v>
      </c>
      <c r="D43" s="92">
        <v>931</v>
      </c>
      <c r="E43" s="92">
        <v>1031</v>
      </c>
      <c r="F43" s="92">
        <v>882</v>
      </c>
      <c r="G43" s="92">
        <v>1018</v>
      </c>
      <c r="H43" s="93">
        <v>1226</v>
      </c>
      <c r="I43" s="94">
        <v>1099</v>
      </c>
      <c r="J43" s="95">
        <v>0</v>
      </c>
    </row>
    <row r="44" spans="1:10" s="101" customFormat="1" ht="18" customHeight="1">
      <c r="A44" s="84" t="s">
        <v>45</v>
      </c>
      <c r="B44" s="97" t="e">
        <f>B42/B43</f>
        <v>#DIV/0!</v>
      </c>
      <c r="C44" s="98">
        <f t="shared" ref="C44:J44" si="4">C42/C43</f>
        <v>59682.650793650791</v>
      </c>
      <c r="D44" s="98">
        <f>D42/D43</f>
        <v>70346.673469387752</v>
      </c>
      <c r="E44" s="98">
        <f t="shared" si="4"/>
        <v>66948.430649854505</v>
      </c>
      <c r="F44" s="98">
        <f>F42/F43</f>
        <v>74397.829931972796</v>
      </c>
      <c r="G44" s="98">
        <f t="shared" si="4"/>
        <v>69315.778978389004</v>
      </c>
      <c r="H44" s="99">
        <f t="shared" si="4"/>
        <v>66458.774061990218</v>
      </c>
      <c r="I44" s="100">
        <f t="shared" si="4"/>
        <v>60260.330300272974</v>
      </c>
      <c r="J44" s="142" t="e">
        <f t="shared" si="4"/>
        <v>#DIV/0!</v>
      </c>
    </row>
    <row r="45" spans="1:10" ht="12.75" customHeight="1">
      <c r="C45" s="102" t="s">
        <v>46</v>
      </c>
      <c r="D45" s="4">
        <v>1</v>
      </c>
      <c r="H45" s="103" t="s">
        <v>47</v>
      </c>
      <c r="I45" s="103" t="s">
        <v>47</v>
      </c>
      <c r="J45" s="102"/>
    </row>
    <row r="46" spans="1:10" ht="24" customHeight="1">
      <c r="A46" s="205" t="s">
        <v>48</v>
      </c>
      <c r="B46" s="205"/>
      <c r="C46" s="205"/>
      <c r="D46" s="205"/>
      <c r="E46" s="205"/>
      <c r="F46" s="205"/>
    </row>
    <row r="47" spans="1:10" ht="24" customHeight="1">
      <c r="A47" s="104" t="s">
        <v>49</v>
      </c>
      <c r="B47" s="105" t="s">
        <v>50</v>
      </c>
      <c r="C47" s="105" t="s">
        <v>51</v>
      </c>
      <c r="D47" s="105" t="s">
        <v>52</v>
      </c>
      <c r="E47" s="105" t="s">
        <v>53</v>
      </c>
      <c r="F47" s="105" t="s">
        <v>54</v>
      </c>
      <c r="H47" s="13"/>
      <c r="I47" s="13"/>
    </row>
    <row r="48" spans="1:10" ht="24" customHeight="1">
      <c r="A48" s="106"/>
      <c r="B48" s="107">
        <v>1</v>
      </c>
      <c r="C48" s="175" t="s">
        <v>127</v>
      </c>
      <c r="D48" s="174" t="s">
        <v>122</v>
      </c>
      <c r="E48" s="174" t="s">
        <v>117</v>
      </c>
      <c r="F48" s="174" t="s">
        <v>112</v>
      </c>
    </row>
    <row r="49" spans="1:9" ht="24" customHeight="1">
      <c r="A49" s="109"/>
      <c r="B49" s="107">
        <v>2</v>
      </c>
      <c r="C49" s="175" t="s">
        <v>128</v>
      </c>
      <c r="D49" s="174" t="s">
        <v>123</v>
      </c>
      <c r="E49" s="175" t="s">
        <v>118</v>
      </c>
      <c r="F49" s="174" t="s">
        <v>113</v>
      </c>
    </row>
    <row r="50" spans="1:9" ht="24" customHeight="1">
      <c r="A50" s="109"/>
      <c r="B50" s="107">
        <v>3</v>
      </c>
      <c r="C50" s="175" t="s">
        <v>129</v>
      </c>
      <c r="D50" s="175" t="s">
        <v>124</v>
      </c>
      <c r="E50" s="175" t="s">
        <v>119</v>
      </c>
      <c r="F50" s="174" t="s">
        <v>114</v>
      </c>
    </row>
    <row r="51" spans="1:9" ht="24" customHeight="1">
      <c r="A51" s="109"/>
      <c r="B51" s="107">
        <v>4</v>
      </c>
      <c r="C51" s="175" t="s">
        <v>130</v>
      </c>
      <c r="D51" s="108" t="s">
        <v>125</v>
      </c>
      <c r="E51" s="176" t="s">
        <v>120</v>
      </c>
      <c r="F51" s="175" t="s">
        <v>115</v>
      </c>
    </row>
    <row r="52" spans="1:9" ht="24" customHeight="1">
      <c r="A52" s="109"/>
      <c r="B52" s="107">
        <v>5</v>
      </c>
      <c r="C52" s="175" t="s">
        <v>131</v>
      </c>
      <c r="D52" s="108" t="s">
        <v>126</v>
      </c>
      <c r="E52" s="176" t="s">
        <v>121</v>
      </c>
      <c r="F52" s="176" t="s">
        <v>116</v>
      </c>
    </row>
    <row r="53" spans="1:9" ht="24" customHeight="1">
      <c r="A53" s="109"/>
      <c r="B53" s="107">
        <v>6</v>
      </c>
      <c r="C53" s="175" t="s">
        <v>134</v>
      </c>
      <c r="D53" s="108"/>
      <c r="E53" s="108"/>
      <c r="F53" s="108"/>
    </row>
    <row r="54" spans="1:9" ht="24" customHeight="1">
      <c r="A54" s="109"/>
      <c r="B54" s="107">
        <v>7</v>
      </c>
      <c r="C54" s="175" t="s">
        <v>135</v>
      </c>
      <c r="D54" s="108"/>
      <c r="E54" s="108"/>
      <c r="F54" s="108"/>
    </row>
    <row r="55" spans="1:9" ht="24" customHeight="1">
      <c r="A55" s="109"/>
      <c r="B55" s="107">
        <v>8</v>
      </c>
      <c r="C55" s="175" t="s">
        <v>132</v>
      </c>
      <c r="D55" s="108"/>
      <c r="E55" s="108"/>
      <c r="F55" s="108"/>
    </row>
    <row r="56" spans="1:9" ht="24" customHeight="1">
      <c r="A56" s="109"/>
      <c r="B56" s="107">
        <v>9</v>
      </c>
      <c r="C56" s="175" t="s">
        <v>133</v>
      </c>
      <c r="D56" s="108"/>
      <c r="E56" s="108"/>
      <c r="F56" s="108"/>
    </row>
    <row r="57" spans="1:9" ht="24" customHeight="1">
      <c r="A57" s="110"/>
      <c r="B57" s="107">
        <v>10</v>
      </c>
      <c r="C57" s="175" t="s">
        <v>134</v>
      </c>
      <c r="D57" s="108"/>
      <c r="E57" s="108"/>
      <c r="F57" s="108"/>
    </row>
    <row r="58" spans="1:9" ht="12.75" customHeight="1">
      <c r="F58" s="108"/>
    </row>
    <row r="59" spans="1:9" ht="24" customHeight="1">
      <c r="A59" s="223" t="s">
        <v>55</v>
      </c>
      <c r="B59" s="223"/>
      <c r="C59" s="223"/>
      <c r="D59" s="223"/>
      <c r="E59" s="223"/>
      <c r="F59" s="223"/>
    </row>
    <row r="60" spans="1:9" ht="24" customHeight="1">
      <c r="A60" s="104" t="s">
        <v>49</v>
      </c>
      <c r="B60" s="111" t="s">
        <v>50</v>
      </c>
      <c r="C60" s="105" t="s">
        <v>51</v>
      </c>
      <c r="D60" s="105" t="s">
        <v>52</v>
      </c>
      <c r="E60" s="105" t="s">
        <v>53</v>
      </c>
      <c r="F60" s="105" t="s">
        <v>54</v>
      </c>
      <c r="H60" s="13"/>
      <c r="I60" s="13"/>
    </row>
    <row r="61" spans="1:9" ht="24" customHeight="1">
      <c r="A61" s="106"/>
      <c r="B61" s="112">
        <v>1</v>
      </c>
      <c r="C61" s="174" t="s">
        <v>109</v>
      </c>
      <c r="D61" s="174" t="s">
        <v>100</v>
      </c>
      <c r="E61" s="174" t="s">
        <v>106</v>
      </c>
      <c r="F61" s="174" t="s">
        <v>107</v>
      </c>
    </row>
    <row r="62" spans="1:9" ht="24" customHeight="1">
      <c r="A62" s="109"/>
      <c r="B62" s="112">
        <v>2</v>
      </c>
      <c r="C62" s="175" t="s">
        <v>110</v>
      </c>
      <c r="D62" s="174" t="s">
        <v>101</v>
      </c>
      <c r="E62" s="174" t="s">
        <v>105</v>
      </c>
      <c r="F62" s="108" t="s">
        <v>108</v>
      </c>
    </row>
    <row r="63" spans="1:9" ht="24" customHeight="1">
      <c r="A63" s="109"/>
      <c r="B63" s="112">
        <v>3</v>
      </c>
      <c r="C63" s="174" t="s">
        <v>111</v>
      </c>
      <c r="D63" s="174" t="s">
        <v>102</v>
      </c>
      <c r="E63" s="108"/>
      <c r="F63" s="108"/>
    </row>
    <row r="64" spans="1:9" ht="24" customHeight="1">
      <c r="A64" s="109"/>
      <c r="B64" s="112">
        <v>4</v>
      </c>
      <c r="C64" s="108"/>
      <c r="D64" s="174" t="s">
        <v>103</v>
      </c>
      <c r="E64" s="108"/>
      <c r="F64" s="108"/>
    </row>
    <row r="65" spans="1:10" ht="24" customHeight="1">
      <c r="A65" s="110"/>
      <c r="B65" s="112">
        <v>5</v>
      </c>
      <c r="C65" s="108"/>
      <c r="D65" s="174" t="s">
        <v>104</v>
      </c>
      <c r="E65" s="108"/>
      <c r="F65" s="108"/>
    </row>
    <row r="67" spans="1:10" s="128" customFormat="1" ht="30.75" customHeight="1">
      <c r="A67" s="224" t="s">
        <v>56</v>
      </c>
      <c r="B67" s="224"/>
      <c r="C67" s="225" t="s">
        <v>57</v>
      </c>
      <c r="D67" s="225"/>
      <c r="E67" s="224" t="s">
        <v>58</v>
      </c>
      <c r="F67" s="224"/>
      <c r="G67" s="127"/>
      <c r="J67" s="129"/>
    </row>
    <row r="68" spans="1:10" ht="50.25" customHeight="1">
      <c r="A68" s="226" t="s">
        <v>136</v>
      </c>
      <c r="B68" s="227"/>
      <c r="C68" s="226" t="s">
        <v>138</v>
      </c>
      <c r="D68" s="227"/>
      <c r="E68" s="226" t="s">
        <v>137</v>
      </c>
      <c r="F68" s="227"/>
    </row>
    <row r="69" spans="1:10" ht="50.25" customHeight="1">
      <c r="A69" s="228"/>
      <c r="B69" s="229"/>
      <c r="C69" s="228"/>
      <c r="D69" s="229"/>
      <c r="E69" s="228"/>
      <c r="F69" s="229"/>
    </row>
    <row r="70" spans="1:10" ht="12.75" customHeight="1">
      <c r="A70" s="228"/>
      <c r="B70" s="229"/>
      <c r="C70" s="228"/>
      <c r="D70" s="229"/>
      <c r="E70" s="228"/>
      <c r="F70" s="229"/>
    </row>
    <row r="71" spans="1:10" ht="12.75" customHeight="1">
      <c r="A71" s="228"/>
      <c r="B71" s="229"/>
      <c r="C71" s="228"/>
      <c r="D71" s="229"/>
      <c r="E71" s="228"/>
      <c r="F71" s="229"/>
    </row>
    <row r="72" spans="1:10" ht="12.75" customHeight="1">
      <c r="A72" s="228"/>
      <c r="B72" s="229"/>
      <c r="C72" s="228"/>
      <c r="D72" s="229"/>
      <c r="E72" s="228"/>
      <c r="F72" s="229"/>
    </row>
    <row r="73" spans="1:10" ht="12.75" customHeight="1">
      <c r="A73" s="230"/>
      <c r="B73" s="231"/>
      <c r="C73" s="230"/>
      <c r="D73" s="231"/>
      <c r="E73" s="230"/>
      <c r="F73" s="231"/>
    </row>
  </sheetData>
  <sheetProtection formatCells="0" formatColumns="0" formatRows="0" insertColumns="0" insertRows="0" insertHyperlinks="0" deleteColumns="0" deleteRows="0" selectLockedCells="1" selectUnlockedCells="1"/>
  <protectedRanges>
    <protectedRange password="CE28" sqref="A44:XFD44" name="Range1"/>
  </protectedRanges>
  <mergeCells count="36">
    <mergeCell ref="A59:F59"/>
    <mergeCell ref="A67:B67"/>
    <mergeCell ref="C67:D67"/>
    <mergeCell ref="E67:F67"/>
    <mergeCell ref="A68:B73"/>
    <mergeCell ref="C68:D73"/>
    <mergeCell ref="E68:F73"/>
    <mergeCell ref="A46:F46"/>
    <mergeCell ref="E16:G16"/>
    <mergeCell ref="E17:G17"/>
    <mergeCell ref="E18:G18"/>
    <mergeCell ref="D22:D23"/>
    <mergeCell ref="B19:C19"/>
    <mergeCell ref="D19:E19"/>
    <mergeCell ref="A22:A23"/>
    <mergeCell ref="B22:C22"/>
    <mergeCell ref="E40:F40"/>
    <mergeCell ref="Q3:R3"/>
    <mergeCell ref="A4:D4"/>
    <mergeCell ref="E4:G4"/>
    <mergeCell ref="Q4:R4"/>
    <mergeCell ref="A5:D5"/>
    <mergeCell ref="E5:G5"/>
    <mergeCell ref="E12:G12"/>
    <mergeCell ref="E13:G13"/>
    <mergeCell ref="E14:G14"/>
    <mergeCell ref="E15:G15"/>
    <mergeCell ref="A1:G2"/>
    <mergeCell ref="A3:D3"/>
    <mergeCell ref="E3:G3"/>
    <mergeCell ref="E6:G6"/>
    <mergeCell ref="E7:G7"/>
    <mergeCell ref="E8:G8"/>
    <mergeCell ref="E9:G9"/>
    <mergeCell ref="E10:G10"/>
    <mergeCell ref="E11:G1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F33"/>
  <sheetViews>
    <sheetView workbookViewId="0">
      <selection activeCell="D8" sqref="D8"/>
    </sheetView>
  </sheetViews>
  <sheetFormatPr defaultColWidth="9" defaultRowHeight="12.75"/>
  <cols>
    <col min="1" max="1" width="6.28515625" style="113" customWidth="1"/>
    <col min="2" max="2" width="6.85546875" style="113" customWidth="1"/>
    <col min="3" max="3" width="32.28515625" style="118" customWidth="1"/>
    <col min="4" max="5" width="28" style="118" customWidth="1"/>
    <col min="6" max="6" width="30" style="118" customWidth="1"/>
    <col min="7" max="16384" width="9" style="113"/>
  </cols>
  <sheetData>
    <row r="1" spans="3:6" ht="39" customHeight="1">
      <c r="C1" s="234" t="s">
        <v>59</v>
      </c>
      <c r="D1" s="234"/>
    </row>
    <row r="2" spans="3:6" ht="39.75" customHeight="1">
      <c r="C2" s="114" t="s">
        <v>60</v>
      </c>
      <c r="D2" s="115"/>
    </row>
    <row r="3" spans="3:6" s="118" customFormat="1" ht="29.25" customHeight="1">
      <c r="C3" s="116" t="s">
        <v>77</v>
      </c>
      <c r="D3" s="117">
        <f>'Store name T.2017'!B7</f>
        <v>550000000</v>
      </c>
    </row>
    <row r="4" spans="3:6" s="118" customFormat="1" ht="29.25" customHeight="1">
      <c r="C4" s="119" t="s">
        <v>78</v>
      </c>
      <c r="D4" s="120">
        <f>'Store name T.2017'!B8</f>
        <v>473061000</v>
      </c>
    </row>
    <row r="5" spans="3:6" s="118" customFormat="1" ht="29.25" customHeight="1">
      <c r="C5" s="121" t="s">
        <v>78</v>
      </c>
      <c r="D5" s="122">
        <f>'Store name T.2017'!C8</f>
        <v>445262000</v>
      </c>
    </row>
    <row r="6" spans="3:6" s="118" customFormat="1" ht="29.25" customHeight="1">
      <c r="C6" s="235" t="s">
        <v>80</v>
      </c>
      <c r="D6" s="123">
        <f>D4-D3</f>
        <v>-76939000</v>
      </c>
    </row>
    <row r="7" spans="3:6" s="118" customFormat="1" ht="29.25" customHeight="1">
      <c r="C7" s="236"/>
      <c r="D7" s="124">
        <f>D4/D3-1</f>
        <v>-0.13988909090909096</v>
      </c>
    </row>
    <row r="8" spans="3:6" s="118" customFormat="1" ht="29.25" customHeight="1">
      <c r="C8" s="237" t="s">
        <v>79</v>
      </c>
      <c r="D8" s="117">
        <f>D4-D5</f>
        <v>27799000</v>
      </c>
    </row>
    <row r="9" spans="3:6" s="118" customFormat="1" ht="29.25" customHeight="1">
      <c r="C9" s="238"/>
      <c r="D9" s="125">
        <f>D4/D5-1</f>
        <v>6.2432904671856138E-2</v>
      </c>
    </row>
    <row r="11" spans="3:6" ht="41.25" customHeight="1">
      <c r="C11" s="157"/>
      <c r="D11" s="158" t="s">
        <v>88</v>
      </c>
      <c r="E11" s="157"/>
      <c r="F11" s="157"/>
    </row>
    <row r="12" spans="3:6" ht="20.25">
      <c r="C12" s="143" t="s">
        <v>89</v>
      </c>
      <c r="D12" s="144" t="s">
        <v>83</v>
      </c>
      <c r="E12" s="144" t="s">
        <v>82</v>
      </c>
      <c r="F12" s="144" t="s">
        <v>84</v>
      </c>
    </row>
    <row r="13" spans="3:6" s="156" customFormat="1" ht="24" customHeight="1">
      <c r="C13" s="163" t="s">
        <v>86</v>
      </c>
      <c r="D13" s="153">
        <f>'Store name T.2017'!B15</f>
        <v>6376</v>
      </c>
      <c r="E13" s="153">
        <f>'Store name T.2017'!C15</f>
        <v>6048</v>
      </c>
      <c r="F13" s="153">
        <f>'Store name T.2017'!D15</f>
        <v>6441</v>
      </c>
    </row>
    <row r="14" spans="3:6" s="156" customFormat="1" ht="24" customHeight="1">
      <c r="C14" s="163" t="s">
        <v>87</v>
      </c>
      <c r="D14" s="153">
        <f>'Store name T.2017'!B16</f>
        <v>74133</v>
      </c>
      <c r="E14" s="153">
        <f>'Store name T.2017'!C16</f>
        <v>73200</v>
      </c>
      <c r="F14" s="153">
        <f>'Store name T.2017'!D16</f>
        <v>74154</v>
      </c>
    </row>
    <row r="15" spans="3:6" ht="20.25">
      <c r="C15" s="154"/>
      <c r="D15" s="155"/>
      <c r="E15" s="155"/>
      <c r="F15" s="155"/>
    </row>
    <row r="16" spans="3:6" ht="43.5" customHeight="1">
      <c r="C16" s="160"/>
      <c r="D16" s="159" t="s">
        <v>85</v>
      </c>
      <c r="E16" s="160"/>
    </row>
    <row r="17" spans="3:5" ht="22.5" customHeight="1">
      <c r="C17" s="239" t="s">
        <v>16</v>
      </c>
      <c r="D17" s="232" t="s">
        <v>71</v>
      </c>
      <c r="E17" s="145" t="s">
        <v>19</v>
      </c>
    </row>
    <row r="18" spans="3:5" ht="22.5" customHeight="1">
      <c r="C18" s="240"/>
      <c r="D18" s="233"/>
      <c r="E18" s="146" t="s">
        <v>72</v>
      </c>
    </row>
    <row r="19" spans="3:5" ht="22.5" customHeight="1">
      <c r="C19" s="147" t="s">
        <v>21</v>
      </c>
      <c r="D19" s="48">
        <f>'Store name T.2017'!D24</f>
        <v>0.3123335797346814</v>
      </c>
      <c r="E19" s="161">
        <f>'Store name T.2017'!G24</f>
        <v>0.11587526576895818</v>
      </c>
    </row>
    <row r="20" spans="3:5" ht="22.5" customHeight="1">
      <c r="C20" s="148" t="s">
        <v>22</v>
      </c>
      <c r="D20" s="48">
        <f>'Store name T.2017'!D25</f>
        <v>3.2779327721741344E-2</v>
      </c>
      <c r="E20" s="161">
        <f>'Store name T.2017'!G25</f>
        <v>6.8181818181818179E-3</v>
      </c>
    </row>
    <row r="21" spans="3:5" ht="22.5" customHeight="1">
      <c r="C21" s="149" t="s">
        <v>67</v>
      </c>
      <c r="D21" s="48">
        <f>'Store name T.2017'!D26</f>
        <v>9.6346901304337457E-2</v>
      </c>
      <c r="E21" s="161">
        <f>'Store name T.2017'!G26</f>
        <v>6.3291139240506333E-2</v>
      </c>
    </row>
    <row r="22" spans="3:5" ht="22.5" customHeight="1">
      <c r="C22" s="150" t="s">
        <v>23</v>
      </c>
      <c r="D22" s="48">
        <f>'Store name T.2017'!D27</f>
        <v>6.5661985041053639E-2</v>
      </c>
      <c r="E22" s="161">
        <f>'Store name T.2017'!G27</f>
        <v>1.6795865633074936E-2</v>
      </c>
    </row>
    <row r="23" spans="3:5" ht="22.5" customHeight="1">
      <c r="C23" s="151" t="s">
        <v>24</v>
      </c>
      <c r="D23" s="48">
        <f>'Store name T.2017'!D28</f>
        <v>5.9553616138493456E-3</v>
      </c>
      <c r="E23" s="161">
        <f>'Store name T.2017'!G28</f>
        <v>6.7796610169491525E-2</v>
      </c>
    </row>
    <row r="24" spans="3:5" ht="22.5" customHeight="1">
      <c r="C24" s="151" t="s">
        <v>25</v>
      </c>
      <c r="D24" s="48">
        <f>'Store name T.2017'!D29</f>
        <v>0.11450111675449683</v>
      </c>
      <c r="E24" s="161">
        <f>'Store name T.2017'!G29</f>
        <v>7.0166582534073707E-2</v>
      </c>
    </row>
    <row r="25" spans="3:5" ht="22.5" customHeight="1">
      <c r="C25" s="151" t="s">
        <v>64</v>
      </c>
      <c r="D25" s="48">
        <f>'Store name T.2017'!D30</f>
        <v>0.14039511648425018</v>
      </c>
      <c r="E25" s="161">
        <f>'Store name T.2017'!G30</f>
        <v>0</v>
      </c>
    </row>
    <row r="26" spans="3:5" ht="22.5" customHeight="1">
      <c r="C26" s="151" t="s">
        <v>65</v>
      </c>
      <c r="D26" s="48">
        <f>'Store name T.2017'!D31</f>
        <v>0.12242371493748559</v>
      </c>
      <c r="E26" s="161">
        <f>'Store name T.2017'!G31</f>
        <v>0</v>
      </c>
    </row>
    <row r="27" spans="3:5" ht="22.5" customHeight="1">
      <c r="C27" s="151" t="s">
        <v>26</v>
      </c>
      <c r="D27" s="48">
        <f>'Store name T.2017'!D32</f>
        <v>1.2711527608873627E-2</v>
      </c>
      <c r="E27" s="161">
        <f>'Store name T.2017'!G32</f>
        <v>0</v>
      </c>
    </row>
    <row r="28" spans="3:5" ht="22.5" customHeight="1">
      <c r="C28" s="151" t="s">
        <v>27</v>
      </c>
      <c r="D28" s="48">
        <f>'Store name T.2017'!D33</f>
        <v>2.6150336616035164E-2</v>
      </c>
      <c r="E28" s="161">
        <f>'Store name T.2017'!G33</f>
        <v>3.8854805725971372E-2</v>
      </c>
    </row>
    <row r="29" spans="3:5" ht="22.5" customHeight="1">
      <c r="C29" s="151" t="s">
        <v>28</v>
      </c>
      <c r="D29" s="48">
        <f>'Store name T.2017'!D34</f>
        <v>9.2074619866307397E-2</v>
      </c>
      <c r="E29" s="161">
        <f>'Store name T.2017'!G34</f>
        <v>2.888368462138954E-2</v>
      </c>
    </row>
    <row r="30" spans="3:5" ht="22.5" customHeight="1">
      <c r="C30" s="152" t="s">
        <v>29</v>
      </c>
      <c r="D30" s="48">
        <f>'Store name T.2017'!D35</f>
        <v>1.1445740038629373E-2</v>
      </c>
      <c r="E30" s="161">
        <f>'Store name T.2017'!G35</f>
        <v>2.7027027027027029E-2</v>
      </c>
    </row>
    <row r="31" spans="3:5" ht="22.5" customHeight="1">
      <c r="C31" s="152" t="s">
        <v>30</v>
      </c>
      <c r="D31" s="48">
        <f>'Store name T.2017'!D36</f>
        <v>0</v>
      </c>
      <c r="E31" s="161" t="e">
        <f>'Store name T.2017'!G36</f>
        <v>#DIV/0!</v>
      </c>
    </row>
    <row r="32" spans="3:5" ht="22.5" customHeight="1">
      <c r="C32" s="152" t="s">
        <v>31</v>
      </c>
      <c r="D32" s="48">
        <f>'Store name T.2017'!D37</f>
        <v>0</v>
      </c>
      <c r="E32" s="161" t="e">
        <f>'Store name T.2017'!G37</f>
        <v>#DIV/0!</v>
      </c>
    </row>
    <row r="33" spans="3:5" ht="22.5" customHeight="1">
      <c r="C33" s="62" t="s">
        <v>66</v>
      </c>
      <c r="D33" s="65">
        <f>SUM(D19:D32)-D20</f>
        <v>1</v>
      </c>
      <c r="E33" s="68"/>
    </row>
  </sheetData>
  <sheetProtection password="CF7A" sheet="1" objects="1" scenarios="1"/>
  <mergeCells count="5">
    <mergeCell ref="D17:D18"/>
    <mergeCell ref="C1:D1"/>
    <mergeCell ref="C6:C7"/>
    <mergeCell ref="C8:C9"/>
    <mergeCell ref="C17:C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Store name T.2017</vt:lpstr>
      <vt:lpstr>STORE NAME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2017-07-08T16:44:05Z</dcterms:modified>
</cp:coreProperties>
</file>