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VC BIÊN HÒA T02.2017" sheetId="1" r:id="rId1"/>
    <sheet name="VC BIÊN HÒA Comp.sale " sheetId="2" r:id="rId2"/>
  </sheets>
  <calcPr calcId="144525"/>
</workbook>
</file>

<file path=xl/calcChain.xml><?xml version="1.0" encoding="utf-8"?>
<calcChain xmlns="http://schemas.openxmlformats.org/spreadsheetml/2006/main">
  <c r="E27" i="1" l="1"/>
  <c r="C42" i="1"/>
  <c r="C38" i="1"/>
  <c r="B42" i="1"/>
  <c r="B19" i="1" l="1"/>
  <c r="D5" i="2" l="1"/>
  <c r="D4" i="2"/>
  <c r="D40" i="1"/>
  <c r="E40" i="1"/>
  <c r="G40" i="1" s="1"/>
  <c r="D8" i="2" l="1"/>
  <c r="D9" i="2"/>
  <c r="B12" i="1" l="1"/>
  <c r="C19" i="1"/>
  <c r="D19" i="1" l="1"/>
  <c r="D3" i="2" l="1"/>
  <c r="E41" i="1"/>
  <c r="G41" i="1" s="1"/>
  <c r="C12" i="1" l="1"/>
  <c r="D12" i="1" l="1"/>
  <c r="D13" i="1" s="1"/>
  <c r="B13" i="1"/>
  <c r="C13" i="1"/>
  <c r="J48" i="1" l="1"/>
  <c r="I48" i="1"/>
  <c r="H48" i="1"/>
  <c r="G48" i="1"/>
  <c r="F48" i="1"/>
  <c r="E48" i="1"/>
  <c r="D48" i="1"/>
  <c r="C48" i="1"/>
  <c r="B48" i="1"/>
  <c r="G44" i="1"/>
  <c r="D41" i="1"/>
  <c r="E39" i="1"/>
  <c r="G39" i="1" s="1"/>
  <c r="E38" i="1"/>
  <c r="G38" i="1" s="1"/>
  <c r="G37" i="1"/>
  <c r="G36" i="1"/>
  <c r="E35" i="1"/>
  <c r="G35" i="1" s="1"/>
  <c r="E34" i="1"/>
  <c r="G34" i="1" s="1"/>
  <c r="E33" i="1"/>
  <c r="G33" i="1" s="1"/>
  <c r="G32" i="1"/>
  <c r="E31" i="1"/>
  <c r="G31" i="1" s="1"/>
  <c r="G30" i="1"/>
  <c r="G29" i="1"/>
  <c r="D14" i="1"/>
  <c r="B14" i="1"/>
  <c r="D27" i="1" l="1"/>
  <c r="D28" i="1"/>
  <c r="D30" i="1"/>
  <c r="D31" i="1"/>
  <c r="D34" i="1"/>
  <c r="D35" i="1"/>
  <c r="D38" i="1"/>
  <c r="D39" i="1"/>
  <c r="D29" i="1"/>
  <c r="D32" i="1"/>
  <c r="D33" i="1"/>
  <c r="D36" i="1"/>
  <c r="D37" i="1"/>
  <c r="D6" i="2"/>
  <c r="D7" i="2"/>
  <c r="G28" i="1"/>
  <c r="C14" i="1"/>
  <c r="D42" i="1" l="1"/>
  <c r="E42" i="1"/>
  <c r="G27" i="1" l="1"/>
</calcChain>
</file>

<file path=xl/comments1.xml><?xml version="1.0" encoding="utf-8"?>
<comments xmlns="http://schemas.openxmlformats.org/spreadsheetml/2006/main">
  <authors>
    <author>P.THANH</author>
  </authors>
  <commentList>
    <comment ref="A33" authorId="0">
      <text>
        <r>
          <rPr>
            <b/>
            <sz val="9"/>
            <color indexed="81"/>
            <rFont val="Tahoma"/>
            <family val="2"/>
            <charset val="163"/>
          </rPr>
          <t xml:space="preserve"> Nước uống pha chế</t>
        </r>
      </text>
    </comment>
  </commentList>
</comments>
</file>

<file path=xl/sharedStrings.xml><?xml version="1.0" encoding="utf-8"?>
<sst xmlns="http://schemas.openxmlformats.org/spreadsheetml/2006/main" count="146" uniqueCount="136">
  <si>
    <t xml:space="preserve">II.Phân tích số liệu - Nhận xét </t>
  </si>
  <si>
    <t>Item</t>
  </si>
  <si>
    <t xml:space="preserve">Mục tiêu Cty đề ra </t>
  </si>
  <si>
    <t>Tổng doanh thu POS+DTN</t>
  </si>
  <si>
    <t>Số lượng hóa đơn giảm giá</t>
  </si>
  <si>
    <t>Doanh thu giảm giá</t>
  </si>
  <si>
    <t>Doanh thu trước thuế (Pos)</t>
  </si>
  <si>
    <t>Thuế (10%)</t>
  </si>
  <si>
    <t>Doanh thu sau thuế (10%)</t>
  </si>
  <si>
    <t>Phần trăm đạt được so với Mục tiêu đề ra (%)</t>
  </si>
  <si>
    <t xml:space="preserve">Số lượng Khách </t>
  </si>
  <si>
    <t>Trung Bình Hóa đơn</t>
  </si>
  <si>
    <t>Doanh thu tiền mặt</t>
  </si>
  <si>
    <t>Doanh thu cà thẻ</t>
  </si>
  <si>
    <t>Tổng doanh Thu Ngoài</t>
  </si>
  <si>
    <t>Doanh thu Voucher</t>
  </si>
  <si>
    <t>Làm tròn số</t>
  </si>
  <si>
    <t>Số tiền thừa/thiếu</t>
  </si>
  <si>
    <t>Tổng số tiền thừa / thiếu</t>
  </si>
  <si>
    <t>III.Tình hình nhân sự</t>
  </si>
  <si>
    <t>Nhân sự Quầy</t>
  </si>
  <si>
    <t>Nhân sự Bếp</t>
  </si>
  <si>
    <t xml:space="preserve">Nhân sự Bán thời gian </t>
  </si>
  <si>
    <t>Nhóm sản phẩm</t>
  </si>
  <si>
    <t>Doanh thu POS / Số lượng sản xuất</t>
  </si>
  <si>
    <t xml:space="preserve">Phần trăm </t>
  </si>
  <si>
    <t>Số lượng sản xuất</t>
  </si>
  <si>
    <t>Số lượng hủy</t>
  </si>
  <si>
    <t>(%) Số lượng huỷ</t>
  </si>
  <si>
    <t>Số lượng</t>
  </si>
  <si>
    <t>Doanh Thu</t>
  </si>
  <si>
    <t>%</t>
  </si>
  <si>
    <t>Cái</t>
  </si>
  <si>
    <t>Bun:</t>
  </si>
  <si>
    <t>Toast :</t>
  </si>
  <si>
    <t>Cake   :</t>
  </si>
  <si>
    <t>Slice cake :</t>
  </si>
  <si>
    <t>Euro :</t>
  </si>
  <si>
    <t>Danish  :</t>
  </si>
  <si>
    <t>Gourmet drink :</t>
  </si>
  <si>
    <t>Soft drink :</t>
  </si>
  <si>
    <t>Accessories   :</t>
  </si>
  <si>
    <t>Sandwich :</t>
  </si>
  <si>
    <t>Dry cake :</t>
  </si>
  <si>
    <t>Pudding :</t>
  </si>
  <si>
    <t>Cookies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</si>
  <si>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</si>
  <si>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</si>
  <si>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</si>
  <si>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</si>
  <si>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</si>
  <si>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</si>
  <si>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</si>
  <si>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</si>
  <si>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</si>
  <si>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</si>
  <si>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</si>
  <si>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</si>
  <si>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</si>
  <si>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</si>
  <si>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</si>
  <si>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</si>
  <si>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</si>
  <si>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</si>
  <si>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</si>
  <si>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</si>
  <si>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</si>
  <si>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</si>
  <si>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</si>
  <si>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</si>
  <si>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</si>
  <si>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</si>
  <si>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</si>
  <si>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</si>
  <si>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</si>
  <si>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 xml:space="preserve">Nhân viên Báo cáo:     NGUYỄN THÀNH TUẤN </t>
  </si>
  <si>
    <t>Chức vụ:  QLCH</t>
  </si>
  <si>
    <t>Địa chỉ cửa hàng: 1096 PHẠM VĂN THUẬN, P. TÂN MAI, TP BIÊN HÒA, ĐN</t>
  </si>
  <si>
    <t>Cửa hàng:   VC BIÊN HÒA</t>
  </si>
  <si>
    <t>Spring in the City</t>
  </si>
  <si>
    <t>Cranberry Cream cheese</t>
  </si>
  <si>
    <t>Raisin Cream cheese</t>
  </si>
  <si>
    <t>Cheese Boat</t>
  </si>
  <si>
    <t>Chicken Pamassan</t>
  </si>
  <si>
    <t>SN01</t>
  </si>
  <si>
    <t>Macha C</t>
  </si>
  <si>
    <t>Chantily C</t>
  </si>
  <si>
    <t>SR Pamassan Cheese</t>
  </si>
  <si>
    <t>SR Green Tea</t>
  </si>
  <si>
    <t>SR Rasin</t>
  </si>
  <si>
    <t>SR Choco</t>
  </si>
  <si>
    <t>Chantily</t>
  </si>
  <si>
    <t>Macha macha</t>
  </si>
  <si>
    <t>Lesopera</t>
  </si>
  <si>
    <t>Gratifi</t>
  </si>
  <si>
    <t>Tiramisu Slice</t>
  </si>
  <si>
    <t>Mocha Choco</t>
  </si>
  <si>
    <t>SR Tiger</t>
  </si>
  <si>
    <t>Blackcurrant chees</t>
  </si>
  <si>
    <t>Muffin</t>
  </si>
  <si>
    <t>Peanut Banana</t>
  </si>
  <si>
    <t>Fruity Cheesy</t>
  </si>
  <si>
    <t>SC Cake</t>
  </si>
  <si>
    <t>Yummy</t>
  </si>
  <si>
    <t>Golden Triangle</t>
  </si>
  <si>
    <t>Pandan Lover</t>
  </si>
  <si>
    <t>Floss</t>
  </si>
  <si>
    <t>Cheese Sausge</t>
  </si>
  <si>
    <t>Passion Cheese</t>
  </si>
  <si>
    <t>Target 2017</t>
  </si>
  <si>
    <t>Total Sale Tháng 02.2017</t>
  </si>
  <si>
    <t>Total Sale Tháng 02.2016</t>
  </si>
  <si>
    <t>Com. 2017 with Target</t>
  </si>
  <si>
    <t>Com. 2017 with 2016</t>
  </si>
  <si>
    <t>Combo Set</t>
  </si>
  <si>
    <t>Tổng Doanh thu T2 2017</t>
  </si>
  <si>
    <t>Misc</t>
  </si>
  <si>
    <t>Double cheese</t>
  </si>
  <si>
    <t>C Blackforgest</t>
  </si>
  <si>
    <t>Japan Ligh Cheese</t>
  </si>
  <si>
    <t>Phoenix</t>
  </si>
  <si>
    <t>Bluberry Danish</t>
  </si>
  <si>
    <t>Pork ribs</t>
  </si>
  <si>
    <t xml:space="preserve">
Cần thêm các chương trình liên kết với các đối tác có tiềm năng nhằm tăng lượng khách từ đó tăng đơn giá=&gt;tăng doanh thu</t>
  </si>
  <si>
    <t>BREADTALK _Report Form MARCH</t>
  </si>
  <si>
    <t>I.Dữ liệu Doanh thu Tháng 3.2017</t>
  </si>
  <si>
    <t>Tháng 2.2017</t>
  </si>
  <si>
    <t>Tháng 03.2016</t>
  </si>
  <si>
    <t>Tháng 03.2017</t>
  </si>
  <si>
    <t>Trong tháng 3 chạy các chương trình:
      Chương trình bánh kem Pistaschio 8/3
      Combo Bundle Dry cake
      Combo GCL
      Combo Sandwich</t>
  </si>
  <si>
    <t>Khách mua bánh dựa trên nhu cầu cá nhân nên sẽ có sự đa dạng trong giỏ hàng hóa của mình. Chương trình tạo ra tạo cho khách cảm giác thú vị khi được giảm giá và thay đổi sức mua cho những gói combo lợi hơn chứ chưa thật sự tạo ra sự thu hút của chương trình hơn việc có một sản phẩm hot nào đó.</t>
  </si>
  <si>
    <t>Doanh thu tháng 03/2017 cao hơn cùng kì năm ngoái 4.7% và thấp hơn so với tháng 2/2017 13%</t>
  </si>
  <si>
    <r>
      <rPr>
        <b/>
        <i/>
        <sz val="11"/>
        <color rgb="FFFF0000"/>
        <rFont val="Times New Roman"/>
        <family val="1"/>
        <charset val="163"/>
      </rPr>
      <t>Nhận xét</t>
    </r>
    <r>
      <rPr>
        <b/>
        <sz val="11"/>
        <color rgb="FFFF0000"/>
        <rFont val="Times New Roman"/>
        <family val="1"/>
        <charset val="163"/>
      </rPr>
      <t xml:space="preserve">
-Tháng 02/2017 vẫn còn những ngày của sau TẾT nên doanh thu cao hơn mặc dù chỉ kinh doanh có 28 ngày nhưng 1 ngày của Tết cao hơn 2 lần doanh thu những ngày thường. Đầu thàng 3 trước trung tâm có thi công công trình thoát nước của Tỉnh kéo dài cản trở việc đi lại của khách đến trung tâm thương mại. Ngoài ra trung tâm chỉ có quy mô nhỏ lại ít chương trình marketing nên không thu hút khách tiềm năng
-So với cùng kì năm 2016 thì xấp xỉ không chênh lệch nhiều.</t>
    </r>
  </si>
  <si>
    <t>Big eye</t>
  </si>
  <si>
    <t>Sausge Standar</t>
  </si>
  <si>
    <t>C Pistaschio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</si>
</sst>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_-;\-* #,##0.00\ _₫_-;_-* &quot;-&quot;??\ _₫_-;_-@_-"/>
    <numFmt numFmtId="165" formatCode="#,##0;\(#,##0\)"/>
    <numFmt numFmtId="166" formatCode="_(* #,##0_);_(* \(#,##0\);_(* &quot;-&quot;??_);_(@_)"/>
    <numFmt numFmtId="167" formatCode="#,##0;\-#,##0"/>
    <numFmt numFmtId="168" formatCode="_-* #,##0\ _₫_-;\-* #,##0\ _₫_-;_-* &quot;-&quot;??\ _₫_-;_-@_-"/>
  </numFmts>
  <fonts count="73" x14ac:knownFonts="1">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b/>
      <sz val="12"/>
      <color rgb="FFFF0000"/>
      <name val="Times New Roman"/>
      <family val="1"/>
    </font>
    <font>
      <b/>
      <sz val="12"/>
      <color rgb="FFFF0000"/>
      <name val="Times New Roman"/>
      <family val="1"/>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b/>
      <sz val="11"/>
      <color rgb="FFFF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0"/>
      <color theme="1"/>
      <name val="Times New Roman"/>
      <family val="1"/>
      <charset val="163"/>
    </font>
    <font>
      <b/>
      <sz val="10"/>
      <color rgb="FFFF0000"/>
      <name val="Times New Roman"/>
      <family val="1"/>
      <charset val="163"/>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family val="2"/>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b/>
      <sz val="9"/>
      <color indexed="81"/>
      <name val="Tahoma"/>
      <family val="2"/>
      <charset val="163"/>
    </font>
    <font>
      <sz val="11"/>
      <color theme="1"/>
      <name val="Calibri"/>
      <family val="2"/>
      <charset val="163"/>
      <scheme val="minor"/>
    </font>
    <font>
      <sz val="11"/>
      <color theme="1"/>
      <name val="Calibri"/>
      <family val="2"/>
      <scheme val="minor"/>
    </font>
    <font>
      <b/>
      <sz val="22"/>
      <color rgb="FF000000"/>
      <name val="Arial"/>
      <family val="2"/>
    </font>
    <font>
      <b/>
      <sz val="14"/>
      <color rgb="FF000000"/>
      <name val="Times New Roman"/>
      <family val="1"/>
    </font>
    <font>
      <b/>
      <sz val="12"/>
      <color rgb="FF000000"/>
      <name val="Times New Roman"/>
      <family val="1"/>
    </font>
    <font>
      <sz val="12"/>
      <color rgb="FF000000"/>
      <name val="Times New Roman"/>
      <family val="1"/>
      <charset val="163"/>
    </font>
    <font>
      <sz val="14"/>
      <color rgb="FF000000"/>
      <name val="Times New Roman"/>
      <family val="1"/>
    </font>
    <font>
      <sz val="14"/>
      <color rgb="FFFF0000"/>
      <name val="Times New Roman"/>
      <family val="1"/>
      <charset val="163"/>
    </font>
    <font>
      <sz val="12"/>
      <color rgb="FFFF0000"/>
      <name val="Times New Roman"/>
      <family val="1"/>
      <charset val="163"/>
    </font>
    <font>
      <sz val="14"/>
      <name val="Arial"/>
      <family val="2"/>
      <charset val="163"/>
    </font>
    <font>
      <b/>
      <i/>
      <sz val="11"/>
      <color rgb="FFFF0000"/>
      <name val="Times New Roman"/>
      <family val="1"/>
      <charset val="163"/>
    </font>
    <font>
      <sz val="10"/>
      <color rgb="FF000000"/>
      <name val="Cambria"/>
      <family val="1"/>
      <charset val="163"/>
    </font>
    <font>
      <sz val="11"/>
      <color rgb="FF000000"/>
      <name val="Times New Roman"/>
      <family val="1"/>
      <charset val="163"/>
    </font>
  </fonts>
  <fills count="21">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style="thin">
        <color auto="1"/>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s>
  <cellStyleXfs count="10">
    <xf numFmtId="0" fontId="0" fillId="0" borderId="0"/>
    <xf numFmtId="164" fontId="39" fillId="0" borderId="0" applyFont="0" applyFill="0" applyBorder="0" applyAlignment="0" applyProtection="0"/>
    <xf numFmtId="9" fontId="39"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60" fillId="0" borderId="0" applyFont="0" applyFill="0" applyBorder="0" applyAlignment="0" applyProtection="0"/>
    <xf numFmtId="43" fontId="61" fillId="0" borderId="0" applyFont="0" applyFill="0" applyBorder="0" applyAlignment="0" applyProtection="0"/>
    <xf numFmtId="0" fontId="60" fillId="0" borderId="0"/>
    <xf numFmtId="9" fontId="60" fillId="0" borderId="0" applyFont="0" applyFill="0" applyBorder="0" applyAlignment="0" applyProtection="0"/>
  </cellStyleXfs>
  <cellXfs count="221">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9" xfId="3" applyFont="1" applyBorder="1" applyAlignment="1">
      <alignment horizontal="center" vertical="center" wrapText="1"/>
    </xf>
    <xf numFmtId="0" fontId="8" fillId="0" borderId="9" xfId="3" applyFont="1" applyBorder="1" applyAlignment="1">
      <alignment horizontal="center" vertical="center" wrapText="1"/>
    </xf>
    <xf numFmtId="0" fontId="9" fillId="0" borderId="0" xfId="3" applyFont="1" applyBorder="1" applyAlignment="1">
      <alignment horizontal="left" vertical="center" wrapText="1"/>
    </xf>
    <xf numFmtId="0" fontId="10" fillId="0" borderId="0" xfId="3" applyFont="1" applyAlignment="1">
      <alignment vertical="center" wrapText="1"/>
    </xf>
    <xf numFmtId="0" fontId="10" fillId="0" borderId="0" xfId="3" applyFont="1" applyAlignment="1">
      <alignment horizontal="center" vertical="center" wrapText="1"/>
    </xf>
    <xf numFmtId="0" fontId="11" fillId="0" borderId="13" xfId="3" applyFont="1" applyBorder="1" applyAlignment="1">
      <alignment vertical="center" wrapText="1"/>
    </xf>
    <xf numFmtId="165" fontId="12" fillId="0" borderId="13" xfId="3" applyNumberFormat="1" applyFont="1" applyBorder="1" applyAlignment="1">
      <alignment horizontal="right" vertical="center" wrapText="1"/>
    </xf>
    <xf numFmtId="0" fontId="14" fillId="0" borderId="0" xfId="3" applyFont="1" applyBorder="1" applyAlignment="1">
      <alignment horizontal="left" vertical="center" wrapText="1"/>
    </xf>
    <xf numFmtId="0" fontId="1" fillId="0" borderId="0" xfId="3" applyFont="1" applyAlignment="1">
      <alignment horizontal="center" vertical="center" wrapText="1"/>
    </xf>
    <xf numFmtId="0" fontId="11" fillId="0" borderId="13" xfId="3" applyFont="1" applyBorder="1" applyAlignment="1">
      <alignment vertical="center"/>
    </xf>
    <xf numFmtId="165" fontId="15" fillId="0" borderId="13" xfId="3" applyNumberFormat="1" applyFont="1" applyBorder="1" applyAlignment="1">
      <alignment horizontal="right" vertical="center"/>
    </xf>
    <xf numFmtId="165" fontId="15" fillId="0" borderId="13" xfId="3" applyNumberFormat="1" applyFont="1" applyBorder="1" applyAlignment="1">
      <alignment horizontal="right" vertical="center" wrapText="1"/>
    </xf>
    <xf numFmtId="165" fontId="16" fillId="0" borderId="13" xfId="3" applyNumberFormat="1" applyFont="1" applyBorder="1" applyAlignment="1">
      <alignment vertical="center" wrapText="1"/>
    </xf>
    <xf numFmtId="165" fontId="17" fillId="0" borderId="13" xfId="3" applyNumberFormat="1" applyFont="1" applyBorder="1" applyAlignment="1">
      <alignment vertical="center" wrapText="1"/>
    </xf>
    <xf numFmtId="165" fontId="15" fillId="0" borderId="13" xfId="3" applyNumberFormat="1" applyFont="1" applyBorder="1" applyAlignment="1">
      <alignment vertical="center" wrapText="1"/>
    </xf>
    <xf numFmtId="0" fontId="18" fillId="0" borderId="21" xfId="3" applyFont="1" applyBorder="1" applyAlignment="1">
      <alignment vertical="center" wrapText="1"/>
    </xf>
    <xf numFmtId="0" fontId="18" fillId="0" borderId="22" xfId="3" applyFont="1" applyBorder="1" applyAlignment="1">
      <alignment vertical="center" wrapText="1"/>
    </xf>
    <xf numFmtId="0" fontId="18" fillId="0" borderId="23" xfId="3" applyFont="1" applyBorder="1" applyAlignment="1">
      <alignment vertical="center" wrapText="1"/>
    </xf>
    <xf numFmtId="0" fontId="19" fillId="3" borderId="13" xfId="3" applyFont="1" applyFill="1" applyBorder="1" applyAlignment="1">
      <alignment vertical="center" wrapText="1"/>
    </xf>
    <xf numFmtId="9" fontId="20" fillId="3" borderId="13" xfId="3" applyNumberFormat="1" applyFont="1" applyFill="1" applyBorder="1" applyAlignment="1">
      <alignment vertical="center" wrapText="1"/>
    </xf>
    <xf numFmtId="0" fontId="14" fillId="0" borderId="0" xfId="3" applyFont="1" applyBorder="1" applyAlignment="1">
      <alignment horizontal="left" vertical="top" wrapText="1"/>
    </xf>
    <xf numFmtId="0" fontId="11" fillId="4" borderId="13" xfId="3" applyFont="1" applyFill="1" applyBorder="1" applyAlignment="1">
      <alignment vertical="center" wrapText="1"/>
    </xf>
    <xf numFmtId="3" fontId="15" fillId="5" borderId="13" xfId="3" applyNumberFormat="1" applyFont="1" applyFill="1" applyBorder="1" applyAlignment="1">
      <alignment vertical="center" wrapText="1"/>
    </xf>
    <xf numFmtId="165" fontId="15" fillId="4" borderId="13" xfId="3" quotePrefix="1" applyNumberFormat="1" applyFont="1" applyFill="1" applyBorder="1" applyAlignment="1">
      <alignment horizontal="right" vertical="center" wrapText="1"/>
    </xf>
    <xf numFmtId="0" fontId="11" fillId="0" borderId="13" xfId="3" applyFont="1" applyBorder="1" applyAlignment="1">
      <alignment horizontal="left" vertical="center" wrapText="1"/>
    </xf>
    <xf numFmtId="0" fontId="11" fillId="0" borderId="13" xfId="3" applyFont="1" applyBorder="1" applyAlignment="1">
      <alignment horizontal="left" vertical="top" wrapText="1"/>
    </xf>
    <xf numFmtId="165" fontId="12" fillId="0" borderId="13" xfId="3" applyNumberFormat="1" applyFont="1" applyBorder="1" applyAlignment="1">
      <alignment vertical="center" wrapText="1"/>
    </xf>
    <xf numFmtId="166" fontId="21" fillId="0" borderId="13" xfId="3" applyNumberFormat="1" applyFont="1" applyBorder="1"/>
    <xf numFmtId="0" fontId="11" fillId="0" borderId="24" xfId="3" applyFont="1" applyBorder="1" applyAlignment="1">
      <alignment vertical="center" wrapText="1"/>
    </xf>
    <xf numFmtId="165" fontId="12" fillId="0" borderId="24" xfId="3" applyNumberFormat="1" applyFont="1" applyBorder="1" applyAlignment="1">
      <alignment vertical="center" wrapText="1"/>
    </xf>
    <xf numFmtId="0" fontId="11" fillId="6" borderId="2" xfId="3" applyFont="1" applyFill="1" applyBorder="1" applyAlignment="1">
      <alignment vertical="center" wrapText="1"/>
    </xf>
    <xf numFmtId="167" fontId="23" fillId="6" borderId="28" xfId="3" applyNumberFormat="1" applyFont="1" applyFill="1" applyBorder="1" applyAlignment="1">
      <alignment horizontal="center" vertical="center" wrapText="1"/>
    </xf>
    <xf numFmtId="167" fontId="23" fillId="6" borderId="1" xfId="3" applyNumberFormat="1" applyFont="1" applyFill="1" applyBorder="1" applyAlignment="1">
      <alignment horizontal="center" vertical="center" wrapText="1"/>
    </xf>
    <xf numFmtId="0" fontId="24" fillId="2" borderId="2" xfId="3" applyFont="1" applyFill="1" applyBorder="1" applyAlignment="1">
      <alignment vertical="center" wrapText="1"/>
    </xf>
    <xf numFmtId="167" fontId="25" fillId="2" borderId="2" xfId="3" applyNumberFormat="1" applyFont="1" applyFill="1" applyBorder="1" applyAlignment="1">
      <alignment vertical="center" wrapText="1"/>
    </xf>
    <xf numFmtId="167" fontId="12" fillId="2" borderId="2" xfId="3" applyNumberFormat="1" applyFont="1" applyFill="1" applyBorder="1" applyAlignment="1">
      <alignment vertical="center" wrapText="1"/>
    </xf>
    <xf numFmtId="0" fontId="23" fillId="2" borderId="29" xfId="3" applyFont="1" applyFill="1" applyBorder="1" applyAlignment="1">
      <alignment horizontal="center" vertical="center" wrapText="1"/>
    </xf>
    <xf numFmtId="0" fontId="23" fillId="2" borderId="30" xfId="3" applyFont="1" applyFill="1" applyBorder="1" applyAlignment="1">
      <alignment horizontal="center" vertical="center" wrapText="1"/>
    </xf>
    <xf numFmtId="0" fontId="26" fillId="2" borderId="31" xfId="3" applyFont="1" applyFill="1" applyBorder="1" applyAlignment="1">
      <alignment horizontal="center" vertical="center" wrapText="1"/>
    </xf>
    <xf numFmtId="168" fontId="23" fillId="2" borderId="2" xfId="5" applyNumberFormat="1" applyFont="1" applyFill="1" applyBorder="1" applyAlignment="1">
      <alignment horizontal="center" vertical="center" wrapText="1"/>
    </xf>
    <xf numFmtId="0" fontId="27" fillId="0" borderId="2" xfId="3" applyFont="1" applyBorder="1" applyAlignment="1">
      <alignment wrapText="1"/>
    </xf>
    <xf numFmtId="0" fontId="4" fillId="0" borderId="2" xfId="3" applyFont="1" applyBorder="1" applyAlignment="1">
      <alignment wrapText="1"/>
    </xf>
    <xf numFmtId="0" fontId="28" fillId="7" borderId="32" xfId="3" applyFont="1" applyFill="1" applyBorder="1" applyAlignment="1">
      <alignment horizontal="left"/>
    </xf>
    <xf numFmtId="0" fontId="4" fillId="8" borderId="32" xfId="3" applyFont="1" applyFill="1" applyBorder="1" applyAlignment="1">
      <alignment wrapText="1"/>
    </xf>
    <xf numFmtId="0" fontId="10" fillId="8" borderId="33" xfId="3" applyFont="1" applyFill="1" applyBorder="1" applyAlignment="1"/>
    <xf numFmtId="165" fontId="31" fillId="9" borderId="30" xfId="3" applyNumberFormat="1" applyFont="1" applyFill="1" applyBorder="1" applyAlignment="1">
      <alignment horizontal="center" vertical="center"/>
    </xf>
    <xf numFmtId="9" fontId="31" fillId="9" borderId="30" xfId="4" applyFont="1" applyFill="1" applyBorder="1" applyAlignment="1">
      <alignment horizontal="center" vertical="center"/>
    </xf>
    <xf numFmtId="165" fontId="30" fillId="9" borderId="31" xfId="3" applyNumberFormat="1" applyFont="1" applyFill="1" applyBorder="1" applyAlignment="1">
      <alignment horizontal="center" vertical="center"/>
    </xf>
    <xf numFmtId="165" fontId="30" fillId="9" borderId="2" xfId="3" applyNumberFormat="1" applyFont="1" applyFill="1" applyBorder="1" applyAlignment="1">
      <alignment horizontal="center" vertical="center"/>
    </xf>
    <xf numFmtId="165" fontId="31" fillId="9" borderId="33" xfId="3" applyNumberFormat="1" applyFont="1" applyFill="1" applyBorder="1" applyAlignment="1">
      <alignment horizontal="center" vertical="center"/>
    </xf>
    <xf numFmtId="165" fontId="31" fillId="9" borderId="31" xfId="3" applyNumberFormat="1" applyFont="1" applyFill="1" applyBorder="1" applyAlignment="1">
      <alignment horizontal="center" vertical="center"/>
    </xf>
    <xf numFmtId="165" fontId="31" fillId="9" borderId="2" xfId="3" applyNumberFormat="1" applyFont="1" applyFill="1" applyBorder="1" applyAlignment="1">
      <alignment horizontal="center" vertical="center"/>
    </xf>
    <xf numFmtId="165" fontId="32" fillId="0" borderId="2" xfId="3" applyNumberFormat="1" applyFont="1" applyBorder="1" applyAlignment="1">
      <alignment horizontal="left"/>
    </xf>
    <xf numFmtId="165" fontId="33" fillId="0" borderId="33" xfId="3" applyNumberFormat="1" applyFont="1" applyBorder="1" applyAlignment="1">
      <alignment horizontal="center" vertical="center"/>
    </xf>
    <xf numFmtId="165" fontId="33" fillId="0" borderId="30" xfId="3" applyNumberFormat="1" applyFont="1" applyBorder="1" applyAlignment="1">
      <alignment horizontal="right" vertical="center"/>
    </xf>
    <xf numFmtId="9" fontId="33" fillId="0" borderId="30" xfId="3" applyNumberFormat="1" applyFont="1" applyBorder="1" applyAlignment="1">
      <alignment horizontal="center" vertical="center"/>
    </xf>
    <xf numFmtId="168" fontId="33" fillId="0" borderId="30" xfId="5" applyNumberFormat="1" applyFont="1" applyBorder="1" applyAlignment="1">
      <alignment vertical="center"/>
    </xf>
    <xf numFmtId="165" fontId="34" fillId="0" borderId="30" xfId="3" applyNumberFormat="1" applyFont="1" applyBorder="1" applyAlignment="1">
      <alignment horizontal="center"/>
    </xf>
    <xf numFmtId="9" fontId="35" fillId="10" borderId="2" xfId="3" applyNumberFormat="1" applyFont="1" applyFill="1" applyBorder="1" applyAlignment="1">
      <alignment horizontal="center" vertical="center"/>
    </xf>
    <xf numFmtId="0" fontId="4" fillId="0" borderId="0" xfId="3" applyFont="1" applyAlignment="1">
      <alignment horizontal="center" wrapText="1"/>
    </xf>
    <xf numFmtId="0" fontId="4" fillId="0" borderId="0" xfId="3" applyFont="1" applyAlignment="1">
      <alignment wrapText="1"/>
    </xf>
    <xf numFmtId="165" fontId="32" fillId="0" borderId="34" xfId="3" applyNumberFormat="1" applyFont="1" applyBorder="1" applyAlignment="1">
      <alignment horizontal="left"/>
    </xf>
    <xf numFmtId="165" fontId="35" fillId="0" borderId="33" xfId="3" applyNumberFormat="1" applyFont="1" applyBorder="1" applyAlignment="1">
      <alignment horizontal="center" vertical="center"/>
    </xf>
    <xf numFmtId="0" fontId="36" fillId="0" borderId="0" xfId="3" applyFont="1" applyAlignment="1">
      <alignment horizontal="center" wrapText="1"/>
    </xf>
    <xf numFmtId="165" fontId="32" fillId="0" borderId="35" xfId="3" applyNumberFormat="1" applyFont="1" applyBorder="1" applyAlignment="1">
      <alignment horizontal="left"/>
    </xf>
    <xf numFmtId="165" fontId="32" fillId="0" borderId="36" xfId="3" applyNumberFormat="1" applyFont="1" applyBorder="1" applyAlignment="1">
      <alignment horizontal="left"/>
    </xf>
    <xf numFmtId="165" fontId="35" fillId="0" borderId="30" xfId="3" applyNumberFormat="1" applyFont="1" applyBorder="1" applyAlignment="1">
      <alignment horizontal="center" vertical="center"/>
    </xf>
    <xf numFmtId="165" fontId="32" fillId="0" borderId="30" xfId="3" applyNumberFormat="1" applyFont="1" applyBorder="1" applyAlignment="1">
      <alignment horizontal="left"/>
    </xf>
    <xf numFmtId="165" fontId="32" fillId="0" borderId="37" xfId="3" applyNumberFormat="1" applyFont="1" applyBorder="1" applyAlignment="1">
      <alignment horizontal="left"/>
    </xf>
    <xf numFmtId="165" fontId="33" fillId="0" borderId="30" xfId="3" applyNumberFormat="1" applyFont="1" applyBorder="1" applyAlignment="1">
      <alignment horizontal="center" vertical="center"/>
    </xf>
    <xf numFmtId="165" fontId="34" fillId="0" borderId="37" xfId="3" applyNumberFormat="1" applyFont="1" applyBorder="1" applyAlignment="1">
      <alignment horizontal="center"/>
    </xf>
    <xf numFmtId="0" fontId="36" fillId="0" borderId="0" xfId="3" applyFont="1" applyAlignment="1">
      <alignment wrapText="1"/>
    </xf>
    <xf numFmtId="165" fontId="37" fillId="11" borderId="30" xfId="3" applyNumberFormat="1" applyFont="1" applyFill="1" applyBorder="1" applyAlignment="1">
      <alignment horizontal="center" vertical="center"/>
    </xf>
    <xf numFmtId="165" fontId="38" fillId="11" borderId="36" xfId="3" applyNumberFormat="1" applyFont="1" applyFill="1" applyBorder="1" applyAlignment="1">
      <alignment horizontal="center" vertical="center"/>
    </xf>
    <xf numFmtId="168" fontId="35" fillId="11" borderId="30" xfId="1" applyNumberFormat="1" applyFont="1" applyFill="1" applyBorder="1" applyAlignment="1">
      <alignment horizontal="right" vertical="center"/>
    </xf>
    <xf numFmtId="9" fontId="35" fillId="11" borderId="30" xfId="2" applyFont="1" applyFill="1" applyBorder="1" applyAlignment="1">
      <alignment horizontal="center" vertical="center"/>
    </xf>
    <xf numFmtId="168" fontId="35" fillId="11" borderId="30" xfId="5" applyNumberFormat="1" applyFont="1" applyFill="1" applyBorder="1" applyAlignment="1">
      <alignment horizontal="center" vertical="center"/>
    </xf>
    <xf numFmtId="165" fontId="38" fillId="11" borderId="2" xfId="3" applyNumberFormat="1" applyFont="1" applyFill="1" applyBorder="1" applyAlignment="1">
      <alignment horizontal="center" vertical="center"/>
    </xf>
    <xf numFmtId="9" fontId="38" fillId="11" borderId="2" xfId="2" applyFont="1" applyFill="1" applyBorder="1" applyAlignment="1">
      <alignment horizontal="center" vertical="center"/>
    </xf>
    <xf numFmtId="0" fontId="40" fillId="0" borderId="0" xfId="3" applyFont="1" applyAlignment="1">
      <alignment wrapText="1"/>
    </xf>
    <xf numFmtId="165" fontId="30" fillId="12" borderId="0" xfId="3" applyNumberFormat="1" applyFont="1" applyFill="1" applyBorder="1" applyAlignment="1">
      <alignment horizontal="center" vertical="center"/>
    </xf>
    <xf numFmtId="0" fontId="1" fillId="0" borderId="0" xfId="3" applyFont="1" applyBorder="1" applyAlignment="1">
      <alignment wrapText="1"/>
    </xf>
    <xf numFmtId="9" fontId="30"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6" fillId="13" borderId="32" xfId="3" applyFont="1" applyFill="1" applyBorder="1" applyAlignment="1">
      <alignment vertical="center" wrapText="1"/>
    </xf>
    <xf numFmtId="0" fontId="36" fillId="0" borderId="32" xfId="3" applyFont="1" applyBorder="1" applyAlignment="1">
      <alignment vertical="center" wrapText="1"/>
    </xf>
    <xf numFmtId="0" fontId="36" fillId="0" borderId="33" xfId="3" applyFont="1" applyBorder="1" applyAlignment="1">
      <alignment vertical="center" wrapText="1"/>
    </xf>
    <xf numFmtId="165" fontId="42" fillId="14" borderId="2" xfId="3" applyNumberFormat="1" applyFont="1" applyFill="1" applyBorder="1" applyAlignment="1">
      <alignment horizontal="center" vertical="center"/>
    </xf>
    <xf numFmtId="0" fontId="36" fillId="0" borderId="38" xfId="3" applyFont="1" applyBorder="1" applyAlignment="1">
      <alignment vertical="center" wrapText="1"/>
    </xf>
    <xf numFmtId="164" fontId="0" fillId="0" borderId="0" xfId="5" applyNumberFormat="1" applyFont="1" applyAlignment="1">
      <alignment vertical="center" wrapText="1"/>
    </xf>
    <xf numFmtId="165" fontId="43" fillId="0" borderId="2" xfId="3" applyNumberFormat="1" applyFont="1" applyBorder="1" applyAlignment="1">
      <alignment vertical="center"/>
    </xf>
    <xf numFmtId="165" fontId="44" fillId="8" borderId="33" xfId="3" applyNumberFormat="1" applyFont="1" applyFill="1" applyBorder="1" applyAlignment="1">
      <alignment horizontal="center" vertical="center"/>
    </xf>
    <xf numFmtId="165" fontId="44" fillId="0" borderId="30" xfId="3" applyNumberFormat="1" applyFont="1" applyBorder="1" applyAlignment="1">
      <alignment horizontal="center" vertical="center"/>
    </xf>
    <xf numFmtId="165" fontId="44" fillId="0" borderId="36" xfId="3" applyNumberFormat="1" applyFont="1" applyBorder="1" applyAlignment="1">
      <alignment horizontal="center" vertical="center"/>
    </xf>
    <xf numFmtId="165" fontId="44" fillId="3" borderId="30" xfId="3" applyNumberFormat="1" applyFont="1" applyFill="1" applyBorder="1" applyAlignment="1">
      <alignment horizontal="center" vertical="center"/>
    </xf>
    <xf numFmtId="165" fontId="45" fillId="0" borderId="30" xfId="3" applyNumberFormat="1" applyFont="1" applyBorder="1" applyAlignment="1">
      <alignment horizontal="center" vertical="center"/>
    </xf>
    <xf numFmtId="165" fontId="46" fillId="0" borderId="2" xfId="3" applyNumberFormat="1" applyFont="1" applyBorder="1" applyAlignment="1">
      <alignment vertical="center"/>
    </xf>
    <xf numFmtId="3" fontId="47" fillId="0" borderId="33" xfId="3" applyNumberFormat="1" applyFont="1" applyBorder="1" applyAlignment="1">
      <alignment vertical="center"/>
    </xf>
    <xf numFmtId="3" fontId="47" fillId="0" borderId="30" xfId="3" applyNumberFormat="1" applyFont="1" applyBorder="1" applyAlignment="1">
      <alignment vertical="center"/>
    </xf>
    <xf numFmtId="3" fontId="47" fillId="3" borderId="30" xfId="3" applyNumberFormat="1" applyFont="1" applyFill="1" applyBorder="1" applyAlignment="1">
      <alignment vertical="center"/>
    </xf>
    <xf numFmtId="165" fontId="47" fillId="0" borderId="37" xfId="3" applyNumberFormat="1" applyFont="1" applyBorder="1" applyAlignment="1">
      <alignment horizontal="center" vertical="center"/>
    </xf>
    <xf numFmtId="0" fontId="48" fillId="0" borderId="0" xfId="3" applyFont="1" applyAlignment="1">
      <alignment vertical="center" wrapText="1"/>
    </xf>
    <xf numFmtId="165" fontId="49" fillId="0" borderId="2" xfId="3" applyNumberFormat="1" applyFont="1" applyBorder="1" applyAlignment="1">
      <alignment vertical="center"/>
    </xf>
    <xf numFmtId="0" fontId="50" fillId="0" borderId="33" xfId="3" applyFont="1" applyBorder="1" applyAlignment="1">
      <alignment vertical="center"/>
    </xf>
    <xf numFmtId="3" fontId="50" fillId="0" borderId="30" xfId="3" applyNumberFormat="1" applyFont="1" applyBorder="1" applyAlignment="1">
      <alignment vertical="center"/>
    </xf>
    <xf numFmtId="3" fontId="50" fillId="3" borderId="30" xfId="3" applyNumberFormat="1" applyFont="1" applyFill="1" applyBorder="1" applyAlignment="1">
      <alignment vertical="center"/>
    </xf>
    <xf numFmtId="3" fontId="50" fillId="3" borderId="31" xfId="3" applyNumberFormat="1" applyFont="1" applyFill="1" applyBorder="1" applyAlignment="1">
      <alignment vertical="center"/>
    </xf>
    <xf numFmtId="165" fontId="50" fillId="0" borderId="2" xfId="3" applyNumberFormat="1" applyFont="1" applyBorder="1" applyAlignment="1">
      <alignment horizontal="center" vertical="center"/>
    </xf>
    <xf numFmtId="0" fontId="51" fillId="0" borderId="0" xfId="3" applyFont="1" applyAlignment="1">
      <alignment vertical="center" wrapText="1"/>
    </xf>
    <xf numFmtId="165" fontId="41" fillId="0" borderId="33" xfId="3" applyNumberFormat="1" applyFont="1" applyBorder="1" applyAlignment="1">
      <alignment vertical="center"/>
    </xf>
    <xf numFmtId="165" fontId="41" fillId="0" borderId="30" xfId="3" applyNumberFormat="1" applyFont="1" applyBorder="1" applyAlignment="1">
      <alignment vertical="center"/>
    </xf>
    <xf numFmtId="165" fontId="41" fillId="3" borderId="30" xfId="3" applyNumberFormat="1" applyFont="1" applyFill="1" applyBorder="1" applyAlignment="1">
      <alignment vertical="center"/>
    </xf>
    <xf numFmtId="165" fontId="41" fillId="3" borderId="31" xfId="3" applyNumberFormat="1" applyFont="1" applyFill="1" applyBorder="1" applyAlignment="1">
      <alignment vertical="center"/>
    </xf>
    <xf numFmtId="0" fontId="52" fillId="0" borderId="0" xfId="3" applyFont="1" applyAlignment="1">
      <alignment vertical="center" wrapText="1"/>
    </xf>
    <xf numFmtId="0" fontId="53" fillId="0" borderId="0" xfId="3" applyFont="1" applyAlignment="1">
      <alignment horizontal="center" wrapText="1"/>
    </xf>
    <xf numFmtId="0" fontId="53" fillId="8" borderId="0" xfId="3" applyFont="1" applyFill="1" applyAlignment="1">
      <alignment horizontal="center" wrapText="1"/>
    </xf>
    <xf numFmtId="0" fontId="55" fillId="3" borderId="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7" fillId="0" borderId="39" xfId="3" applyFont="1" applyBorder="1" applyAlignment="1">
      <alignment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57" fillId="0" borderId="40" xfId="3" applyFont="1" applyBorder="1" applyAlignment="1">
      <alignment wrapText="1"/>
    </xf>
    <xf numFmtId="0" fontId="57" fillId="0" borderId="41" xfId="3" applyFont="1" applyBorder="1" applyAlignment="1">
      <alignment wrapText="1"/>
    </xf>
    <xf numFmtId="0" fontId="56" fillId="3" borderId="5" xfId="3" applyFont="1" applyFill="1" applyBorder="1" applyAlignment="1">
      <alignment horizontal="center" vertical="center" wrapText="1"/>
    </xf>
    <xf numFmtId="0" fontId="14" fillId="0" borderId="5" xfId="3" applyFont="1" applyBorder="1" applyAlignment="1">
      <alignment horizontal="center" vertical="center" wrapText="1"/>
    </xf>
    <xf numFmtId="0" fontId="1" fillId="0" borderId="0" xfId="3"/>
    <xf numFmtId="0" fontId="63" fillId="16" borderId="30" xfId="3" applyFont="1" applyFill="1" applyBorder="1" applyAlignment="1">
      <alignment horizontal="center" vertical="center"/>
    </xf>
    <xf numFmtId="0" fontId="64" fillId="16" borderId="30" xfId="3" applyFont="1" applyFill="1" applyBorder="1" applyAlignment="1">
      <alignment horizontal="center" vertical="center" wrapText="1"/>
    </xf>
    <xf numFmtId="0" fontId="58" fillId="0" borderId="30" xfId="3" applyFont="1" applyBorder="1" applyAlignment="1">
      <alignment horizontal="center" vertical="center"/>
    </xf>
    <xf numFmtId="3" fontId="65" fillId="0" borderId="30" xfId="3" applyNumberFormat="1" applyFont="1" applyBorder="1" applyAlignment="1">
      <alignment horizontal="right" vertical="center"/>
    </xf>
    <xf numFmtId="0" fontId="1" fillId="0" borderId="0" xfId="3" applyAlignment="1">
      <alignment vertical="center"/>
    </xf>
    <xf numFmtId="0" fontId="66" fillId="17" borderId="30" xfId="3" applyFont="1" applyFill="1" applyBorder="1" applyAlignment="1">
      <alignment horizontal="center" vertical="center"/>
    </xf>
    <xf numFmtId="3" fontId="65" fillId="17" borderId="30" xfId="3" applyNumberFormat="1" applyFont="1" applyFill="1" applyBorder="1" applyAlignment="1">
      <alignment horizontal="right" vertical="center"/>
    </xf>
    <xf numFmtId="0" fontId="66" fillId="18" borderId="30" xfId="3" applyFont="1" applyFill="1" applyBorder="1" applyAlignment="1">
      <alignment horizontal="center" vertical="center"/>
    </xf>
    <xf numFmtId="3" fontId="65" fillId="19" borderId="30" xfId="3" applyNumberFormat="1" applyFont="1" applyFill="1" applyBorder="1" applyAlignment="1">
      <alignment horizontal="right" vertical="center"/>
    </xf>
    <xf numFmtId="3" fontId="68" fillId="0" borderId="30" xfId="3" applyNumberFormat="1" applyFont="1" applyBorder="1" applyAlignment="1">
      <alignment horizontal="right" vertical="center"/>
    </xf>
    <xf numFmtId="9" fontId="68" fillId="18" borderId="30" xfId="3" applyNumberFormat="1" applyFont="1" applyFill="1" applyBorder="1" applyAlignment="1">
      <alignment horizontal="right" vertical="center"/>
    </xf>
    <xf numFmtId="9" fontId="65" fillId="20" borderId="30" xfId="3" applyNumberFormat="1" applyFont="1" applyFill="1" applyBorder="1" applyAlignment="1">
      <alignment horizontal="right" vertical="center"/>
    </xf>
    <xf numFmtId="0" fontId="71" fillId="0" borderId="2" xfId="0" applyFont="1" applyBorder="1" applyAlignment="1">
      <alignment vertical="center" wrapText="1"/>
    </xf>
    <xf numFmtId="0" fontId="14" fillId="0" borderId="2" xfId="0" applyFont="1" applyBorder="1" applyAlignment="1">
      <alignment vertical="center" wrapText="1"/>
    </xf>
    <xf numFmtId="165" fontId="14" fillId="0" borderId="0" xfId="3" applyNumberFormat="1" applyFont="1" applyBorder="1" applyAlignment="1">
      <alignment horizontal="left" vertical="top" wrapText="1"/>
    </xf>
    <xf numFmtId="166" fontId="14" fillId="0" borderId="0" xfId="3" applyNumberFormat="1" applyFont="1" applyBorder="1" applyAlignment="1">
      <alignment horizontal="left" vertical="top" wrapText="1"/>
    </xf>
    <xf numFmtId="0" fontId="72" fillId="0" borderId="6" xfId="3" applyFont="1" applyBorder="1" applyAlignment="1">
      <alignment horizontal="left" vertical="center" wrapText="1"/>
    </xf>
    <xf numFmtId="0" fontId="72" fillId="0" borderId="8" xfId="3" applyFont="1" applyBorder="1" applyAlignment="1">
      <alignment horizontal="left" vertical="center" wrapText="1"/>
    </xf>
    <xf numFmtId="0" fontId="72" fillId="0" borderId="17" xfId="3" applyFont="1" applyBorder="1" applyAlignment="1">
      <alignment horizontal="left" vertical="center" wrapText="1"/>
    </xf>
    <xf numFmtId="0" fontId="72" fillId="0" borderId="1" xfId="3" applyFont="1" applyBorder="1" applyAlignment="1">
      <alignment horizontal="left" vertical="center" wrapText="1"/>
    </xf>
    <xf numFmtId="0" fontId="72" fillId="0" borderId="44" xfId="3" applyFont="1" applyBorder="1" applyAlignment="1">
      <alignment horizontal="left" vertical="center" wrapText="1"/>
    </xf>
    <xf numFmtId="0" fontId="72" fillId="0" borderId="45" xfId="3" applyFont="1" applyBorder="1" applyAlignment="1">
      <alignment horizontal="left" vertical="center" wrapText="1"/>
    </xf>
    <xf numFmtId="0" fontId="54" fillId="15" borderId="4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6" fillId="3" borderId="43" xfId="3" applyFont="1" applyFill="1" applyBorder="1" applyAlignment="1">
      <alignment horizontal="center" vertical="center" wrapText="1"/>
    </xf>
    <xf numFmtId="0" fontId="56" fillId="3" borderId="2" xfId="3" applyFont="1" applyFill="1" applyBorder="1" applyAlignment="1">
      <alignment horizontal="center" vertical="center"/>
    </xf>
    <xf numFmtId="0" fontId="56" fillId="3" borderId="43" xfId="3" applyFont="1" applyFill="1" applyBorder="1" applyAlignment="1">
      <alignment horizontal="center" vertical="center"/>
    </xf>
    <xf numFmtId="0" fontId="54" fillId="15" borderId="0" xfId="3" applyFont="1" applyFill="1" applyBorder="1" applyAlignment="1">
      <alignment horizontal="center" vertical="center" wrapText="1"/>
    </xf>
    <xf numFmtId="0" fontId="13" fillId="0" borderId="21" xfId="3" applyFont="1" applyBorder="1" applyAlignment="1">
      <alignment horizontal="center" vertical="center" wrapText="1"/>
    </xf>
    <xf numFmtId="0" fontId="13" fillId="0" borderId="22" xfId="3" applyFont="1" applyBorder="1" applyAlignment="1">
      <alignment horizontal="center" vertical="center" wrapText="1"/>
    </xf>
    <xf numFmtId="0" fontId="13" fillId="0" borderId="23" xfId="3" applyFont="1" applyBorder="1" applyAlignment="1">
      <alignment horizontal="center" vertical="center" wrapText="1"/>
    </xf>
    <xf numFmtId="0" fontId="18" fillId="0" borderId="21" xfId="3" applyFont="1" applyBorder="1" applyAlignment="1">
      <alignment horizontal="center" vertical="center" wrapText="1"/>
    </xf>
    <xf numFmtId="0" fontId="18" fillId="0" borderId="22" xfId="3" applyFont="1" applyBorder="1" applyAlignment="1">
      <alignment horizontal="center" vertical="center" wrapText="1"/>
    </xf>
    <xf numFmtId="0" fontId="18" fillId="0" borderId="23" xfId="3" applyFont="1" applyBorder="1" applyAlignment="1">
      <alignment horizontal="center" vertical="center" wrapText="1"/>
    </xf>
    <xf numFmtId="0" fontId="22" fillId="0" borderId="21" xfId="3" applyFont="1" applyBorder="1" applyAlignment="1">
      <alignment horizontal="center" vertical="center" wrapText="1"/>
    </xf>
    <xf numFmtId="0" fontId="22" fillId="0" borderId="22" xfId="3" applyFont="1" applyBorder="1" applyAlignment="1">
      <alignment horizontal="center" vertical="center" wrapText="1"/>
    </xf>
    <xf numFmtId="0" fontId="22" fillId="0" borderId="23" xfId="3" applyFont="1" applyBorder="1" applyAlignment="1">
      <alignment horizontal="center" vertical="center" wrapText="1"/>
    </xf>
    <xf numFmtId="3" fontId="12" fillId="6" borderId="2" xfId="3" applyNumberFormat="1" applyFont="1" applyFill="1" applyBorder="1" applyAlignment="1">
      <alignment horizontal="center" vertical="center" wrapText="1"/>
    </xf>
    <xf numFmtId="0" fontId="4" fillId="0" borderId="25" xfId="3" applyFont="1" applyBorder="1" applyAlignment="1">
      <alignment wrapText="1"/>
    </xf>
    <xf numFmtId="0" fontId="23" fillId="6" borderId="26" xfId="3" applyFont="1" applyFill="1" applyBorder="1" applyAlignment="1">
      <alignment horizontal="center" vertical="center" wrapText="1"/>
    </xf>
    <xf numFmtId="0" fontId="4" fillId="0" borderId="27" xfId="3" applyFont="1" applyBorder="1" applyAlignment="1">
      <alignment wrapText="1"/>
    </xf>
    <xf numFmtId="165" fontId="29" fillId="9" borderId="2" xfId="3" applyNumberFormat="1" applyFont="1" applyFill="1" applyBorder="1" applyAlignment="1">
      <alignment horizontal="center" vertical="center"/>
    </xf>
    <xf numFmtId="0" fontId="27" fillId="0" borderId="2" xfId="3" applyFont="1" applyBorder="1" applyAlignment="1">
      <alignment horizontal="center" wrapText="1"/>
    </xf>
    <xf numFmtId="165" fontId="30" fillId="9" borderId="32" xfId="3" applyNumberFormat="1" applyFont="1" applyFill="1" applyBorder="1" applyAlignment="1">
      <alignment horizontal="center" vertical="center"/>
    </xf>
    <xf numFmtId="0" fontId="4" fillId="0" borderId="33" xfId="3" applyFont="1" applyBorder="1" applyAlignment="1">
      <alignment horizontal="center" wrapText="1"/>
    </xf>
    <xf numFmtId="165" fontId="41" fillId="14" borderId="31" xfId="3" applyNumberFormat="1" applyFont="1" applyFill="1" applyBorder="1" applyAlignment="1">
      <alignment horizontal="center" vertical="center"/>
    </xf>
    <xf numFmtId="0" fontId="36" fillId="0" borderId="32" xfId="3" applyFont="1" applyBorder="1" applyAlignment="1">
      <alignment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13" fillId="0" borderId="14" xfId="3" applyFont="1" applyBorder="1" applyAlignment="1">
      <alignment horizontal="left" vertical="center" wrapText="1"/>
    </xf>
    <xf numFmtId="0" fontId="13" fillId="0" borderId="15" xfId="3" applyFont="1" applyBorder="1" applyAlignment="1">
      <alignment horizontal="left" vertical="center" wrapText="1"/>
    </xf>
    <xf numFmtId="0" fontId="13" fillId="0" borderId="16" xfId="3" applyFont="1" applyBorder="1" applyAlignment="1">
      <alignment horizontal="left" vertical="center" wrapText="1"/>
    </xf>
    <xf numFmtId="0" fontId="13" fillId="0" borderId="17" xfId="3" applyFont="1" applyBorder="1" applyAlignment="1">
      <alignment horizontal="left" vertical="center" wrapText="1"/>
    </xf>
    <xf numFmtId="0" fontId="13" fillId="0" borderId="0" xfId="3" applyFont="1" applyBorder="1" applyAlignment="1">
      <alignment horizontal="left" vertical="center" wrapText="1"/>
    </xf>
    <xf numFmtId="0" fontId="13" fillId="0" borderId="1" xfId="3" applyFont="1" applyBorder="1" applyAlignment="1">
      <alignment horizontal="left" vertical="center" wrapText="1"/>
    </xf>
    <xf numFmtId="0" fontId="13" fillId="0" borderId="18" xfId="3" applyFont="1" applyBorder="1" applyAlignment="1">
      <alignment horizontal="left" vertical="center" wrapText="1"/>
    </xf>
    <xf numFmtId="0" fontId="13" fillId="0" borderId="19" xfId="3" applyFont="1" applyBorder="1" applyAlignment="1">
      <alignment horizontal="left" vertical="center" wrapText="1"/>
    </xf>
    <xf numFmtId="0" fontId="13" fillId="0" borderId="20" xfId="3" applyFont="1" applyBorder="1" applyAlignment="1">
      <alignment horizontal="lef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8" fillId="0" borderId="10" xfId="3" applyFont="1" applyBorder="1" applyAlignment="1">
      <alignment horizontal="left" vertical="center" wrapText="1"/>
    </xf>
    <xf numFmtId="0" fontId="8" fillId="0" borderId="11" xfId="3" applyFont="1" applyBorder="1" applyAlignment="1">
      <alignment horizontal="left" vertical="center" wrapText="1"/>
    </xf>
    <xf numFmtId="0" fontId="8" fillId="0" borderId="12" xfId="3" applyFont="1" applyBorder="1" applyAlignment="1">
      <alignment horizontal="left" vertical="center" wrapText="1"/>
    </xf>
    <xf numFmtId="0" fontId="62" fillId="3" borderId="38" xfId="3" applyFont="1" applyFill="1" applyBorder="1" applyAlignment="1">
      <alignment horizontal="center" vertical="center" wrapText="1"/>
    </xf>
    <xf numFmtId="0" fontId="67" fillId="0" borderId="37" xfId="3" applyFont="1" applyBorder="1" applyAlignment="1">
      <alignment horizontal="center" vertical="center"/>
    </xf>
    <xf numFmtId="0" fontId="69" fillId="0" borderId="46" xfId="3" applyFont="1" applyBorder="1" applyAlignment="1">
      <alignment vertical="center" wrapText="1"/>
    </xf>
    <xf numFmtId="0" fontId="58" fillId="0" borderId="37" xfId="3" applyFont="1" applyBorder="1" applyAlignment="1">
      <alignment horizontal="center" vertical="center"/>
    </xf>
    <xf numFmtId="0" fontId="69" fillId="0" borderId="47" xfId="3" applyFont="1" applyBorder="1" applyAlignment="1">
      <alignment vertical="center" wrapText="1"/>
    </xf>
    <xf numFmtId="0" fontId="71" fillId="0" borderId="25" xfId="0" applyFont="1" applyBorder="1" applyAlignment="1">
      <alignment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1"/>
  <sheetViews>
    <sheetView tabSelected="1" topLeftCell="A46" zoomScaleNormal="100" workbookViewId="0">
      <pane xSplit="1" topLeftCell="B1" activePane="topRight" state="frozen"/>
      <selection activeCell="E11" sqref="E11:G12"/>
      <selection pane="topRight" activeCell="D56" sqref="D56"/>
    </sheetView>
  </sheetViews>
  <sheetFormatPr defaultColWidth="12.5703125" defaultRowHeight="12.75" customHeight="1" x14ac:dyDescent="0.25"/>
  <cols>
    <col min="1" max="1" width="27.28515625" style="93" customWidth="1"/>
    <col min="2" max="2" width="18.42578125" style="4" customWidth="1"/>
    <col min="3" max="3" width="18.5703125" style="4" customWidth="1"/>
    <col min="4" max="4" width="15.140625" style="4" customWidth="1"/>
    <col min="5" max="5" width="17.42578125" style="4" customWidth="1"/>
    <col min="6" max="6" width="20" style="4" customWidth="1"/>
    <col min="7" max="7" width="19.42578125" style="3" customWidth="1"/>
    <col min="8" max="8" width="14.57031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x14ac:dyDescent="0.3">
      <c r="A1" s="187" t="s">
        <v>124</v>
      </c>
      <c r="B1" s="187"/>
      <c r="C1" s="187"/>
      <c r="D1" s="187"/>
      <c r="E1" s="187"/>
      <c r="F1" s="187"/>
      <c r="G1" s="188"/>
      <c r="H1" s="1"/>
      <c r="I1" s="1"/>
      <c r="J1" s="2"/>
      <c r="K1" s="1"/>
      <c r="L1" s="1"/>
      <c r="M1" s="1"/>
      <c r="N1" s="1"/>
      <c r="O1" s="1"/>
      <c r="P1" s="1"/>
      <c r="Q1" s="1"/>
      <c r="R1" s="1"/>
      <c r="S1" s="3"/>
    </row>
    <row r="2" spans="1:19" ht="15" customHeight="1" x14ac:dyDescent="0.3">
      <c r="A2" s="187"/>
      <c r="B2" s="187"/>
      <c r="C2" s="187"/>
      <c r="D2" s="187"/>
      <c r="E2" s="187"/>
      <c r="F2" s="187"/>
      <c r="G2" s="188"/>
      <c r="H2" s="1"/>
      <c r="I2" s="1"/>
      <c r="J2" s="2"/>
      <c r="K2" s="1"/>
      <c r="L2" s="1"/>
      <c r="M2" s="1"/>
      <c r="N2" s="1"/>
      <c r="O2" s="1"/>
      <c r="P2" s="1"/>
      <c r="Q2" s="1"/>
      <c r="R2" s="1"/>
      <c r="S2" s="3"/>
    </row>
    <row r="3" spans="1:19" ht="15.75" customHeight="1" x14ac:dyDescent="0.25">
      <c r="A3" s="189" t="s">
        <v>75</v>
      </c>
      <c r="B3" s="189"/>
      <c r="C3" s="189"/>
      <c r="D3" s="189"/>
      <c r="E3" s="190" t="s">
        <v>76</v>
      </c>
      <c r="F3" s="191"/>
      <c r="G3" s="192"/>
      <c r="H3" s="5"/>
      <c r="I3" s="5"/>
      <c r="J3" s="6"/>
      <c r="K3" s="5"/>
      <c r="L3" s="5"/>
      <c r="M3" s="5"/>
      <c r="N3" s="5"/>
      <c r="O3" s="5"/>
      <c r="P3" s="7"/>
      <c r="Q3" s="193"/>
      <c r="R3" s="194"/>
      <c r="S3" s="3"/>
    </row>
    <row r="4" spans="1:19" s="12" customFormat="1" ht="32.25" customHeight="1" x14ac:dyDescent="0.25">
      <c r="A4" s="189" t="s">
        <v>78</v>
      </c>
      <c r="B4" s="189"/>
      <c r="C4" s="189"/>
      <c r="D4" s="189"/>
      <c r="E4" s="195" t="s">
        <v>77</v>
      </c>
      <c r="F4" s="196"/>
      <c r="G4" s="197"/>
      <c r="H4" s="8"/>
      <c r="I4" s="8"/>
      <c r="J4" s="9"/>
      <c r="K4" s="8"/>
      <c r="L4" s="8"/>
      <c r="M4" s="8"/>
      <c r="N4" s="8"/>
      <c r="O4" s="8"/>
      <c r="P4" s="10"/>
      <c r="Q4" s="193"/>
      <c r="R4" s="198"/>
      <c r="S4" s="11"/>
    </row>
    <row r="5" spans="1:19" ht="17.25" customHeight="1" x14ac:dyDescent="0.2">
      <c r="A5" s="208" t="s">
        <v>125</v>
      </c>
      <c r="B5" s="209"/>
      <c r="C5" s="209"/>
      <c r="D5" s="210"/>
      <c r="E5" s="211" t="s">
        <v>0</v>
      </c>
      <c r="F5" s="211"/>
      <c r="G5" s="211"/>
      <c r="H5" s="13"/>
      <c r="J5" s="4"/>
    </row>
    <row r="6" spans="1:19" s="17" customFormat="1" ht="27.75" customHeight="1" x14ac:dyDescent="0.25">
      <c r="A6" s="14" t="s">
        <v>1</v>
      </c>
      <c r="B6" s="15" t="s">
        <v>128</v>
      </c>
      <c r="C6" s="15" t="s">
        <v>127</v>
      </c>
      <c r="D6" s="15" t="s">
        <v>126</v>
      </c>
      <c r="E6" s="212" t="s">
        <v>131</v>
      </c>
      <c r="F6" s="213"/>
      <c r="G6" s="214"/>
      <c r="H6" s="16"/>
      <c r="J6" s="18"/>
    </row>
    <row r="7" spans="1:19" s="12" customFormat="1" ht="27.75" customHeight="1" x14ac:dyDescent="0.25">
      <c r="A7" s="19" t="s">
        <v>2</v>
      </c>
      <c r="B7" s="20">
        <v>550000000</v>
      </c>
      <c r="C7" s="20">
        <v>600000000</v>
      </c>
      <c r="D7" s="20">
        <v>550000000</v>
      </c>
      <c r="E7" s="199" t="s">
        <v>132</v>
      </c>
      <c r="F7" s="200"/>
      <c r="G7" s="201"/>
      <c r="H7" s="21"/>
      <c r="J7" s="22"/>
    </row>
    <row r="8" spans="1:19" s="12" customFormat="1" ht="27.75" customHeight="1" x14ac:dyDescent="0.25">
      <c r="A8" s="19" t="s">
        <v>3</v>
      </c>
      <c r="B8" s="40">
        <v>414013000</v>
      </c>
      <c r="C8" s="40">
        <v>395057500</v>
      </c>
      <c r="D8" s="40">
        <v>476703500</v>
      </c>
      <c r="E8" s="202"/>
      <c r="F8" s="203"/>
      <c r="G8" s="204"/>
      <c r="H8" s="21"/>
      <c r="J8" s="22"/>
    </row>
    <row r="9" spans="1:19" s="12" customFormat="1" ht="27.75" customHeight="1" x14ac:dyDescent="0.25">
      <c r="A9" s="23" t="s">
        <v>4</v>
      </c>
      <c r="B9" s="24">
        <v>31</v>
      </c>
      <c r="C9" s="24">
        <v>17</v>
      </c>
      <c r="D9" s="24">
        <v>70</v>
      </c>
      <c r="E9" s="202"/>
      <c r="F9" s="203"/>
      <c r="G9" s="204"/>
      <c r="H9" s="21"/>
      <c r="J9" s="22"/>
    </row>
    <row r="10" spans="1:19" s="12" customFormat="1" ht="27.75" customHeight="1" x14ac:dyDescent="0.25">
      <c r="A10" s="19" t="s">
        <v>5</v>
      </c>
      <c r="B10" s="25">
        <v>525500</v>
      </c>
      <c r="C10" s="25">
        <v>986000</v>
      </c>
      <c r="D10" s="25">
        <v>1497000</v>
      </c>
      <c r="E10" s="202"/>
      <c r="F10" s="203"/>
      <c r="G10" s="204"/>
      <c r="H10" s="21"/>
      <c r="J10" s="22"/>
    </row>
    <row r="11" spans="1:19" s="12" customFormat="1" ht="27.75" customHeight="1" x14ac:dyDescent="0.25">
      <c r="A11" s="19" t="s">
        <v>6</v>
      </c>
      <c r="B11" s="26">
        <v>413835000</v>
      </c>
      <c r="C11" s="27">
        <v>386773500</v>
      </c>
      <c r="D11" s="26">
        <v>475905500</v>
      </c>
      <c r="E11" s="202"/>
      <c r="F11" s="203"/>
      <c r="G11" s="204"/>
      <c r="H11" s="21"/>
      <c r="J11" s="22"/>
    </row>
    <row r="12" spans="1:19" s="12" customFormat="1" ht="27.75" customHeight="1" x14ac:dyDescent="0.25">
      <c r="A12" s="19" t="s">
        <v>7</v>
      </c>
      <c r="B12" s="28">
        <f t="shared" ref="B12:C12" si="0">B11*0.1</f>
        <v>41383500</v>
      </c>
      <c r="C12" s="28">
        <f t="shared" si="0"/>
        <v>38677350</v>
      </c>
      <c r="D12" s="28">
        <f>D11*0.1</f>
        <v>47590550</v>
      </c>
      <c r="E12" s="202"/>
      <c r="F12" s="203"/>
      <c r="G12" s="204"/>
      <c r="H12" s="21"/>
      <c r="J12" s="22"/>
    </row>
    <row r="13" spans="1:19" s="12" customFormat="1" ht="46.5" customHeight="1" x14ac:dyDescent="0.25">
      <c r="A13" s="19" t="s">
        <v>8</v>
      </c>
      <c r="B13" s="28">
        <f t="shared" ref="B13:C13" si="1">B11-B12</f>
        <v>372451500</v>
      </c>
      <c r="C13" s="28">
        <f t="shared" si="1"/>
        <v>348096150</v>
      </c>
      <c r="D13" s="28">
        <f>D11-D12</f>
        <v>428314950</v>
      </c>
      <c r="E13" s="205"/>
      <c r="F13" s="206"/>
      <c r="G13" s="207"/>
      <c r="H13" s="21"/>
      <c r="J13" s="22"/>
    </row>
    <row r="14" spans="1:19" ht="33" customHeight="1" x14ac:dyDescent="0.2">
      <c r="A14" s="32" t="s">
        <v>9</v>
      </c>
      <c r="B14" s="33">
        <f>B8/B7</f>
        <v>0.75275090909090914</v>
      </c>
      <c r="C14" s="33">
        <f t="shared" ref="C14:D14" si="2">C8/C7</f>
        <v>0.65842916666666662</v>
      </c>
      <c r="D14" s="33">
        <f t="shared" si="2"/>
        <v>0.86673363636363632</v>
      </c>
      <c r="E14" s="29"/>
      <c r="F14" s="30"/>
      <c r="G14" s="31"/>
      <c r="H14" s="34"/>
    </row>
    <row r="15" spans="1:19" ht="14.25" customHeight="1" x14ac:dyDescent="0.2">
      <c r="A15" s="35" t="s">
        <v>10</v>
      </c>
      <c r="B15" s="36">
        <v>5488</v>
      </c>
      <c r="C15" s="36">
        <v>5143</v>
      </c>
      <c r="D15" s="36">
        <v>6146</v>
      </c>
      <c r="E15" s="168"/>
      <c r="F15" s="169"/>
      <c r="G15" s="170"/>
      <c r="H15" s="34"/>
    </row>
    <row r="16" spans="1:19" ht="14.25" customHeight="1" x14ac:dyDescent="0.2">
      <c r="A16" s="35" t="s">
        <v>11</v>
      </c>
      <c r="B16" s="37">
        <v>75408</v>
      </c>
      <c r="C16" s="37">
        <v>75205</v>
      </c>
      <c r="D16" s="37">
        <v>77435</v>
      </c>
      <c r="E16" s="168"/>
      <c r="F16" s="169"/>
      <c r="G16" s="170"/>
      <c r="H16" s="34"/>
    </row>
    <row r="17" spans="1:10" ht="14.25" customHeight="1" x14ac:dyDescent="0.2">
      <c r="A17" s="38" t="s">
        <v>12</v>
      </c>
      <c r="B17" s="28">
        <v>407353000</v>
      </c>
      <c r="C17" s="28">
        <v>389173500</v>
      </c>
      <c r="D17" s="28">
        <v>472929500</v>
      </c>
      <c r="E17" s="171"/>
      <c r="F17" s="172"/>
      <c r="G17" s="173"/>
      <c r="H17" s="154"/>
      <c r="I17" s="13"/>
      <c r="J17" s="4"/>
    </row>
    <row r="18" spans="1:10" ht="14.25" customHeight="1" x14ac:dyDescent="0.2">
      <c r="A18" s="39" t="s">
        <v>13</v>
      </c>
      <c r="B18" s="40">
        <v>6310000</v>
      </c>
      <c r="C18" s="40">
        <v>5888000</v>
      </c>
      <c r="D18" s="40">
        <v>3174000</v>
      </c>
      <c r="E18" s="171"/>
      <c r="F18" s="172"/>
      <c r="G18" s="173"/>
      <c r="H18" s="34"/>
      <c r="I18" s="13"/>
      <c r="J18" s="4"/>
    </row>
    <row r="19" spans="1:10" ht="15" customHeight="1" x14ac:dyDescent="0.25">
      <c r="A19" s="19" t="s">
        <v>14</v>
      </c>
      <c r="B19" s="41">
        <f>B8-B11</f>
        <v>178000</v>
      </c>
      <c r="C19" s="41">
        <f>C8-C11</f>
        <v>8284000</v>
      </c>
      <c r="D19" s="41">
        <f>D8-D11</f>
        <v>798000</v>
      </c>
      <c r="E19" s="174"/>
      <c r="F19" s="175"/>
      <c r="G19" s="176"/>
      <c r="H19" s="154"/>
      <c r="I19" s="13"/>
      <c r="J19" s="4"/>
    </row>
    <row r="20" spans="1:10" ht="14.25" customHeight="1" x14ac:dyDescent="0.2">
      <c r="A20" s="19" t="s">
        <v>15</v>
      </c>
      <c r="B20" s="40">
        <v>350000</v>
      </c>
      <c r="C20" s="40">
        <v>800000</v>
      </c>
      <c r="D20" s="40">
        <v>600000</v>
      </c>
      <c r="E20" s="171"/>
      <c r="F20" s="172"/>
      <c r="G20" s="173"/>
      <c r="H20" s="154"/>
      <c r="I20" s="13"/>
      <c r="J20" s="4"/>
    </row>
    <row r="21" spans="1:10" ht="14.25" customHeight="1" x14ac:dyDescent="0.2">
      <c r="A21" s="42" t="s">
        <v>16</v>
      </c>
      <c r="B21" s="43">
        <v>5500</v>
      </c>
      <c r="C21" s="43">
        <v>3400</v>
      </c>
      <c r="D21" s="43">
        <v>8800</v>
      </c>
      <c r="E21" s="171"/>
      <c r="F21" s="172"/>
      <c r="G21" s="173"/>
      <c r="H21" s="34"/>
      <c r="I21" s="13"/>
      <c r="J21" s="4"/>
    </row>
    <row r="22" spans="1:10" ht="16.5" customHeight="1" x14ac:dyDescent="0.2">
      <c r="A22" s="44" t="s">
        <v>17</v>
      </c>
      <c r="B22" s="177"/>
      <c r="C22" s="178"/>
      <c r="D22" s="179" t="s">
        <v>18</v>
      </c>
      <c r="E22" s="180"/>
      <c r="F22" s="45"/>
      <c r="G22" s="46"/>
      <c r="H22" s="155"/>
      <c r="I22" s="13"/>
      <c r="J22" s="4"/>
    </row>
    <row r="23" spans="1:10" ht="32.25" customHeight="1" x14ac:dyDescent="0.2">
      <c r="A23" s="47" t="s">
        <v>19</v>
      </c>
      <c r="B23" s="48" t="s">
        <v>20</v>
      </c>
      <c r="C23" s="49">
        <v>2</v>
      </c>
      <c r="D23" s="50" t="s">
        <v>21</v>
      </c>
      <c r="E23" s="51">
        <v>5</v>
      </c>
      <c r="F23" s="52" t="s">
        <v>22</v>
      </c>
      <c r="G23" s="53">
        <v>6</v>
      </c>
      <c r="H23" s="34"/>
      <c r="I23" s="34"/>
    </row>
    <row r="24" spans="1:10" ht="14.25" customHeight="1" x14ac:dyDescent="0.25">
      <c r="A24" s="54"/>
      <c r="B24" s="55"/>
      <c r="C24" s="55"/>
      <c r="D24" s="56"/>
      <c r="E24" s="57"/>
      <c r="F24" s="58"/>
      <c r="H24" s="34"/>
      <c r="I24" s="34"/>
    </row>
    <row r="25" spans="1:10" ht="15.75" customHeight="1" x14ac:dyDescent="0.2">
      <c r="A25" s="181" t="s">
        <v>23</v>
      </c>
      <c r="B25" s="183" t="s">
        <v>24</v>
      </c>
      <c r="C25" s="184"/>
      <c r="D25" s="59" t="s">
        <v>25</v>
      </c>
      <c r="E25" s="60" t="s">
        <v>26</v>
      </c>
      <c r="F25" s="61" t="s">
        <v>27</v>
      </c>
      <c r="G25" s="62" t="s">
        <v>28</v>
      </c>
      <c r="H25" s="13"/>
      <c r="J25" s="4"/>
    </row>
    <row r="26" spans="1:10" ht="26.25" customHeight="1" x14ac:dyDescent="0.2">
      <c r="A26" s="182"/>
      <c r="B26" s="63" t="s">
        <v>29</v>
      </c>
      <c r="C26" s="59" t="s">
        <v>30</v>
      </c>
      <c r="D26" s="59" t="s">
        <v>31</v>
      </c>
      <c r="E26" s="60" t="s">
        <v>32</v>
      </c>
      <c r="F26" s="64" t="s">
        <v>32</v>
      </c>
      <c r="G26" s="65" t="s">
        <v>31</v>
      </c>
      <c r="H26" s="13"/>
      <c r="J26" s="4"/>
    </row>
    <row r="27" spans="1:10" s="74" customFormat="1" ht="15" customHeight="1" x14ac:dyDescent="0.2">
      <c r="A27" s="66" t="s">
        <v>33</v>
      </c>
      <c r="B27" s="67">
        <v>5867</v>
      </c>
      <c r="C27" s="68">
        <v>129422200</v>
      </c>
      <c r="D27" s="69">
        <f>C27/C42</f>
        <v>0.3126835704271409</v>
      </c>
      <c r="E27" s="70">
        <f>F27+B27</f>
        <v>7292</v>
      </c>
      <c r="F27" s="71">
        <v>1425</v>
      </c>
      <c r="G27" s="72">
        <f>F27/E27</f>
        <v>0.19541963795940756</v>
      </c>
      <c r="H27" s="73"/>
    </row>
    <row r="28" spans="1:10" s="74" customFormat="1" ht="15" customHeight="1" x14ac:dyDescent="0.2">
      <c r="A28" s="75" t="s">
        <v>34</v>
      </c>
      <c r="B28" s="76">
        <v>448</v>
      </c>
      <c r="C28" s="68">
        <v>16587400</v>
      </c>
      <c r="D28" s="69">
        <f>C28/C42</f>
        <v>4.0075098832373098E-2</v>
      </c>
      <c r="E28" s="70">
        <v>614</v>
      </c>
      <c r="F28" s="71">
        <v>18</v>
      </c>
      <c r="G28" s="72">
        <f>F28/E28</f>
        <v>2.9315960912052116E-2</v>
      </c>
      <c r="H28" s="77"/>
    </row>
    <row r="29" spans="1:10" s="74" customFormat="1" ht="15" customHeight="1" x14ac:dyDescent="0.2">
      <c r="A29" s="78" t="s">
        <v>35</v>
      </c>
      <c r="B29" s="67">
        <v>156</v>
      </c>
      <c r="C29" s="68">
        <v>52317000</v>
      </c>
      <c r="D29" s="69">
        <f>C29/C42</f>
        <v>0.12639768412248231</v>
      </c>
      <c r="E29" s="70">
        <v>176</v>
      </c>
      <c r="F29" s="71">
        <v>7</v>
      </c>
      <c r="G29" s="72">
        <f t="shared" ref="G29:G41" si="3">F29/E29</f>
        <v>3.9772727272727272E-2</v>
      </c>
      <c r="H29" s="73"/>
    </row>
    <row r="30" spans="1:10" s="74" customFormat="1" ht="15" customHeight="1" x14ac:dyDescent="0.2">
      <c r="A30" s="79" t="s">
        <v>36</v>
      </c>
      <c r="B30" s="80">
        <v>757</v>
      </c>
      <c r="C30" s="68">
        <v>32992800</v>
      </c>
      <c r="D30" s="69">
        <f>C30/C42</f>
        <v>7.9710486318333135E-2</v>
      </c>
      <c r="E30" s="70">
        <v>829</v>
      </c>
      <c r="F30" s="71">
        <v>104</v>
      </c>
      <c r="G30" s="72">
        <f t="shared" si="3"/>
        <v>0.12545235223160434</v>
      </c>
      <c r="H30" s="73"/>
    </row>
    <row r="31" spans="1:10" s="74" customFormat="1" ht="15" customHeight="1" x14ac:dyDescent="0.2">
      <c r="A31" s="81" t="s">
        <v>37</v>
      </c>
      <c r="B31" s="80">
        <v>40</v>
      </c>
      <c r="C31" s="68">
        <v>2100000</v>
      </c>
      <c r="D31" s="69">
        <f>C31/C42</f>
        <v>5.0735924586121691E-3</v>
      </c>
      <c r="E31" s="70">
        <f t="shared" ref="E28:E41" si="4">F31+B31</f>
        <v>41</v>
      </c>
      <c r="F31" s="71">
        <v>1</v>
      </c>
      <c r="G31" s="72">
        <f t="shared" si="3"/>
        <v>2.4390243902439025E-2</v>
      </c>
      <c r="H31" s="73"/>
    </row>
    <row r="32" spans="1:10" s="74" customFormat="1" ht="15" customHeight="1" x14ac:dyDescent="0.2">
      <c r="A32" s="81" t="s">
        <v>38</v>
      </c>
      <c r="B32" s="80">
        <v>1538</v>
      </c>
      <c r="C32" s="68">
        <v>52279700</v>
      </c>
      <c r="D32" s="69">
        <f>C32/C42</f>
        <v>0.12630756745643174</v>
      </c>
      <c r="E32" s="70">
        <v>4302</v>
      </c>
      <c r="F32" s="71">
        <v>141</v>
      </c>
      <c r="G32" s="72">
        <f t="shared" si="3"/>
        <v>3.277545327754533E-2</v>
      </c>
      <c r="H32" s="73"/>
    </row>
    <row r="33" spans="1:10" s="74" customFormat="1" ht="15" customHeight="1" x14ac:dyDescent="0.2">
      <c r="A33" s="81" t="s">
        <v>39</v>
      </c>
      <c r="B33" s="80">
        <v>1720</v>
      </c>
      <c r="C33" s="68">
        <v>49320000</v>
      </c>
      <c r="D33" s="69">
        <f>C33/C42</f>
        <v>0.11915694288512009</v>
      </c>
      <c r="E33" s="70">
        <f t="shared" si="4"/>
        <v>1720</v>
      </c>
      <c r="F33" s="71">
        <v>0</v>
      </c>
      <c r="G33" s="72">
        <f t="shared" si="3"/>
        <v>0</v>
      </c>
      <c r="H33" s="73"/>
    </row>
    <row r="34" spans="1:10" s="74" customFormat="1" ht="15" customHeight="1" x14ac:dyDescent="0.2">
      <c r="A34" s="81" t="s">
        <v>40</v>
      </c>
      <c r="B34" s="80">
        <v>385</v>
      </c>
      <c r="C34" s="68">
        <v>6760400</v>
      </c>
      <c r="D34" s="69">
        <f>C34/C42</f>
        <v>1.6333102122477006E-2</v>
      </c>
      <c r="E34" s="70">
        <f t="shared" si="4"/>
        <v>385</v>
      </c>
      <c r="F34" s="71">
        <v>0</v>
      </c>
      <c r="G34" s="72">
        <f t="shared" si="3"/>
        <v>0</v>
      </c>
      <c r="H34" s="73"/>
    </row>
    <row r="35" spans="1:10" s="74" customFormat="1" ht="15" customHeight="1" x14ac:dyDescent="0.2">
      <c r="A35" s="81" t="s">
        <v>41</v>
      </c>
      <c r="B35" s="80">
        <v>323</v>
      </c>
      <c r="C35" s="68">
        <v>5848000</v>
      </c>
      <c r="D35" s="69">
        <f>C35/C42</f>
        <v>1.412874699903046E-2</v>
      </c>
      <c r="E35" s="70">
        <f t="shared" si="4"/>
        <v>323</v>
      </c>
      <c r="F35" s="71">
        <v>0</v>
      </c>
      <c r="G35" s="72">
        <f t="shared" si="3"/>
        <v>0</v>
      </c>
      <c r="H35" s="73"/>
    </row>
    <row r="36" spans="1:10" s="74" customFormat="1" ht="15" customHeight="1" x14ac:dyDescent="0.2">
      <c r="A36" s="81" t="s">
        <v>42</v>
      </c>
      <c r="B36" s="80">
        <v>421</v>
      </c>
      <c r="C36" s="68">
        <v>11788000</v>
      </c>
      <c r="D36" s="69">
        <f>C36/C42</f>
        <v>2.8479765667676311E-2</v>
      </c>
      <c r="E36" s="70">
        <v>527</v>
      </c>
      <c r="F36" s="71">
        <v>33</v>
      </c>
      <c r="G36" s="72">
        <f t="shared" si="3"/>
        <v>6.2618595825426948E-2</v>
      </c>
      <c r="H36" s="73"/>
    </row>
    <row r="37" spans="1:10" s="74" customFormat="1" ht="15" customHeight="1" x14ac:dyDescent="0.2">
      <c r="A37" s="81" t="s">
        <v>43</v>
      </c>
      <c r="B37" s="67">
        <v>1095</v>
      </c>
      <c r="C37" s="68">
        <v>40178400</v>
      </c>
      <c r="D37" s="69">
        <f>C37/C42</f>
        <v>9.7070870113858662E-2</v>
      </c>
      <c r="E37" s="70">
        <v>2019</v>
      </c>
      <c r="F37" s="71">
        <v>205</v>
      </c>
      <c r="G37" s="72">
        <f t="shared" si="3"/>
        <v>0.10153541357107479</v>
      </c>
      <c r="H37" s="73"/>
    </row>
    <row r="38" spans="1:10" s="74" customFormat="1" ht="15" customHeight="1" x14ac:dyDescent="0.2">
      <c r="A38" s="82" t="s">
        <v>44</v>
      </c>
      <c r="B38" s="83">
        <v>191</v>
      </c>
      <c r="C38" s="68">
        <f>B38*32000</f>
        <v>6112000</v>
      </c>
      <c r="D38" s="69">
        <f>C38/C42</f>
        <v>1.4766570050970276E-2</v>
      </c>
      <c r="E38" s="70">
        <f t="shared" si="4"/>
        <v>230</v>
      </c>
      <c r="F38" s="84">
        <v>39</v>
      </c>
      <c r="G38" s="72">
        <f t="shared" si="3"/>
        <v>0.16956521739130434</v>
      </c>
      <c r="H38" s="73"/>
    </row>
    <row r="39" spans="1:10" s="85" customFormat="1" ht="15" customHeight="1" x14ac:dyDescent="0.2">
      <c r="A39" s="82" t="s">
        <v>45</v>
      </c>
      <c r="B39" s="83">
        <v>15</v>
      </c>
      <c r="C39" s="68">
        <v>570000</v>
      </c>
      <c r="D39" s="69">
        <f>C39/C42</f>
        <v>1.3771179530518746E-3</v>
      </c>
      <c r="E39" s="70">
        <f t="shared" si="4"/>
        <v>15</v>
      </c>
      <c r="F39" s="84">
        <v>0</v>
      </c>
      <c r="G39" s="72">
        <f t="shared" si="3"/>
        <v>0</v>
      </c>
      <c r="H39" s="77"/>
    </row>
    <row r="40" spans="1:10" s="85" customFormat="1" ht="15" customHeight="1" x14ac:dyDescent="0.2">
      <c r="A40" s="82" t="s">
        <v>116</v>
      </c>
      <c r="B40" s="83">
        <v>1</v>
      </c>
      <c r="C40" s="68">
        <v>4000</v>
      </c>
      <c r="D40" s="69" t="e">
        <f>C40/C43</f>
        <v>#DIV/0!</v>
      </c>
      <c r="E40" s="70">
        <f t="shared" si="4"/>
        <v>1</v>
      </c>
      <c r="F40" s="84">
        <v>0</v>
      </c>
      <c r="G40" s="72">
        <f t="shared" si="3"/>
        <v>0</v>
      </c>
      <c r="H40" s="77"/>
    </row>
    <row r="41" spans="1:10" s="85" customFormat="1" ht="15" customHeight="1" x14ac:dyDescent="0.2">
      <c r="A41" s="82" t="s">
        <v>114</v>
      </c>
      <c r="B41" s="80">
        <v>260</v>
      </c>
      <c r="C41" s="68">
        <v>13740000</v>
      </c>
      <c r="D41" s="69">
        <f>C41/C42</f>
        <v>3.3195790657776766E-2</v>
      </c>
      <c r="E41" s="70">
        <f t="shared" si="4"/>
        <v>260</v>
      </c>
      <c r="F41" s="84">
        <v>0</v>
      </c>
      <c r="G41" s="72">
        <f t="shared" si="3"/>
        <v>0</v>
      </c>
      <c r="H41" s="77"/>
    </row>
    <row r="42" spans="1:10" s="74" customFormat="1" ht="15" customHeight="1" x14ac:dyDescent="0.2">
      <c r="A42" s="86" t="s">
        <v>115</v>
      </c>
      <c r="B42" s="87">
        <f>SUM(B27:B41)-B38</f>
        <v>13026</v>
      </c>
      <c r="C42" s="88">
        <f>SUM(C27:C41)-C38</f>
        <v>413907900</v>
      </c>
      <c r="D42" s="89" t="e">
        <f>SUM(D27:D41)-D28</f>
        <v>#DIV/0!</v>
      </c>
      <c r="E42" s="90">
        <f>SUM(E27:E41)-E28</f>
        <v>18120</v>
      </c>
      <c r="F42" s="91"/>
      <c r="G42" s="92"/>
      <c r="H42" s="73"/>
    </row>
    <row r="43" spans="1:10" ht="15.75" customHeight="1" x14ac:dyDescent="0.2">
      <c r="G43" s="94"/>
      <c r="H43" s="95"/>
      <c r="I43" s="96"/>
    </row>
    <row r="44" spans="1:10" s="12" customFormat="1" ht="18" customHeight="1" x14ac:dyDescent="0.25">
      <c r="A44" s="97" t="s">
        <v>46</v>
      </c>
      <c r="B44" s="98"/>
      <c r="C44" s="99"/>
      <c r="D44" s="100"/>
      <c r="E44" s="185" t="s">
        <v>47</v>
      </c>
      <c r="F44" s="186"/>
      <c r="G44" s="101">
        <f>SUM(B46:J47)/17/31</f>
        <v>713853.24857685005</v>
      </c>
      <c r="H44" s="102"/>
      <c r="I44" s="103"/>
      <c r="J44" s="22"/>
    </row>
    <row r="45" spans="1:10" s="12" customFormat="1" ht="18" customHeight="1" x14ac:dyDescent="0.25">
      <c r="A45" s="104" t="s">
        <v>48</v>
      </c>
      <c r="B45" s="105" t="s">
        <v>49</v>
      </c>
      <c r="C45" s="106" t="s">
        <v>50</v>
      </c>
      <c r="D45" s="106" t="s">
        <v>51</v>
      </c>
      <c r="E45" s="106" t="s">
        <v>52</v>
      </c>
      <c r="F45" s="106" t="s">
        <v>53</v>
      </c>
      <c r="G45" s="107" t="s">
        <v>54</v>
      </c>
      <c r="H45" s="108" t="s">
        <v>55</v>
      </c>
      <c r="I45" s="108" t="s">
        <v>56</v>
      </c>
      <c r="J45" s="109" t="s">
        <v>57</v>
      </c>
    </row>
    <row r="46" spans="1:10" s="115" customFormat="1" ht="18" customHeight="1" x14ac:dyDescent="0.25">
      <c r="A46" s="110" t="s">
        <v>58</v>
      </c>
      <c r="B46" s="111">
        <v>0</v>
      </c>
      <c r="C46" s="112">
        <v>12617298</v>
      </c>
      <c r="D46" s="112">
        <v>53454336</v>
      </c>
      <c r="E46" s="112">
        <v>53381434</v>
      </c>
      <c r="F46" s="112">
        <v>58439961</v>
      </c>
      <c r="G46" s="112">
        <v>62610156</v>
      </c>
      <c r="H46" s="113">
        <v>78466947</v>
      </c>
      <c r="I46" s="113">
        <v>57225042</v>
      </c>
      <c r="J46" s="114"/>
    </row>
    <row r="47" spans="1:10" s="122" customFormat="1" ht="18" customHeight="1" x14ac:dyDescent="0.25">
      <c r="A47" s="116" t="s">
        <v>10</v>
      </c>
      <c r="B47" s="117">
        <v>0</v>
      </c>
      <c r="C47" s="118">
        <v>153</v>
      </c>
      <c r="D47" s="118">
        <v>743</v>
      </c>
      <c r="E47" s="118">
        <v>797</v>
      </c>
      <c r="F47" s="118">
        <v>839</v>
      </c>
      <c r="G47" s="118">
        <v>896</v>
      </c>
      <c r="H47" s="119">
        <v>1150</v>
      </c>
      <c r="I47" s="120">
        <v>910</v>
      </c>
      <c r="J47" s="121"/>
    </row>
    <row r="48" spans="1:10" s="127" customFormat="1" ht="18" customHeight="1" x14ac:dyDescent="0.25">
      <c r="A48" s="110" t="s">
        <v>59</v>
      </c>
      <c r="B48" s="123" t="e">
        <f>B46/B47</f>
        <v>#DIV/0!</v>
      </c>
      <c r="C48" s="124">
        <f t="shared" ref="C48:J48" si="5">C46/C47</f>
        <v>82466</v>
      </c>
      <c r="D48" s="124">
        <f t="shared" si="5"/>
        <v>71943.924629878864</v>
      </c>
      <c r="E48" s="124">
        <f t="shared" si="5"/>
        <v>66977.959849435385</v>
      </c>
      <c r="F48" s="124">
        <f t="shared" si="5"/>
        <v>69654.303933253876</v>
      </c>
      <c r="G48" s="124">
        <f t="shared" si="5"/>
        <v>69877.40625</v>
      </c>
      <c r="H48" s="125">
        <f t="shared" si="5"/>
        <v>68232.127826086959</v>
      </c>
      <c r="I48" s="126">
        <f t="shared" si="5"/>
        <v>62884.661538461536</v>
      </c>
      <c r="J48" s="126" t="e">
        <f t="shared" si="5"/>
        <v>#DIV/0!</v>
      </c>
    </row>
    <row r="49" spans="1:10" ht="12.75" customHeight="1" x14ac:dyDescent="0.25">
      <c r="C49" s="128" t="s">
        <v>60</v>
      </c>
      <c r="H49" s="129" t="s">
        <v>61</v>
      </c>
      <c r="I49" s="129" t="s">
        <v>61</v>
      </c>
      <c r="J49" s="128"/>
    </row>
    <row r="50" spans="1:10" ht="24" customHeight="1" x14ac:dyDescent="0.25">
      <c r="A50" s="167" t="s">
        <v>62</v>
      </c>
      <c r="B50" s="167"/>
      <c r="C50" s="167"/>
      <c r="D50" s="167"/>
      <c r="E50" s="167"/>
      <c r="F50" s="167"/>
    </row>
    <row r="51" spans="1:10" ht="24" customHeight="1" x14ac:dyDescent="0.25">
      <c r="A51" s="130" t="s">
        <v>63</v>
      </c>
      <c r="B51" s="131" t="s">
        <v>64</v>
      </c>
      <c r="C51" s="131" t="s">
        <v>65</v>
      </c>
      <c r="D51" s="131" t="s">
        <v>66</v>
      </c>
      <c r="E51" s="131" t="s">
        <v>67</v>
      </c>
      <c r="F51" s="131" t="s">
        <v>68</v>
      </c>
      <c r="H51" s="13"/>
      <c r="I51" s="13"/>
    </row>
    <row r="52" spans="1:10" ht="24" customHeight="1" x14ac:dyDescent="0.25">
      <c r="A52" s="132"/>
      <c r="B52" s="133">
        <v>1</v>
      </c>
      <c r="C52" s="152" t="s">
        <v>79</v>
      </c>
      <c r="D52" s="153" t="s">
        <v>84</v>
      </c>
      <c r="E52" s="153" t="s">
        <v>87</v>
      </c>
      <c r="F52" s="153" t="s">
        <v>91</v>
      </c>
    </row>
    <row r="53" spans="1:10" ht="24" customHeight="1" x14ac:dyDescent="0.25">
      <c r="A53" s="135"/>
      <c r="B53" s="133">
        <v>2</v>
      </c>
      <c r="C53" s="152" t="s">
        <v>106</v>
      </c>
      <c r="D53" s="153" t="s">
        <v>85</v>
      </c>
      <c r="E53" s="152" t="s">
        <v>119</v>
      </c>
      <c r="F53" s="153" t="s">
        <v>92</v>
      </c>
    </row>
    <row r="54" spans="1:10" ht="24" customHeight="1" x14ac:dyDescent="0.25">
      <c r="A54" s="135"/>
      <c r="B54" s="133">
        <v>3</v>
      </c>
      <c r="C54" s="152" t="s">
        <v>80</v>
      </c>
      <c r="D54" s="152" t="s">
        <v>86</v>
      </c>
      <c r="E54" s="152" t="s">
        <v>88</v>
      </c>
      <c r="F54" s="153" t="s">
        <v>95</v>
      </c>
    </row>
    <row r="55" spans="1:10" ht="24" customHeight="1" x14ac:dyDescent="0.25">
      <c r="A55" s="135"/>
      <c r="B55" s="133">
        <v>4</v>
      </c>
      <c r="C55" s="152" t="s">
        <v>81</v>
      </c>
      <c r="D55" s="152" t="s">
        <v>135</v>
      </c>
      <c r="E55" s="220" t="s">
        <v>89</v>
      </c>
      <c r="F55" s="152" t="s">
        <v>93</v>
      </c>
    </row>
    <row r="56" spans="1:10" ht="24" customHeight="1" x14ac:dyDescent="0.25">
      <c r="A56" s="135"/>
      <c r="B56" s="133">
        <v>5</v>
      </c>
      <c r="C56" s="152" t="s">
        <v>117</v>
      </c>
      <c r="D56" s="153" t="s">
        <v>118</v>
      </c>
      <c r="E56" s="220" t="s">
        <v>90</v>
      </c>
      <c r="F56" s="220" t="s">
        <v>94</v>
      </c>
    </row>
    <row r="57" spans="1:10" ht="24" customHeight="1" x14ac:dyDescent="0.25">
      <c r="A57" s="135"/>
      <c r="B57" s="133">
        <v>6</v>
      </c>
      <c r="C57" s="152" t="s">
        <v>83</v>
      </c>
      <c r="D57" s="134"/>
      <c r="E57" s="134"/>
      <c r="F57" s="134"/>
    </row>
    <row r="58" spans="1:10" ht="24" customHeight="1" x14ac:dyDescent="0.25">
      <c r="A58" s="135"/>
      <c r="B58" s="133">
        <v>7</v>
      </c>
      <c r="C58" s="152" t="s">
        <v>133</v>
      </c>
      <c r="D58" s="134"/>
      <c r="E58" s="134"/>
      <c r="F58" s="134"/>
    </row>
    <row r="59" spans="1:10" ht="24" customHeight="1" x14ac:dyDescent="0.25">
      <c r="A59" s="135"/>
      <c r="B59" s="133">
        <v>8</v>
      </c>
      <c r="C59" s="152" t="s">
        <v>82</v>
      </c>
      <c r="D59" s="134"/>
      <c r="E59" s="134"/>
      <c r="F59" s="134"/>
    </row>
    <row r="60" spans="1:10" ht="24" customHeight="1" x14ac:dyDescent="0.25">
      <c r="A60" s="135"/>
      <c r="B60" s="133">
        <v>9</v>
      </c>
      <c r="C60" s="152" t="s">
        <v>134</v>
      </c>
      <c r="D60" s="134"/>
      <c r="E60" s="134"/>
      <c r="F60" s="134"/>
    </row>
    <row r="61" spans="1:10" ht="24" customHeight="1" x14ac:dyDescent="0.25">
      <c r="A61" s="136"/>
      <c r="B61" s="133">
        <v>10</v>
      </c>
      <c r="C61" s="152" t="s">
        <v>107</v>
      </c>
      <c r="D61" s="134"/>
      <c r="E61" s="134"/>
      <c r="F61" s="134"/>
    </row>
    <row r="62" spans="1:10" ht="12.75" customHeight="1" x14ac:dyDescent="0.25">
      <c r="F62" s="134"/>
    </row>
    <row r="63" spans="1:10" ht="24" customHeight="1" x14ac:dyDescent="0.25">
      <c r="A63" s="162" t="s">
        <v>69</v>
      </c>
      <c r="B63" s="162"/>
      <c r="C63" s="162"/>
      <c r="D63" s="162"/>
      <c r="E63" s="162"/>
      <c r="F63" s="162"/>
    </row>
    <row r="64" spans="1:10" ht="24" customHeight="1" x14ac:dyDescent="0.25">
      <c r="A64" s="130" t="s">
        <v>63</v>
      </c>
      <c r="B64" s="137" t="s">
        <v>64</v>
      </c>
      <c r="C64" s="131" t="s">
        <v>65</v>
      </c>
      <c r="D64" s="131" t="s">
        <v>66</v>
      </c>
      <c r="E64" s="131" t="s">
        <v>67</v>
      </c>
      <c r="F64" s="131" t="s">
        <v>68</v>
      </c>
      <c r="H64" s="13"/>
      <c r="I64" s="13"/>
    </row>
    <row r="65" spans="1:6" ht="24" customHeight="1" x14ac:dyDescent="0.25">
      <c r="A65" s="132"/>
      <c r="B65" s="138">
        <v>1</v>
      </c>
      <c r="C65" s="153" t="s">
        <v>120</v>
      </c>
      <c r="D65" s="153" t="s">
        <v>96</v>
      </c>
      <c r="E65" s="153" t="s">
        <v>97</v>
      </c>
      <c r="F65" s="153" t="s">
        <v>98</v>
      </c>
    </row>
    <row r="66" spans="1:6" ht="24" customHeight="1" x14ac:dyDescent="0.25">
      <c r="A66" s="135"/>
      <c r="B66" s="138">
        <v>2</v>
      </c>
      <c r="C66" s="152" t="s">
        <v>100</v>
      </c>
      <c r="D66" s="153" t="s">
        <v>108</v>
      </c>
      <c r="E66" s="153" t="s">
        <v>99</v>
      </c>
      <c r="F66" s="153"/>
    </row>
    <row r="67" spans="1:6" ht="24" customHeight="1" x14ac:dyDescent="0.25">
      <c r="A67" s="135"/>
      <c r="B67" s="138">
        <v>3</v>
      </c>
      <c r="C67" s="152" t="s">
        <v>122</v>
      </c>
      <c r="D67" s="153" t="s">
        <v>101</v>
      </c>
      <c r="E67" s="153" t="s">
        <v>102</v>
      </c>
      <c r="F67" s="153"/>
    </row>
    <row r="68" spans="1:6" ht="24" customHeight="1" x14ac:dyDescent="0.25">
      <c r="A68" s="135"/>
      <c r="B68" s="138">
        <v>4</v>
      </c>
      <c r="C68" s="153" t="s">
        <v>121</v>
      </c>
      <c r="D68" s="153" t="s">
        <v>103</v>
      </c>
      <c r="E68" s="153"/>
      <c r="F68" s="153"/>
    </row>
    <row r="69" spans="1:6" ht="24" customHeight="1" x14ac:dyDescent="0.25">
      <c r="A69" s="136"/>
      <c r="B69" s="138">
        <v>5</v>
      </c>
      <c r="C69" s="153" t="s">
        <v>104</v>
      </c>
      <c r="D69" s="153" t="s">
        <v>105</v>
      </c>
      <c r="E69" s="153"/>
      <c r="F69" s="153"/>
    </row>
    <row r="71" spans="1:6" ht="12.75" customHeight="1" x14ac:dyDescent="0.25">
      <c r="A71" s="163" t="s">
        <v>70</v>
      </c>
      <c r="B71" s="163"/>
      <c r="C71" s="165" t="s">
        <v>71</v>
      </c>
      <c r="D71" s="165"/>
      <c r="E71" s="163" t="s">
        <v>72</v>
      </c>
      <c r="F71" s="163"/>
    </row>
    <row r="72" spans="1:6" ht="8.25" customHeight="1" x14ac:dyDescent="0.25">
      <c r="A72" s="164"/>
      <c r="B72" s="164"/>
      <c r="C72" s="166"/>
      <c r="D72" s="166"/>
      <c r="E72" s="164"/>
      <c r="F72" s="164"/>
    </row>
    <row r="73" spans="1:6" ht="57" customHeight="1" x14ac:dyDescent="0.25">
      <c r="A73" s="156" t="s">
        <v>129</v>
      </c>
      <c r="B73" s="157"/>
      <c r="C73" s="156" t="s">
        <v>130</v>
      </c>
      <c r="D73" s="157"/>
      <c r="E73" s="156" t="s">
        <v>123</v>
      </c>
      <c r="F73" s="157"/>
    </row>
    <row r="74" spans="1:6" ht="57.75" customHeight="1" x14ac:dyDescent="0.25">
      <c r="A74" s="158"/>
      <c r="B74" s="159"/>
      <c r="C74" s="158"/>
      <c r="D74" s="159"/>
      <c r="E74" s="158"/>
      <c r="F74" s="159"/>
    </row>
    <row r="75" spans="1:6" ht="12.75" customHeight="1" x14ac:dyDescent="0.25">
      <c r="A75" s="158"/>
      <c r="B75" s="159"/>
      <c r="C75" s="158"/>
      <c r="D75" s="159"/>
      <c r="E75" s="158"/>
      <c r="F75" s="159"/>
    </row>
    <row r="76" spans="1:6" ht="12.75" customHeight="1" x14ac:dyDescent="0.25">
      <c r="A76" s="158"/>
      <c r="B76" s="159"/>
      <c r="C76" s="158"/>
      <c r="D76" s="159"/>
      <c r="E76" s="158"/>
      <c r="F76" s="159"/>
    </row>
    <row r="77" spans="1:6" ht="12.75" customHeight="1" x14ac:dyDescent="0.25">
      <c r="A77" s="158"/>
      <c r="B77" s="159"/>
      <c r="C77" s="158"/>
      <c r="D77" s="159"/>
      <c r="E77" s="158"/>
      <c r="F77" s="159"/>
    </row>
    <row r="78" spans="1:6" ht="12.75" customHeight="1" x14ac:dyDescent="0.25">
      <c r="A78" s="158"/>
      <c r="B78" s="159"/>
      <c r="C78" s="158"/>
      <c r="D78" s="159"/>
      <c r="E78" s="158"/>
      <c r="F78" s="159"/>
    </row>
    <row r="79" spans="1:6" ht="12.75" customHeight="1" x14ac:dyDescent="0.25">
      <c r="A79" s="158"/>
      <c r="B79" s="159"/>
      <c r="C79" s="158"/>
      <c r="D79" s="159"/>
      <c r="E79" s="158"/>
      <c r="F79" s="159"/>
    </row>
    <row r="80" spans="1:6" ht="12.75" customHeight="1" x14ac:dyDescent="0.25">
      <c r="A80" s="158"/>
      <c r="B80" s="159"/>
      <c r="C80" s="158"/>
      <c r="D80" s="159"/>
      <c r="E80" s="158"/>
      <c r="F80" s="159"/>
    </row>
    <row r="81" spans="1:6" ht="12.75" customHeight="1" x14ac:dyDescent="0.25">
      <c r="A81" s="160"/>
      <c r="B81" s="161"/>
      <c r="C81" s="160"/>
      <c r="D81" s="161"/>
      <c r="E81" s="160"/>
      <c r="F81" s="161"/>
    </row>
  </sheetData>
  <mergeCells count="31">
    <mergeCell ref="E15:G15"/>
    <mergeCell ref="A1:G2"/>
    <mergeCell ref="A3:D3"/>
    <mergeCell ref="E3:G3"/>
    <mergeCell ref="Q3:R3"/>
    <mergeCell ref="A4:D4"/>
    <mergeCell ref="E4:G4"/>
    <mergeCell ref="Q4:R4"/>
    <mergeCell ref="E7:G13"/>
    <mergeCell ref="A5:D5"/>
    <mergeCell ref="E5:G5"/>
    <mergeCell ref="E6:G6"/>
    <mergeCell ref="A50:F50"/>
    <mergeCell ref="E16:G16"/>
    <mergeCell ref="E17:G17"/>
    <mergeCell ref="E18:G18"/>
    <mergeCell ref="E19:G19"/>
    <mergeCell ref="E20:G20"/>
    <mergeCell ref="E21:G21"/>
    <mergeCell ref="B22:C22"/>
    <mergeCell ref="D22:E22"/>
    <mergeCell ref="A25:A26"/>
    <mergeCell ref="B25:C25"/>
    <mergeCell ref="E44:F44"/>
    <mergeCell ref="A73:B81"/>
    <mergeCell ref="E73:F81"/>
    <mergeCell ref="A63:F63"/>
    <mergeCell ref="A71:B72"/>
    <mergeCell ref="C71:D72"/>
    <mergeCell ref="E71:F72"/>
    <mergeCell ref="C73:D8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D9"/>
  <sheetViews>
    <sheetView workbookViewId="0">
      <selection activeCell="D10" sqref="D10"/>
    </sheetView>
  </sheetViews>
  <sheetFormatPr defaultColWidth="9" defaultRowHeight="12.75" x14ac:dyDescent="0.2"/>
  <cols>
    <col min="1" max="2" width="15.28515625" style="139" customWidth="1"/>
    <col min="3" max="3" width="28.85546875" style="139" customWidth="1"/>
    <col min="4" max="4" width="28.7109375" style="139" customWidth="1"/>
    <col min="5" max="16384" width="9" style="139"/>
  </cols>
  <sheetData>
    <row r="1" spans="3:4" ht="27.75" x14ac:dyDescent="0.2">
      <c r="C1" s="215" t="s">
        <v>73</v>
      </c>
      <c r="D1" s="215"/>
    </row>
    <row r="2" spans="3:4" ht="39.75" customHeight="1" x14ac:dyDescent="0.2">
      <c r="C2" s="140" t="s">
        <v>74</v>
      </c>
      <c r="D2" s="141"/>
    </row>
    <row r="3" spans="3:4" s="144" customFormat="1" ht="29.25" customHeight="1" x14ac:dyDescent="0.25">
      <c r="C3" s="142" t="s">
        <v>109</v>
      </c>
      <c r="D3" s="143">
        <f>'VC BIÊN HÒA T02.2017'!B7</f>
        <v>550000000</v>
      </c>
    </row>
    <row r="4" spans="3:4" s="144" customFormat="1" ht="29.25" customHeight="1" x14ac:dyDescent="0.25">
      <c r="C4" s="145" t="s">
        <v>110</v>
      </c>
      <c r="D4" s="146">
        <f>'VC BIÊN HÒA T02.2017'!B8</f>
        <v>414013000</v>
      </c>
    </row>
    <row r="5" spans="3:4" s="144" customFormat="1" ht="29.25" customHeight="1" x14ac:dyDescent="0.25">
      <c r="C5" s="147" t="s">
        <v>111</v>
      </c>
      <c r="D5" s="148">
        <f>'VC BIÊN HÒA T02.2017'!C8</f>
        <v>395057500</v>
      </c>
    </row>
    <row r="6" spans="3:4" s="144" customFormat="1" ht="29.25" customHeight="1" x14ac:dyDescent="0.25">
      <c r="C6" s="216" t="s">
        <v>112</v>
      </c>
      <c r="D6" s="149">
        <f>D4-D3</f>
        <v>-135987000</v>
      </c>
    </row>
    <row r="7" spans="3:4" s="144" customFormat="1" ht="29.25" customHeight="1" x14ac:dyDescent="0.25">
      <c r="C7" s="217"/>
      <c r="D7" s="150">
        <f>D4/D3-1</f>
        <v>-0.24724909090909086</v>
      </c>
    </row>
    <row r="8" spans="3:4" s="144" customFormat="1" ht="29.25" customHeight="1" x14ac:dyDescent="0.25">
      <c r="C8" s="218" t="s">
        <v>113</v>
      </c>
      <c r="D8" s="143">
        <f>D4-D5</f>
        <v>18955500</v>
      </c>
    </row>
    <row r="9" spans="3:4" s="144" customFormat="1" ht="29.25" customHeight="1" x14ac:dyDescent="0.25">
      <c r="C9" s="219"/>
      <c r="D9" s="151">
        <f>D4/D5-1</f>
        <v>4.7981622928307877E-2</v>
      </c>
    </row>
  </sheetData>
  <mergeCells count="3">
    <mergeCell ref="C1:D1"/>
    <mergeCell ref="C6:C7"/>
    <mergeCell ref="C8:C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VC BIÊN HÒA T02.2017</vt:lpstr>
      <vt:lpstr>VC 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Administrator</cp:lastModifiedBy>
  <dcterms:created xsi:type="dcterms:W3CDTF">2016-11-01T02:59:42Z</dcterms:created>
  <dcterms:modified xsi:type="dcterms:W3CDTF">2017-04-03T07:25:34Z</dcterms:modified>
</cp:coreProperties>
</file>