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7500" activeTab="1"/>
  </bookViews>
  <sheets>
    <sheet name="BIÊN HÒA T1.2018" sheetId="1" r:id="rId1"/>
    <sheet name="BIÊN HÒA Comp.sale " sheetId="2" r:id="rId2"/>
  </sheets>
  <calcPr calcId="144525"/>
</workbook>
</file>

<file path=xl/calcChain.xml><?xml version="1.0" encoding="utf-8"?>
<calcChain xmlns="http://schemas.openxmlformats.org/spreadsheetml/2006/main">
  <c r="G35" i="1" l="1"/>
  <c r="G37" i="1"/>
  <c r="F38" i="1" l="1"/>
  <c r="C44" i="1" l="1"/>
  <c r="D44" i="1"/>
  <c r="E44" i="1"/>
  <c r="F44" i="1"/>
  <c r="G44" i="1"/>
  <c r="H44" i="1"/>
  <c r="I44" i="1"/>
  <c r="J44" i="1"/>
  <c r="D13" i="2" l="1"/>
  <c r="E13" i="2"/>
  <c r="F13" i="2"/>
  <c r="D14" i="2"/>
  <c r="E14" i="2"/>
  <c r="F14" i="2"/>
  <c r="D5" i="2" l="1"/>
  <c r="D4" i="2"/>
  <c r="D3" i="2"/>
  <c r="E36" i="1"/>
  <c r="G36" i="1" s="1"/>
  <c r="B44" i="1"/>
  <c r="D9" i="2" l="1"/>
  <c r="D6" i="2"/>
  <c r="D7" i="2"/>
  <c r="E24" i="1"/>
  <c r="B38" i="1"/>
  <c r="C38" i="1"/>
  <c r="G40" i="1" l="1"/>
  <c r="E32" i="2"/>
  <c r="D37" i="1"/>
  <c r="D32" i="2" s="1"/>
  <c r="E31" i="2"/>
  <c r="D36" i="1"/>
  <c r="D31" i="2" s="1"/>
  <c r="D35" i="1"/>
  <c r="D30" i="2" s="1"/>
  <c r="E34" i="1"/>
  <c r="G34" i="1" s="1"/>
  <c r="E29" i="2" s="1"/>
  <c r="D34" i="1"/>
  <c r="D29" i="2" s="1"/>
  <c r="E33" i="1"/>
  <c r="G33" i="1" s="1"/>
  <c r="E28" i="2" s="1"/>
  <c r="D33" i="1"/>
  <c r="D28" i="2" s="1"/>
  <c r="E32" i="1"/>
  <c r="G32" i="1" s="1"/>
  <c r="E27" i="2" s="1"/>
  <c r="D32" i="1"/>
  <c r="D27" i="2" s="1"/>
  <c r="E31" i="1"/>
  <c r="G31" i="1" s="1"/>
  <c r="E26" i="2" s="1"/>
  <c r="D31" i="1"/>
  <c r="D26" i="2" s="1"/>
  <c r="E30" i="1"/>
  <c r="G30" i="1" s="1"/>
  <c r="E25" i="2" s="1"/>
  <c r="D30" i="1"/>
  <c r="D25" i="2" s="1"/>
  <c r="E29" i="1"/>
  <c r="G29" i="1" s="1"/>
  <c r="E24" i="2" s="1"/>
  <c r="D29" i="1"/>
  <c r="D24" i="2" s="1"/>
  <c r="E28" i="1"/>
  <c r="G28" i="1" s="1"/>
  <c r="E23" i="2" s="1"/>
  <c r="D28" i="1"/>
  <c r="D23" i="2" s="1"/>
  <c r="E27" i="1"/>
  <c r="G27" i="1" s="1"/>
  <c r="E22" i="2" s="1"/>
  <c r="D27" i="1"/>
  <c r="D22" i="2" s="1"/>
  <c r="E26" i="1"/>
  <c r="G26" i="1" s="1"/>
  <c r="E21" i="2" s="1"/>
  <c r="D26" i="1"/>
  <c r="D21" i="2" s="1"/>
  <c r="E25" i="1"/>
  <c r="D25" i="1"/>
  <c r="D20" i="2" s="1"/>
  <c r="G24" i="1"/>
  <c r="E19" i="2" s="1"/>
  <c r="D24" i="1"/>
  <c r="D19" i="2" s="1"/>
  <c r="E30" i="2" l="1"/>
  <c r="D33" i="2"/>
  <c r="D38" i="1"/>
  <c r="E38" i="1"/>
  <c r="D8" i="2"/>
  <c r="G25" i="1"/>
  <c r="E20" i="2" s="1"/>
  <c r="G38" i="1" l="1"/>
</calcChain>
</file>

<file path=xl/comments1.xml><?xml version="1.0" encoding="utf-8"?>
<comments xmlns="http://schemas.openxmlformats.org/spreadsheetml/2006/main">
  <authors>
    <author>PhuongThanh Tran</author>
    <author>bienhoa</author>
  </authors>
  <commentList>
    <comment ref="H26" authorId="0">
      <text>
        <r>
          <rPr>
            <b/>
            <sz val="9"/>
            <color indexed="81"/>
            <rFont val="Tahoma"/>
            <family val="2"/>
          </rPr>
          <t xml:space="preserve">     Số liệu bánh kem thực tế chuyển Hủy có giấy tờ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90
W: 28
</t>
        </r>
      </text>
    </comment>
    <comment ref="C63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318
W: 92
</t>
        </r>
      </text>
    </comment>
    <comment ref="C64" authorId="1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Sx: 196
W: 74
</t>
        </r>
      </text>
    </comment>
  </commentList>
</comments>
</file>

<file path=xl/sharedStrings.xml><?xml version="1.0" encoding="utf-8"?>
<sst xmlns="http://schemas.openxmlformats.org/spreadsheetml/2006/main" count="171" uniqueCount="144">
  <si>
    <t xml:space="preserve">II.Phân tích số liệu - Nhận xét </t>
  </si>
  <si>
    <t>Item</t>
  </si>
  <si>
    <t xml:space="preserve">Mục tiêu Cty đề ra </t>
  </si>
  <si>
    <t>Số lượng hóa đơn giảm giá</t>
  </si>
  <si>
    <t>Doanh thu giảm giá</t>
  </si>
  <si>
    <t>Doanh thu trước thuế (Pos)</t>
  </si>
  <si>
    <t xml:space="preserve">Số lượng Khách </t>
  </si>
  <si>
    <t>Doanh thu tiền mặt</t>
  </si>
  <si>
    <t>Doanh thu cà thẻ</t>
  </si>
  <si>
    <t>Doanh thu Voucher</t>
  </si>
  <si>
    <t>Số tiền thừa/thiếu</t>
  </si>
  <si>
    <t>Tổng số tiền thừa / thiếu</t>
  </si>
  <si>
    <t>III.Tình hình nhân sự</t>
  </si>
  <si>
    <t>Nhân sự Quầy</t>
  </si>
  <si>
    <t>Nhân sự Bếp</t>
  </si>
  <si>
    <t>Nhóm sản phẩm</t>
  </si>
  <si>
    <t>Số lượng sản xuất</t>
  </si>
  <si>
    <t>Số lượng hủy</t>
  </si>
  <si>
    <t>(%) Số lượng huỷ</t>
  </si>
  <si>
    <t>Cái</t>
  </si>
  <si>
    <t>Bun:</t>
  </si>
  <si>
    <t>Toast :</t>
  </si>
  <si>
    <t>Slice cake :</t>
  </si>
  <si>
    <t>Euro :</t>
  </si>
  <si>
    <t>Danish  :</t>
  </si>
  <si>
    <t>Accessories   :</t>
  </si>
  <si>
    <t>Sandwich :</t>
  </si>
  <si>
    <t>Dry cake :</t>
  </si>
  <si>
    <t>Pudding :</t>
  </si>
  <si>
    <t>Cookies :</t>
  </si>
  <si>
    <t>Moon Cake :</t>
  </si>
  <si>
    <t>IV.Phân tích doanh thu bán hàng /2 Giờ</t>
  </si>
  <si>
    <t>Trung bình doanh thu theo giờ/1Tháng</t>
  </si>
  <si>
    <t>Khoảng thời gian</t>
  </si>
  <si>
    <t>6:00~8:00</t>
  </si>
  <si>
    <t>8:00~10:00</t>
  </si>
  <si>
    <t>10:00~12:00</t>
  </si>
  <si>
    <t>12:00~14:00</t>
  </si>
  <si>
    <t>14:00~16:00</t>
  </si>
  <si>
    <t>16:00~18:00</t>
  </si>
  <si>
    <t>18:00~20:00</t>
  </si>
  <si>
    <t>20:00~22:00</t>
  </si>
  <si>
    <t>22:00~22:30</t>
  </si>
  <si>
    <t>Doanh thu</t>
  </si>
  <si>
    <t>Trung bình hóa đơn</t>
  </si>
  <si>
    <t>OPEN</t>
  </si>
  <si>
    <t>Big Hours</t>
  </si>
  <si>
    <t>TOP SẢN PHẨM BÁN CHẠY</t>
  </si>
  <si>
    <t>Ý kiến đề xuất của cửa hàng</t>
  </si>
  <si>
    <t>TOP</t>
  </si>
  <si>
    <t>Top BUN</t>
  </si>
  <si>
    <t>Top CAKE</t>
  </si>
  <si>
    <t xml:space="preserve">Top DRY </t>
  </si>
  <si>
    <t>Top SLICE</t>
  </si>
  <si>
    <t>TOP SẢN PHẨM BÁN CHẬM</t>
  </si>
  <si>
    <t>Chương trình MKT đang chạy</t>
  </si>
  <si>
    <t>Hiệu quả chương trình</t>
  </si>
  <si>
    <t xml:space="preserve">Đề xuất chương trình MKT tại cửa hàng </t>
  </si>
  <si>
    <t xml:space="preserve">Com.Sales Target </t>
  </si>
  <si>
    <t>STORE NAME</t>
  </si>
  <si>
    <t>Doanh Thu Đon hàng + Doanh Thu Ngoài Bánh kem size lớn.</t>
  </si>
  <si>
    <t xml:space="preserve">Nhân sự bán thời gian </t>
  </si>
  <si>
    <t>Gourmet drink (Nước uống pha chế) :</t>
  </si>
  <si>
    <t>Soft drink (Nước uống đóng chai) :</t>
  </si>
  <si>
    <t xml:space="preserve">Tổng Doanh thu </t>
  </si>
  <si>
    <t>Cake (Bánh kem ổ)</t>
  </si>
  <si>
    <t>Doanh Thu                          (đã bao gồm 10% VAT)</t>
  </si>
  <si>
    <t>Số lượng Bán</t>
  </si>
  <si>
    <t>Dữ liệu Bán POS</t>
  </si>
  <si>
    <t>Phần trăm nhóm sản phẩm</t>
  </si>
  <si>
    <t>% Hủy</t>
  </si>
  <si>
    <t>Lý do tại sao Đạt hoặc Không Đạt Target?</t>
  </si>
  <si>
    <t>Kế hoạch và giả pháp của QLCH + QL Bếp cho việc thúc đẩy Dthu là gì ?</t>
  </si>
  <si>
    <t>So sánh Doanh thu của Tháng hiện tại so với Tháng trước đó Bạn nhận ra được điều gì ?</t>
  </si>
  <si>
    <t>Nguyên nhân tại sao TC Tháng hiện tại (tăng hoặc giảm) hơn so với Tháng trước đó &amp; so với Năm trước?</t>
  </si>
  <si>
    <t>Target 2017</t>
  </si>
  <si>
    <t xml:space="preserve">Total Sale Tháng 06.2017 </t>
  </si>
  <si>
    <t>Com. 2017 with 2016</t>
  </si>
  <si>
    <t>Com. 2017 with Target</t>
  </si>
  <si>
    <t>Nguyên nhân tại sao AC Tháng hiện tại (tăng hoặc giảm) hơn so với Tháng trước đó &amp; so với Năm trước?</t>
  </si>
  <si>
    <t>Tháng trước</t>
  </si>
  <si>
    <t>Năm nay 2017</t>
  </si>
  <si>
    <t>Năm trước 2016</t>
  </si>
  <si>
    <t>Production Mix_Hỗn hợp sản phẩm</t>
  </si>
  <si>
    <t>Transaction count (TC)</t>
  </si>
  <si>
    <t>Average Check (AC)</t>
  </si>
  <si>
    <t>Comperation TC/AC</t>
  </si>
  <si>
    <t>Com.Tc/Ac</t>
  </si>
  <si>
    <t>Số lượng Khách_TC</t>
  </si>
  <si>
    <t>Trung Bình Hóa đơn_AC</t>
  </si>
  <si>
    <t>Phần trăm đạt được so với                           Mục tiêu đề ra (%)</t>
  </si>
  <si>
    <t>Cửa hàng:  VC BIÊN HÒA</t>
  </si>
  <si>
    <t>Chức vụ: QLCH</t>
  </si>
  <si>
    <t>Địa chỉ cửa hàng: L1-04 1096 PHẠM VĂN THUẬN, P. TÂN MAI, TP BIÊN HÒA, ĐN</t>
  </si>
  <si>
    <t>Tổng doanh thu POS _DTN</t>
  </si>
  <si>
    <t>Muffin</t>
  </si>
  <si>
    <t>Chantily</t>
  </si>
  <si>
    <t>Macha macha</t>
  </si>
  <si>
    <t>SR Pamassan Cheese</t>
  </si>
  <si>
    <t>Japan Ligh Cheese</t>
  </si>
  <si>
    <t>SR Green Tea</t>
  </si>
  <si>
    <t>Spring in the City</t>
  </si>
  <si>
    <t>Floss</t>
  </si>
  <si>
    <t>Fire Floss</t>
  </si>
  <si>
    <t>Chicken Parmesan</t>
  </si>
  <si>
    <t>C Macha Macha</t>
  </si>
  <si>
    <t xml:space="preserve">BREADTALK _Monthly Report Form </t>
  </si>
  <si>
    <t>Nhân viên Báo cáo:      LỶ LÂM NGỌC TUYỀN</t>
  </si>
  <si>
    <t>Fresh Cream( SN01)</t>
  </si>
  <si>
    <t>C Blackforest</t>
  </si>
  <si>
    <t>Black sesame ráisin</t>
  </si>
  <si>
    <t>Moon cake:</t>
  </si>
  <si>
    <t>Double cheese</t>
  </si>
  <si>
    <t>Blueberry Custard</t>
  </si>
  <si>
    <t>Raisin cream cheese</t>
  </si>
  <si>
    <t>Tỉamisu</t>
  </si>
  <si>
    <t>Pizza</t>
  </si>
  <si>
    <t>Golden lava Bun</t>
  </si>
  <si>
    <t>I.Dữ liệu Doanh thu Tháng 2.2018</t>
  </si>
  <si>
    <t>Cranberry cream cheese</t>
  </si>
  <si>
    <t>C Chantily</t>
  </si>
  <si>
    <t>graffity</t>
  </si>
  <si>
    <t>Bacon cheese earthquake</t>
  </si>
  <si>
    <t>Bacon full of cheese</t>
  </si>
  <si>
    <t>sr tiger</t>
  </si>
  <si>
    <t>T cure golden Flower</t>
  </si>
  <si>
    <t>big eye</t>
  </si>
  <si>
    <t>C Passion cheese</t>
  </si>
  <si>
    <t xml:space="preserve">C Tiramisu </t>
  </si>
  <si>
    <t>C Mocha Cheese</t>
  </si>
  <si>
    <t>Strawberry Bliss</t>
  </si>
  <si>
    <t>Raisin cranberry baguette</t>
  </si>
  <si>
    <t>Chương trình đề xuất:
- Làm thẻ tích lũy cho khách hàng mua bánh với hóa đơn từ 300.000 cho lần đầu tiên và giảm giá khoảng 5-10% sau khi tích lũy 10 lần. 
- Kết hợp với trang Foody BH để giao hàng, tạo thêm ct khuyến mãi hấp dãn và tìm kiếm thêm khách hàng qua mạng xã hội</t>
  </si>
  <si>
    <t>~Trước hết là phải duy trì sự ổn định hoạt động của cửa hàng  sau đó tìm kiếm các đơn hàng lớn từ các công ty và tổ chức .
- Liên kết với các trang ăn uống tại BH để tạo thêm khách hàng và có thêm ưu đãi hấp dẫn từ đối tác. 
- Tạo thêm ct ữu đãi để giữ và thu hút khách hàng bill lớn ( khách hàng tiềm năng)</t>
  </si>
  <si>
    <t>Tháng 4.2018</t>
  </si>
  <si>
    <t>crater honey cheese cake</t>
  </si>
  <si>
    <t>Tháng 5.2018</t>
  </si>
  <si>
    <t>Tháng 5.2017</t>
  </si>
  <si>
    <t>~Tháng 5/2018, đạt target. Vì lượng khách đến trung tâm khá nhiều, ct marketing trong tháng khá hấp dẫn</t>
  </si>
  <si>
    <t>~ Doanh thu tháng 5 giảm so với tháng trước. Vì tháng trước có đơn hàng bánh lớn</t>
  </si>
  <si>
    <t>~TC của tháng 5/2018 giảm khoảng 45 khách so với tháng trước và tăng hơn gần 1000 khách so với năm trước. Bởi vì tháng 5/2018, trung tâm có chương trình 30/4, 1/5 và ca nhạc sôi động và liên kết với FB để kích cầu hiệu quả nên lượng khách tháng này vào mall nhiều.</t>
  </si>
  <si>
    <t>Tháng hiện tại giảm hơn so với Tháng 4/2018 không đáng kể. Vì TC giảm nên AC giảm</t>
  </si>
  <si>
    <t>Các chương trình trong tháng 5:
- Combo Dry Cake
- Golden Larva Croissant
- Mua set 4 bánh trong bst Green Gảden được tặng 1 bánh trong bst 
- Mua bánh kem Slice trong bst Green Garden chỉ 80k
- Mua 2 bánh trong BST Messy đc giảm 10.000</t>
  </si>
  <si>
    <t xml:space="preserve">  -Combo dry cake:  sức mua combo tăng hơn đáng kể so với thang 4/2018
-Chương trình combo Golden Larva Croissant được khách hàng ưu thích và sử dụng nhiều..Nhưng đang có xu hướng bị giảm dần
- Dòng sản phẩm Green Garden đang giảm sự quan tâm của khách
-Chương trình mua 2 bánh kem silce giá 80k chưa đc khách hưởng ứng
- BST Messy đang dần đc khách hàng quan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</si>
</sst>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0;\(#,##0\)"/>
    <numFmt numFmtId="166" formatCode="#,##0;\-#,##0"/>
    <numFmt numFmtId="167" formatCode="_-* #,##0\ _₫_-;\-* #,##0\ _₫_-;_-* &quot;-&quot;??\ _₫_-;_-@_-"/>
  </numFmts>
  <fonts count="84" x14ac:knownFonts="1"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  <charset val="163"/>
    </font>
    <font>
      <b/>
      <i/>
      <sz val="16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  <charset val="163"/>
    </font>
    <font>
      <b/>
      <i/>
      <sz val="12"/>
      <color rgb="FFFF0000"/>
      <name val="Times New Roman"/>
      <family val="1"/>
      <charset val="163"/>
    </font>
    <font>
      <b/>
      <sz val="12"/>
      <name val="Arial"/>
      <family val="2"/>
      <charset val="163"/>
    </font>
    <font>
      <sz val="12"/>
      <color rgb="FF000000"/>
      <name val="Cambria"/>
      <family val="1"/>
      <charset val="163"/>
      <scheme val="major"/>
    </font>
    <font>
      <sz val="12"/>
      <color rgb="FF000000"/>
      <name val="Arial"/>
      <family val="2"/>
      <charset val="163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  <charset val="163"/>
    </font>
    <font>
      <sz val="10"/>
      <color rgb="FF000000"/>
      <name val="Cambria"/>
      <family val="1"/>
      <charset val="163"/>
      <scheme val="major"/>
    </font>
    <font>
      <b/>
      <i/>
      <sz val="10"/>
      <color rgb="FF000000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i/>
      <sz val="10"/>
      <color rgb="FFFF0000"/>
      <name val="Times New Roman"/>
      <family val="1"/>
      <charset val="163"/>
    </font>
    <font>
      <b/>
      <i/>
      <sz val="11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2"/>
      <color rgb="FF000000"/>
      <name val="Times New Roman"/>
      <family val="1"/>
      <charset val="163"/>
    </font>
    <font>
      <b/>
      <sz val="12"/>
      <name val="Calibri"/>
      <family val="2"/>
      <charset val="163"/>
      <scheme val="minor"/>
    </font>
    <font>
      <b/>
      <i/>
      <sz val="11"/>
      <color rgb="FF000000"/>
      <name val="Times New Roman"/>
      <family val="1"/>
      <charset val="163"/>
    </font>
    <font>
      <b/>
      <i/>
      <sz val="12"/>
      <color rgb="FF000000"/>
      <name val="Times New Roman"/>
      <family val="1"/>
    </font>
    <font>
      <sz val="11"/>
      <name val="Arial"/>
      <family val="2"/>
    </font>
    <font>
      <i/>
      <sz val="12"/>
      <color rgb="FFFF0000"/>
      <name val="Arial"/>
      <family val="2"/>
      <charset val="163"/>
    </font>
    <font>
      <b/>
      <sz val="11"/>
      <color rgb="FF000000"/>
      <name val="Times New Roman"/>
      <family val="1"/>
    </font>
    <font>
      <b/>
      <sz val="9"/>
      <color rgb="FF000000"/>
      <name val="Arial"/>
      <family val="2"/>
    </font>
    <font>
      <b/>
      <sz val="9"/>
      <color rgb="FF000000"/>
      <name val="Arial"/>
      <family val="2"/>
      <charset val="163"/>
    </font>
    <font>
      <b/>
      <sz val="11"/>
      <name val="Times New Roman"/>
      <family val="1"/>
      <charset val="163"/>
    </font>
    <font>
      <b/>
      <i/>
      <sz val="9"/>
      <name val="Arial"/>
      <family val="2"/>
    </font>
    <font>
      <b/>
      <sz val="11"/>
      <name val="Times New Roman"/>
      <family val="1"/>
    </font>
    <font>
      <b/>
      <i/>
      <sz val="9"/>
      <name val="Arial"/>
      <family val="2"/>
      <charset val="163"/>
    </font>
    <font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9"/>
      <color rgb="FFFF0000"/>
      <name val="Arial"/>
      <family val="2"/>
    </font>
    <font>
      <b/>
      <sz val="11"/>
      <color theme="3"/>
      <name val="Arial"/>
      <family val="2"/>
    </font>
    <font>
      <b/>
      <sz val="12"/>
      <color theme="3"/>
      <name val="Times New Roman"/>
      <family val="1"/>
    </font>
    <font>
      <b/>
      <sz val="11"/>
      <color theme="3"/>
      <name val="Times New Roman"/>
      <family val="1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3"/>
      <name val="Arial"/>
      <family val="2"/>
    </font>
    <font>
      <b/>
      <i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  <charset val="163"/>
    </font>
    <font>
      <b/>
      <sz val="11"/>
      <color rgb="FF000000"/>
      <name val="Cambria"/>
      <family val="1"/>
      <charset val="163"/>
      <scheme val="major"/>
    </font>
    <font>
      <b/>
      <sz val="10"/>
      <color rgb="FF000000"/>
      <name val="Cambria"/>
      <family val="1"/>
      <charset val="163"/>
      <scheme val="major"/>
    </font>
    <font>
      <sz val="11"/>
      <color rgb="FFC00000"/>
      <name val="Arial"/>
      <family val="2"/>
    </font>
    <font>
      <sz val="14"/>
      <color rgb="FF000000"/>
      <name val="Times New Roman"/>
      <family val="1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  <charset val="163"/>
    </font>
    <font>
      <sz val="12"/>
      <color rgb="FFFF0000"/>
      <name val="Times New Roman"/>
      <family val="1"/>
    </font>
    <font>
      <sz val="14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  <charset val="163"/>
    </font>
    <font>
      <b/>
      <sz val="14"/>
      <color rgb="FFFF0000"/>
      <name val="Times New Roman"/>
      <family val="1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</font>
    <font>
      <b/>
      <sz val="12"/>
      <color rgb="FF000000"/>
      <name val="Arial"/>
      <family val="2"/>
      <charset val="163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22"/>
      <color rgb="FF000000"/>
      <name val="Cambria"/>
      <family val="1"/>
      <charset val="163"/>
      <scheme val="major"/>
    </font>
    <font>
      <b/>
      <sz val="24"/>
      <color rgb="FF000000"/>
      <name val="Cambria"/>
      <family val="1"/>
      <charset val="163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Times New Roman"/>
      <family val="1"/>
      <charset val="163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Cambria"/>
      <family val="1"/>
      <charset val="163"/>
    </font>
    <font>
      <b/>
      <sz val="11"/>
      <color rgb="FFFF0000"/>
      <name val="Times New Roman"/>
      <family val="1"/>
      <charset val="163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FF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9694"/>
      </patternFill>
    </fill>
    <fill>
      <patternFill patternType="solid">
        <fgColor rgb="FFE6B9B8"/>
        <bgColor rgb="FFE6B9B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00"/>
      </patternFill>
    </fill>
  </fills>
  <borders count="4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0">
    <xf numFmtId="0" fontId="0" fillId="0" borderId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3" applyFont="1" applyBorder="1" applyAlignment="1"/>
    <xf numFmtId="0" fontId="2" fillId="0" borderId="0" xfId="3" applyFont="1" applyBorder="1" applyAlignment="1">
      <alignment horizontal="center"/>
    </xf>
    <xf numFmtId="9" fontId="0" fillId="0" borderId="0" xfId="4" applyFont="1" applyAlignment="1">
      <alignment horizontal="center" wrapText="1"/>
    </xf>
    <xf numFmtId="0" fontId="1" fillId="0" borderId="0" xfId="3" applyFont="1" applyAlignment="1">
      <alignment wrapText="1"/>
    </xf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center" wrapText="1"/>
    </xf>
    <xf numFmtId="0" fontId="3" fillId="0" borderId="0" xfId="3" applyFont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 wrapText="1"/>
    </xf>
    <xf numFmtId="9" fontId="0" fillId="0" borderId="0" xfId="4" applyFont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1" fillId="0" borderId="0" xfId="3" applyFont="1" applyAlignment="1">
      <alignment horizontal="center" wrapText="1"/>
    </xf>
    <xf numFmtId="0" fontId="7" fillId="0" borderId="0" xfId="3" applyFont="1" applyBorder="1" applyAlignment="1">
      <alignment horizontal="left" vertical="center" wrapText="1"/>
    </xf>
    <xf numFmtId="0" fontId="8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 wrapText="1"/>
    </xf>
    <xf numFmtId="165" fontId="10" fillId="0" borderId="13" xfId="3" applyNumberFormat="1" applyFont="1" applyBorder="1" applyAlignment="1">
      <alignment horizontal="right" vertical="center" wrapText="1"/>
    </xf>
    <xf numFmtId="0" fontId="11" fillId="0" borderId="0" xfId="3" applyFont="1" applyBorder="1" applyAlignment="1">
      <alignment horizontal="left" vertical="center" wrapText="1"/>
    </xf>
    <xf numFmtId="0" fontId="1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/>
    </xf>
    <xf numFmtId="165" fontId="12" fillId="0" borderId="13" xfId="3" applyNumberFormat="1" applyFont="1" applyBorder="1" applyAlignment="1">
      <alignment horizontal="right" vertical="center"/>
    </xf>
    <xf numFmtId="165" fontId="12" fillId="0" borderId="13" xfId="3" applyNumberFormat="1" applyFont="1" applyBorder="1" applyAlignment="1">
      <alignment horizontal="right" vertical="center" wrapText="1"/>
    </xf>
    <xf numFmtId="165" fontId="13" fillId="0" borderId="13" xfId="3" applyNumberFormat="1" applyFont="1" applyBorder="1" applyAlignment="1">
      <alignment vertical="center" wrapText="1"/>
    </xf>
    <xf numFmtId="165" fontId="14" fillId="0" borderId="13" xfId="3" applyNumberFormat="1" applyFont="1" applyBorder="1" applyAlignment="1">
      <alignment vertical="center" wrapText="1"/>
    </xf>
    <xf numFmtId="165" fontId="12" fillId="0" borderId="13" xfId="3" applyNumberFormat="1" applyFont="1" applyBorder="1" applyAlignment="1">
      <alignment vertical="center" wrapText="1"/>
    </xf>
    <xf numFmtId="9" fontId="16" fillId="3" borderId="13" xfId="3" applyNumberFormat="1" applyFont="1" applyFill="1" applyBorder="1" applyAlignment="1">
      <alignment vertical="center" wrapText="1"/>
    </xf>
    <xf numFmtId="0" fontId="11" fillId="0" borderId="0" xfId="3" applyFont="1" applyBorder="1" applyAlignment="1">
      <alignment horizontal="left" vertical="top" wrapText="1"/>
    </xf>
    <xf numFmtId="0" fontId="9" fillId="4" borderId="13" xfId="3" applyFont="1" applyFill="1" applyBorder="1" applyAlignment="1">
      <alignment vertical="center" wrapText="1"/>
    </xf>
    <xf numFmtId="3" fontId="12" fillId="5" borderId="13" xfId="3" applyNumberFormat="1" applyFont="1" applyFill="1" applyBorder="1" applyAlignment="1">
      <alignment vertical="center" wrapText="1"/>
    </xf>
    <xf numFmtId="165" fontId="12" fillId="4" borderId="13" xfId="3" quotePrefix="1" applyNumberFormat="1" applyFont="1" applyFill="1" applyBorder="1" applyAlignment="1">
      <alignment horizontal="right" vertical="center" wrapText="1"/>
    </xf>
    <xf numFmtId="0" fontId="9" fillId="0" borderId="13" xfId="3" applyFont="1" applyBorder="1" applyAlignment="1">
      <alignment horizontal="left" vertical="center" wrapText="1"/>
    </xf>
    <xf numFmtId="0" fontId="9" fillId="6" borderId="2" xfId="3" applyFont="1" applyFill="1" applyBorder="1" applyAlignment="1">
      <alignment vertical="center" wrapText="1"/>
    </xf>
    <xf numFmtId="0" fontId="21" fillId="0" borderId="2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22" fillId="7" borderId="25" xfId="3" applyFont="1" applyFill="1" applyBorder="1" applyAlignment="1">
      <alignment horizontal="left"/>
    </xf>
    <xf numFmtId="0" fontId="4" fillId="8" borderId="25" xfId="3" applyFont="1" applyFill="1" applyBorder="1" applyAlignment="1">
      <alignment wrapText="1"/>
    </xf>
    <xf numFmtId="0" fontId="8" fillId="8" borderId="26" xfId="3" applyFont="1" applyFill="1" applyBorder="1" applyAlignment="1"/>
    <xf numFmtId="9" fontId="25" fillId="9" borderId="23" xfId="4" applyFont="1" applyFill="1" applyBorder="1" applyAlignment="1">
      <alignment horizontal="center" vertical="center"/>
    </xf>
    <xf numFmtId="165" fontId="24" fillId="9" borderId="24" xfId="3" applyNumberFormat="1" applyFont="1" applyFill="1" applyBorder="1" applyAlignment="1">
      <alignment horizontal="center" vertical="center"/>
    </xf>
    <xf numFmtId="165" fontId="24" fillId="9" borderId="2" xfId="3" applyNumberFormat="1" applyFont="1" applyFill="1" applyBorder="1" applyAlignment="1">
      <alignment horizontal="center" vertical="center"/>
    </xf>
    <xf numFmtId="165" fontId="25" fillId="9" borderId="26" xfId="3" applyNumberFormat="1" applyFont="1" applyFill="1" applyBorder="1" applyAlignment="1">
      <alignment horizontal="center" vertical="center"/>
    </xf>
    <xf numFmtId="165" fontId="25" fillId="9" borderId="24" xfId="3" applyNumberFormat="1" applyFont="1" applyFill="1" applyBorder="1" applyAlignment="1">
      <alignment horizontal="center" vertical="center"/>
    </xf>
    <xf numFmtId="165" fontId="25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/>
    </xf>
    <xf numFmtId="165" fontId="27" fillId="0" borderId="26" xfId="3" applyNumberFormat="1" applyFont="1" applyBorder="1" applyAlignment="1">
      <alignment horizontal="center" vertical="center"/>
    </xf>
    <xf numFmtId="165" fontId="27" fillId="0" borderId="23" xfId="3" applyNumberFormat="1" applyFont="1" applyBorder="1" applyAlignment="1">
      <alignment horizontal="right" vertical="center"/>
    </xf>
    <xf numFmtId="9" fontId="27" fillId="0" borderId="23" xfId="3" applyNumberFormat="1" applyFont="1" applyBorder="1" applyAlignment="1">
      <alignment horizontal="center" vertical="center"/>
    </xf>
    <xf numFmtId="167" fontId="27" fillId="0" borderId="23" xfId="5" applyNumberFormat="1" applyFont="1" applyBorder="1" applyAlignment="1">
      <alignment vertical="center"/>
    </xf>
    <xf numFmtId="165" fontId="28" fillId="0" borderId="23" xfId="3" applyNumberFormat="1" applyFont="1" applyBorder="1" applyAlignment="1">
      <alignment horizontal="center"/>
    </xf>
    <xf numFmtId="9" fontId="29" fillId="1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wrapText="1"/>
    </xf>
    <xf numFmtId="165" fontId="26" fillId="0" borderId="27" xfId="3" applyNumberFormat="1" applyFont="1" applyBorder="1" applyAlignment="1">
      <alignment horizontal="left"/>
    </xf>
    <xf numFmtId="165" fontId="29" fillId="0" borderId="26" xfId="3" applyNumberFormat="1" applyFont="1" applyBorder="1" applyAlignment="1">
      <alignment horizontal="center" vertical="center"/>
    </xf>
    <xf numFmtId="165" fontId="26" fillId="0" borderId="29" xfId="3" applyNumberFormat="1" applyFont="1" applyBorder="1" applyAlignment="1">
      <alignment horizontal="left"/>
    </xf>
    <xf numFmtId="165" fontId="29" fillId="0" borderId="23" xfId="3" applyNumberFormat="1" applyFont="1" applyBorder="1" applyAlignment="1">
      <alignment horizontal="center" vertical="center"/>
    </xf>
    <xf numFmtId="165" fontId="26" fillId="0" borderId="23" xfId="3" applyNumberFormat="1" applyFont="1" applyBorder="1" applyAlignment="1">
      <alignment horizontal="left"/>
    </xf>
    <xf numFmtId="165" fontId="26" fillId="0" borderId="30" xfId="3" applyNumberFormat="1" applyFont="1" applyBorder="1" applyAlignment="1">
      <alignment horizontal="left"/>
    </xf>
    <xf numFmtId="165" fontId="27" fillId="0" borderId="23" xfId="3" applyNumberFormat="1" applyFont="1" applyBorder="1" applyAlignment="1">
      <alignment horizontal="center" vertical="center"/>
    </xf>
    <xf numFmtId="165" fontId="28" fillId="0" borderId="30" xfId="3" applyNumberFormat="1" applyFont="1" applyBorder="1" applyAlignment="1">
      <alignment horizontal="center"/>
    </xf>
    <xf numFmtId="0" fontId="30" fillId="0" borderId="0" xfId="3" applyFont="1" applyAlignment="1">
      <alignment wrapText="1"/>
    </xf>
    <xf numFmtId="165" fontId="31" fillId="11" borderId="23" xfId="3" applyNumberFormat="1" applyFont="1" applyFill="1" applyBorder="1" applyAlignment="1">
      <alignment horizontal="center" vertical="center"/>
    </xf>
    <xf numFmtId="165" fontId="32" fillId="11" borderId="29" xfId="3" applyNumberFormat="1" applyFont="1" applyFill="1" applyBorder="1" applyAlignment="1">
      <alignment horizontal="center" vertical="center"/>
    </xf>
    <xf numFmtId="167" fontId="29" fillId="11" borderId="23" xfId="1" applyNumberFormat="1" applyFont="1" applyFill="1" applyBorder="1" applyAlignment="1">
      <alignment horizontal="right" vertical="center"/>
    </xf>
    <xf numFmtId="9" fontId="29" fillId="11" borderId="23" xfId="2" applyFont="1" applyFill="1" applyBorder="1" applyAlignment="1">
      <alignment horizontal="center" vertical="center"/>
    </xf>
    <xf numFmtId="167" fontId="29" fillId="11" borderId="23" xfId="5" applyNumberFormat="1" applyFont="1" applyFill="1" applyBorder="1" applyAlignment="1">
      <alignment horizontal="center" vertical="center"/>
    </xf>
    <xf numFmtId="9" fontId="32" fillId="11" borderId="2" xfId="2" applyFont="1" applyFill="1" applyBorder="1" applyAlignment="1">
      <alignment horizontal="center" vertical="center"/>
    </xf>
    <xf numFmtId="0" fontId="34" fillId="0" borderId="0" xfId="3" applyFont="1" applyAlignment="1">
      <alignment wrapText="1"/>
    </xf>
    <xf numFmtId="165" fontId="24" fillId="12" borderId="0" xfId="3" applyNumberFormat="1" applyFont="1" applyFill="1" applyBorder="1" applyAlignment="1">
      <alignment horizontal="center" vertical="center"/>
    </xf>
    <xf numFmtId="0" fontId="1" fillId="0" borderId="0" xfId="3" applyFont="1" applyBorder="1" applyAlignment="1">
      <alignment wrapText="1"/>
    </xf>
    <xf numFmtId="9" fontId="24" fillId="12" borderId="0" xfId="4" applyFont="1" applyFill="1" applyBorder="1" applyAlignment="1">
      <alignment horizontal="center" vertical="center"/>
    </xf>
    <xf numFmtId="165" fontId="6" fillId="13" borderId="2" xfId="3" applyNumberFormat="1" applyFont="1" applyFill="1" applyBorder="1" applyAlignment="1">
      <alignment vertical="center"/>
    </xf>
    <xf numFmtId="0" fontId="30" fillId="13" borderId="25" xfId="3" applyFont="1" applyFill="1" applyBorder="1" applyAlignment="1">
      <alignment vertical="center" wrapText="1"/>
    </xf>
    <xf numFmtId="165" fontId="36" fillId="14" borderId="2" xfId="3" applyNumberFormat="1" applyFont="1" applyFill="1" applyBorder="1" applyAlignment="1">
      <alignment horizontal="center" vertical="center"/>
    </xf>
    <xf numFmtId="0" fontId="30" fillId="0" borderId="31" xfId="3" applyFont="1" applyBorder="1" applyAlignment="1">
      <alignment vertical="center" wrapText="1"/>
    </xf>
    <xf numFmtId="164" fontId="0" fillId="0" borderId="0" xfId="5" applyNumberFormat="1" applyFont="1" applyAlignment="1">
      <alignment vertical="center" wrapText="1"/>
    </xf>
    <xf numFmtId="165" fontId="37" fillId="0" borderId="2" xfId="3" applyNumberFormat="1" applyFont="1" applyBorder="1" applyAlignment="1">
      <alignment vertical="center"/>
    </xf>
    <xf numFmtId="165" fontId="38" fillId="8" borderId="26" xfId="3" applyNumberFormat="1" applyFont="1" applyFill="1" applyBorder="1" applyAlignment="1">
      <alignment horizontal="center" vertical="center"/>
    </xf>
    <xf numFmtId="165" fontId="38" fillId="0" borderId="23" xfId="3" applyNumberFormat="1" applyFont="1" applyBorder="1" applyAlignment="1">
      <alignment horizontal="center" vertical="center"/>
    </xf>
    <xf numFmtId="165" fontId="38" fillId="0" borderId="29" xfId="3" applyNumberFormat="1" applyFont="1" applyBorder="1" applyAlignment="1">
      <alignment horizontal="center" vertical="center"/>
    </xf>
    <xf numFmtId="165" fontId="38" fillId="3" borderId="23" xfId="3" applyNumberFormat="1" applyFont="1" applyFill="1" applyBorder="1" applyAlignment="1">
      <alignment horizontal="center" vertical="center"/>
    </xf>
    <xf numFmtId="165" fontId="39" fillId="0" borderId="23" xfId="3" applyNumberFormat="1" applyFont="1" applyBorder="1" applyAlignment="1">
      <alignment horizontal="center" vertical="center"/>
    </xf>
    <xf numFmtId="165" fontId="40" fillId="0" borderId="2" xfId="3" applyNumberFormat="1" applyFont="1" applyBorder="1" applyAlignment="1">
      <alignment vertical="center"/>
    </xf>
    <xf numFmtId="3" fontId="41" fillId="0" borderId="26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vertical="center"/>
    </xf>
    <xf numFmtId="3" fontId="41" fillId="3" borderId="23" xfId="3" applyNumberFormat="1" applyFont="1" applyFill="1" applyBorder="1" applyAlignment="1">
      <alignment vertical="center"/>
    </xf>
    <xf numFmtId="165" fontId="41" fillId="0" borderId="30" xfId="3" applyNumberFormat="1" applyFont="1" applyBorder="1" applyAlignment="1">
      <alignment horizontal="center" vertical="center"/>
    </xf>
    <xf numFmtId="0" fontId="42" fillId="0" borderId="0" xfId="3" applyFont="1" applyAlignment="1">
      <alignment vertical="center" wrapText="1"/>
    </xf>
    <xf numFmtId="165" fontId="43" fillId="0" borderId="2" xfId="3" applyNumberFormat="1" applyFont="1" applyBorder="1" applyAlignment="1">
      <alignment vertical="center"/>
    </xf>
    <xf numFmtId="0" fontId="44" fillId="0" borderId="26" xfId="3" applyFont="1" applyBorder="1" applyAlignment="1">
      <alignment vertical="center"/>
    </xf>
    <xf numFmtId="3" fontId="44" fillId="0" borderId="23" xfId="3" applyNumberFormat="1" applyFont="1" applyBorder="1" applyAlignment="1">
      <alignment vertical="center"/>
    </xf>
    <xf numFmtId="3" fontId="44" fillId="3" borderId="23" xfId="3" applyNumberFormat="1" applyFont="1" applyFill="1" applyBorder="1" applyAlignment="1">
      <alignment vertical="center"/>
    </xf>
    <xf numFmtId="3" fontId="44" fillId="3" borderId="24" xfId="3" applyNumberFormat="1" applyFont="1" applyFill="1" applyBorder="1" applyAlignment="1">
      <alignment vertical="center"/>
    </xf>
    <xf numFmtId="165" fontId="44" fillId="0" borderId="2" xfId="3" applyNumberFormat="1" applyFont="1" applyBorder="1" applyAlignment="1">
      <alignment horizontal="center" vertical="center"/>
    </xf>
    <xf numFmtId="0" fontId="45" fillId="0" borderId="0" xfId="3" applyFont="1" applyAlignment="1">
      <alignment vertical="center" wrapText="1"/>
    </xf>
    <xf numFmtId="165" fontId="35" fillId="0" borderId="26" xfId="3" applyNumberFormat="1" applyFont="1" applyBorder="1" applyAlignment="1">
      <alignment vertical="center"/>
    </xf>
    <xf numFmtId="0" fontId="46" fillId="0" borderId="0" xfId="3" applyFont="1" applyAlignment="1">
      <alignment vertical="center" wrapText="1"/>
    </xf>
    <xf numFmtId="0" fontId="47" fillId="0" borderId="0" xfId="3" applyFont="1" applyAlignment="1">
      <alignment horizontal="center" wrapText="1"/>
    </xf>
    <xf numFmtId="0" fontId="49" fillId="3" borderId="2" xfId="3" applyFont="1" applyFill="1" applyBorder="1" applyAlignment="1">
      <alignment horizontal="center" vertical="center" wrapText="1"/>
    </xf>
    <xf numFmtId="0" fontId="50" fillId="3" borderId="2" xfId="3" applyFont="1" applyFill="1" applyBorder="1" applyAlignment="1">
      <alignment horizontal="center" vertical="center" wrapText="1"/>
    </xf>
    <xf numFmtId="0" fontId="51" fillId="0" borderId="32" xfId="3" applyFont="1" applyBorder="1" applyAlignment="1">
      <alignment wrapText="1"/>
    </xf>
    <xf numFmtId="0" fontId="11" fillId="0" borderId="2" xfId="3" applyFont="1" applyBorder="1" applyAlignment="1">
      <alignment horizontal="center" vertical="center" wrapText="1"/>
    </xf>
    <xf numFmtId="0" fontId="11" fillId="0" borderId="2" xfId="3" applyFont="1" applyBorder="1" applyAlignment="1">
      <alignment vertical="center" wrapText="1"/>
    </xf>
    <xf numFmtId="0" fontId="51" fillId="0" borderId="33" xfId="3" applyFont="1" applyBorder="1" applyAlignment="1">
      <alignment wrapText="1"/>
    </xf>
    <xf numFmtId="0" fontId="51" fillId="0" borderId="34" xfId="3" applyFont="1" applyBorder="1" applyAlignment="1">
      <alignment wrapText="1"/>
    </xf>
    <xf numFmtId="0" fontId="50" fillId="3" borderId="5" xfId="3" applyFont="1" applyFill="1" applyBorder="1" applyAlignment="1">
      <alignment horizontal="center" vertical="center" wrapText="1"/>
    </xf>
    <xf numFmtId="0" fontId="11" fillId="0" borderId="5" xfId="3" applyFont="1" applyBorder="1" applyAlignment="1">
      <alignment horizontal="center" vertical="center" wrapText="1"/>
    </xf>
    <xf numFmtId="0" fontId="1" fillId="0" borderId="0" xfId="3"/>
    <xf numFmtId="0" fontId="55" fillId="16" borderId="23" xfId="3" applyFont="1" applyFill="1" applyBorder="1" applyAlignment="1">
      <alignment horizontal="center" vertical="center"/>
    </xf>
    <xf numFmtId="0" fontId="56" fillId="16" borderId="23" xfId="3" applyFont="1" applyFill="1" applyBorder="1" applyAlignment="1">
      <alignment horizontal="center" vertical="center" wrapText="1"/>
    </xf>
    <xf numFmtId="0" fontId="52" fillId="0" borderId="23" xfId="3" applyFont="1" applyBorder="1" applyAlignment="1">
      <alignment horizontal="center" vertical="center"/>
    </xf>
    <xf numFmtId="3" fontId="57" fillId="0" borderId="23" xfId="3" applyNumberFormat="1" applyFont="1" applyBorder="1" applyAlignment="1">
      <alignment horizontal="right" vertical="center"/>
    </xf>
    <xf numFmtId="0" fontId="1" fillId="0" borderId="0" xfId="3" applyAlignment="1">
      <alignment vertical="center"/>
    </xf>
    <xf numFmtId="0" fontId="58" fillId="17" borderId="23" xfId="3" applyFont="1" applyFill="1" applyBorder="1" applyAlignment="1">
      <alignment horizontal="center" vertical="center"/>
    </xf>
    <xf numFmtId="3" fontId="57" fillId="17" borderId="23" xfId="3" applyNumberFormat="1" applyFont="1" applyFill="1" applyBorder="1" applyAlignment="1">
      <alignment horizontal="right" vertical="center"/>
    </xf>
    <xf numFmtId="0" fontId="58" fillId="18" borderId="23" xfId="3" applyFont="1" applyFill="1" applyBorder="1" applyAlignment="1">
      <alignment horizontal="center" vertical="center"/>
    </xf>
    <xf numFmtId="3" fontId="57" fillId="19" borderId="23" xfId="3" applyNumberFormat="1" applyFont="1" applyFill="1" applyBorder="1" applyAlignment="1">
      <alignment horizontal="right" vertical="center"/>
    </xf>
    <xf numFmtId="3" fontId="60" fillId="0" borderId="23" xfId="3" applyNumberFormat="1" applyFont="1" applyBorder="1" applyAlignment="1">
      <alignment horizontal="right" vertical="center"/>
    </xf>
    <xf numFmtId="9" fontId="60" fillId="18" borderId="23" xfId="3" applyNumberFormat="1" applyFont="1" applyFill="1" applyBorder="1" applyAlignment="1">
      <alignment horizontal="right" vertical="center"/>
    </xf>
    <xf numFmtId="9" fontId="57" fillId="20" borderId="23" xfId="3" applyNumberFormat="1" applyFont="1" applyFill="1" applyBorder="1" applyAlignment="1">
      <alignment horizontal="right" vertical="center"/>
    </xf>
    <xf numFmtId="0" fontId="30" fillId="13" borderId="26" xfId="3" applyFont="1" applyFill="1" applyBorder="1" applyAlignment="1">
      <alignment vertical="center" wrapText="1"/>
    </xf>
    <xf numFmtId="9" fontId="62" fillId="0" borderId="0" xfId="4" applyFont="1" applyAlignment="1">
      <alignment horizontal="center" wrapText="1"/>
    </xf>
    <xf numFmtId="0" fontId="63" fillId="0" borderId="0" xfId="3" applyFont="1" applyAlignment="1">
      <alignment wrapText="1"/>
    </xf>
    <xf numFmtId="0" fontId="63" fillId="0" borderId="0" xfId="3" applyFont="1" applyAlignment="1">
      <alignment horizontal="center" wrapText="1"/>
    </xf>
    <xf numFmtId="165" fontId="25" fillId="9" borderId="23" xfId="3" applyNumberFormat="1" applyFont="1" applyFill="1" applyBorder="1" applyAlignment="1">
      <alignment horizontal="center" vertical="center" wrapText="1"/>
    </xf>
    <xf numFmtId="0" fontId="64" fillId="21" borderId="9" xfId="3" applyFont="1" applyFill="1" applyBorder="1" applyAlignment="1">
      <alignment horizontal="center" vertical="center" wrapText="1"/>
    </xf>
    <xf numFmtId="165" fontId="10" fillId="0" borderId="40" xfId="3" applyNumberFormat="1" applyFont="1" applyBorder="1" applyAlignment="1">
      <alignment vertical="center" wrapText="1"/>
    </xf>
    <xf numFmtId="0" fontId="18" fillId="2" borderId="21" xfId="3" applyFont="1" applyFill="1" applyBorder="1" applyAlignment="1">
      <alignment vertical="center" wrapText="1"/>
    </xf>
    <xf numFmtId="166" fontId="19" fillId="2" borderId="21" xfId="3" applyNumberFormat="1" applyFont="1" applyFill="1" applyBorder="1" applyAlignment="1">
      <alignment vertical="center" wrapText="1"/>
    </xf>
    <xf numFmtId="166" fontId="10" fillId="2" borderId="21" xfId="3" applyNumberFormat="1" applyFont="1" applyFill="1" applyBorder="1" applyAlignment="1">
      <alignment vertical="center" wrapText="1"/>
    </xf>
    <xf numFmtId="0" fontId="17" fillId="2" borderId="27" xfId="3" applyFont="1" applyFill="1" applyBorder="1" applyAlignment="1">
      <alignment horizontal="center" vertical="center" wrapText="1"/>
    </xf>
    <xf numFmtId="0" fontId="17" fillId="2" borderId="29" xfId="3" applyFont="1" applyFill="1" applyBorder="1" applyAlignment="1">
      <alignment horizontal="center" vertical="center" wrapText="1"/>
    </xf>
    <xf numFmtId="0" fontId="20" fillId="2" borderId="22" xfId="3" applyFont="1" applyFill="1" applyBorder="1" applyAlignment="1">
      <alignment horizontal="left" vertical="center"/>
    </xf>
    <xf numFmtId="167" fontId="17" fillId="2" borderId="21" xfId="5" applyNumberFormat="1" applyFont="1" applyFill="1" applyBorder="1" applyAlignment="1">
      <alignment horizontal="center" vertical="center" wrapText="1"/>
    </xf>
    <xf numFmtId="166" fontId="17" fillId="6" borderId="2" xfId="3" applyNumberFormat="1" applyFont="1" applyFill="1" applyBorder="1" applyAlignment="1">
      <alignment horizontal="center" vertical="center" wrapText="1"/>
    </xf>
    <xf numFmtId="0" fontId="9" fillId="0" borderId="40" xfId="3" applyFont="1" applyBorder="1" applyAlignment="1">
      <alignment horizontal="left" vertical="center" wrapText="1"/>
    </xf>
    <xf numFmtId="0" fontId="69" fillId="16" borderId="23" xfId="3" applyFont="1" applyFill="1" applyBorder="1" applyAlignment="1">
      <alignment horizontal="center" vertical="center"/>
    </xf>
    <xf numFmtId="0" fontId="69" fillId="16" borderId="23" xfId="3" applyFont="1" applyFill="1" applyBorder="1" applyAlignment="1">
      <alignment horizontal="center" vertical="center" wrapText="1"/>
    </xf>
    <xf numFmtId="165" fontId="71" fillId="9" borderId="2" xfId="3" applyNumberFormat="1" applyFont="1" applyFill="1" applyBorder="1" applyAlignment="1">
      <alignment horizontal="center" vertical="center"/>
    </xf>
    <xf numFmtId="165" fontId="70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 vertical="center"/>
    </xf>
    <xf numFmtId="165" fontId="26" fillId="0" borderId="27" xfId="3" applyNumberFormat="1" applyFont="1" applyBorder="1" applyAlignment="1">
      <alignment horizontal="left" vertical="center"/>
    </xf>
    <xf numFmtId="165" fontId="26" fillId="0" borderId="28" xfId="3" applyNumberFormat="1" applyFont="1" applyBorder="1" applyAlignment="1">
      <alignment horizontal="left" vertical="center"/>
    </xf>
    <xf numFmtId="165" fontId="26" fillId="0" borderId="29" xfId="3" applyNumberFormat="1" applyFont="1" applyBorder="1" applyAlignment="1">
      <alignment horizontal="left" vertical="center"/>
    </xf>
    <xf numFmtId="165" fontId="26" fillId="0" borderId="23" xfId="3" applyNumberFormat="1" applyFont="1" applyBorder="1" applyAlignment="1">
      <alignment horizontal="left" vertical="center"/>
    </xf>
    <xf numFmtId="165" fontId="26" fillId="0" borderId="30" xfId="3" applyNumberFormat="1" applyFont="1" applyBorder="1" applyAlignment="1">
      <alignment horizontal="left" vertical="center"/>
    </xf>
    <xf numFmtId="167" fontId="69" fillId="0" borderId="23" xfId="5" applyNumberFormat="1" applyFont="1" applyFill="1" applyBorder="1" applyAlignment="1">
      <alignment horizontal="center" vertical="center"/>
    </xf>
    <xf numFmtId="0" fontId="67" fillId="0" borderId="0" xfId="3" applyFont="1" applyFill="1" applyBorder="1" applyAlignment="1">
      <alignment horizontal="left" vertical="center"/>
    </xf>
    <xf numFmtId="167" fontId="69" fillId="0" borderId="0" xfId="5" applyNumberFormat="1" applyFont="1" applyFill="1" applyBorder="1" applyAlignment="1">
      <alignment horizontal="right" vertical="center"/>
    </xf>
    <xf numFmtId="0" fontId="1" fillId="0" borderId="0" xfId="3" applyAlignment="1">
      <alignment horizontal="center" vertical="center"/>
    </xf>
    <xf numFmtId="0" fontId="1" fillId="3" borderId="0" xfId="3" applyFill="1" applyAlignment="1">
      <alignment vertical="center"/>
    </xf>
    <xf numFmtId="0" fontId="73" fillId="3" borderId="0" xfId="3" applyFont="1" applyFill="1" applyAlignment="1">
      <alignment horizontal="center" vertical="center"/>
    </xf>
    <xf numFmtId="0" fontId="74" fillId="3" borderId="0" xfId="3" applyFont="1" applyFill="1" applyAlignment="1">
      <alignment horizontal="center" vertical="center"/>
    </xf>
    <xf numFmtId="0" fontId="50" fillId="3" borderId="0" xfId="3" applyFont="1" applyFill="1" applyAlignment="1">
      <alignment vertical="center"/>
    </xf>
    <xf numFmtId="9" fontId="29" fillId="22" borderId="2" xfId="3" applyNumberFormat="1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 wrapText="1"/>
    </xf>
    <xf numFmtId="0" fontId="52" fillId="0" borderId="23" xfId="3" applyFont="1" applyFill="1" applyBorder="1" applyAlignment="1">
      <alignment horizontal="center" vertical="center"/>
    </xf>
    <xf numFmtId="165" fontId="77" fillId="23" borderId="28" xfId="3" applyNumberFormat="1" applyFont="1" applyFill="1" applyBorder="1" applyAlignment="1">
      <alignment horizontal="left"/>
    </xf>
    <xf numFmtId="165" fontId="78" fillId="23" borderId="26" xfId="3" applyNumberFormat="1" applyFont="1" applyFill="1" applyBorder="1" applyAlignment="1">
      <alignment horizontal="center" vertical="center"/>
    </xf>
    <xf numFmtId="165" fontId="78" fillId="23" borderId="23" xfId="3" applyNumberFormat="1" applyFont="1" applyFill="1" applyBorder="1" applyAlignment="1">
      <alignment horizontal="right" vertical="center"/>
    </xf>
    <xf numFmtId="9" fontId="78" fillId="23" borderId="23" xfId="3" applyNumberFormat="1" applyFont="1" applyFill="1" applyBorder="1" applyAlignment="1">
      <alignment horizontal="center" vertical="center"/>
    </xf>
    <xf numFmtId="167" fontId="78" fillId="23" borderId="23" xfId="5" applyNumberFormat="1" applyFont="1" applyFill="1" applyBorder="1" applyAlignment="1">
      <alignment vertical="center"/>
    </xf>
    <xf numFmtId="165" fontId="79" fillId="23" borderId="23" xfId="3" applyNumberFormat="1" applyFont="1" applyFill="1" applyBorder="1" applyAlignment="1">
      <alignment horizontal="center"/>
    </xf>
    <xf numFmtId="9" fontId="80" fillId="24" borderId="2" xfId="3" applyNumberFormat="1" applyFont="1" applyFill="1" applyBorder="1" applyAlignment="1">
      <alignment horizontal="center" vertical="center"/>
    </xf>
    <xf numFmtId="0" fontId="81" fillId="23" borderId="0" xfId="3" applyFont="1" applyFill="1" applyAlignment="1">
      <alignment wrapText="1"/>
    </xf>
    <xf numFmtId="0" fontId="81" fillId="0" borderId="0" xfId="3" applyFont="1" applyAlignment="1">
      <alignment wrapText="1"/>
    </xf>
    <xf numFmtId="0" fontId="11" fillId="0" borderId="2" xfId="0" applyFont="1" applyBorder="1" applyAlignment="1">
      <alignment vertical="center" wrapText="1"/>
    </xf>
    <xf numFmtId="0" fontId="82" fillId="0" borderId="2" xfId="0" applyFont="1" applyBorder="1" applyAlignment="1">
      <alignment vertical="center" wrapText="1"/>
    </xf>
    <xf numFmtId="0" fontId="82" fillId="0" borderId="21" xfId="0" applyFont="1" applyBorder="1" applyAlignment="1">
      <alignment vertical="center" wrapText="1"/>
    </xf>
    <xf numFmtId="0" fontId="1" fillId="0" borderId="2" xfId="3" applyFont="1" applyBorder="1" applyAlignment="1">
      <alignment wrapText="1"/>
    </xf>
    <xf numFmtId="0" fontId="11" fillId="8" borderId="2" xfId="0" applyFont="1" applyFill="1" applyBorder="1" applyAlignment="1">
      <alignment vertical="center" wrapText="1"/>
    </xf>
    <xf numFmtId="0" fontId="51" fillId="0" borderId="41" xfId="3" applyFont="1" applyBorder="1" applyAlignment="1">
      <alignment wrapText="1"/>
    </xf>
    <xf numFmtId="165" fontId="68" fillId="0" borderId="18" xfId="3" applyNumberFormat="1" applyFont="1" applyBorder="1" applyAlignment="1">
      <alignment horizontal="left" vertical="center" wrapText="1"/>
    </xf>
    <xf numFmtId="165" fontId="68" fillId="0" borderId="19" xfId="3" applyNumberFormat="1" applyFont="1" applyBorder="1" applyAlignment="1">
      <alignment horizontal="left" vertical="center" wrapText="1"/>
    </xf>
    <xf numFmtId="165" fontId="68" fillId="0" borderId="20" xfId="3" applyNumberFormat="1" applyFont="1" applyBorder="1" applyAlignment="1">
      <alignment horizontal="left" vertical="center" wrapText="1"/>
    </xf>
    <xf numFmtId="0" fontId="65" fillId="0" borderId="18" xfId="3" applyFont="1" applyBorder="1" applyAlignment="1">
      <alignment horizontal="left" vertical="center" wrapText="1"/>
    </xf>
    <xf numFmtId="0" fontId="65" fillId="0" borderId="19" xfId="3" applyFont="1" applyBorder="1" applyAlignment="1">
      <alignment horizontal="left" vertical="center" wrapText="1"/>
    </xf>
    <xf numFmtId="0" fontId="65" fillId="0" borderId="20" xfId="3" applyFont="1" applyBorder="1" applyAlignment="1">
      <alignment horizontal="left" vertical="center" wrapText="1"/>
    </xf>
    <xf numFmtId="0" fontId="2" fillId="0" borderId="0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wrapText="1"/>
    </xf>
    <xf numFmtId="0" fontId="3" fillId="0" borderId="3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5" xfId="3" applyFont="1" applyBorder="1" applyAlignment="1">
      <alignment horizontal="left" vertical="center" wrapText="1"/>
    </xf>
    <xf numFmtId="0" fontId="64" fillId="21" borderId="10" xfId="3" applyFont="1" applyFill="1" applyBorder="1" applyAlignment="1">
      <alignment horizontal="center" vertical="center" wrapText="1"/>
    </xf>
    <xf numFmtId="0" fontId="64" fillId="21" borderId="11" xfId="3" applyFont="1" applyFill="1" applyBorder="1" applyAlignment="1">
      <alignment horizontal="center" vertical="center" wrapText="1"/>
    </xf>
    <xf numFmtId="0" fontId="64" fillId="21" borderId="12" xfId="3" applyFont="1" applyFill="1" applyBorder="1" applyAlignment="1">
      <alignment horizontal="center" vertical="center" wrapText="1"/>
    </xf>
    <xf numFmtId="165" fontId="68" fillId="0" borderId="18" xfId="3" applyNumberFormat="1" applyFont="1" applyBorder="1" applyAlignment="1">
      <alignment horizontal="center" vertical="center" wrapText="1"/>
    </xf>
    <xf numFmtId="165" fontId="68" fillId="0" borderId="19" xfId="3" applyNumberFormat="1" applyFont="1" applyBorder="1" applyAlignment="1">
      <alignment horizontal="center" vertical="center" wrapText="1"/>
    </xf>
    <xf numFmtId="165" fontId="68" fillId="0" borderId="20" xfId="3" applyNumberFormat="1" applyFont="1" applyBorder="1" applyAlignment="1">
      <alignment horizontal="center" vertical="center" wrapText="1"/>
    </xf>
    <xf numFmtId="165" fontId="68" fillId="0" borderId="14" xfId="3" applyNumberFormat="1" applyFont="1" applyBorder="1" applyAlignment="1">
      <alignment horizontal="center" vertical="center" wrapText="1"/>
    </xf>
    <xf numFmtId="165" fontId="68" fillId="0" borderId="15" xfId="3" applyNumberFormat="1" applyFont="1" applyBorder="1" applyAlignment="1">
      <alignment horizontal="center" vertical="center" wrapText="1"/>
    </xf>
    <xf numFmtId="165" fontId="68" fillId="0" borderId="16" xfId="3" applyNumberFormat="1" applyFont="1" applyBorder="1" applyAlignment="1">
      <alignment horizontal="center" vertical="center" wrapText="1"/>
    </xf>
    <xf numFmtId="165" fontId="68" fillId="0" borderId="42" xfId="3" applyNumberFormat="1" applyFont="1" applyBorder="1" applyAlignment="1">
      <alignment horizontal="center" vertical="center" wrapText="1"/>
    </xf>
    <xf numFmtId="165" fontId="68" fillId="0" borderId="43" xfId="3" applyNumberFormat="1" applyFont="1" applyBorder="1" applyAlignment="1">
      <alignment horizontal="center" vertical="center" wrapText="1"/>
    </xf>
    <xf numFmtId="165" fontId="68" fillId="0" borderId="44" xfId="3" applyNumberFormat="1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wrapText="1"/>
    </xf>
    <xf numFmtId="0" fontId="3" fillId="0" borderId="6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48" fillId="15" borderId="0" xfId="3" applyFont="1" applyFill="1" applyBorder="1" applyAlignment="1">
      <alignment horizontal="center" vertical="center" wrapText="1"/>
    </xf>
    <xf numFmtId="0" fontId="66" fillId="0" borderId="18" xfId="3" applyFont="1" applyBorder="1" applyAlignment="1">
      <alignment horizontal="left" vertical="center" wrapText="1"/>
    </xf>
    <xf numFmtId="0" fontId="66" fillId="0" borderId="19" xfId="3" applyFont="1" applyBorder="1" applyAlignment="1">
      <alignment horizontal="left" vertical="center" wrapText="1"/>
    </xf>
    <xf numFmtId="0" fontId="66" fillId="0" borderId="20" xfId="3" applyFont="1" applyBorder="1" applyAlignment="1">
      <alignment horizontal="left" vertical="center" wrapText="1"/>
    </xf>
    <xf numFmtId="0" fontId="83" fillId="0" borderId="14" xfId="3" applyFont="1" applyBorder="1" applyAlignment="1">
      <alignment horizontal="center" vertical="center" wrapText="1"/>
    </xf>
    <xf numFmtId="0" fontId="83" fillId="0" borderId="15" xfId="3" applyFont="1" applyBorder="1" applyAlignment="1">
      <alignment horizontal="center" vertical="center" wrapText="1"/>
    </xf>
    <xf numFmtId="0" fontId="83" fillId="0" borderId="16" xfId="3" applyFont="1" applyBorder="1" applyAlignment="1">
      <alignment horizontal="center" vertical="center" wrapText="1"/>
    </xf>
    <xf numFmtId="165" fontId="25" fillId="9" borderId="30" xfId="3" applyNumberFormat="1" applyFont="1" applyFill="1" applyBorder="1" applyAlignment="1">
      <alignment horizontal="center" vertical="center" wrapText="1"/>
    </xf>
    <xf numFmtId="165" fontId="25" fillId="9" borderId="29" xfId="3" applyNumberFormat="1" applyFont="1" applyFill="1" applyBorder="1" applyAlignment="1">
      <alignment horizontal="center" vertical="center" wrapText="1"/>
    </xf>
    <xf numFmtId="3" fontId="10" fillId="6" borderId="2" xfId="3" applyNumberFormat="1" applyFont="1" applyFill="1" applyBorder="1" applyAlignment="1">
      <alignment horizontal="center" vertical="center" wrapText="1"/>
    </xf>
    <xf numFmtId="0" fontId="4" fillId="0" borderId="2" xfId="3" applyFont="1" applyBorder="1" applyAlignment="1">
      <alignment wrapText="1"/>
    </xf>
    <xf numFmtId="0" fontId="17" fillId="6" borderId="2" xfId="3" applyFont="1" applyFill="1" applyBorder="1" applyAlignment="1">
      <alignment horizontal="center" vertical="center" wrapText="1"/>
    </xf>
    <xf numFmtId="165" fontId="23" fillId="9" borderId="2" xfId="3" applyNumberFormat="1" applyFont="1" applyFill="1" applyBorder="1" applyAlignment="1">
      <alignment horizontal="center" vertical="center"/>
    </xf>
    <xf numFmtId="0" fontId="21" fillId="0" borderId="2" xfId="3" applyFont="1" applyBorder="1" applyAlignment="1">
      <alignment horizontal="center" wrapText="1"/>
    </xf>
    <xf numFmtId="165" fontId="24" fillId="9" borderId="25" xfId="3" applyNumberFormat="1" applyFont="1" applyFill="1" applyBorder="1" applyAlignment="1">
      <alignment horizontal="center" vertical="center"/>
    </xf>
    <xf numFmtId="0" fontId="4" fillId="0" borderId="26" xfId="3" applyFont="1" applyBorder="1" applyAlignment="1">
      <alignment horizontal="center" wrapText="1"/>
    </xf>
    <xf numFmtId="165" fontId="35" fillId="14" borderId="24" xfId="3" applyNumberFormat="1" applyFont="1" applyFill="1" applyBorder="1" applyAlignment="1">
      <alignment horizontal="center" vertical="center"/>
    </xf>
    <xf numFmtId="0" fontId="30" fillId="0" borderId="25" xfId="3" applyFont="1" applyBorder="1" applyAlignment="1">
      <alignment vertical="center" wrapText="1"/>
    </xf>
    <xf numFmtId="0" fontId="48" fillId="15" borderId="35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/>
    </xf>
    <xf numFmtId="0" fontId="68" fillId="0" borderId="6" xfId="3" applyFont="1" applyBorder="1" applyAlignment="1">
      <alignment horizontal="left" vertical="top" wrapText="1" indent="1"/>
    </xf>
    <xf numFmtId="0" fontId="68" fillId="0" borderId="8" xfId="3" applyFont="1" applyBorder="1" applyAlignment="1">
      <alignment horizontal="left" vertical="top" indent="1"/>
    </xf>
    <xf numFmtId="0" fontId="68" fillId="0" borderId="17" xfId="3" applyFont="1" applyBorder="1" applyAlignment="1">
      <alignment horizontal="left" vertical="top" indent="1"/>
    </xf>
    <xf numFmtId="0" fontId="68" fillId="0" borderId="1" xfId="3" applyFont="1" applyBorder="1" applyAlignment="1">
      <alignment horizontal="left" vertical="top" indent="1"/>
    </xf>
    <xf numFmtId="0" fontId="68" fillId="0" borderId="36" xfId="3" applyFont="1" applyBorder="1" applyAlignment="1">
      <alignment horizontal="left" vertical="top" indent="1"/>
    </xf>
    <xf numFmtId="0" fontId="68" fillId="0" borderId="37" xfId="3" applyFont="1" applyBorder="1" applyAlignment="1">
      <alignment horizontal="left" vertical="top" indent="1"/>
    </xf>
    <xf numFmtId="0" fontId="68" fillId="0" borderId="6" xfId="3" applyFont="1" applyBorder="1" applyAlignment="1">
      <alignment horizontal="left" vertical="center" wrapText="1"/>
    </xf>
    <xf numFmtId="0" fontId="68" fillId="0" borderId="8" xfId="3" applyFont="1" applyBorder="1" applyAlignment="1">
      <alignment horizontal="left" vertical="center" wrapText="1"/>
    </xf>
    <xf numFmtId="0" fontId="68" fillId="0" borderId="17" xfId="3" applyFont="1" applyBorder="1" applyAlignment="1">
      <alignment horizontal="left" vertical="center" wrapText="1"/>
    </xf>
    <xf numFmtId="0" fontId="68" fillId="0" borderId="1" xfId="3" applyFont="1" applyBorder="1" applyAlignment="1">
      <alignment horizontal="left" vertical="center" wrapText="1"/>
    </xf>
    <xf numFmtId="0" fontId="68" fillId="0" borderId="36" xfId="3" applyFont="1" applyBorder="1" applyAlignment="1">
      <alignment horizontal="left" vertical="center" wrapText="1"/>
    </xf>
    <xf numFmtId="0" fontId="68" fillId="0" borderId="37" xfId="3" applyFont="1" applyBorder="1" applyAlignment="1">
      <alignment horizontal="left" vertical="center" wrapText="1"/>
    </xf>
    <xf numFmtId="165" fontId="70" fillId="9" borderId="30" xfId="3" applyNumberFormat="1" applyFont="1" applyFill="1" applyBorder="1" applyAlignment="1">
      <alignment horizontal="center" vertical="center" wrapText="1"/>
    </xf>
    <xf numFmtId="165" fontId="70" fillId="9" borderId="29" xfId="3" applyNumberFormat="1" applyFont="1" applyFill="1" applyBorder="1" applyAlignment="1">
      <alignment horizontal="center" vertical="center" wrapText="1"/>
    </xf>
    <xf numFmtId="0" fontId="73" fillId="3" borderId="31" xfId="3" applyFont="1" applyFill="1" applyBorder="1" applyAlignment="1">
      <alignment horizontal="center" vertical="center" wrapText="1"/>
    </xf>
    <xf numFmtId="0" fontId="59" fillId="0" borderId="30" xfId="3" applyFont="1" applyBorder="1" applyAlignment="1">
      <alignment horizontal="center" vertical="center"/>
    </xf>
    <xf numFmtId="0" fontId="61" fillId="0" borderId="38" xfId="3" applyFont="1" applyBorder="1" applyAlignment="1">
      <alignment vertical="center" wrapText="1"/>
    </xf>
    <xf numFmtId="0" fontId="52" fillId="0" borderId="30" xfId="3" applyFont="1" applyBorder="1" applyAlignment="1">
      <alignment horizontal="center" vertical="center"/>
    </xf>
    <xf numFmtId="0" fontId="61" fillId="0" borderId="39" xfId="3" applyFont="1" applyBorder="1" applyAlignment="1">
      <alignment vertical="center" wrapText="1"/>
    </xf>
    <xf numFmtId="165" fontId="56" fillId="9" borderId="2" xfId="3" applyNumberFormat="1" applyFont="1" applyFill="1" applyBorder="1" applyAlignment="1">
      <alignment horizontal="center" vertical="center"/>
    </xf>
    <xf numFmtId="0" fontId="72" fillId="0" borderId="2" xfId="3" applyFont="1" applyBorder="1" applyAlignment="1">
      <alignment horizontal="center" vertical="center" wrapText="1"/>
    </xf>
    <xf numFmtId="0" fontId="1" fillId="0" borderId="0" xfId="3" applyFont="1" applyFill="1" applyAlignment="1">
      <alignment wrapText="1"/>
    </xf>
    <xf numFmtId="0" fontId="47" fillId="0" borderId="0" xfId="3" applyFont="1" applyFill="1" applyAlignment="1">
      <alignment horizontal="center" wrapText="1"/>
    </xf>
  </cellXfs>
  <cellStyles count="10">
    <cellStyle name="Comma" xfId="1" builtinId="3"/>
    <cellStyle name="Comma 2" xfId="6"/>
    <cellStyle name="Comma 2 2" xfId="7"/>
    <cellStyle name="Comma 3" xfId="5"/>
    <cellStyle name="Normal" xfId="0" builtinId="0"/>
    <cellStyle name="Normal 2" xfId="8"/>
    <cellStyle name="Normal 3" xfId="3"/>
    <cellStyle name="Percent" xfId="2" builtinId="5"/>
    <cellStyle name="Percent 2" xfId="9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topLeftCell="A31" zoomScaleNormal="100" workbookViewId="0">
      <pane xSplit="1" topLeftCell="B1" activePane="topRight" state="frozen"/>
      <selection activeCell="E11" sqref="E11:G12"/>
      <selection pane="topRight" activeCell="B52" sqref="B52"/>
    </sheetView>
  </sheetViews>
  <sheetFormatPr defaultColWidth="12.5703125" defaultRowHeight="12.75" customHeight="1" x14ac:dyDescent="0.25"/>
  <cols>
    <col min="1" max="1" width="32.140625" style="68" customWidth="1"/>
    <col min="2" max="2" width="18.42578125" style="4" customWidth="1"/>
    <col min="3" max="3" width="18.5703125" style="4" customWidth="1"/>
    <col min="4" max="4" width="17.85546875" style="4" customWidth="1"/>
    <col min="5" max="5" width="17.42578125" style="4" customWidth="1"/>
    <col min="6" max="6" width="21.42578125" style="4" customWidth="1"/>
    <col min="7" max="7" width="21.5703125" style="3" customWidth="1"/>
    <col min="8" max="8" width="13.140625" style="4" customWidth="1"/>
    <col min="9" max="9" width="16.7109375" style="4" customWidth="1"/>
    <col min="10" max="10" width="13.42578125" style="13" customWidth="1"/>
    <col min="11" max="11" width="20.85546875" style="4" customWidth="1"/>
    <col min="12" max="12" width="14.5703125" style="4" customWidth="1"/>
    <col min="13" max="13" width="14.7109375" style="4" customWidth="1"/>
    <col min="14" max="14" width="13.5703125" style="4" customWidth="1"/>
    <col min="15" max="16384" width="12.5703125" style="4"/>
  </cols>
  <sheetData>
    <row r="1" spans="1:19" ht="15" customHeight="1" x14ac:dyDescent="0.3">
      <c r="A1" s="179" t="s">
        <v>106</v>
      </c>
      <c r="B1" s="179"/>
      <c r="C1" s="179"/>
      <c r="D1" s="179"/>
      <c r="E1" s="179"/>
      <c r="F1" s="179"/>
      <c r="G1" s="180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3"/>
    </row>
    <row r="2" spans="1:19" ht="15" customHeight="1" x14ac:dyDescent="0.3">
      <c r="A2" s="179"/>
      <c r="B2" s="179"/>
      <c r="C2" s="179"/>
      <c r="D2" s="179"/>
      <c r="E2" s="179"/>
      <c r="F2" s="179"/>
      <c r="G2" s="180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3"/>
    </row>
    <row r="3" spans="1:19" ht="24.75" customHeight="1" x14ac:dyDescent="0.25">
      <c r="A3" s="181" t="s">
        <v>107</v>
      </c>
      <c r="B3" s="181"/>
      <c r="C3" s="181"/>
      <c r="D3" s="181"/>
      <c r="E3" s="182" t="s">
        <v>92</v>
      </c>
      <c r="F3" s="183"/>
      <c r="G3" s="184"/>
      <c r="H3" s="5"/>
      <c r="I3" s="5"/>
      <c r="J3" s="6"/>
      <c r="K3" s="5"/>
      <c r="L3" s="5"/>
      <c r="M3" s="5"/>
      <c r="N3" s="5"/>
      <c r="O3" s="5"/>
      <c r="P3" s="7"/>
      <c r="Q3" s="197"/>
      <c r="R3" s="198"/>
      <c r="S3" s="3"/>
    </row>
    <row r="4" spans="1:19" s="12" customFormat="1" ht="32.25" customHeight="1" x14ac:dyDescent="0.25">
      <c r="A4" s="181" t="s">
        <v>91</v>
      </c>
      <c r="B4" s="181"/>
      <c r="C4" s="181"/>
      <c r="D4" s="181"/>
      <c r="E4" s="199" t="s">
        <v>93</v>
      </c>
      <c r="F4" s="200"/>
      <c r="G4" s="201"/>
      <c r="H4" s="8"/>
      <c r="I4" s="8"/>
      <c r="J4" s="9"/>
      <c r="K4" s="8"/>
      <c r="L4" s="8"/>
      <c r="M4" s="8"/>
      <c r="N4" s="8"/>
      <c r="O4" s="8"/>
      <c r="P4" s="10"/>
      <c r="Q4" s="197"/>
      <c r="R4" s="202"/>
      <c r="S4" s="11"/>
    </row>
    <row r="5" spans="1:19" ht="17.25" customHeight="1" x14ac:dyDescent="0.2">
      <c r="A5" s="203" t="s">
        <v>118</v>
      </c>
      <c r="B5" s="204"/>
      <c r="C5" s="204"/>
      <c r="D5" s="205"/>
      <c r="E5" s="206" t="s">
        <v>0</v>
      </c>
      <c r="F5" s="206"/>
      <c r="G5" s="206"/>
      <c r="H5" s="13"/>
      <c r="J5" s="4"/>
    </row>
    <row r="6" spans="1:19" s="15" customFormat="1" ht="35.25" customHeight="1" x14ac:dyDescent="0.25">
      <c r="A6" s="126" t="s">
        <v>1</v>
      </c>
      <c r="B6" s="126" t="s">
        <v>134</v>
      </c>
      <c r="C6" s="126" t="s">
        <v>136</v>
      </c>
      <c r="D6" s="126" t="s">
        <v>137</v>
      </c>
      <c r="E6" s="185"/>
      <c r="F6" s="186"/>
      <c r="G6" s="187"/>
      <c r="H6" s="14"/>
      <c r="J6" s="16"/>
    </row>
    <row r="7" spans="1:19" s="12" customFormat="1" ht="27.75" customHeight="1" x14ac:dyDescent="0.25">
      <c r="A7" s="17" t="s">
        <v>2</v>
      </c>
      <c r="B7" s="18">
        <v>500000000</v>
      </c>
      <c r="C7" s="18">
        <v>520000000</v>
      </c>
      <c r="D7" s="18">
        <v>500000000</v>
      </c>
      <c r="E7" s="173" t="s">
        <v>71</v>
      </c>
      <c r="F7" s="174"/>
      <c r="G7" s="175"/>
      <c r="H7" s="19"/>
      <c r="J7" s="20"/>
    </row>
    <row r="8" spans="1:19" s="12" customFormat="1" ht="27.75" customHeight="1" x14ac:dyDescent="0.25">
      <c r="A8" s="17" t="s">
        <v>94</v>
      </c>
      <c r="B8" s="18">
        <v>574757500</v>
      </c>
      <c r="C8" s="18">
        <v>559807500</v>
      </c>
      <c r="D8" s="18">
        <v>478313500</v>
      </c>
      <c r="E8" s="173" t="s">
        <v>138</v>
      </c>
      <c r="F8" s="174"/>
      <c r="G8" s="175"/>
      <c r="H8" s="19"/>
      <c r="J8" s="20"/>
    </row>
    <row r="9" spans="1:19" s="12" customFormat="1" ht="27.75" customHeight="1" x14ac:dyDescent="0.25">
      <c r="A9" s="21" t="s">
        <v>3</v>
      </c>
      <c r="B9" s="22">
        <v>611</v>
      </c>
      <c r="C9" s="22">
        <v>614</v>
      </c>
      <c r="D9" s="22">
        <v>12</v>
      </c>
      <c r="E9" s="173" t="s">
        <v>73</v>
      </c>
      <c r="F9" s="174"/>
      <c r="G9" s="175"/>
      <c r="H9" s="19"/>
      <c r="J9" s="20"/>
    </row>
    <row r="10" spans="1:19" s="12" customFormat="1" ht="27.75" customHeight="1" x14ac:dyDescent="0.25">
      <c r="A10" s="17" t="s">
        <v>4</v>
      </c>
      <c r="B10" s="23">
        <v>8919260</v>
      </c>
      <c r="C10" s="23">
        <v>8062280</v>
      </c>
      <c r="D10" s="23">
        <v>760500</v>
      </c>
      <c r="E10" s="173" t="s">
        <v>139</v>
      </c>
      <c r="F10" s="174"/>
      <c r="G10" s="175"/>
      <c r="H10" s="19"/>
      <c r="J10" s="20"/>
    </row>
    <row r="11" spans="1:19" s="12" customFormat="1" ht="27.75" customHeight="1" x14ac:dyDescent="0.25">
      <c r="A11" s="17" t="s">
        <v>5</v>
      </c>
      <c r="B11" s="24">
        <v>563788000</v>
      </c>
      <c r="C11" s="25">
        <v>559807500</v>
      </c>
      <c r="D11" s="24">
        <v>477623500</v>
      </c>
      <c r="E11" s="188"/>
      <c r="F11" s="189"/>
      <c r="G11" s="190"/>
      <c r="H11" s="19"/>
      <c r="J11" s="20"/>
    </row>
    <row r="12" spans="1:19" s="12" customFormat="1" ht="27.75" customHeight="1" x14ac:dyDescent="0.25">
      <c r="A12" s="17" t="s">
        <v>60</v>
      </c>
      <c r="B12" s="26">
        <v>11236000</v>
      </c>
      <c r="C12" s="26">
        <v>0</v>
      </c>
      <c r="D12" s="26">
        <v>690000</v>
      </c>
      <c r="E12" s="173" t="s">
        <v>72</v>
      </c>
      <c r="F12" s="174"/>
      <c r="G12" s="175"/>
      <c r="H12" s="19"/>
      <c r="J12" s="20"/>
    </row>
    <row r="13" spans="1:19" ht="29.25" customHeight="1" x14ac:dyDescent="0.2">
      <c r="A13" s="17" t="s">
        <v>9</v>
      </c>
      <c r="B13" s="26">
        <v>850000</v>
      </c>
      <c r="C13" s="26">
        <v>950000</v>
      </c>
      <c r="D13" s="26">
        <v>2800000</v>
      </c>
      <c r="E13" s="191" t="s">
        <v>133</v>
      </c>
      <c r="F13" s="192"/>
      <c r="G13" s="193"/>
    </row>
    <row r="14" spans="1:19" ht="33" customHeight="1" x14ac:dyDescent="0.2">
      <c r="A14" s="156" t="s">
        <v>90</v>
      </c>
      <c r="B14" s="27">
        <v>1.1499999999999999</v>
      </c>
      <c r="C14" s="27">
        <v>1.08</v>
      </c>
      <c r="D14" s="27">
        <v>0.96061181818181796</v>
      </c>
      <c r="E14" s="194"/>
      <c r="F14" s="195"/>
      <c r="G14" s="196"/>
      <c r="H14" s="28"/>
    </row>
    <row r="15" spans="1:19" ht="30.75" customHeight="1" x14ac:dyDescent="0.2">
      <c r="A15" s="29" t="s">
        <v>88</v>
      </c>
      <c r="B15" s="30">
        <v>7368</v>
      </c>
      <c r="C15" s="30">
        <v>7323</v>
      </c>
      <c r="D15" s="30">
        <v>6441</v>
      </c>
      <c r="E15" s="176" t="s">
        <v>74</v>
      </c>
      <c r="F15" s="177"/>
      <c r="G15" s="178"/>
      <c r="H15" s="28"/>
    </row>
    <row r="16" spans="1:19" ht="30.75" customHeight="1" x14ac:dyDescent="0.2">
      <c r="A16" s="29" t="s">
        <v>89</v>
      </c>
      <c r="B16" s="31">
        <v>76519</v>
      </c>
      <c r="C16" s="31">
        <v>76441</v>
      </c>
      <c r="D16" s="31">
        <v>74154</v>
      </c>
      <c r="E16" s="208" t="s">
        <v>140</v>
      </c>
      <c r="F16" s="209"/>
      <c r="G16" s="210"/>
      <c r="H16" s="28"/>
    </row>
    <row r="17" spans="1:10" ht="30.75" customHeight="1" x14ac:dyDescent="0.2">
      <c r="A17" s="32" t="s">
        <v>7</v>
      </c>
      <c r="B17" s="26">
        <v>550432500</v>
      </c>
      <c r="C17" s="26">
        <v>550162500</v>
      </c>
      <c r="D17" s="26">
        <v>468174500</v>
      </c>
      <c r="E17" s="176" t="s">
        <v>79</v>
      </c>
      <c r="F17" s="177"/>
      <c r="G17" s="178"/>
      <c r="H17" s="28"/>
      <c r="I17" s="13"/>
      <c r="J17" s="4"/>
    </row>
    <row r="18" spans="1:10" ht="30.75" customHeight="1" x14ac:dyDescent="0.2">
      <c r="A18" s="136" t="s">
        <v>8</v>
      </c>
      <c r="B18" s="127">
        <v>12239000</v>
      </c>
      <c r="C18" s="127">
        <v>8695000</v>
      </c>
      <c r="D18" s="127">
        <v>7339000</v>
      </c>
      <c r="E18" s="211" t="s">
        <v>141</v>
      </c>
      <c r="F18" s="212"/>
      <c r="G18" s="213"/>
      <c r="H18" s="28"/>
      <c r="I18" s="13"/>
      <c r="J18" s="4"/>
    </row>
    <row r="19" spans="1:10" ht="16.5" customHeight="1" x14ac:dyDescent="0.2">
      <c r="A19" s="33" t="s">
        <v>10</v>
      </c>
      <c r="B19" s="216"/>
      <c r="C19" s="217"/>
      <c r="D19" s="218" t="s">
        <v>11</v>
      </c>
      <c r="E19" s="217"/>
      <c r="F19" s="135"/>
      <c r="G19" s="135"/>
      <c r="H19" s="28"/>
      <c r="I19" s="13"/>
      <c r="J19" s="4"/>
    </row>
    <row r="20" spans="1:10" ht="32.25" customHeight="1" x14ac:dyDescent="0.2">
      <c r="A20" s="128" t="s">
        <v>12</v>
      </c>
      <c r="B20" s="129" t="s">
        <v>13</v>
      </c>
      <c r="C20" s="130">
        <v>5</v>
      </c>
      <c r="D20" s="131" t="s">
        <v>14</v>
      </c>
      <c r="E20" s="132">
        <v>5</v>
      </c>
      <c r="F20" s="133" t="s">
        <v>61</v>
      </c>
      <c r="G20" s="134">
        <v>4</v>
      </c>
      <c r="H20" s="28"/>
      <c r="I20" s="28"/>
    </row>
    <row r="21" spans="1:10" ht="14.25" customHeight="1" x14ac:dyDescent="0.25">
      <c r="A21" s="34"/>
      <c r="B21" s="35"/>
      <c r="C21" s="35"/>
      <c r="D21" s="36"/>
      <c r="E21" s="37"/>
      <c r="F21" s="38"/>
      <c r="H21" s="28"/>
      <c r="I21" s="28"/>
    </row>
    <row r="22" spans="1:10" ht="15.75" customHeight="1" x14ac:dyDescent="0.2">
      <c r="A22" s="219" t="s">
        <v>15</v>
      </c>
      <c r="B22" s="221" t="s">
        <v>68</v>
      </c>
      <c r="C22" s="222"/>
      <c r="D22" s="214" t="s">
        <v>69</v>
      </c>
      <c r="E22" s="39" t="s">
        <v>16</v>
      </c>
      <c r="F22" s="40" t="s">
        <v>17</v>
      </c>
      <c r="G22" s="41" t="s">
        <v>18</v>
      </c>
      <c r="J22" s="4"/>
    </row>
    <row r="23" spans="1:10" ht="26.25" customHeight="1" x14ac:dyDescent="0.2">
      <c r="A23" s="220"/>
      <c r="B23" s="42" t="s">
        <v>67</v>
      </c>
      <c r="C23" s="125" t="s">
        <v>66</v>
      </c>
      <c r="D23" s="215"/>
      <c r="E23" s="39" t="s">
        <v>19</v>
      </c>
      <c r="F23" s="43" t="s">
        <v>19</v>
      </c>
      <c r="G23" s="44" t="s">
        <v>70</v>
      </c>
      <c r="J23" s="4"/>
    </row>
    <row r="24" spans="1:10" s="52" customFormat="1" ht="15" customHeight="1" x14ac:dyDescent="0.2">
      <c r="A24" s="45" t="s">
        <v>20</v>
      </c>
      <c r="B24" s="46">
        <v>8265</v>
      </c>
      <c r="C24" s="47">
        <v>183659843</v>
      </c>
      <c r="D24" s="48">
        <f>C24/C38</f>
        <v>0.38386527349885918</v>
      </c>
      <c r="E24" s="49">
        <f>F24+B24</f>
        <v>9062</v>
      </c>
      <c r="F24" s="50">
        <v>797</v>
      </c>
      <c r="G24" s="51">
        <f>F24/E24</f>
        <v>8.7949679982343848E-2</v>
      </c>
    </row>
    <row r="25" spans="1:10" s="52" customFormat="1" ht="15" customHeight="1" x14ac:dyDescent="0.2">
      <c r="A25" s="53" t="s">
        <v>21</v>
      </c>
      <c r="B25" s="54">
        <v>955</v>
      </c>
      <c r="C25" s="47">
        <v>33359080</v>
      </c>
      <c r="D25" s="48">
        <f>C25/C38</f>
        <v>6.9723419985011775E-2</v>
      </c>
      <c r="E25" s="49">
        <f t="shared" ref="E25:E36" si="0">F25+B25</f>
        <v>1011</v>
      </c>
      <c r="F25" s="50">
        <v>56</v>
      </c>
      <c r="G25" s="51">
        <f>F25/E25</f>
        <v>5.5390702274975272E-2</v>
      </c>
    </row>
    <row r="26" spans="1:10" s="166" customFormat="1" ht="15" customHeight="1" x14ac:dyDescent="0.2">
      <c r="A26" s="158" t="s">
        <v>65</v>
      </c>
      <c r="B26" s="159">
        <v>157</v>
      </c>
      <c r="C26" s="160">
        <v>51606147</v>
      </c>
      <c r="D26" s="161">
        <f>C26/C38</f>
        <v>0.10786139968755898</v>
      </c>
      <c r="E26" s="162">
        <f t="shared" si="0"/>
        <v>164</v>
      </c>
      <c r="F26" s="163">
        <v>7</v>
      </c>
      <c r="G26" s="164">
        <f t="shared" ref="G26:G37" si="1">F26/E26</f>
        <v>4.2682926829268296E-2</v>
      </c>
      <c r="H26" s="165"/>
    </row>
    <row r="27" spans="1:10" s="52" customFormat="1" ht="15" customHeight="1" x14ac:dyDescent="0.2">
      <c r="A27" s="55" t="s">
        <v>22</v>
      </c>
      <c r="B27" s="56">
        <v>590</v>
      </c>
      <c r="C27" s="47">
        <v>27402737</v>
      </c>
      <c r="D27" s="48">
        <f>C27/C38</f>
        <v>5.7274137673755436E-2</v>
      </c>
      <c r="E27" s="49">
        <f t="shared" si="0"/>
        <v>599</v>
      </c>
      <c r="F27" s="50">
        <v>9</v>
      </c>
      <c r="G27" s="51">
        <f t="shared" si="1"/>
        <v>1.5025041736227046E-2</v>
      </c>
    </row>
    <row r="28" spans="1:10" s="52" customFormat="1" ht="15" customHeight="1" x14ac:dyDescent="0.2">
      <c r="A28" s="57" t="s">
        <v>23</v>
      </c>
      <c r="B28" s="56">
        <v>39</v>
      </c>
      <c r="C28" s="47">
        <v>3460921</v>
      </c>
      <c r="D28" s="48">
        <f>C28/C38</f>
        <v>7.233630196574573E-3</v>
      </c>
      <c r="E28" s="49">
        <f t="shared" si="0"/>
        <v>39</v>
      </c>
      <c r="F28" s="50"/>
      <c r="G28" s="51">
        <f t="shared" si="1"/>
        <v>0</v>
      </c>
    </row>
    <row r="29" spans="1:10" s="52" customFormat="1" ht="15" customHeight="1" x14ac:dyDescent="0.2">
      <c r="A29" s="57" t="s">
        <v>24</v>
      </c>
      <c r="B29" s="56">
        <v>4849</v>
      </c>
      <c r="C29" s="47">
        <v>66419053</v>
      </c>
      <c r="D29" s="48">
        <f>C29/C38</f>
        <v>0.13882167995417607</v>
      </c>
      <c r="E29" s="49">
        <f t="shared" si="0"/>
        <v>5372</v>
      </c>
      <c r="F29" s="50">
        <v>523</v>
      </c>
      <c r="G29" s="51">
        <f t="shared" si="1"/>
        <v>9.7356664184661212E-2</v>
      </c>
    </row>
    <row r="30" spans="1:10" s="52" customFormat="1" ht="15" customHeight="1" x14ac:dyDescent="0.2">
      <c r="A30" s="57" t="s">
        <v>62</v>
      </c>
      <c r="B30" s="56">
        <v>1716</v>
      </c>
      <c r="C30" s="47">
        <v>52370493</v>
      </c>
      <c r="D30" s="48">
        <f>C30/C38</f>
        <v>0.10945895025465686</v>
      </c>
      <c r="E30" s="49">
        <f t="shared" si="0"/>
        <v>1716</v>
      </c>
      <c r="F30" s="50"/>
      <c r="G30" s="51">
        <f t="shared" si="1"/>
        <v>0</v>
      </c>
    </row>
    <row r="31" spans="1:10" s="52" customFormat="1" ht="15" customHeight="1" x14ac:dyDescent="0.2">
      <c r="A31" s="57" t="s">
        <v>63</v>
      </c>
      <c r="B31" s="56">
        <v>812</v>
      </c>
      <c r="C31" s="47">
        <v>1488</v>
      </c>
      <c r="D31" s="48">
        <f>C31/C38</f>
        <v>3.110051264534199E-6</v>
      </c>
      <c r="E31" s="49">
        <f t="shared" si="0"/>
        <v>812</v>
      </c>
      <c r="F31" s="50"/>
      <c r="G31" s="51">
        <f t="shared" si="1"/>
        <v>0</v>
      </c>
    </row>
    <row r="32" spans="1:10" s="52" customFormat="1" ht="15" customHeight="1" x14ac:dyDescent="0.2">
      <c r="A32" s="57" t="s">
        <v>25</v>
      </c>
      <c r="B32" s="56">
        <v>348</v>
      </c>
      <c r="C32" s="47">
        <v>8020469</v>
      </c>
      <c r="D32" s="48">
        <f>C32/C38</f>
        <v>1.6763487738983431E-2</v>
      </c>
      <c r="E32" s="49">
        <f t="shared" si="0"/>
        <v>348</v>
      </c>
      <c r="F32" s="50"/>
      <c r="G32" s="51">
        <f t="shared" si="1"/>
        <v>0</v>
      </c>
    </row>
    <row r="33" spans="1:10" s="52" customFormat="1" ht="15" customHeight="1" x14ac:dyDescent="0.2">
      <c r="A33" s="57" t="s">
        <v>26</v>
      </c>
      <c r="B33" s="56">
        <v>810</v>
      </c>
      <c r="C33" s="47">
        <v>22630276</v>
      </c>
      <c r="D33" s="48">
        <f>C33/C38</f>
        <v>4.7299273179138401E-2</v>
      </c>
      <c r="E33" s="49">
        <f t="shared" si="0"/>
        <v>855</v>
      </c>
      <c r="F33" s="50">
        <v>45</v>
      </c>
      <c r="G33" s="51">
        <f t="shared" si="1"/>
        <v>5.2631578947368418E-2</v>
      </c>
    </row>
    <row r="34" spans="1:10" s="52" customFormat="1" ht="15" customHeight="1" x14ac:dyDescent="0.2">
      <c r="A34" s="57" t="s">
        <v>27</v>
      </c>
      <c r="B34" s="46">
        <v>1608</v>
      </c>
      <c r="C34" s="47">
        <v>62877278</v>
      </c>
      <c r="D34" s="48">
        <f>C34/C38</f>
        <v>0.13141905776503252</v>
      </c>
      <c r="E34" s="49">
        <f t="shared" si="0"/>
        <v>1623</v>
      </c>
      <c r="F34" s="50">
        <v>15</v>
      </c>
      <c r="G34" s="51">
        <f t="shared" si="1"/>
        <v>9.242144177449169E-3</v>
      </c>
    </row>
    <row r="35" spans="1:10" s="52" customFormat="1" ht="15" customHeight="1" x14ac:dyDescent="0.2">
      <c r="A35" s="58" t="s">
        <v>28</v>
      </c>
      <c r="B35" s="59"/>
      <c r="C35" s="47"/>
      <c r="D35" s="48">
        <f>C35/C38</f>
        <v>0</v>
      </c>
      <c r="E35" s="49">
        <v>0</v>
      </c>
      <c r="F35" s="60"/>
      <c r="G35" s="51" t="e">
        <f t="shared" si="1"/>
        <v>#DIV/0!</v>
      </c>
    </row>
    <row r="36" spans="1:10" s="61" customFormat="1" ht="15" customHeight="1" x14ac:dyDescent="0.2">
      <c r="A36" s="58" t="s">
        <v>29</v>
      </c>
      <c r="B36" s="59"/>
      <c r="C36" s="47"/>
      <c r="D36" s="48">
        <f>C36/C38</f>
        <v>0</v>
      </c>
      <c r="E36" s="49">
        <f t="shared" si="0"/>
        <v>0</v>
      </c>
      <c r="F36" s="60"/>
      <c r="G36" s="51" t="e">
        <f t="shared" si="1"/>
        <v>#DIV/0!</v>
      </c>
    </row>
    <row r="37" spans="1:10" s="61" customFormat="1" ht="15" customHeight="1" x14ac:dyDescent="0.2">
      <c r="A37" s="58" t="s">
        <v>111</v>
      </c>
      <c r="B37" s="56"/>
      <c r="C37" s="47">
        <v>0</v>
      </c>
      <c r="D37" s="48">
        <f>C37/C38</f>
        <v>0</v>
      </c>
      <c r="E37" s="49">
        <v>0</v>
      </c>
      <c r="F37" s="60"/>
      <c r="G37" s="51" t="e">
        <f t="shared" si="1"/>
        <v>#DIV/0!</v>
      </c>
    </row>
    <row r="38" spans="1:10" s="52" customFormat="1" ht="15" customHeight="1" x14ac:dyDescent="0.2">
      <c r="A38" s="62" t="s">
        <v>64</v>
      </c>
      <c r="B38" s="63">
        <f>SUM(B24:B37)-B25</f>
        <v>19194</v>
      </c>
      <c r="C38" s="64">
        <f>SUM(C24:C37)-C25</f>
        <v>478448705</v>
      </c>
      <c r="D38" s="65">
        <f>SUM(D24:D37)-D25</f>
        <v>0.99999999999999989</v>
      </c>
      <c r="E38" s="66">
        <f>SUM(E24:E37)-E25</f>
        <v>20590</v>
      </c>
      <c r="F38" s="66">
        <f t="shared" ref="F38:G38" si="2">SUM(F24:F37)-F25</f>
        <v>1396</v>
      </c>
      <c r="G38" s="66" t="e">
        <f t="shared" si="2"/>
        <v>#DIV/0!</v>
      </c>
    </row>
    <row r="39" spans="1:10" ht="15.75" customHeight="1" x14ac:dyDescent="0.2">
      <c r="G39" s="69"/>
      <c r="H39" s="70"/>
      <c r="I39" s="71"/>
    </row>
    <row r="40" spans="1:10" s="12" customFormat="1" ht="18" customHeight="1" x14ac:dyDescent="0.25">
      <c r="A40" s="72" t="s">
        <v>31</v>
      </c>
      <c r="B40" s="73"/>
      <c r="C40" s="73"/>
      <c r="D40" s="121"/>
      <c r="E40" s="223" t="s">
        <v>32</v>
      </c>
      <c r="F40" s="224"/>
      <c r="G40" s="74">
        <f>SUM(B42:J43)/17/31</f>
        <v>964217.73244781781</v>
      </c>
      <c r="H40" s="75"/>
      <c r="I40" s="76"/>
      <c r="J40" s="20"/>
    </row>
    <row r="41" spans="1:10" s="12" customFormat="1" ht="18" customHeight="1" x14ac:dyDescent="0.25">
      <c r="A41" s="77" t="s">
        <v>33</v>
      </c>
      <c r="B41" s="78" t="s">
        <v>34</v>
      </c>
      <c r="C41" s="79" t="s">
        <v>35</v>
      </c>
      <c r="D41" s="79" t="s">
        <v>36</v>
      </c>
      <c r="E41" s="79" t="s">
        <v>37</v>
      </c>
      <c r="F41" s="79" t="s">
        <v>38</v>
      </c>
      <c r="G41" s="80" t="s">
        <v>39</v>
      </c>
      <c r="H41" s="81" t="s">
        <v>40</v>
      </c>
      <c r="I41" s="81" t="s">
        <v>41</v>
      </c>
      <c r="J41" s="82" t="s">
        <v>42</v>
      </c>
    </row>
    <row r="42" spans="1:10" s="88" customFormat="1" ht="18" customHeight="1" x14ac:dyDescent="0.25">
      <c r="A42" s="83" t="s">
        <v>43</v>
      </c>
      <c r="B42" s="84"/>
      <c r="C42" s="85">
        <v>13230198</v>
      </c>
      <c r="D42" s="85">
        <v>66743228</v>
      </c>
      <c r="E42" s="85">
        <v>80325816</v>
      </c>
      <c r="F42" s="85">
        <v>84044679</v>
      </c>
      <c r="G42" s="85">
        <v>93377769</v>
      </c>
      <c r="H42" s="86">
        <v>96251058</v>
      </c>
      <c r="I42" s="86">
        <v>73616311</v>
      </c>
      <c r="J42" s="87">
        <v>546363</v>
      </c>
    </row>
    <row r="43" spans="1:10" s="95" customFormat="1" ht="18" customHeight="1" x14ac:dyDescent="0.25">
      <c r="A43" s="89" t="s">
        <v>6</v>
      </c>
      <c r="B43" s="90"/>
      <c r="C43" s="91">
        <v>216</v>
      </c>
      <c r="D43" s="91">
        <v>986</v>
      </c>
      <c r="E43" s="91">
        <v>1124</v>
      </c>
      <c r="F43" s="91">
        <v>1134</v>
      </c>
      <c r="G43" s="91">
        <v>1315</v>
      </c>
      <c r="H43" s="92">
        <v>1392</v>
      </c>
      <c r="I43" s="93">
        <v>1149</v>
      </c>
      <c r="J43" s="94">
        <v>7</v>
      </c>
    </row>
    <row r="44" spans="1:10" s="97" customFormat="1" ht="18" customHeight="1" x14ac:dyDescent="0.25">
      <c r="A44" s="83" t="s">
        <v>44</v>
      </c>
      <c r="B44" s="96" t="e">
        <f>B42/B43</f>
        <v>#DIV/0!</v>
      </c>
      <c r="C44" s="96">
        <f t="shared" ref="C44:J44" si="3">C42/C43</f>
        <v>61250.916666666664</v>
      </c>
      <c r="D44" s="96">
        <f t="shared" si="3"/>
        <v>67690.900608519267</v>
      </c>
      <c r="E44" s="96">
        <f t="shared" si="3"/>
        <v>71464.249110320292</v>
      </c>
      <c r="F44" s="96">
        <f t="shared" si="3"/>
        <v>74113.473544973545</v>
      </c>
      <c r="G44" s="96">
        <f t="shared" si="3"/>
        <v>71009.710266159702</v>
      </c>
      <c r="H44" s="96">
        <f t="shared" si="3"/>
        <v>69145.875</v>
      </c>
      <c r="I44" s="96">
        <f t="shared" si="3"/>
        <v>64069.896431679721</v>
      </c>
      <c r="J44" s="96">
        <f t="shared" si="3"/>
        <v>78051.857142857145</v>
      </c>
    </row>
    <row r="45" spans="1:10" ht="12.75" customHeight="1" x14ac:dyDescent="0.25">
      <c r="C45" s="98" t="s">
        <v>45</v>
      </c>
      <c r="D45" s="4">
        <v>1</v>
      </c>
      <c r="H45" s="250" t="s">
        <v>46</v>
      </c>
      <c r="I45" s="250" t="s">
        <v>46</v>
      </c>
      <c r="J45" s="98"/>
    </row>
    <row r="46" spans="1:10" ht="24" customHeight="1" x14ac:dyDescent="0.25">
      <c r="A46" s="207" t="s">
        <v>47</v>
      </c>
      <c r="B46" s="207"/>
      <c r="C46" s="207"/>
      <c r="D46" s="207"/>
      <c r="E46" s="207"/>
      <c r="F46" s="207"/>
      <c r="H46" s="249"/>
      <c r="I46" s="249"/>
    </row>
    <row r="47" spans="1:10" ht="24" customHeight="1" x14ac:dyDescent="0.25">
      <c r="A47" s="99" t="s">
        <v>48</v>
      </c>
      <c r="B47" s="100" t="s">
        <v>49</v>
      </c>
      <c r="C47" s="100" t="s">
        <v>50</v>
      </c>
      <c r="D47" s="100" t="s">
        <v>51</v>
      </c>
      <c r="E47" s="100" t="s">
        <v>52</v>
      </c>
      <c r="F47" s="100" t="s">
        <v>53</v>
      </c>
      <c r="H47" s="13"/>
      <c r="I47" s="13"/>
    </row>
    <row r="48" spans="1:10" ht="24" customHeight="1" x14ac:dyDescent="0.25">
      <c r="A48" s="101"/>
      <c r="B48" s="102">
        <v>1</v>
      </c>
      <c r="C48" s="168" t="s">
        <v>101</v>
      </c>
      <c r="D48" s="167" t="s">
        <v>108</v>
      </c>
      <c r="E48" s="167" t="s">
        <v>98</v>
      </c>
      <c r="F48" s="167" t="s">
        <v>96</v>
      </c>
    </row>
    <row r="49" spans="1:9" ht="24" customHeight="1" x14ac:dyDescent="0.25">
      <c r="A49" s="104"/>
      <c r="B49" s="102">
        <v>2</v>
      </c>
      <c r="C49" s="168" t="s">
        <v>102</v>
      </c>
      <c r="D49" s="167" t="s">
        <v>120</v>
      </c>
      <c r="E49" s="168" t="s">
        <v>99</v>
      </c>
      <c r="F49" s="167" t="s">
        <v>97</v>
      </c>
    </row>
    <row r="50" spans="1:9" ht="24" customHeight="1" x14ac:dyDescent="0.25">
      <c r="A50" s="104"/>
      <c r="B50" s="102">
        <v>3</v>
      </c>
      <c r="C50" s="168" t="s">
        <v>103</v>
      </c>
      <c r="D50" s="168" t="s">
        <v>105</v>
      </c>
      <c r="E50" s="169" t="s">
        <v>135</v>
      </c>
      <c r="F50" s="167" t="s">
        <v>115</v>
      </c>
    </row>
    <row r="51" spans="1:9" ht="24" customHeight="1" x14ac:dyDescent="0.25">
      <c r="A51" s="104"/>
      <c r="B51" s="102">
        <v>4</v>
      </c>
      <c r="C51" s="168" t="s">
        <v>112</v>
      </c>
      <c r="D51" s="103" t="s">
        <v>127</v>
      </c>
      <c r="E51" s="4" t="s">
        <v>100</v>
      </c>
      <c r="F51" s="169" t="s">
        <v>121</v>
      </c>
    </row>
    <row r="52" spans="1:9" ht="24" customHeight="1" x14ac:dyDescent="0.25">
      <c r="A52" s="104"/>
      <c r="B52" s="102">
        <v>5</v>
      </c>
      <c r="C52" s="168" t="s">
        <v>125</v>
      </c>
      <c r="D52" s="103" t="s">
        <v>109</v>
      </c>
      <c r="E52" s="168"/>
      <c r="F52" s="170"/>
    </row>
    <row r="53" spans="1:9" ht="24" customHeight="1" x14ac:dyDescent="0.25">
      <c r="A53" s="104"/>
      <c r="B53" s="102">
        <v>6</v>
      </c>
      <c r="C53" s="168" t="s">
        <v>113</v>
      </c>
      <c r="D53" s="103" t="s">
        <v>128</v>
      </c>
      <c r="E53" s="103"/>
      <c r="F53" s="103"/>
    </row>
    <row r="54" spans="1:9" ht="24" customHeight="1" x14ac:dyDescent="0.25">
      <c r="A54" s="104"/>
      <c r="B54" s="102">
        <v>7</v>
      </c>
      <c r="C54" s="168" t="s">
        <v>119</v>
      </c>
      <c r="D54" s="103" t="s">
        <v>129</v>
      </c>
      <c r="E54" s="103"/>
      <c r="F54" s="103"/>
    </row>
    <row r="55" spans="1:9" ht="24" customHeight="1" x14ac:dyDescent="0.25">
      <c r="A55" s="104"/>
      <c r="B55" s="102">
        <v>8</v>
      </c>
      <c r="C55" s="168" t="s">
        <v>126</v>
      </c>
      <c r="D55" s="103" t="s">
        <v>130</v>
      </c>
      <c r="E55" s="103"/>
      <c r="F55" s="103"/>
    </row>
    <row r="56" spans="1:9" ht="24" customHeight="1" x14ac:dyDescent="0.25">
      <c r="A56" s="104"/>
      <c r="B56" s="102">
        <v>9</v>
      </c>
      <c r="C56" s="168" t="s">
        <v>104</v>
      </c>
      <c r="D56" s="103"/>
      <c r="E56" s="103"/>
      <c r="F56" s="103"/>
    </row>
    <row r="57" spans="1:9" ht="24" customHeight="1" x14ac:dyDescent="0.25">
      <c r="A57" s="105"/>
      <c r="B57" s="102">
        <v>10</v>
      </c>
      <c r="C57" s="168" t="s">
        <v>114</v>
      </c>
      <c r="D57" s="103"/>
      <c r="E57" s="103"/>
      <c r="F57" s="103"/>
    </row>
    <row r="58" spans="1:9" ht="12.75" customHeight="1" x14ac:dyDescent="0.25">
      <c r="F58" s="103"/>
    </row>
    <row r="59" spans="1:9" ht="24" customHeight="1" x14ac:dyDescent="0.25">
      <c r="A59" s="225" t="s">
        <v>54</v>
      </c>
      <c r="B59" s="225"/>
      <c r="C59" s="225"/>
      <c r="D59" s="225"/>
      <c r="E59" s="225"/>
      <c r="F59" s="225"/>
    </row>
    <row r="60" spans="1:9" ht="24" customHeight="1" x14ac:dyDescent="0.25">
      <c r="A60" s="99" t="s">
        <v>48</v>
      </c>
      <c r="B60" s="106" t="s">
        <v>49</v>
      </c>
      <c r="C60" s="100" t="s">
        <v>50</v>
      </c>
      <c r="D60" s="100" t="s">
        <v>51</v>
      </c>
      <c r="E60" s="100" t="s">
        <v>52</v>
      </c>
      <c r="F60" s="100" t="s">
        <v>53</v>
      </c>
      <c r="H60" s="13"/>
      <c r="I60" s="13"/>
    </row>
    <row r="61" spans="1:9" ht="24" customHeight="1" x14ac:dyDescent="0.25">
      <c r="A61" s="101"/>
      <c r="B61" s="107">
        <v>1</v>
      </c>
      <c r="C61" s="167" t="s">
        <v>110</v>
      </c>
      <c r="D61" s="167"/>
      <c r="E61" s="167" t="s">
        <v>95</v>
      </c>
      <c r="F61" s="167"/>
    </row>
    <row r="62" spans="1:9" ht="24" customHeight="1" x14ac:dyDescent="0.25">
      <c r="A62" s="104"/>
      <c r="B62" s="107">
        <v>2</v>
      </c>
      <c r="C62" s="168" t="s">
        <v>131</v>
      </c>
      <c r="D62" s="167"/>
      <c r="E62" s="167" t="s">
        <v>124</v>
      </c>
      <c r="F62" s="103"/>
    </row>
    <row r="63" spans="1:9" ht="24" customHeight="1" x14ac:dyDescent="0.25">
      <c r="A63" s="104"/>
      <c r="B63" s="107">
        <v>3</v>
      </c>
      <c r="C63" s="171" t="s">
        <v>116</v>
      </c>
      <c r="D63" s="167"/>
      <c r="E63" s="103"/>
      <c r="F63" s="103"/>
    </row>
    <row r="64" spans="1:9" ht="24" customHeight="1" x14ac:dyDescent="0.25">
      <c r="A64" s="104"/>
      <c r="B64" s="107">
        <v>4</v>
      </c>
      <c r="C64" s="167" t="s">
        <v>117</v>
      </c>
      <c r="D64" s="167"/>
      <c r="E64" s="103"/>
      <c r="F64" s="103"/>
    </row>
    <row r="65" spans="1:10" ht="24" customHeight="1" x14ac:dyDescent="0.25">
      <c r="A65" s="172"/>
      <c r="B65" s="107"/>
      <c r="C65" s="167" t="s">
        <v>123</v>
      </c>
      <c r="D65" s="167"/>
      <c r="E65" s="103"/>
      <c r="F65" s="103"/>
    </row>
    <row r="66" spans="1:10" ht="24" customHeight="1" x14ac:dyDescent="0.25">
      <c r="A66" s="105"/>
      <c r="B66" s="107">
        <v>5</v>
      </c>
      <c r="C66" s="103" t="s">
        <v>122</v>
      </c>
      <c r="D66" s="167"/>
      <c r="E66" s="103"/>
      <c r="F66" s="103"/>
    </row>
    <row r="68" spans="1:10" s="123" customFormat="1" ht="30.75" customHeight="1" x14ac:dyDescent="0.25">
      <c r="A68" s="226" t="s">
        <v>55</v>
      </c>
      <c r="B68" s="226"/>
      <c r="C68" s="227" t="s">
        <v>56</v>
      </c>
      <c r="D68" s="227"/>
      <c r="E68" s="226" t="s">
        <v>57</v>
      </c>
      <c r="F68" s="226"/>
      <c r="G68" s="122"/>
      <c r="J68" s="124"/>
    </row>
    <row r="69" spans="1:10" ht="50.25" customHeight="1" x14ac:dyDescent="0.25">
      <c r="A69" s="228" t="s">
        <v>142</v>
      </c>
      <c r="B69" s="229"/>
      <c r="C69" s="234" t="s">
        <v>143</v>
      </c>
      <c r="D69" s="235"/>
      <c r="E69" s="234" t="s">
        <v>132</v>
      </c>
      <c r="F69" s="235"/>
    </row>
    <row r="70" spans="1:10" ht="50.25" customHeight="1" x14ac:dyDescent="0.25">
      <c r="A70" s="230"/>
      <c r="B70" s="231"/>
      <c r="C70" s="236"/>
      <c r="D70" s="237"/>
      <c r="E70" s="236"/>
      <c r="F70" s="237"/>
    </row>
    <row r="71" spans="1:10" ht="20.25" customHeight="1" x14ac:dyDescent="0.25">
      <c r="A71" s="230"/>
      <c r="B71" s="231"/>
      <c r="C71" s="236"/>
      <c r="D71" s="237"/>
      <c r="E71" s="236"/>
      <c r="F71" s="237"/>
    </row>
    <row r="72" spans="1:10" ht="20.25" customHeight="1" x14ac:dyDescent="0.25">
      <c r="A72" s="230"/>
      <c r="B72" s="231"/>
      <c r="C72" s="236"/>
      <c r="D72" s="237"/>
      <c r="E72" s="236"/>
      <c r="F72" s="237"/>
    </row>
    <row r="73" spans="1:10" ht="16.5" customHeight="1" x14ac:dyDescent="0.25">
      <c r="A73" s="230"/>
      <c r="B73" s="231"/>
      <c r="C73" s="236"/>
      <c r="D73" s="237"/>
      <c r="E73" s="236"/>
      <c r="F73" s="237"/>
    </row>
    <row r="74" spans="1:10" ht="23.25" customHeight="1" x14ac:dyDescent="0.25">
      <c r="A74" s="232"/>
      <c r="B74" s="233"/>
      <c r="C74" s="238"/>
      <c r="D74" s="239"/>
      <c r="E74" s="238"/>
      <c r="F74" s="239"/>
    </row>
  </sheetData>
  <sheetProtection formatCells="0" formatColumns="0" formatRows="0" insertColumns="0" insertRows="0" insertHyperlinks="0" deleteColumns="0" deleteRows="0" selectLockedCells="1" selectUnlockedCells="1"/>
  <protectedRanges>
    <protectedRange password="CE28" sqref="A44:XFD44" name="Range1"/>
  </protectedRanges>
  <mergeCells count="35">
    <mergeCell ref="A59:F59"/>
    <mergeCell ref="A68:B68"/>
    <mergeCell ref="C68:D68"/>
    <mergeCell ref="E68:F68"/>
    <mergeCell ref="A69:B74"/>
    <mergeCell ref="C69:D74"/>
    <mergeCell ref="E69:F74"/>
    <mergeCell ref="A46:F46"/>
    <mergeCell ref="E16:G16"/>
    <mergeCell ref="E17:G17"/>
    <mergeCell ref="E18:G18"/>
    <mergeCell ref="D22:D23"/>
    <mergeCell ref="B19:C19"/>
    <mergeCell ref="D19:E19"/>
    <mergeCell ref="A22:A23"/>
    <mergeCell ref="B22:C22"/>
    <mergeCell ref="E40:F40"/>
    <mergeCell ref="Q3:R3"/>
    <mergeCell ref="A4:D4"/>
    <mergeCell ref="E4:G4"/>
    <mergeCell ref="Q4:R4"/>
    <mergeCell ref="A5:D5"/>
    <mergeCell ref="E5:G5"/>
    <mergeCell ref="E12:G12"/>
    <mergeCell ref="E15:G15"/>
    <mergeCell ref="A1:G2"/>
    <mergeCell ref="A3:D3"/>
    <mergeCell ref="E3:G3"/>
    <mergeCell ref="E6:G6"/>
    <mergeCell ref="E7:G7"/>
    <mergeCell ref="E8:G8"/>
    <mergeCell ref="E9:G9"/>
    <mergeCell ref="E10:G10"/>
    <mergeCell ref="E11:G11"/>
    <mergeCell ref="E13:G14"/>
  </mergeCells>
  <conditionalFormatting sqref="A69:B7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{E74A83B4-7CD9-46EE-B878-AAA6EA6D09DC}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A83B4-7CD9-46EE-B878-AAA6EA6D0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A69:B74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33"/>
  <sheetViews>
    <sheetView tabSelected="1" topLeftCell="A4" workbookViewId="0">
      <selection activeCell="F8" sqref="F8"/>
    </sheetView>
  </sheetViews>
  <sheetFormatPr defaultColWidth="9" defaultRowHeight="12.75" x14ac:dyDescent="0.2"/>
  <cols>
    <col min="1" max="1" width="6.28515625" style="108" customWidth="1"/>
    <col min="2" max="2" width="6.85546875" style="108" customWidth="1"/>
    <col min="3" max="3" width="32.28515625" style="113" customWidth="1"/>
    <col min="4" max="5" width="28" style="113" customWidth="1"/>
    <col min="6" max="6" width="30" style="113" customWidth="1"/>
    <col min="7" max="16384" width="9" style="108"/>
  </cols>
  <sheetData>
    <row r="1" spans="3:6" ht="39" customHeight="1" x14ac:dyDescent="0.2">
      <c r="C1" s="242" t="s">
        <v>58</v>
      </c>
      <c r="D1" s="242"/>
    </row>
    <row r="2" spans="3:6" ht="39.75" customHeight="1" x14ac:dyDescent="0.2">
      <c r="C2" s="109" t="s">
        <v>59</v>
      </c>
      <c r="D2" s="110"/>
    </row>
    <row r="3" spans="3:6" s="113" customFormat="1" ht="29.25" customHeight="1" x14ac:dyDescent="0.25">
      <c r="C3" s="111" t="s">
        <v>75</v>
      </c>
      <c r="D3" s="112">
        <f>'BIÊN HÒA T1.2018'!B7</f>
        <v>500000000</v>
      </c>
    </row>
    <row r="4" spans="3:6" s="113" customFormat="1" ht="29.25" customHeight="1" x14ac:dyDescent="0.25">
      <c r="C4" s="114" t="s">
        <v>76</v>
      </c>
      <c r="D4" s="115">
        <f>'BIÊN HÒA T1.2018'!B8</f>
        <v>574757500</v>
      </c>
    </row>
    <row r="5" spans="3:6" s="113" customFormat="1" ht="29.25" customHeight="1" x14ac:dyDescent="0.25">
      <c r="C5" s="116" t="s">
        <v>76</v>
      </c>
      <c r="D5" s="117">
        <f>'BIÊN HÒA T1.2018'!C8</f>
        <v>559807500</v>
      </c>
    </row>
    <row r="6" spans="3:6" s="113" customFormat="1" ht="29.25" customHeight="1" x14ac:dyDescent="0.25">
      <c r="C6" s="243" t="s">
        <v>78</v>
      </c>
      <c r="D6" s="118">
        <f>D4-D3</f>
        <v>74757500</v>
      </c>
    </row>
    <row r="7" spans="3:6" s="113" customFormat="1" ht="29.25" customHeight="1" x14ac:dyDescent="0.25">
      <c r="C7" s="244"/>
      <c r="D7" s="119">
        <f>D4/D3-1</f>
        <v>0.14951500000000006</v>
      </c>
    </row>
    <row r="8" spans="3:6" s="113" customFormat="1" ht="29.25" customHeight="1" x14ac:dyDescent="0.25">
      <c r="C8" s="245" t="s">
        <v>77</v>
      </c>
      <c r="D8" s="112">
        <f>D4-D5</f>
        <v>14950000</v>
      </c>
    </row>
    <row r="9" spans="3:6" s="113" customFormat="1" ht="29.25" customHeight="1" x14ac:dyDescent="0.25">
      <c r="C9" s="246"/>
      <c r="D9" s="120">
        <f>D4/D5-1</f>
        <v>2.6705608624393307E-2</v>
      </c>
    </row>
    <row r="11" spans="3:6" ht="41.25" customHeight="1" x14ac:dyDescent="0.2">
      <c r="C11" s="151"/>
      <c r="D11" s="152" t="s">
        <v>86</v>
      </c>
      <c r="E11" s="151"/>
      <c r="F11" s="151"/>
    </row>
    <row r="12" spans="3:6" ht="20.25" x14ac:dyDescent="0.2">
      <c r="C12" s="137" t="s">
        <v>87</v>
      </c>
      <c r="D12" s="138" t="s">
        <v>81</v>
      </c>
      <c r="E12" s="138" t="s">
        <v>80</v>
      </c>
      <c r="F12" s="138" t="s">
        <v>82</v>
      </c>
    </row>
    <row r="13" spans="3:6" s="150" customFormat="1" ht="24" customHeight="1" x14ac:dyDescent="0.25">
      <c r="C13" s="157" t="s">
        <v>84</v>
      </c>
      <c r="D13" s="147">
        <f>'BIÊN HÒA T1.2018'!B15</f>
        <v>7368</v>
      </c>
      <c r="E13" s="147">
        <f>'BIÊN HÒA T1.2018'!C15</f>
        <v>7323</v>
      </c>
      <c r="F13" s="147">
        <f>'BIÊN HÒA T1.2018'!D15</f>
        <v>6441</v>
      </c>
    </row>
    <row r="14" spans="3:6" s="150" customFormat="1" ht="24" customHeight="1" x14ac:dyDescent="0.25">
      <c r="C14" s="157" t="s">
        <v>85</v>
      </c>
      <c r="D14" s="147">
        <f>'BIÊN HÒA T1.2018'!B16</f>
        <v>76519</v>
      </c>
      <c r="E14" s="147">
        <f>'BIÊN HÒA T1.2018'!C16</f>
        <v>76441</v>
      </c>
      <c r="F14" s="147">
        <f>'BIÊN HÒA T1.2018'!D16</f>
        <v>74154</v>
      </c>
    </row>
    <row r="15" spans="3:6" ht="20.25" x14ac:dyDescent="0.2">
      <c r="C15" s="148"/>
      <c r="D15" s="149"/>
      <c r="E15" s="149"/>
      <c r="F15" s="149"/>
    </row>
    <row r="16" spans="3:6" ht="43.5" customHeight="1" x14ac:dyDescent="0.2">
      <c r="C16" s="154"/>
      <c r="D16" s="153" t="s">
        <v>83</v>
      </c>
      <c r="E16" s="154"/>
    </row>
    <row r="17" spans="3:5" ht="22.5" customHeight="1" x14ac:dyDescent="0.2">
      <c r="C17" s="247" t="s">
        <v>15</v>
      </c>
      <c r="D17" s="240" t="s">
        <v>69</v>
      </c>
      <c r="E17" s="139" t="s">
        <v>18</v>
      </c>
    </row>
    <row r="18" spans="3:5" ht="22.5" customHeight="1" x14ac:dyDescent="0.2">
      <c r="C18" s="248"/>
      <c r="D18" s="241"/>
      <c r="E18" s="140" t="s">
        <v>70</v>
      </c>
    </row>
    <row r="19" spans="3:5" ht="22.5" customHeight="1" x14ac:dyDescent="0.2">
      <c r="C19" s="141" t="s">
        <v>20</v>
      </c>
      <c r="D19" s="48">
        <f>'BIÊN HÒA T1.2018'!D24</f>
        <v>0.38386527349885918</v>
      </c>
      <c r="E19" s="155">
        <f>'BIÊN HÒA T1.2018'!G24</f>
        <v>8.7949679982343848E-2</v>
      </c>
    </row>
    <row r="20" spans="3:5" ht="22.5" customHeight="1" x14ac:dyDescent="0.2">
      <c r="C20" s="142" t="s">
        <v>21</v>
      </c>
      <c r="D20" s="48">
        <f>'BIÊN HÒA T1.2018'!D25</f>
        <v>6.9723419985011775E-2</v>
      </c>
      <c r="E20" s="155">
        <f>'BIÊN HÒA T1.2018'!G25</f>
        <v>5.5390702274975272E-2</v>
      </c>
    </row>
    <row r="21" spans="3:5" ht="22.5" customHeight="1" x14ac:dyDescent="0.2">
      <c r="C21" s="143" t="s">
        <v>65</v>
      </c>
      <c r="D21" s="48">
        <f>'BIÊN HÒA T1.2018'!D26</f>
        <v>0.10786139968755898</v>
      </c>
      <c r="E21" s="155">
        <f>'BIÊN HÒA T1.2018'!G26</f>
        <v>4.2682926829268296E-2</v>
      </c>
    </row>
    <row r="22" spans="3:5" ht="22.5" customHeight="1" x14ac:dyDescent="0.2">
      <c r="C22" s="144" t="s">
        <v>22</v>
      </c>
      <c r="D22" s="48">
        <f>'BIÊN HÒA T1.2018'!D27</f>
        <v>5.7274137673755436E-2</v>
      </c>
      <c r="E22" s="155">
        <f>'BIÊN HÒA T1.2018'!G27</f>
        <v>1.5025041736227046E-2</v>
      </c>
    </row>
    <row r="23" spans="3:5" ht="22.5" customHeight="1" x14ac:dyDescent="0.2">
      <c r="C23" s="145" t="s">
        <v>23</v>
      </c>
      <c r="D23" s="48">
        <f>'BIÊN HÒA T1.2018'!D28</f>
        <v>7.233630196574573E-3</v>
      </c>
      <c r="E23" s="155">
        <f>'BIÊN HÒA T1.2018'!G28</f>
        <v>0</v>
      </c>
    </row>
    <row r="24" spans="3:5" ht="22.5" customHeight="1" x14ac:dyDescent="0.2">
      <c r="C24" s="145" t="s">
        <v>24</v>
      </c>
      <c r="D24" s="48">
        <f>'BIÊN HÒA T1.2018'!D29</f>
        <v>0.13882167995417607</v>
      </c>
      <c r="E24" s="155">
        <f>'BIÊN HÒA T1.2018'!G29</f>
        <v>9.7356664184661212E-2</v>
      </c>
    </row>
    <row r="25" spans="3:5" ht="22.5" customHeight="1" x14ac:dyDescent="0.2">
      <c r="C25" s="145" t="s">
        <v>62</v>
      </c>
      <c r="D25" s="48">
        <f>'BIÊN HÒA T1.2018'!D30</f>
        <v>0.10945895025465686</v>
      </c>
      <c r="E25" s="155">
        <f>'BIÊN HÒA T1.2018'!G30</f>
        <v>0</v>
      </c>
    </row>
    <row r="26" spans="3:5" ht="22.5" customHeight="1" x14ac:dyDescent="0.2">
      <c r="C26" s="145" t="s">
        <v>63</v>
      </c>
      <c r="D26" s="48">
        <f>'BIÊN HÒA T1.2018'!D31</f>
        <v>3.110051264534199E-6</v>
      </c>
      <c r="E26" s="155">
        <f>'BIÊN HÒA T1.2018'!G31</f>
        <v>0</v>
      </c>
    </row>
    <row r="27" spans="3:5" ht="22.5" customHeight="1" x14ac:dyDescent="0.2">
      <c r="C27" s="145" t="s">
        <v>25</v>
      </c>
      <c r="D27" s="48">
        <f>'BIÊN HÒA T1.2018'!D32</f>
        <v>1.6763487738983431E-2</v>
      </c>
      <c r="E27" s="155">
        <f>'BIÊN HÒA T1.2018'!G32</f>
        <v>0</v>
      </c>
    </row>
    <row r="28" spans="3:5" ht="22.5" customHeight="1" x14ac:dyDescent="0.2">
      <c r="C28" s="145" t="s">
        <v>26</v>
      </c>
      <c r="D28" s="48">
        <f>'BIÊN HÒA T1.2018'!D33</f>
        <v>4.7299273179138401E-2</v>
      </c>
      <c r="E28" s="155">
        <f>'BIÊN HÒA T1.2018'!G33</f>
        <v>5.2631578947368418E-2</v>
      </c>
    </row>
    <row r="29" spans="3:5" ht="22.5" customHeight="1" x14ac:dyDescent="0.2">
      <c r="C29" s="145" t="s">
        <v>27</v>
      </c>
      <c r="D29" s="48">
        <f>'BIÊN HÒA T1.2018'!D34</f>
        <v>0.13141905776503252</v>
      </c>
      <c r="E29" s="155">
        <f>'BIÊN HÒA T1.2018'!G34</f>
        <v>9.242144177449169E-3</v>
      </c>
    </row>
    <row r="30" spans="3:5" ht="22.5" customHeight="1" x14ac:dyDescent="0.2">
      <c r="C30" s="146" t="s">
        <v>28</v>
      </c>
      <c r="D30" s="48">
        <f>'BIÊN HÒA T1.2018'!D35</f>
        <v>0</v>
      </c>
      <c r="E30" s="155" t="e">
        <f>'BIÊN HÒA T1.2018'!G35</f>
        <v>#DIV/0!</v>
      </c>
    </row>
    <row r="31" spans="3:5" ht="22.5" customHeight="1" x14ac:dyDescent="0.2">
      <c r="C31" s="146" t="s">
        <v>29</v>
      </c>
      <c r="D31" s="48">
        <f>'BIÊN HÒA T1.2018'!D36</f>
        <v>0</v>
      </c>
      <c r="E31" s="155" t="e">
        <f>'BIÊN HÒA T1.2018'!G36</f>
        <v>#DIV/0!</v>
      </c>
    </row>
    <row r="32" spans="3:5" ht="22.5" customHeight="1" x14ac:dyDescent="0.2">
      <c r="C32" s="146" t="s">
        <v>30</v>
      </c>
      <c r="D32" s="48">
        <f>'BIÊN HÒA T1.2018'!D37</f>
        <v>0</v>
      </c>
      <c r="E32" s="155" t="e">
        <f>'BIÊN HÒA T1.2018'!G37</f>
        <v>#DIV/0!</v>
      </c>
    </row>
    <row r="33" spans="3:5" ht="22.5" customHeight="1" x14ac:dyDescent="0.2">
      <c r="C33" s="62" t="s">
        <v>64</v>
      </c>
      <c r="D33" s="65">
        <f>SUM(D19:D32)-D20</f>
        <v>0.99999999999999989</v>
      </c>
      <c r="E33" s="67"/>
    </row>
  </sheetData>
  <sheetProtection password="CF7A" sheet="1" objects="1" scenarios="1"/>
  <mergeCells count="5">
    <mergeCell ref="D17:D18"/>
    <mergeCell ref="C1:D1"/>
    <mergeCell ref="C6:C7"/>
    <mergeCell ref="C8:C9"/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BIÊN HÒA T1.2018</vt:lpstr>
      <vt:lpstr>BIÊN HÒA Comp.sale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bienhoa</cp:lastModifiedBy>
  <dcterms:created xsi:type="dcterms:W3CDTF">2016-11-01T02:59:42Z</dcterms:created>
  <dcterms:modified xsi:type="dcterms:W3CDTF">2018-07-01T15:15:19Z</dcterms:modified>
</cp:coreProperties>
</file>