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8195" windowHeight="8190" firstSheet="16" activeTab="29"/>
  </bookViews>
  <sheets>
    <sheet name="1.6" sheetId="1" r:id="rId1"/>
    <sheet name="2.6" sheetId="2" r:id="rId2"/>
    <sheet name="3.6" sheetId="3" r:id="rId3"/>
    <sheet name="4.6" sheetId="4" r:id="rId4"/>
    <sheet name="5.6" sheetId="5" r:id="rId5"/>
    <sheet name="6.6" sheetId="6" r:id="rId6"/>
    <sheet name="7.6" sheetId="7" r:id="rId7"/>
    <sheet name="8.6" sheetId="8" r:id="rId8"/>
    <sheet name="9.6" sheetId="9" r:id="rId9"/>
    <sheet name="10.6" sheetId="10" r:id="rId10"/>
    <sheet name="11.6" sheetId="11" r:id="rId11"/>
    <sheet name="12.6" sheetId="12" r:id="rId12"/>
    <sheet name="13.6" sheetId="13" r:id="rId13"/>
    <sheet name="14.6" sheetId="14" r:id="rId14"/>
    <sheet name="15.6" sheetId="15" r:id="rId15"/>
    <sheet name="16.6" sheetId="16" r:id="rId16"/>
    <sheet name="17.6" sheetId="17" r:id="rId17"/>
    <sheet name="18.6" sheetId="18" r:id="rId18"/>
    <sheet name="19.6" sheetId="19" r:id="rId19"/>
    <sheet name="20.6" sheetId="20" r:id="rId20"/>
    <sheet name="21.6" sheetId="21" r:id="rId21"/>
    <sheet name="22.6" sheetId="22" r:id="rId22"/>
    <sheet name="23.6" sheetId="23" r:id="rId23"/>
    <sheet name="24.6" sheetId="24" r:id="rId24"/>
    <sheet name="25.6" sheetId="25" r:id="rId25"/>
    <sheet name="26.6" sheetId="26" r:id="rId26"/>
    <sheet name="27.6" sheetId="27" r:id="rId27"/>
    <sheet name="28.6" sheetId="28" r:id="rId28"/>
    <sheet name="29.6" sheetId="30" r:id="rId29"/>
    <sheet name="30.6" sheetId="29" r:id="rId30"/>
  </sheets>
  <calcPr calcId="144525"/>
</workbook>
</file>

<file path=xl/calcChain.xml><?xml version="1.0" encoding="utf-8"?>
<calcChain xmlns="http://schemas.openxmlformats.org/spreadsheetml/2006/main">
  <c r="W185" i="29" l="1"/>
  <c r="W187" i="29"/>
  <c r="W188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9" i="29"/>
  <c r="D197" i="29"/>
  <c r="D9" i="30"/>
  <c r="S200" i="30" l="1"/>
  <c r="Q200" i="30"/>
  <c r="J200" i="30"/>
  <c r="I200" i="30"/>
  <c r="R198" i="30"/>
  <c r="L198" i="30"/>
  <c r="U197" i="30"/>
  <c r="R197" i="30"/>
  <c r="L197" i="30"/>
  <c r="H197" i="30"/>
  <c r="D197" i="30"/>
  <c r="V197" i="30" s="1"/>
  <c r="X197" i="30" s="1"/>
  <c r="U196" i="30"/>
  <c r="R196" i="30"/>
  <c r="L196" i="30"/>
  <c r="H196" i="30"/>
  <c r="V196" i="30" s="1"/>
  <c r="X196" i="30" s="1"/>
  <c r="D196" i="30"/>
  <c r="U195" i="30"/>
  <c r="R195" i="30"/>
  <c r="L195" i="30"/>
  <c r="H195" i="30"/>
  <c r="D195" i="30"/>
  <c r="V195" i="30" s="1"/>
  <c r="X195" i="30" s="1"/>
  <c r="U194" i="30"/>
  <c r="R194" i="30"/>
  <c r="L194" i="30"/>
  <c r="H194" i="30"/>
  <c r="V194" i="30" s="1"/>
  <c r="X194" i="30" s="1"/>
  <c r="D194" i="30"/>
  <c r="U193" i="30"/>
  <c r="R193" i="30"/>
  <c r="L193" i="30"/>
  <c r="H193" i="30"/>
  <c r="D193" i="30"/>
  <c r="V193" i="30" s="1"/>
  <c r="X193" i="30" s="1"/>
  <c r="U192" i="30"/>
  <c r="R192" i="30"/>
  <c r="L192" i="30"/>
  <c r="H192" i="30"/>
  <c r="D192" i="30"/>
  <c r="V192" i="30" s="1"/>
  <c r="X192" i="30" s="1"/>
  <c r="U191" i="30"/>
  <c r="R191" i="30"/>
  <c r="L191" i="30"/>
  <c r="H191" i="30"/>
  <c r="D191" i="30"/>
  <c r="V191" i="30" s="1"/>
  <c r="X191" i="30" s="1"/>
  <c r="U190" i="30"/>
  <c r="R190" i="30"/>
  <c r="L190" i="30"/>
  <c r="H190" i="30"/>
  <c r="D190" i="30"/>
  <c r="V190" i="30" s="1"/>
  <c r="X190" i="30" s="1"/>
  <c r="U189" i="30"/>
  <c r="R189" i="30"/>
  <c r="L189" i="30"/>
  <c r="H189" i="30"/>
  <c r="D189" i="30"/>
  <c r="V189" i="30" s="1"/>
  <c r="X189" i="30" s="1"/>
  <c r="U188" i="30"/>
  <c r="R188" i="30"/>
  <c r="L188" i="30"/>
  <c r="H188" i="30"/>
  <c r="D188" i="30"/>
  <c r="V188" i="30" s="1"/>
  <c r="X188" i="30" s="1"/>
  <c r="W187" i="30"/>
  <c r="U187" i="30"/>
  <c r="R187" i="30"/>
  <c r="L187" i="30"/>
  <c r="H187" i="30"/>
  <c r="D187" i="30"/>
  <c r="V187" i="30" s="1"/>
  <c r="X187" i="30" s="1"/>
  <c r="U186" i="30"/>
  <c r="R186" i="30"/>
  <c r="L186" i="30"/>
  <c r="H186" i="30"/>
  <c r="D186" i="30"/>
  <c r="V186" i="30" s="1"/>
  <c r="X186" i="30" s="1"/>
  <c r="U185" i="30"/>
  <c r="R185" i="30"/>
  <c r="L185" i="30"/>
  <c r="H185" i="30"/>
  <c r="D185" i="30"/>
  <c r="V185" i="30" s="1"/>
  <c r="X185" i="30" s="1"/>
  <c r="U184" i="30"/>
  <c r="R184" i="30"/>
  <c r="L184" i="30"/>
  <c r="H184" i="30"/>
  <c r="D184" i="30"/>
  <c r="V184" i="30" s="1"/>
  <c r="X184" i="30" s="1"/>
  <c r="U183" i="30"/>
  <c r="R183" i="30"/>
  <c r="L183" i="30"/>
  <c r="H183" i="30"/>
  <c r="D183" i="30"/>
  <c r="V183" i="30" s="1"/>
  <c r="X183" i="30" s="1"/>
  <c r="U182" i="30"/>
  <c r="R182" i="30"/>
  <c r="L182" i="30"/>
  <c r="H182" i="30"/>
  <c r="D182" i="30"/>
  <c r="V182" i="30" s="1"/>
  <c r="X182" i="30" s="1"/>
  <c r="U181" i="30"/>
  <c r="R181" i="30"/>
  <c r="L181" i="30"/>
  <c r="H181" i="30"/>
  <c r="D181" i="30"/>
  <c r="V181" i="30" s="1"/>
  <c r="X181" i="30" s="1"/>
  <c r="U180" i="30"/>
  <c r="R180" i="30"/>
  <c r="L180" i="30"/>
  <c r="H180" i="30"/>
  <c r="D180" i="30"/>
  <c r="V180" i="30" s="1"/>
  <c r="X180" i="30" s="1"/>
  <c r="U179" i="30"/>
  <c r="R179" i="30"/>
  <c r="L179" i="30"/>
  <c r="H179" i="30"/>
  <c r="D179" i="30"/>
  <c r="V179" i="30" s="1"/>
  <c r="X179" i="30" s="1"/>
  <c r="W178" i="30"/>
  <c r="X178" i="30" s="1"/>
  <c r="U178" i="30"/>
  <c r="R178" i="30"/>
  <c r="L178" i="30"/>
  <c r="H178" i="30"/>
  <c r="D178" i="30"/>
  <c r="V178" i="30" s="1"/>
  <c r="W177" i="30"/>
  <c r="X177" i="30" s="1"/>
  <c r="U177" i="30"/>
  <c r="R177" i="30"/>
  <c r="L177" i="30"/>
  <c r="H177" i="30"/>
  <c r="D177" i="30"/>
  <c r="V177" i="30" s="1"/>
  <c r="U176" i="30"/>
  <c r="R176" i="30"/>
  <c r="L176" i="30"/>
  <c r="H176" i="30"/>
  <c r="V176" i="30" s="1"/>
  <c r="X176" i="30" s="1"/>
  <c r="D176" i="30"/>
  <c r="U175" i="30"/>
  <c r="R175" i="30"/>
  <c r="L175" i="30"/>
  <c r="H175" i="30"/>
  <c r="D175" i="30"/>
  <c r="V175" i="30" s="1"/>
  <c r="X175" i="30" s="1"/>
  <c r="U174" i="30"/>
  <c r="R174" i="30"/>
  <c r="L174" i="30"/>
  <c r="H174" i="30"/>
  <c r="V174" i="30" s="1"/>
  <c r="X174" i="30" s="1"/>
  <c r="D174" i="30"/>
  <c r="U173" i="30"/>
  <c r="R173" i="30"/>
  <c r="L173" i="30"/>
  <c r="H173" i="30"/>
  <c r="D173" i="30"/>
  <c r="V173" i="30" s="1"/>
  <c r="X173" i="30" s="1"/>
  <c r="U172" i="30"/>
  <c r="R172" i="30"/>
  <c r="L172" i="30"/>
  <c r="H172" i="30"/>
  <c r="V172" i="30" s="1"/>
  <c r="X172" i="30" s="1"/>
  <c r="D172" i="30"/>
  <c r="U171" i="30"/>
  <c r="R171" i="30"/>
  <c r="L171" i="30"/>
  <c r="H171" i="30"/>
  <c r="D171" i="30"/>
  <c r="V171" i="30" s="1"/>
  <c r="X171" i="30" s="1"/>
  <c r="U170" i="30"/>
  <c r="R170" i="30"/>
  <c r="L170" i="30"/>
  <c r="H170" i="30"/>
  <c r="V170" i="30" s="1"/>
  <c r="X170" i="30" s="1"/>
  <c r="D170" i="30"/>
  <c r="U169" i="30"/>
  <c r="R169" i="30"/>
  <c r="L169" i="30"/>
  <c r="H169" i="30"/>
  <c r="D169" i="30"/>
  <c r="V169" i="30" s="1"/>
  <c r="X169" i="30" s="1"/>
  <c r="U168" i="30"/>
  <c r="R168" i="30"/>
  <c r="L168" i="30"/>
  <c r="H168" i="30"/>
  <c r="V168" i="30" s="1"/>
  <c r="X168" i="30" s="1"/>
  <c r="D168" i="30"/>
  <c r="U167" i="30"/>
  <c r="R167" i="30"/>
  <c r="L167" i="30"/>
  <c r="H167" i="30"/>
  <c r="D167" i="30"/>
  <c r="V167" i="30" s="1"/>
  <c r="X167" i="30" s="1"/>
  <c r="U166" i="30"/>
  <c r="R166" i="30"/>
  <c r="L166" i="30"/>
  <c r="H166" i="30"/>
  <c r="V166" i="30" s="1"/>
  <c r="X166" i="30" s="1"/>
  <c r="D166" i="30"/>
  <c r="U165" i="30"/>
  <c r="R165" i="30"/>
  <c r="L165" i="30"/>
  <c r="H165" i="30"/>
  <c r="D165" i="30"/>
  <c r="V165" i="30" s="1"/>
  <c r="X165" i="30" s="1"/>
  <c r="U164" i="30"/>
  <c r="R164" i="30"/>
  <c r="L164" i="30"/>
  <c r="H164" i="30"/>
  <c r="V164" i="30" s="1"/>
  <c r="X164" i="30" s="1"/>
  <c r="D164" i="30"/>
  <c r="U163" i="30"/>
  <c r="R163" i="30"/>
  <c r="L163" i="30"/>
  <c r="H163" i="30"/>
  <c r="D163" i="30"/>
  <c r="V163" i="30" s="1"/>
  <c r="X163" i="30" s="1"/>
  <c r="U162" i="30"/>
  <c r="R162" i="30"/>
  <c r="L162" i="30"/>
  <c r="H162" i="30"/>
  <c r="V162" i="30" s="1"/>
  <c r="X162" i="30" s="1"/>
  <c r="D162" i="30"/>
  <c r="U161" i="30"/>
  <c r="R161" i="30"/>
  <c r="L161" i="30"/>
  <c r="H161" i="30"/>
  <c r="D161" i="30"/>
  <c r="V161" i="30" s="1"/>
  <c r="X161" i="30" s="1"/>
  <c r="U160" i="30"/>
  <c r="R160" i="30"/>
  <c r="L160" i="30"/>
  <c r="H160" i="30"/>
  <c r="V160" i="30" s="1"/>
  <c r="X160" i="30" s="1"/>
  <c r="D160" i="30"/>
  <c r="U159" i="30"/>
  <c r="R159" i="30"/>
  <c r="L159" i="30"/>
  <c r="H159" i="30"/>
  <c r="D159" i="30"/>
  <c r="V159" i="30" s="1"/>
  <c r="X159" i="30" s="1"/>
  <c r="U158" i="30"/>
  <c r="R158" i="30"/>
  <c r="L158" i="30"/>
  <c r="H158" i="30"/>
  <c r="V158" i="30" s="1"/>
  <c r="X158" i="30" s="1"/>
  <c r="D158" i="30"/>
  <c r="R157" i="30"/>
  <c r="L157" i="30"/>
  <c r="D157" i="30"/>
  <c r="U156" i="30"/>
  <c r="R156" i="30"/>
  <c r="L156" i="30"/>
  <c r="H156" i="30"/>
  <c r="V156" i="30" s="1"/>
  <c r="X156" i="30" s="1"/>
  <c r="D156" i="30"/>
  <c r="U155" i="30"/>
  <c r="R155" i="30"/>
  <c r="L155" i="30"/>
  <c r="H155" i="30"/>
  <c r="D155" i="30"/>
  <c r="V155" i="30" s="1"/>
  <c r="X155" i="30" s="1"/>
  <c r="U154" i="30"/>
  <c r="R154" i="30"/>
  <c r="L154" i="30"/>
  <c r="H154" i="30"/>
  <c r="V154" i="30" s="1"/>
  <c r="X154" i="30" s="1"/>
  <c r="D154" i="30"/>
  <c r="U153" i="30"/>
  <c r="R153" i="30"/>
  <c r="L153" i="30"/>
  <c r="H153" i="30"/>
  <c r="D153" i="30"/>
  <c r="V153" i="30" s="1"/>
  <c r="X153" i="30" s="1"/>
  <c r="U152" i="30"/>
  <c r="R152" i="30"/>
  <c r="L152" i="30"/>
  <c r="H152" i="30"/>
  <c r="V152" i="30" s="1"/>
  <c r="X152" i="30" s="1"/>
  <c r="D152" i="30"/>
  <c r="U151" i="30"/>
  <c r="R151" i="30"/>
  <c r="L151" i="30"/>
  <c r="H151" i="30"/>
  <c r="D151" i="30"/>
  <c r="V151" i="30" s="1"/>
  <c r="X151" i="30" s="1"/>
  <c r="U150" i="30"/>
  <c r="R150" i="30"/>
  <c r="L150" i="30"/>
  <c r="H150" i="30"/>
  <c r="V150" i="30" s="1"/>
  <c r="X150" i="30" s="1"/>
  <c r="D150" i="30"/>
  <c r="U149" i="30"/>
  <c r="R149" i="30"/>
  <c r="L149" i="30"/>
  <c r="H149" i="30"/>
  <c r="D149" i="30"/>
  <c r="V149" i="30" s="1"/>
  <c r="X149" i="30" s="1"/>
  <c r="U148" i="30"/>
  <c r="R148" i="30"/>
  <c r="L148" i="30"/>
  <c r="H148" i="30"/>
  <c r="V148" i="30" s="1"/>
  <c r="X148" i="30" s="1"/>
  <c r="D148" i="30"/>
  <c r="U147" i="30"/>
  <c r="R147" i="30"/>
  <c r="L147" i="30"/>
  <c r="H147" i="30"/>
  <c r="D147" i="30"/>
  <c r="V147" i="30" s="1"/>
  <c r="X147" i="30" s="1"/>
  <c r="U146" i="30"/>
  <c r="R146" i="30"/>
  <c r="L146" i="30"/>
  <c r="H146" i="30"/>
  <c r="V146" i="30" s="1"/>
  <c r="X146" i="30" s="1"/>
  <c r="D146" i="30"/>
  <c r="U145" i="30"/>
  <c r="R145" i="30"/>
  <c r="L145" i="30"/>
  <c r="H145" i="30"/>
  <c r="D145" i="30"/>
  <c r="V145" i="30" s="1"/>
  <c r="X145" i="30" s="1"/>
  <c r="U144" i="30"/>
  <c r="R144" i="30"/>
  <c r="L144" i="30"/>
  <c r="H144" i="30"/>
  <c r="V144" i="30" s="1"/>
  <c r="X144" i="30" s="1"/>
  <c r="D144" i="30"/>
  <c r="U143" i="30"/>
  <c r="R143" i="30"/>
  <c r="L143" i="30"/>
  <c r="H143" i="30"/>
  <c r="D143" i="30"/>
  <c r="V143" i="30" s="1"/>
  <c r="X143" i="30" s="1"/>
  <c r="U142" i="30"/>
  <c r="R142" i="30"/>
  <c r="L142" i="30"/>
  <c r="H142" i="30"/>
  <c r="V142" i="30" s="1"/>
  <c r="X142" i="30" s="1"/>
  <c r="D142" i="30"/>
  <c r="R141" i="30"/>
  <c r="L141" i="30"/>
  <c r="D141" i="30"/>
  <c r="U140" i="30"/>
  <c r="R140" i="30"/>
  <c r="L140" i="30"/>
  <c r="H140" i="30"/>
  <c r="V140" i="30" s="1"/>
  <c r="X140" i="30" s="1"/>
  <c r="D140" i="30"/>
  <c r="U139" i="30"/>
  <c r="R139" i="30"/>
  <c r="L139" i="30"/>
  <c r="H139" i="30"/>
  <c r="D139" i="30"/>
  <c r="V139" i="30" s="1"/>
  <c r="X139" i="30" s="1"/>
  <c r="U138" i="30"/>
  <c r="R138" i="30"/>
  <c r="L138" i="30"/>
  <c r="H138" i="30"/>
  <c r="V138" i="30" s="1"/>
  <c r="X138" i="30" s="1"/>
  <c r="D138" i="30"/>
  <c r="U137" i="30"/>
  <c r="R137" i="30"/>
  <c r="L137" i="30"/>
  <c r="H137" i="30"/>
  <c r="D137" i="30"/>
  <c r="V137" i="30" s="1"/>
  <c r="X137" i="30" s="1"/>
  <c r="U136" i="30"/>
  <c r="R136" i="30"/>
  <c r="L136" i="30"/>
  <c r="H136" i="30"/>
  <c r="V136" i="30" s="1"/>
  <c r="X136" i="30" s="1"/>
  <c r="D136" i="30"/>
  <c r="U135" i="30"/>
  <c r="R135" i="30"/>
  <c r="L135" i="30"/>
  <c r="H135" i="30"/>
  <c r="D135" i="30"/>
  <c r="V135" i="30" s="1"/>
  <c r="X135" i="30" s="1"/>
  <c r="U134" i="30"/>
  <c r="R134" i="30"/>
  <c r="L134" i="30"/>
  <c r="H134" i="30"/>
  <c r="V134" i="30" s="1"/>
  <c r="X134" i="30" s="1"/>
  <c r="D134" i="30"/>
  <c r="U133" i="30"/>
  <c r="R133" i="30"/>
  <c r="L133" i="30"/>
  <c r="H133" i="30"/>
  <c r="D133" i="30"/>
  <c r="V133" i="30" s="1"/>
  <c r="X133" i="30" s="1"/>
  <c r="R132" i="30"/>
  <c r="L132" i="30"/>
  <c r="D132" i="30"/>
  <c r="U131" i="30"/>
  <c r="R131" i="30"/>
  <c r="L131" i="30"/>
  <c r="H131" i="30"/>
  <c r="V131" i="30" s="1"/>
  <c r="X131" i="30" s="1"/>
  <c r="U130" i="30"/>
  <c r="R130" i="30"/>
  <c r="L130" i="30"/>
  <c r="H130" i="30"/>
  <c r="D130" i="30"/>
  <c r="V130" i="30" s="1"/>
  <c r="X130" i="30" s="1"/>
  <c r="U129" i="30"/>
  <c r="R129" i="30"/>
  <c r="L129" i="30"/>
  <c r="H129" i="30"/>
  <c r="V129" i="30" s="1"/>
  <c r="X129" i="30" s="1"/>
  <c r="D129" i="30"/>
  <c r="U128" i="30"/>
  <c r="R128" i="30"/>
  <c r="L128" i="30"/>
  <c r="H128" i="30"/>
  <c r="D128" i="30"/>
  <c r="V128" i="30" s="1"/>
  <c r="X128" i="30" s="1"/>
  <c r="U127" i="30"/>
  <c r="R127" i="30"/>
  <c r="L127" i="30"/>
  <c r="H127" i="30"/>
  <c r="V127" i="30" s="1"/>
  <c r="X127" i="30" s="1"/>
  <c r="D127" i="30"/>
  <c r="U126" i="30"/>
  <c r="R126" i="30"/>
  <c r="L126" i="30"/>
  <c r="H126" i="30"/>
  <c r="D126" i="30"/>
  <c r="V126" i="30" s="1"/>
  <c r="X126" i="30" s="1"/>
  <c r="U125" i="30"/>
  <c r="R125" i="30"/>
  <c r="L125" i="30"/>
  <c r="H125" i="30"/>
  <c r="V125" i="30" s="1"/>
  <c r="X125" i="30" s="1"/>
  <c r="D125" i="30"/>
  <c r="U124" i="30"/>
  <c r="R124" i="30"/>
  <c r="L124" i="30"/>
  <c r="H124" i="30"/>
  <c r="D124" i="30"/>
  <c r="V124" i="30" s="1"/>
  <c r="X124" i="30" s="1"/>
  <c r="U123" i="30"/>
  <c r="R123" i="30"/>
  <c r="L123" i="30"/>
  <c r="H123" i="30"/>
  <c r="V123" i="30" s="1"/>
  <c r="X123" i="30" s="1"/>
  <c r="D123" i="30"/>
  <c r="U122" i="30"/>
  <c r="R122" i="30"/>
  <c r="L122" i="30"/>
  <c r="H122" i="30"/>
  <c r="D122" i="30"/>
  <c r="V122" i="30" s="1"/>
  <c r="X122" i="30" s="1"/>
  <c r="U121" i="30"/>
  <c r="R121" i="30"/>
  <c r="L121" i="30"/>
  <c r="H121" i="30"/>
  <c r="V121" i="30" s="1"/>
  <c r="X121" i="30" s="1"/>
  <c r="D121" i="30"/>
  <c r="U120" i="30"/>
  <c r="R120" i="30"/>
  <c r="L120" i="30"/>
  <c r="H120" i="30"/>
  <c r="D120" i="30"/>
  <c r="V120" i="30" s="1"/>
  <c r="X120" i="30" s="1"/>
  <c r="U119" i="30"/>
  <c r="R119" i="30"/>
  <c r="L119" i="30"/>
  <c r="H119" i="30"/>
  <c r="V119" i="30" s="1"/>
  <c r="X119" i="30" s="1"/>
  <c r="D119" i="30"/>
  <c r="R118" i="30"/>
  <c r="L118" i="30"/>
  <c r="D118" i="30"/>
  <c r="U117" i="30"/>
  <c r="R117" i="30"/>
  <c r="L117" i="30"/>
  <c r="H117" i="30"/>
  <c r="V117" i="30" s="1"/>
  <c r="X117" i="30" s="1"/>
  <c r="D117" i="30"/>
  <c r="U116" i="30"/>
  <c r="R116" i="30"/>
  <c r="L116" i="30"/>
  <c r="H116" i="30"/>
  <c r="D116" i="30"/>
  <c r="V116" i="30" s="1"/>
  <c r="X116" i="30" s="1"/>
  <c r="U115" i="30"/>
  <c r="R115" i="30"/>
  <c r="L115" i="30"/>
  <c r="H115" i="30"/>
  <c r="V115" i="30" s="1"/>
  <c r="X115" i="30" s="1"/>
  <c r="D115" i="30"/>
  <c r="U114" i="30"/>
  <c r="R114" i="30"/>
  <c r="L114" i="30"/>
  <c r="H114" i="30"/>
  <c r="D114" i="30"/>
  <c r="V114" i="30" s="1"/>
  <c r="X114" i="30" s="1"/>
  <c r="U113" i="30"/>
  <c r="R113" i="30"/>
  <c r="L113" i="30"/>
  <c r="H113" i="30"/>
  <c r="D113" i="30"/>
  <c r="V113" i="30" s="1"/>
  <c r="X113" i="30" s="1"/>
  <c r="U112" i="30"/>
  <c r="R112" i="30"/>
  <c r="L112" i="30"/>
  <c r="H112" i="30"/>
  <c r="V112" i="30" s="1"/>
  <c r="X112" i="30" s="1"/>
  <c r="D112" i="30"/>
  <c r="U111" i="30"/>
  <c r="R111" i="30"/>
  <c r="L111" i="30"/>
  <c r="H111" i="30"/>
  <c r="D111" i="30"/>
  <c r="V111" i="30" s="1"/>
  <c r="X111" i="30" s="1"/>
  <c r="U110" i="30"/>
  <c r="R110" i="30"/>
  <c r="L110" i="30"/>
  <c r="H110" i="30"/>
  <c r="V110" i="30" s="1"/>
  <c r="X110" i="30" s="1"/>
  <c r="D110" i="30"/>
  <c r="U109" i="30"/>
  <c r="R109" i="30"/>
  <c r="L109" i="30"/>
  <c r="H109" i="30"/>
  <c r="D109" i="30"/>
  <c r="V109" i="30" s="1"/>
  <c r="X109" i="30" s="1"/>
  <c r="U108" i="30"/>
  <c r="R108" i="30"/>
  <c r="L108" i="30"/>
  <c r="H108" i="30"/>
  <c r="V108" i="30" s="1"/>
  <c r="X108" i="30" s="1"/>
  <c r="D108" i="30"/>
  <c r="R107" i="30"/>
  <c r="L107" i="30"/>
  <c r="D107" i="30"/>
  <c r="U106" i="30"/>
  <c r="R106" i="30"/>
  <c r="L106" i="30"/>
  <c r="H106" i="30"/>
  <c r="V106" i="30" s="1"/>
  <c r="X106" i="30" s="1"/>
  <c r="D106" i="30"/>
  <c r="U105" i="30"/>
  <c r="R105" i="30"/>
  <c r="L105" i="30"/>
  <c r="H105" i="30"/>
  <c r="D105" i="30"/>
  <c r="V105" i="30" s="1"/>
  <c r="X105" i="30" s="1"/>
  <c r="U104" i="30"/>
  <c r="R104" i="30"/>
  <c r="L104" i="30"/>
  <c r="H104" i="30"/>
  <c r="V104" i="30" s="1"/>
  <c r="X104" i="30" s="1"/>
  <c r="D104" i="30"/>
  <c r="U103" i="30"/>
  <c r="R103" i="30"/>
  <c r="L103" i="30"/>
  <c r="H103" i="30"/>
  <c r="D103" i="30"/>
  <c r="V103" i="30" s="1"/>
  <c r="X103" i="30" s="1"/>
  <c r="U102" i="30"/>
  <c r="R102" i="30"/>
  <c r="L102" i="30"/>
  <c r="H102" i="30"/>
  <c r="V102" i="30" s="1"/>
  <c r="X102" i="30" s="1"/>
  <c r="D102" i="30"/>
  <c r="U101" i="30"/>
  <c r="R101" i="30"/>
  <c r="L101" i="30"/>
  <c r="H101" i="30"/>
  <c r="D101" i="30"/>
  <c r="V101" i="30" s="1"/>
  <c r="X101" i="30" s="1"/>
  <c r="U100" i="30"/>
  <c r="R100" i="30"/>
  <c r="L100" i="30"/>
  <c r="H100" i="30"/>
  <c r="V100" i="30" s="1"/>
  <c r="X100" i="30" s="1"/>
  <c r="D100" i="30"/>
  <c r="U99" i="30"/>
  <c r="R99" i="30"/>
  <c r="L99" i="30"/>
  <c r="H99" i="30"/>
  <c r="D99" i="30"/>
  <c r="V99" i="30" s="1"/>
  <c r="X99" i="30" s="1"/>
  <c r="U98" i="30"/>
  <c r="R98" i="30"/>
  <c r="L98" i="30"/>
  <c r="H98" i="30"/>
  <c r="V98" i="30" s="1"/>
  <c r="X98" i="30" s="1"/>
  <c r="D98" i="30"/>
  <c r="U97" i="30"/>
  <c r="R97" i="30"/>
  <c r="L97" i="30"/>
  <c r="H97" i="30"/>
  <c r="D97" i="30"/>
  <c r="V97" i="30" s="1"/>
  <c r="X97" i="30" s="1"/>
  <c r="U96" i="30"/>
  <c r="R96" i="30"/>
  <c r="L96" i="30"/>
  <c r="H96" i="30"/>
  <c r="V96" i="30" s="1"/>
  <c r="X96" i="30" s="1"/>
  <c r="D96" i="30"/>
  <c r="U95" i="30"/>
  <c r="R95" i="30"/>
  <c r="L95" i="30"/>
  <c r="H95" i="30"/>
  <c r="D95" i="30"/>
  <c r="V95" i="30" s="1"/>
  <c r="X95" i="30" s="1"/>
  <c r="U94" i="30"/>
  <c r="R94" i="30"/>
  <c r="L94" i="30"/>
  <c r="H94" i="30"/>
  <c r="V94" i="30" s="1"/>
  <c r="X94" i="30" s="1"/>
  <c r="D94" i="30"/>
  <c r="U93" i="30"/>
  <c r="R93" i="30"/>
  <c r="L93" i="30"/>
  <c r="H93" i="30"/>
  <c r="D93" i="30"/>
  <c r="V93" i="30" s="1"/>
  <c r="X93" i="30" s="1"/>
  <c r="U92" i="30"/>
  <c r="R92" i="30"/>
  <c r="L92" i="30"/>
  <c r="H92" i="30"/>
  <c r="V92" i="30" s="1"/>
  <c r="X92" i="30" s="1"/>
  <c r="D92" i="30"/>
  <c r="U91" i="30"/>
  <c r="R91" i="30"/>
  <c r="L91" i="30"/>
  <c r="H91" i="30"/>
  <c r="V91" i="30" s="1"/>
  <c r="X91" i="30" s="1"/>
  <c r="U90" i="30"/>
  <c r="R90" i="30"/>
  <c r="L90" i="30"/>
  <c r="H90" i="30"/>
  <c r="D90" i="30"/>
  <c r="V90" i="30" s="1"/>
  <c r="X90" i="30" s="1"/>
  <c r="U89" i="30"/>
  <c r="R89" i="30"/>
  <c r="L89" i="30"/>
  <c r="H89" i="30"/>
  <c r="V89" i="30" s="1"/>
  <c r="X89" i="30" s="1"/>
  <c r="D89" i="30"/>
  <c r="R88" i="30"/>
  <c r="L88" i="30"/>
  <c r="D88" i="30"/>
  <c r="U87" i="30"/>
  <c r="R87" i="30"/>
  <c r="L87" i="30"/>
  <c r="H87" i="30"/>
  <c r="V87" i="30" s="1"/>
  <c r="X87" i="30" s="1"/>
  <c r="D87" i="30"/>
  <c r="U86" i="30"/>
  <c r="R86" i="30"/>
  <c r="L86" i="30"/>
  <c r="H86" i="30"/>
  <c r="D86" i="30"/>
  <c r="V86" i="30" s="1"/>
  <c r="X86" i="30" s="1"/>
  <c r="U85" i="30"/>
  <c r="R85" i="30"/>
  <c r="L85" i="30"/>
  <c r="H85" i="30"/>
  <c r="V85" i="30" s="1"/>
  <c r="X85" i="30" s="1"/>
  <c r="D85" i="30"/>
  <c r="U84" i="30"/>
  <c r="R84" i="30"/>
  <c r="L84" i="30"/>
  <c r="H84" i="30"/>
  <c r="D84" i="30"/>
  <c r="V84" i="30" s="1"/>
  <c r="X84" i="30" s="1"/>
  <c r="U83" i="30"/>
  <c r="R83" i="30"/>
  <c r="L83" i="30"/>
  <c r="H83" i="30"/>
  <c r="V83" i="30" s="1"/>
  <c r="X83" i="30" s="1"/>
  <c r="D83" i="30"/>
  <c r="U82" i="30"/>
  <c r="R82" i="30"/>
  <c r="L82" i="30"/>
  <c r="H82" i="30"/>
  <c r="D82" i="30"/>
  <c r="V82" i="30" s="1"/>
  <c r="X82" i="30" s="1"/>
  <c r="U81" i="30"/>
  <c r="R81" i="30"/>
  <c r="L81" i="30"/>
  <c r="H81" i="30"/>
  <c r="V81" i="30" s="1"/>
  <c r="X81" i="30" s="1"/>
  <c r="D81" i="30"/>
  <c r="U80" i="30"/>
  <c r="R80" i="30"/>
  <c r="L80" i="30"/>
  <c r="H80" i="30"/>
  <c r="D80" i="30"/>
  <c r="V80" i="30" s="1"/>
  <c r="X80" i="30" s="1"/>
  <c r="U79" i="30"/>
  <c r="R79" i="30"/>
  <c r="L79" i="30"/>
  <c r="H79" i="30"/>
  <c r="V79" i="30" s="1"/>
  <c r="X79" i="30" s="1"/>
  <c r="D79" i="30"/>
  <c r="U78" i="30"/>
  <c r="R78" i="30"/>
  <c r="L78" i="30"/>
  <c r="H78" i="30"/>
  <c r="D78" i="30"/>
  <c r="V78" i="30" s="1"/>
  <c r="X78" i="30" s="1"/>
  <c r="U77" i="30"/>
  <c r="R77" i="30"/>
  <c r="L77" i="30"/>
  <c r="H77" i="30"/>
  <c r="V77" i="30" s="1"/>
  <c r="X77" i="30" s="1"/>
  <c r="D77" i="30"/>
  <c r="U76" i="30"/>
  <c r="R76" i="30"/>
  <c r="L76" i="30"/>
  <c r="H76" i="30"/>
  <c r="D76" i="30"/>
  <c r="V76" i="30" s="1"/>
  <c r="X76" i="30" s="1"/>
  <c r="U75" i="30"/>
  <c r="R75" i="30"/>
  <c r="L75" i="30"/>
  <c r="H75" i="30"/>
  <c r="V75" i="30" s="1"/>
  <c r="X75" i="30" s="1"/>
  <c r="D75" i="30"/>
  <c r="U74" i="30"/>
  <c r="R74" i="30"/>
  <c r="L74" i="30"/>
  <c r="H74" i="30"/>
  <c r="D74" i="30"/>
  <c r="V74" i="30" s="1"/>
  <c r="X74" i="30" s="1"/>
  <c r="R73" i="30"/>
  <c r="L73" i="30"/>
  <c r="D73" i="30"/>
  <c r="U72" i="30"/>
  <c r="R72" i="30"/>
  <c r="L72" i="30"/>
  <c r="H72" i="30"/>
  <c r="D72" i="30"/>
  <c r="V72" i="30" s="1"/>
  <c r="X72" i="30" s="1"/>
  <c r="U71" i="30"/>
  <c r="R71" i="30"/>
  <c r="L71" i="30"/>
  <c r="H71" i="30"/>
  <c r="V71" i="30" s="1"/>
  <c r="X71" i="30" s="1"/>
  <c r="D71" i="30"/>
  <c r="U70" i="30"/>
  <c r="R70" i="30"/>
  <c r="L70" i="30"/>
  <c r="H70" i="30"/>
  <c r="D70" i="30"/>
  <c r="V70" i="30" s="1"/>
  <c r="X70" i="30" s="1"/>
  <c r="U69" i="30"/>
  <c r="R69" i="30"/>
  <c r="L69" i="30"/>
  <c r="H69" i="30"/>
  <c r="V69" i="30" s="1"/>
  <c r="X69" i="30" s="1"/>
  <c r="D69" i="30"/>
  <c r="U68" i="30"/>
  <c r="R68" i="30"/>
  <c r="L68" i="30"/>
  <c r="H68" i="30"/>
  <c r="D68" i="30"/>
  <c r="V68" i="30" s="1"/>
  <c r="X68" i="30" s="1"/>
  <c r="R67" i="30"/>
  <c r="L67" i="30"/>
  <c r="D67" i="30"/>
  <c r="U66" i="30"/>
  <c r="R66" i="30"/>
  <c r="L66" i="30"/>
  <c r="H66" i="30"/>
  <c r="D66" i="30"/>
  <c r="V66" i="30" s="1"/>
  <c r="X66" i="30" s="1"/>
  <c r="U65" i="30"/>
  <c r="R65" i="30"/>
  <c r="L65" i="30"/>
  <c r="H65" i="30"/>
  <c r="V65" i="30" s="1"/>
  <c r="X65" i="30" s="1"/>
  <c r="D65" i="30"/>
  <c r="R64" i="30"/>
  <c r="L64" i="30"/>
  <c r="D64" i="30"/>
  <c r="U63" i="30"/>
  <c r="R63" i="30"/>
  <c r="L63" i="30"/>
  <c r="H63" i="30"/>
  <c r="V63" i="30" s="1"/>
  <c r="X63" i="30" s="1"/>
  <c r="D63" i="30"/>
  <c r="R62" i="30"/>
  <c r="L62" i="30"/>
  <c r="D62" i="30"/>
  <c r="U61" i="30"/>
  <c r="R61" i="30"/>
  <c r="L61" i="30"/>
  <c r="H61" i="30"/>
  <c r="V61" i="30" s="1"/>
  <c r="X61" i="30" s="1"/>
  <c r="D61" i="30"/>
  <c r="U60" i="30"/>
  <c r="R60" i="30"/>
  <c r="L60" i="30"/>
  <c r="H60" i="30"/>
  <c r="D60" i="30"/>
  <c r="V60" i="30" s="1"/>
  <c r="X60" i="30" s="1"/>
  <c r="U59" i="30"/>
  <c r="R59" i="30"/>
  <c r="L59" i="30"/>
  <c r="H59" i="30"/>
  <c r="V59" i="30" s="1"/>
  <c r="X59" i="30" s="1"/>
  <c r="D59" i="30"/>
  <c r="U58" i="30"/>
  <c r="R58" i="30"/>
  <c r="L58" i="30"/>
  <c r="H58" i="30"/>
  <c r="D58" i="30"/>
  <c r="V58" i="30" s="1"/>
  <c r="X58" i="30" s="1"/>
  <c r="U57" i="30"/>
  <c r="R57" i="30"/>
  <c r="L57" i="30"/>
  <c r="H57" i="30"/>
  <c r="V57" i="30" s="1"/>
  <c r="X57" i="30" s="1"/>
  <c r="D57" i="30"/>
  <c r="U56" i="30"/>
  <c r="R56" i="30"/>
  <c r="L56" i="30"/>
  <c r="H56" i="30"/>
  <c r="D56" i="30"/>
  <c r="V56" i="30" s="1"/>
  <c r="X56" i="30" s="1"/>
  <c r="U55" i="30"/>
  <c r="R55" i="30"/>
  <c r="L55" i="30"/>
  <c r="H55" i="30"/>
  <c r="V55" i="30" s="1"/>
  <c r="X55" i="30" s="1"/>
  <c r="D55" i="30"/>
  <c r="U54" i="30"/>
  <c r="R54" i="30"/>
  <c r="L54" i="30"/>
  <c r="H54" i="30"/>
  <c r="D54" i="30"/>
  <c r="V54" i="30" s="1"/>
  <c r="X54" i="30" s="1"/>
  <c r="R53" i="30"/>
  <c r="L53" i="30"/>
  <c r="D53" i="30"/>
  <c r="U52" i="30"/>
  <c r="R52" i="30"/>
  <c r="L52" i="30"/>
  <c r="H52" i="30"/>
  <c r="D52" i="30"/>
  <c r="V52" i="30" s="1"/>
  <c r="X52" i="30" s="1"/>
  <c r="U51" i="30"/>
  <c r="R51" i="30"/>
  <c r="L51" i="30"/>
  <c r="H51" i="30"/>
  <c r="V51" i="30" s="1"/>
  <c r="X51" i="30" s="1"/>
  <c r="D51" i="30"/>
  <c r="U50" i="30"/>
  <c r="R50" i="30"/>
  <c r="L50" i="30"/>
  <c r="H50" i="30"/>
  <c r="D50" i="30"/>
  <c r="V50" i="30" s="1"/>
  <c r="X50" i="30" s="1"/>
  <c r="U49" i="30"/>
  <c r="R49" i="30"/>
  <c r="L49" i="30"/>
  <c r="H49" i="30"/>
  <c r="V49" i="30" s="1"/>
  <c r="X49" i="30" s="1"/>
  <c r="D49" i="30"/>
  <c r="U48" i="30"/>
  <c r="R48" i="30"/>
  <c r="L48" i="30"/>
  <c r="H48" i="30"/>
  <c r="D48" i="30"/>
  <c r="V48" i="30" s="1"/>
  <c r="X48" i="30" s="1"/>
  <c r="U47" i="30"/>
  <c r="R47" i="30"/>
  <c r="L47" i="30"/>
  <c r="H47" i="30"/>
  <c r="V47" i="30" s="1"/>
  <c r="X47" i="30" s="1"/>
  <c r="D47" i="30"/>
  <c r="U46" i="30"/>
  <c r="R46" i="30"/>
  <c r="L46" i="30"/>
  <c r="H46" i="30"/>
  <c r="D46" i="30"/>
  <c r="V46" i="30" s="1"/>
  <c r="X46" i="30" s="1"/>
  <c r="U45" i="30"/>
  <c r="R45" i="30"/>
  <c r="L45" i="30"/>
  <c r="H45" i="30"/>
  <c r="V45" i="30" s="1"/>
  <c r="X45" i="30" s="1"/>
  <c r="D45" i="30"/>
  <c r="U44" i="30"/>
  <c r="R44" i="30"/>
  <c r="L44" i="30"/>
  <c r="H44" i="30"/>
  <c r="D44" i="30"/>
  <c r="V44" i="30" s="1"/>
  <c r="X44" i="30" s="1"/>
  <c r="U43" i="30"/>
  <c r="R43" i="30"/>
  <c r="L43" i="30"/>
  <c r="H43" i="30"/>
  <c r="V43" i="30" s="1"/>
  <c r="X43" i="30" s="1"/>
  <c r="D43" i="30"/>
  <c r="U42" i="30"/>
  <c r="R42" i="30"/>
  <c r="L42" i="30"/>
  <c r="H42" i="30"/>
  <c r="D42" i="30"/>
  <c r="V42" i="30" s="1"/>
  <c r="X42" i="30" s="1"/>
  <c r="U41" i="30"/>
  <c r="R41" i="30"/>
  <c r="L41" i="30"/>
  <c r="H41" i="30"/>
  <c r="V41" i="30" s="1"/>
  <c r="X41" i="30" s="1"/>
  <c r="D41" i="30"/>
  <c r="U40" i="30"/>
  <c r="R40" i="30"/>
  <c r="L40" i="30"/>
  <c r="H40" i="30"/>
  <c r="D40" i="30"/>
  <c r="V40" i="30" s="1"/>
  <c r="X40" i="30" s="1"/>
  <c r="U39" i="30"/>
  <c r="R39" i="30"/>
  <c r="L39" i="30"/>
  <c r="H39" i="30"/>
  <c r="V39" i="30" s="1"/>
  <c r="X39" i="30" s="1"/>
  <c r="D39" i="30"/>
  <c r="U38" i="30"/>
  <c r="R38" i="30"/>
  <c r="L38" i="30"/>
  <c r="H38" i="30"/>
  <c r="D38" i="30"/>
  <c r="V38" i="30" s="1"/>
  <c r="X38" i="30" s="1"/>
  <c r="U37" i="30"/>
  <c r="R37" i="30"/>
  <c r="L37" i="30"/>
  <c r="H37" i="30"/>
  <c r="V37" i="30" s="1"/>
  <c r="X37" i="30" s="1"/>
  <c r="D37" i="30"/>
  <c r="U36" i="30"/>
  <c r="R36" i="30"/>
  <c r="L36" i="30"/>
  <c r="H36" i="30"/>
  <c r="D36" i="30"/>
  <c r="V36" i="30" s="1"/>
  <c r="X36" i="30" s="1"/>
  <c r="U35" i="30"/>
  <c r="R35" i="30"/>
  <c r="L35" i="30"/>
  <c r="H35" i="30"/>
  <c r="V35" i="30" s="1"/>
  <c r="X35" i="30" s="1"/>
  <c r="D35" i="30"/>
  <c r="U34" i="30"/>
  <c r="R34" i="30"/>
  <c r="L34" i="30"/>
  <c r="H34" i="30"/>
  <c r="D34" i="30"/>
  <c r="V34" i="30" s="1"/>
  <c r="X34" i="30" s="1"/>
  <c r="U33" i="30"/>
  <c r="R33" i="30"/>
  <c r="L33" i="30"/>
  <c r="H33" i="30"/>
  <c r="V33" i="30" s="1"/>
  <c r="X33" i="30" s="1"/>
  <c r="D33" i="30"/>
  <c r="U32" i="30"/>
  <c r="R32" i="30"/>
  <c r="L32" i="30"/>
  <c r="H32" i="30"/>
  <c r="D32" i="30"/>
  <c r="V32" i="30" s="1"/>
  <c r="X32" i="30" s="1"/>
  <c r="U31" i="30"/>
  <c r="R31" i="30"/>
  <c r="L31" i="30"/>
  <c r="H31" i="30"/>
  <c r="V31" i="30" s="1"/>
  <c r="X31" i="30" s="1"/>
  <c r="D31" i="30"/>
  <c r="U30" i="30"/>
  <c r="R30" i="30"/>
  <c r="L30" i="30"/>
  <c r="H30" i="30"/>
  <c r="D30" i="30"/>
  <c r="V30" i="30" s="1"/>
  <c r="X30" i="30" s="1"/>
  <c r="U29" i="30"/>
  <c r="R29" i="30"/>
  <c r="L29" i="30"/>
  <c r="H29" i="30"/>
  <c r="V29" i="30" s="1"/>
  <c r="X29" i="30" s="1"/>
  <c r="D29" i="30"/>
  <c r="U28" i="30"/>
  <c r="R28" i="30"/>
  <c r="L28" i="30"/>
  <c r="H28" i="30"/>
  <c r="D28" i="30"/>
  <c r="V28" i="30" s="1"/>
  <c r="X28" i="30" s="1"/>
  <c r="U27" i="30"/>
  <c r="R27" i="30"/>
  <c r="L27" i="30"/>
  <c r="H27" i="30"/>
  <c r="V27" i="30" s="1"/>
  <c r="X27" i="30" s="1"/>
  <c r="D27" i="30"/>
  <c r="U26" i="30"/>
  <c r="R26" i="30"/>
  <c r="L26" i="30"/>
  <c r="H26" i="30"/>
  <c r="D26" i="30"/>
  <c r="V26" i="30" s="1"/>
  <c r="X26" i="30" s="1"/>
  <c r="U25" i="30"/>
  <c r="R25" i="30"/>
  <c r="L25" i="30"/>
  <c r="H25" i="30"/>
  <c r="V25" i="30" s="1"/>
  <c r="X25" i="30" s="1"/>
  <c r="D25" i="30"/>
  <c r="U24" i="30"/>
  <c r="R24" i="30"/>
  <c r="L24" i="30"/>
  <c r="H24" i="30"/>
  <c r="D24" i="30"/>
  <c r="V24" i="30" s="1"/>
  <c r="X24" i="30" s="1"/>
  <c r="U23" i="30"/>
  <c r="R23" i="30"/>
  <c r="L23" i="30"/>
  <c r="H23" i="30"/>
  <c r="V23" i="30" s="1"/>
  <c r="X23" i="30" s="1"/>
  <c r="D23" i="30"/>
  <c r="U22" i="30"/>
  <c r="R22" i="30"/>
  <c r="L22" i="30"/>
  <c r="H22" i="30"/>
  <c r="D22" i="30"/>
  <c r="V22" i="30" s="1"/>
  <c r="X22" i="30" s="1"/>
  <c r="U21" i="30"/>
  <c r="R21" i="30"/>
  <c r="L21" i="30"/>
  <c r="H21" i="30"/>
  <c r="V21" i="30" s="1"/>
  <c r="X21" i="30" s="1"/>
  <c r="D21" i="30"/>
  <c r="U20" i="30"/>
  <c r="R20" i="30"/>
  <c r="L20" i="30"/>
  <c r="H20" i="30"/>
  <c r="D20" i="30"/>
  <c r="V20" i="30" s="1"/>
  <c r="X20" i="30" s="1"/>
  <c r="U19" i="30"/>
  <c r="R19" i="30"/>
  <c r="L19" i="30"/>
  <c r="H19" i="30"/>
  <c r="V19" i="30" s="1"/>
  <c r="X19" i="30" s="1"/>
  <c r="D19" i="30"/>
  <c r="U18" i="30"/>
  <c r="R18" i="30"/>
  <c r="L18" i="30"/>
  <c r="H18" i="30"/>
  <c r="D18" i="30"/>
  <c r="V18" i="30" s="1"/>
  <c r="X18" i="30" s="1"/>
  <c r="U17" i="30"/>
  <c r="R17" i="30"/>
  <c r="L17" i="30"/>
  <c r="H17" i="30"/>
  <c r="V17" i="30" s="1"/>
  <c r="X17" i="30" s="1"/>
  <c r="D17" i="30"/>
  <c r="X16" i="30"/>
  <c r="U16" i="30"/>
  <c r="R16" i="30"/>
  <c r="L16" i="30"/>
  <c r="H16" i="30"/>
  <c r="D16" i="30"/>
  <c r="V16" i="30" s="1"/>
  <c r="U15" i="30"/>
  <c r="R15" i="30"/>
  <c r="L15" i="30"/>
  <c r="H15" i="30"/>
  <c r="V15" i="30" s="1"/>
  <c r="X15" i="30" s="1"/>
  <c r="D15" i="30"/>
  <c r="X14" i="30"/>
  <c r="U14" i="30"/>
  <c r="R14" i="30"/>
  <c r="L14" i="30"/>
  <c r="H14" i="30"/>
  <c r="D14" i="30"/>
  <c r="V14" i="30" s="1"/>
  <c r="U13" i="30"/>
  <c r="R13" i="30"/>
  <c r="L13" i="30"/>
  <c r="H13" i="30"/>
  <c r="V13" i="30" s="1"/>
  <c r="X13" i="30" s="1"/>
  <c r="D13" i="30"/>
  <c r="X12" i="30"/>
  <c r="U12" i="30"/>
  <c r="R12" i="30"/>
  <c r="L12" i="30"/>
  <c r="H12" i="30"/>
  <c r="D12" i="30"/>
  <c r="V12" i="30" s="1"/>
  <c r="U11" i="30"/>
  <c r="R11" i="30"/>
  <c r="L11" i="30"/>
  <c r="H11" i="30"/>
  <c r="V11" i="30" s="1"/>
  <c r="X11" i="30" s="1"/>
  <c r="D11" i="30"/>
  <c r="X10" i="30"/>
  <c r="U10" i="30"/>
  <c r="R10" i="30"/>
  <c r="L10" i="30"/>
  <c r="H10" i="30"/>
  <c r="D10" i="30"/>
  <c r="V10" i="30" s="1"/>
  <c r="U9" i="30"/>
  <c r="R9" i="30"/>
  <c r="R200" i="30" s="1"/>
  <c r="L9" i="30"/>
  <c r="H9" i="30"/>
  <c r="V9" i="30" l="1"/>
  <c r="X9" i="30" s="1"/>
  <c r="X200" i="30" s="1"/>
  <c r="D200" i="30"/>
  <c r="W200" i="30"/>
  <c r="S200" i="29"/>
  <c r="Q200" i="29"/>
  <c r="J200" i="29"/>
  <c r="I200" i="29"/>
  <c r="R198" i="29"/>
  <c r="L198" i="29"/>
  <c r="U197" i="29"/>
  <c r="R197" i="29"/>
  <c r="L197" i="29"/>
  <c r="H197" i="29"/>
  <c r="U196" i="29"/>
  <c r="R196" i="29"/>
  <c r="L196" i="29"/>
  <c r="H196" i="29"/>
  <c r="U195" i="29"/>
  <c r="R195" i="29"/>
  <c r="L195" i="29"/>
  <c r="H195" i="29"/>
  <c r="U194" i="29"/>
  <c r="R194" i="29"/>
  <c r="L194" i="29"/>
  <c r="H194" i="29"/>
  <c r="U193" i="29"/>
  <c r="R193" i="29"/>
  <c r="L193" i="29"/>
  <c r="H193" i="29"/>
  <c r="U192" i="29"/>
  <c r="R192" i="29"/>
  <c r="L192" i="29"/>
  <c r="H192" i="29"/>
  <c r="U191" i="29"/>
  <c r="R191" i="29"/>
  <c r="L191" i="29"/>
  <c r="H191" i="29"/>
  <c r="U190" i="29"/>
  <c r="R190" i="29"/>
  <c r="L190" i="29"/>
  <c r="H190" i="29"/>
  <c r="U189" i="29"/>
  <c r="R189" i="29"/>
  <c r="L189" i="29"/>
  <c r="H189" i="29"/>
  <c r="U188" i="29"/>
  <c r="R188" i="29"/>
  <c r="L188" i="29"/>
  <c r="H188" i="29"/>
  <c r="U187" i="29"/>
  <c r="R187" i="29"/>
  <c r="L187" i="29"/>
  <c r="H187" i="29"/>
  <c r="W200" i="29"/>
  <c r="U186" i="29"/>
  <c r="R186" i="29"/>
  <c r="L186" i="29"/>
  <c r="H186" i="29"/>
  <c r="U185" i="29"/>
  <c r="R185" i="29"/>
  <c r="L185" i="29"/>
  <c r="H185" i="29"/>
  <c r="U184" i="29"/>
  <c r="R184" i="29"/>
  <c r="L184" i="29"/>
  <c r="H184" i="29"/>
  <c r="U183" i="29"/>
  <c r="R183" i="29"/>
  <c r="L183" i="29"/>
  <c r="H183" i="29"/>
  <c r="U182" i="29"/>
  <c r="R182" i="29"/>
  <c r="L182" i="29"/>
  <c r="H182" i="29"/>
  <c r="U181" i="29"/>
  <c r="R181" i="29"/>
  <c r="L181" i="29"/>
  <c r="H181" i="29"/>
  <c r="U180" i="29"/>
  <c r="R180" i="29"/>
  <c r="L180" i="29"/>
  <c r="H180" i="29"/>
  <c r="U179" i="29"/>
  <c r="R179" i="29"/>
  <c r="L179" i="29"/>
  <c r="H179" i="29"/>
  <c r="U178" i="29"/>
  <c r="R178" i="29"/>
  <c r="L178" i="29"/>
  <c r="H178" i="29"/>
  <c r="U177" i="29"/>
  <c r="R177" i="29"/>
  <c r="L177" i="29"/>
  <c r="H177" i="29"/>
  <c r="U176" i="29"/>
  <c r="R176" i="29"/>
  <c r="L176" i="29"/>
  <c r="H176" i="29"/>
  <c r="U175" i="29"/>
  <c r="R175" i="29"/>
  <c r="L175" i="29"/>
  <c r="H175" i="29"/>
  <c r="U174" i="29"/>
  <c r="R174" i="29"/>
  <c r="L174" i="29"/>
  <c r="H174" i="29"/>
  <c r="U173" i="29"/>
  <c r="R173" i="29"/>
  <c r="L173" i="29"/>
  <c r="H173" i="29"/>
  <c r="U172" i="29"/>
  <c r="R172" i="29"/>
  <c r="L172" i="29"/>
  <c r="H172" i="29"/>
  <c r="U171" i="29"/>
  <c r="R171" i="29"/>
  <c r="L171" i="29"/>
  <c r="H171" i="29"/>
  <c r="U170" i="29"/>
  <c r="R170" i="29"/>
  <c r="L170" i="29"/>
  <c r="H170" i="29"/>
  <c r="U169" i="29"/>
  <c r="R169" i="29"/>
  <c r="L169" i="29"/>
  <c r="H169" i="29"/>
  <c r="U168" i="29"/>
  <c r="R168" i="29"/>
  <c r="L168" i="29"/>
  <c r="H168" i="29"/>
  <c r="U167" i="29"/>
  <c r="R167" i="29"/>
  <c r="L167" i="29"/>
  <c r="H167" i="29"/>
  <c r="U166" i="29"/>
  <c r="R166" i="29"/>
  <c r="L166" i="29"/>
  <c r="H166" i="29"/>
  <c r="U165" i="29"/>
  <c r="R165" i="29"/>
  <c r="L165" i="29"/>
  <c r="H165" i="29"/>
  <c r="U164" i="29"/>
  <c r="R164" i="29"/>
  <c r="L164" i="29"/>
  <c r="H164" i="29"/>
  <c r="U163" i="29"/>
  <c r="R163" i="29"/>
  <c r="L163" i="29"/>
  <c r="H163" i="29"/>
  <c r="U162" i="29"/>
  <c r="R162" i="29"/>
  <c r="L162" i="29"/>
  <c r="H162" i="29"/>
  <c r="U161" i="29"/>
  <c r="R161" i="29"/>
  <c r="L161" i="29"/>
  <c r="H161" i="29"/>
  <c r="U160" i="29"/>
  <c r="R160" i="29"/>
  <c r="L160" i="29"/>
  <c r="H160" i="29"/>
  <c r="U159" i="29"/>
  <c r="R159" i="29"/>
  <c r="L159" i="29"/>
  <c r="H159" i="29"/>
  <c r="U158" i="29"/>
  <c r="R158" i="29"/>
  <c r="L158" i="29"/>
  <c r="H158" i="29"/>
  <c r="R157" i="29"/>
  <c r="L157" i="29"/>
  <c r="U156" i="29"/>
  <c r="R156" i="29"/>
  <c r="L156" i="29"/>
  <c r="H156" i="29"/>
  <c r="U155" i="29"/>
  <c r="R155" i="29"/>
  <c r="L155" i="29"/>
  <c r="H155" i="29"/>
  <c r="U154" i="29"/>
  <c r="R154" i="29"/>
  <c r="L154" i="29"/>
  <c r="H154" i="29"/>
  <c r="U153" i="29"/>
  <c r="R153" i="29"/>
  <c r="L153" i="29"/>
  <c r="H153" i="29"/>
  <c r="U152" i="29"/>
  <c r="R152" i="29"/>
  <c r="L152" i="29"/>
  <c r="H152" i="29"/>
  <c r="U151" i="29"/>
  <c r="R151" i="29"/>
  <c r="L151" i="29"/>
  <c r="H151" i="29"/>
  <c r="U150" i="29"/>
  <c r="R150" i="29"/>
  <c r="L150" i="29"/>
  <c r="H150" i="29"/>
  <c r="U149" i="29"/>
  <c r="R149" i="29"/>
  <c r="L149" i="29"/>
  <c r="H149" i="29"/>
  <c r="U148" i="29"/>
  <c r="R148" i="29"/>
  <c r="L148" i="29"/>
  <c r="H148" i="29"/>
  <c r="U147" i="29"/>
  <c r="R147" i="29"/>
  <c r="L147" i="29"/>
  <c r="H147" i="29"/>
  <c r="U146" i="29"/>
  <c r="R146" i="29"/>
  <c r="L146" i="29"/>
  <c r="H146" i="29"/>
  <c r="U145" i="29"/>
  <c r="R145" i="29"/>
  <c r="L145" i="29"/>
  <c r="H145" i="29"/>
  <c r="U144" i="29"/>
  <c r="R144" i="29"/>
  <c r="L144" i="29"/>
  <c r="H144" i="29"/>
  <c r="U143" i="29"/>
  <c r="R143" i="29"/>
  <c r="L143" i="29"/>
  <c r="H143" i="29"/>
  <c r="U142" i="29"/>
  <c r="R142" i="29"/>
  <c r="L142" i="29"/>
  <c r="H142" i="29"/>
  <c r="R141" i="29"/>
  <c r="L141" i="29"/>
  <c r="U140" i="29"/>
  <c r="R140" i="29"/>
  <c r="L140" i="29"/>
  <c r="H140" i="29"/>
  <c r="U139" i="29"/>
  <c r="R139" i="29"/>
  <c r="L139" i="29"/>
  <c r="H139" i="29"/>
  <c r="U138" i="29"/>
  <c r="R138" i="29"/>
  <c r="L138" i="29"/>
  <c r="H138" i="29"/>
  <c r="U137" i="29"/>
  <c r="R137" i="29"/>
  <c r="L137" i="29"/>
  <c r="H137" i="29"/>
  <c r="U136" i="29"/>
  <c r="R136" i="29"/>
  <c r="L136" i="29"/>
  <c r="H136" i="29"/>
  <c r="U135" i="29"/>
  <c r="R135" i="29"/>
  <c r="L135" i="29"/>
  <c r="H135" i="29"/>
  <c r="U134" i="29"/>
  <c r="R134" i="29"/>
  <c r="L134" i="29"/>
  <c r="H134" i="29"/>
  <c r="U133" i="29"/>
  <c r="R133" i="29"/>
  <c r="L133" i="29"/>
  <c r="H133" i="29"/>
  <c r="R132" i="29"/>
  <c r="L132" i="29"/>
  <c r="U131" i="29"/>
  <c r="R131" i="29"/>
  <c r="L131" i="29"/>
  <c r="H131" i="29"/>
  <c r="U130" i="29"/>
  <c r="R130" i="29"/>
  <c r="L130" i="29"/>
  <c r="H130" i="29"/>
  <c r="U129" i="29"/>
  <c r="R129" i="29"/>
  <c r="L129" i="29"/>
  <c r="H129" i="29"/>
  <c r="U128" i="29"/>
  <c r="R128" i="29"/>
  <c r="L128" i="29"/>
  <c r="H128" i="29"/>
  <c r="U127" i="29"/>
  <c r="R127" i="29"/>
  <c r="L127" i="29"/>
  <c r="H127" i="29"/>
  <c r="U126" i="29"/>
  <c r="R126" i="29"/>
  <c r="L126" i="29"/>
  <c r="H126" i="29"/>
  <c r="U125" i="29"/>
  <c r="R125" i="29"/>
  <c r="L125" i="29"/>
  <c r="H125" i="29"/>
  <c r="U124" i="29"/>
  <c r="R124" i="29"/>
  <c r="L124" i="29"/>
  <c r="H124" i="29"/>
  <c r="U123" i="29"/>
  <c r="R123" i="29"/>
  <c r="L123" i="29"/>
  <c r="H123" i="29"/>
  <c r="U122" i="29"/>
  <c r="R122" i="29"/>
  <c r="L122" i="29"/>
  <c r="H122" i="29"/>
  <c r="U121" i="29"/>
  <c r="R121" i="29"/>
  <c r="L121" i="29"/>
  <c r="H121" i="29"/>
  <c r="U120" i="29"/>
  <c r="R120" i="29"/>
  <c r="L120" i="29"/>
  <c r="H120" i="29"/>
  <c r="U119" i="29"/>
  <c r="R119" i="29"/>
  <c r="L119" i="29"/>
  <c r="H119" i="29"/>
  <c r="R118" i="29"/>
  <c r="L118" i="29"/>
  <c r="U117" i="29"/>
  <c r="R117" i="29"/>
  <c r="L117" i="29"/>
  <c r="H117" i="29"/>
  <c r="U116" i="29"/>
  <c r="R116" i="29"/>
  <c r="L116" i="29"/>
  <c r="H116" i="29"/>
  <c r="U115" i="29"/>
  <c r="R115" i="29"/>
  <c r="L115" i="29"/>
  <c r="H115" i="29"/>
  <c r="U114" i="29"/>
  <c r="R114" i="29"/>
  <c r="L114" i="29"/>
  <c r="H114" i="29"/>
  <c r="U113" i="29"/>
  <c r="R113" i="29"/>
  <c r="L113" i="29"/>
  <c r="H113" i="29"/>
  <c r="U112" i="29"/>
  <c r="R112" i="29"/>
  <c r="L112" i="29"/>
  <c r="H112" i="29"/>
  <c r="U111" i="29"/>
  <c r="R111" i="29"/>
  <c r="L111" i="29"/>
  <c r="H111" i="29"/>
  <c r="U110" i="29"/>
  <c r="R110" i="29"/>
  <c r="L110" i="29"/>
  <c r="H110" i="29"/>
  <c r="U109" i="29"/>
  <c r="R109" i="29"/>
  <c r="L109" i="29"/>
  <c r="H109" i="29"/>
  <c r="U108" i="29"/>
  <c r="R108" i="29"/>
  <c r="L108" i="29"/>
  <c r="H108" i="29"/>
  <c r="R107" i="29"/>
  <c r="L107" i="29"/>
  <c r="U106" i="29"/>
  <c r="R106" i="29"/>
  <c r="L106" i="29"/>
  <c r="H106" i="29"/>
  <c r="U105" i="29"/>
  <c r="R105" i="29"/>
  <c r="L105" i="29"/>
  <c r="H105" i="29"/>
  <c r="U104" i="29"/>
  <c r="R104" i="29"/>
  <c r="L104" i="29"/>
  <c r="H104" i="29"/>
  <c r="U103" i="29"/>
  <c r="R103" i="29"/>
  <c r="L103" i="29"/>
  <c r="H103" i="29"/>
  <c r="U102" i="29"/>
  <c r="R102" i="29"/>
  <c r="L102" i="29"/>
  <c r="H102" i="29"/>
  <c r="U101" i="29"/>
  <c r="R101" i="29"/>
  <c r="L101" i="29"/>
  <c r="H101" i="29"/>
  <c r="U100" i="29"/>
  <c r="R100" i="29"/>
  <c r="L100" i="29"/>
  <c r="H100" i="29"/>
  <c r="U99" i="29"/>
  <c r="R99" i="29"/>
  <c r="L99" i="29"/>
  <c r="H99" i="29"/>
  <c r="U98" i="29"/>
  <c r="R98" i="29"/>
  <c r="L98" i="29"/>
  <c r="H98" i="29"/>
  <c r="U97" i="29"/>
  <c r="R97" i="29"/>
  <c r="L97" i="29"/>
  <c r="H97" i="29"/>
  <c r="U96" i="29"/>
  <c r="R96" i="29"/>
  <c r="L96" i="29"/>
  <c r="H96" i="29"/>
  <c r="U95" i="29"/>
  <c r="R95" i="29"/>
  <c r="L95" i="29"/>
  <c r="H95" i="29"/>
  <c r="U94" i="29"/>
  <c r="R94" i="29"/>
  <c r="L94" i="29"/>
  <c r="H94" i="29"/>
  <c r="U93" i="29"/>
  <c r="R93" i="29"/>
  <c r="L93" i="29"/>
  <c r="H93" i="29"/>
  <c r="U92" i="29"/>
  <c r="R92" i="29"/>
  <c r="L92" i="29"/>
  <c r="H92" i="29"/>
  <c r="U91" i="29"/>
  <c r="R91" i="29"/>
  <c r="L91" i="29"/>
  <c r="H91" i="29"/>
  <c r="U90" i="29"/>
  <c r="R90" i="29"/>
  <c r="L90" i="29"/>
  <c r="H90" i="29"/>
  <c r="U89" i="29"/>
  <c r="R89" i="29"/>
  <c r="L89" i="29"/>
  <c r="H89" i="29"/>
  <c r="R88" i="29"/>
  <c r="L88" i="29"/>
  <c r="U87" i="29"/>
  <c r="R87" i="29"/>
  <c r="L87" i="29"/>
  <c r="H87" i="29"/>
  <c r="U86" i="29"/>
  <c r="R86" i="29"/>
  <c r="L86" i="29"/>
  <c r="H86" i="29"/>
  <c r="U85" i="29"/>
  <c r="R85" i="29"/>
  <c r="L85" i="29"/>
  <c r="H85" i="29"/>
  <c r="U84" i="29"/>
  <c r="R84" i="29"/>
  <c r="L84" i="29"/>
  <c r="H84" i="29"/>
  <c r="U83" i="29"/>
  <c r="R83" i="29"/>
  <c r="L83" i="29"/>
  <c r="H83" i="29"/>
  <c r="U82" i="29"/>
  <c r="R82" i="29"/>
  <c r="L82" i="29"/>
  <c r="H82" i="29"/>
  <c r="U81" i="29"/>
  <c r="R81" i="29"/>
  <c r="L81" i="29"/>
  <c r="H81" i="29"/>
  <c r="U80" i="29"/>
  <c r="R80" i="29"/>
  <c r="L80" i="29"/>
  <c r="H80" i="29"/>
  <c r="U79" i="29"/>
  <c r="R79" i="29"/>
  <c r="L79" i="29"/>
  <c r="H79" i="29"/>
  <c r="U78" i="29"/>
  <c r="R78" i="29"/>
  <c r="L78" i="29"/>
  <c r="H78" i="29"/>
  <c r="U77" i="29"/>
  <c r="R77" i="29"/>
  <c r="L77" i="29"/>
  <c r="H77" i="29"/>
  <c r="U76" i="29"/>
  <c r="R76" i="29"/>
  <c r="L76" i="29"/>
  <c r="H76" i="29"/>
  <c r="U75" i="29"/>
  <c r="R75" i="29"/>
  <c r="L75" i="29"/>
  <c r="H75" i="29"/>
  <c r="U74" i="29"/>
  <c r="R74" i="29"/>
  <c r="L74" i="29"/>
  <c r="H74" i="29"/>
  <c r="R73" i="29"/>
  <c r="L73" i="29"/>
  <c r="U72" i="29"/>
  <c r="R72" i="29"/>
  <c r="L72" i="29"/>
  <c r="H72" i="29"/>
  <c r="U71" i="29"/>
  <c r="R71" i="29"/>
  <c r="L71" i="29"/>
  <c r="H71" i="29"/>
  <c r="U70" i="29"/>
  <c r="R70" i="29"/>
  <c r="L70" i="29"/>
  <c r="H70" i="29"/>
  <c r="U69" i="29"/>
  <c r="R69" i="29"/>
  <c r="L69" i="29"/>
  <c r="H69" i="29"/>
  <c r="U68" i="29"/>
  <c r="R68" i="29"/>
  <c r="L68" i="29"/>
  <c r="H68" i="29"/>
  <c r="R67" i="29"/>
  <c r="L67" i="29"/>
  <c r="U66" i="29"/>
  <c r="R66" i="29"/>
  <c r="L66" i="29"/>
  <c r="H66" i="29"/>
  <c r="U65" i="29"/>
  <c r="R65" i="29"/>
  <c r="L65" i="29"/>
  <c r="H65" i="29"/>
  <c r="R64" i="29"/>
  <c r="L64" i="29"/>
  <c r="U63" i="29"/>
  <c r="R63" i="29"/>
  <c r="L63" i="29"/>
  <c r="H63" i="29"/>
  <c r="R62" i="29"/>
  <c r="L62" i="29"/>
  <c r="U61" i="29"/>
  <c r="R61" i="29"/>
  <c r="L61" i="29"/>
  <c r="H61" i="29"/>
  <c r="U60" i="29"/>
  <c r="R60" i="29"/>
  <c r="L60" i="29"/>
  <c r="H60" i="29"/>
  <c r="U59" i="29"/>
  <c r="R59" i="29"/>
  <c r="L59" i="29"/>
  <c r="H59" i="29"/>
  <c r="U58" i="29"/>
  <c r="R58" i="29"/>
  <c r="L58" i="29"/>
  <c r="H58" i="29"/>
  <c r="U57" i="29"/>
  <c r="R57" i="29"/>
  <c r="L57" i="29"/>
  <c r="H57" i="29"/>
  <c r="U56" i="29"/>
  <c r="R56" i="29"/>
  <c r="L56" i="29"/>
  <c r="H56" i="29"/>
  <c r="U55" i="29"/>
  <c r="R55" i="29"/>
  <c r="L55" i="29"/>
  <c r="H55" i="29"/>
  <c r="U54" i="29"/>
  <c r="R54" i="29"/>
  <c r="L54" i="29"/>
  <c r="H54" i="29"/>
  <c r="R53" i="29"/>
  <c r="L53" i="29"/>
  <c r="U52" i="29"/>
  <c r="R52" i="29"/>
  <c r="L52" i="29"/>
  <c r="H52" i="29"/>
  <c r="U51" i="29"/>
  <c r="R51" i="29"/>
  <c r="L51" i="29"/>
  <c r="H51" i="29"/>
  <c r="U50" i="29"/>
  <c r="R50" i="29"/>
  <c r="L50" i="29"/>
  <c r="H50" i="29"/>
  <c r="U49" i="29"/>
  <c r="R49" i="29"/>
  <c r="L49" i="29"/>
  <c r="H49" i="29"/>
  <c r="U48" i="29"/>
  <c r="R48" i="29"/>
  <c r="L48" i="29"/>
  <c r="H48" i="29"/>
  <c r="U47" i="29"/>
  <c r="R47" i="29"/>
  <c r="L47" i="29"/>
  <c r="H47" i="29"/>
  <c r="U46" i="29"/>
  <c r="R46" i="29"/>
  <c r="L46" i="29"/>
  <c r="H46" i="29"/>
  <c r="U45" i="29"/>
  <c r="R45" i="29"/>
  <c r="L45" i="29"/>
  <c r="H45" i="29"/>
  <c r="U44" i="29"/>
  <c r="R44" i="29"/>
  <c r="L44" i="29"/>
  <c r="H44" i="29"/>
  <c r="U43" i="29"/>
  <c r="R43" i="29"/>
  <c r="L43" i="29"/>
  <c r="H43" i="29"/>
  <c r="U42" i="29"/>
  <c r="R42" i="29"/>
  <c r="L42" i="29"/>
  <c r="H42" i="29"/>
  <c r="U41" i="29"/>
  <c r="R41" i="29"/>
  <c r="L41" i="29"/>
  <c r="H41" i="29"/>
  <c r="U40" i="29"/>
  <c r="R40" i="29"/>
  <c r="L40" i="29"/>
  <c r="H40" i="29"/>
  <c r="U39" i="29"/>
  <c r="R39" i="29"/>
  <c r="L39" i="29"/>
  <c r="H39" i="29"/>
  <c r="U38" i="29"/>
  <c r="R38" i="29"/>
  <c r="L38" i="29"/>
  <c r="H38" i="29"/>
  <c r="U37" i="29"/>
  <c r="R37" i="29"/>
  <c r="L37" i="29"/>
  <c r="H37" i="29"/>
  <c r="U36" i="29"/>
  <c r="R36" i="29"/>
  <c r="L36" i="29"/>
  <c r="H36" i="29"/>
  <c r="U35" i="29"/>
  <c r="R35" i="29"/>
  <c r="L35" i="29"/>
  <c r="H35" i="29"/>
  <c r="U34" i="29"/>
  <c r="R34" i="29"/>
  <c r="L34" i="29"/>
  <c r="H34" i="29"/>
  <c r="U33" i="29"/>
  <c r="R33" i="29"/>
  <c r="L33" i="29"/>
  <c r="H33" i="29"/>
  <c r="U32" i="29"/>
  <c r="R32" i="29"/>
  <c r="L32" i="29"/>
  <c r="H32" i="29"/>
  <c r="U31" i="29"/>
  <c r="R31" i="29"/>
  <c r="L31" i="29"/>
  <c r="H31" i="29"/>
  <c r="U30" i="29"/>
  <c r="R30" i="29"/>
  <c r="L30" i="29"/>
  <c r="H30" i="29"/>
  <c r="U29" i="29"/>
  <c r="R29" i="29"/>
  <c r="L29" i="29"/>
  <c r="H29" i="29"/>
  <c r="U28" i="29"/>
  <c r="R28" i="29"/>
  <c r="L28" i="29"/>
  <c r="H28" i="29"/>
  <c r="U27" i="29"/>
  <c r="R27" i="29"/>
  <c r="L27" i="29"/>
  <c r="H27" i="29"/>
  <c r="U26" i="29"/>
  <c r="R26" i="29"/>
  <c r="L26" i="29"/>
  <c r="H26" i="29"/>
  <c r="U25" i="29"/>
  <c r="R25" i="29"/>
  <c r="L25" i="29"/>
  <c r="H25" i="29"/>
  <c r="U24" i="29"/>
  <c r="R24" i="29"/>
  <c r="L24" i="29"/>
  <c r="H24" i="29"/>
  <c r="U23" i="29"/>
  <c r="R23" i="29"/>
  <c r="L23" i="29"/>
  <c r="H23" i="29"/>
  <c r="U22" i="29"/>
  <c r="R22" i="29"/>
  <c r="L22" i="29"/>
  <c r="H22" i="29"/>
  <c r="U21" i="29"/>
  <c r="R21" i="29"/>
  <c r="L21" i="29"/>
  <c r="H21" i="29"/>
  <c r="U20" i="29"/>
  <c r="R20" i="29"/>
  <c r="L20" i="29"/>
  <c r="H20" i="29"/>
  <c r="U19" i="29"/>
  <c r="R19" i="29"/>
  <c r="L19" i="29"/>
  <c r="H19" i="29"/>
  <c r="U18" i="29"/>
  <c r="R18" i="29"/>
  <c r="L18" i="29"/>
  <c r="H18" i="29"/>
  <c r="U17" i="29"/>
  <c r="R17" i="29"/>
  <c r="L17" i="29"/>
  <c r="H17" i="29"/>
  <c r="U16" i="29"/>
  <c r="R16" i="29"/>
  <c r="L16" i="29"/>
  <c r="H16" i="29"/>
  <c r="U15" i="29"/>
  <c r="R15" i="29"/>
  <c r="L15" i="29"/>
  <c r="H15" i="29"/>
  <c r="U14" i="29"/>
  <c r="R14" i="29"/>
  <c r="L14" i="29"/>
  <c r="H14" i="29"/>
  <c r="U13" i="29"/>
  <c r="R13" i="29"/>
  <c r="L13" i="29"/>
  <c r="H13" i="29"/>
  <c r="U12" i="29"/>
  <c r="R12" i="29"/>
  <c r="L12" i="29"/>
  <c r="H12" i="29"/>
  <c r="U11" i="29"/>
  <c r="R11" i="29"/>
  <c r="L11" i="29"/>
  <c r="H11" i="29"/>
  <c r="U10" i="29"/>
  <c r="R10" i="29"/>
  <c r="L10" i="29"/>
  <c r="H10" i="29"/>
  <c r="U9" i="29"/>
  <c r="R9" i="29"/>
  <c r="L9" i="29"/>
  <c r="H9" i="29"/>
  <c r="V18" i="29" l="1"/>
  <c r="X18" i="29" s="1"/>
  <c r="V10" i="29"/>
  <c r="X10" i="29" s="1"/>
  <c r="V26" i="29"/>
  <c r="X26" i="29" s="1"/>
  <c r="V52" i="29"/>
  <c r="X52" i="29" s="1"/>
  <c r="V90" i="29"/>
  <c r="X90" i="29" s="1"/>
  <c r="V91" i="29"/>
  <c r="X91" i="29" s="1"/>
  <c r="V92" i="29"/>
  <c r="X92" i="29" s="1"/>
  <c r="V93" i="29"/>
  <c r="X93" i="29" s="1"/>
  <c r="V94" i="29"/>
  <c r="X94" i="29" s="1"/>
  <c r="V95" i="29"/>
  <c r="X95" i="29" s="1"/>
  <c r="V96" i="29"/>
  <c r="X96" i="29" s="1"/>
  <c r="V97" i="29"/>
  <c r="X97" i="29" s="1"/>
  <c r="V98" i="29"/>
  <c r="X98" i="29" s="1"/>
  <c r="V99" i="29"/>
  <c r="X99" i="29" s="1"/>
  <c r="V100" i="29"/>
  <c r="X100" i="29" s="1"/>
  <c r="V101" i="29"/>
  <c r="X101" i="29" s="1"/>
  <c r="V102" i="29"/>
  <c r="X102" i="29" s="1"/>
  <c r="V103" i="29"/>
  <c r="X103" i="29" s="1"/>
  <c r="V104" i="29"/>
  <c r="X104" i="29" s="1"/>
  <c r="V105" i="29"/>
  <c r="X105" i="29" s="1"/>
  <c r="V106" i="29"/>
  <c r="X106" i="29" s="1"/>
  <c r="V108" i="29"/>
  <c r="X108" i="29" s="1"/>
  <c r="V109" i="29"/>
  <c r="X109" i="29" s="1"/>
  <c r="V128" i="29"/>
  <c r="X128" i="29" s="1"/>
  <c r="V129" i="29"/>
  <c r="X129" i="29" s="1"/>
  <c r="V130" i="29"/>
  <c r="X130" i="29" s="1"/>
  <c r="V131" i="29"/>
  <c r="X131" i="29" s="1"/>
  <c r="V133" i="29"/>
  <c r="X133" i="29" s="1"/>
  <c r="V134" i="29"/>
  <c r="X134" i="29" s="1"/>
  <c r="V135" i="29"/>
  <c r="X135" i="29" s="1"/>
  <c r="V136" i="29"/>
  <c r="X136" i="29" s="1"/>
  <c r="V137" i="29"/>
  <c r="X137" i="29" s="1"/>
  <c r="V138" i="29"/>
  <c r="X138" i="29" s="1"/>
  <c r="V139" i="29"/>
  <c r="X139" i="29" s="1"/>
  <c r="V140" i="29"/>
  <c r="X140" i="29" s="1"/>
  <c r="V142" i="29"/>
  <c r="X142" i="29" s="1"/>
  <c r="V143" i="29"/>
  <c r="X143" i="29" s="1"/>
  <c r="V144" i="29"/>
  <c r="X144" i="29" s="1"/>
  <c r="V145" i="29"/>
  <c r="X145" i="29" s="1"/>
  <c r="V146" i="29"/>
  <c r="X146" i="29" s="1"/>
  <c r="V147" i="29"/>
  <c r="X147" i="29" s="1"/>
  <c r="V148" i="29"/>
  <c r="X148" i="29" s="1"/>
  <c r="V149" i="29"/>
  <c r="X149" i="29" s="1"/>
  <c r="V150" i="29"/>
  <c r="X150" i="29" s="1"/>
  <c r="V151" i="29"/>
  <c r="X151" i="29" s="1"/>
  <c r="V152" i="29"/>
  <c r="X152" i="29" s="1"/>
  <c r="V153" i="29"/>
  <c r="X153" i="29" s="1"/>
  <c r="V154" i="29"/>
  <c r="X154" i="29" s="1"/>
  <c r="V155" i="29"/>
  <c r="X155" i="29" s="1"/>
  <c r="V156" i="29"/>
  <c r="X156" i="29" s="1"/>
  <c r="V158" i="29"/>
  <c r="X158" i="29" s="1"/>
  <c r="V159" i="29"/>
  <c r="X159" i="29" s="1"/>
  <c r="V160" i="29"/>
  <c r="X160" i="29" s="1"/>
  <c r="V161" i="29"/>
  <c r="X161" i="29" s="1"/>
  <c r="V162" i="29"/>
  <c r="X162" i="29" s="1"/>
  <c r="V163" i="29"/>
  <c r="X163" i="29" s="1"/>
  <c r="V164" i="29"/>
  <c r="X164" i="29" s="1"/>
  <c r="V165" i="29"/>
  <c r="X165" i="29" s="1"/>
  <c r="V166" i="29"/>
  <c r="X166" i="29" s="1"/>
  <c r="V167" i="29"/>
  <c r="X167" i="29" s="1"/>
  <c r="V168" i="29"/>
  <c r="X168" i="29" s="1"/>
  <c r="V169" i="29"/>
  <c r="X169" i="29" s="1"/>
  <c r="V170" i="29"/>
  <c r="X170" i="29" s="1"/>
  <c r="V171" i="29"/>
  <c r="X171" i="29" s="1"/>
  <c r="V172" i="29"/>
  <c r="X172" i="29" s="1"/>
  <c r="V173" i="29"/>
  <c r="X173" i="29" s="1"/>
  <c r="V174" i="29"/>
  <c r="X174" i="29" s="1"/>
  <c r="V175" i="29"/>
  <c r="X175" i="29" s="1"/>
  <c r="V176" i="29"/>
  <c r="X176" i="29" s="1"/>
  <c r="V177" i="29"/>
  <c r="X177" i="29" s="1"/>
  <c r="V178" i="29"/>
  <c r="X178" i="29" s="1"/>
  <c r="V179" i="29"/>
  <c r="X179" i="29" s="1"/>
  <c r="V180" i="29"/>
  <c r="X180" i="29" s="1"/>
  <c r="V181" i="29"/>
  <c r="X181" i="29" s="1"/>
  <c r="V182" i="29"/>
  <c r="X182" i="29" s="1"/>
  <c r="V72" i="29"/>
  <c r="X72" i="29" s="1"/>
  <c r="R200" i="29"/>
  <c r="V36" i="29"/>
  <c r="X36" i="29" s="1"/>
  <c r="V54" i="29"/>
  <c r="X54" i="29" s="1"/>
  <c r="V55" i="29"/>
  <c r="X55" i="29" s="1"/>
  <c r="V56" i="29"/>
  <c r="X56" i="29" s="1"/>
  <c r="V57" i="29"/>
  <c r="X57" i="29" s="1"/>
  <c r="V58" i="29"/>
  <c r="X58" i="29" s="1"/>
  <c r="V59" i="29"/>
  <c r="X59" i="29" s="1"/>
  <c r="V60" i="29"/>
  <c r="X60" i="29" s="1"/>
  <c r="V61" i="29"/>
  <c r="X61" i="29" s="1"/>
  <c r="V63" i="29"/>
  <c r="X63" i="29" s="1"/>
  <c r="V65" i="29"/>
  <c r="X65" i="29" s="1"/>
  <c r="V66" i="29"/>
  <c r="X66" i="29" s="1"/>
  <c r="V68" i="29"/>
  <c r="X68" i="29" s="1"/>
  <c r="V69" i="29"/>
  <c r="X69" i="29" s="1"/>
  <c r="V70" i="29"/>
  <c r="X70" i="29" s="1"/>
  <c r="V71" i="29"/>
  <c r="X71" i="29" s="1"/>
  <c r="V11" i="29"/>
  <c r="X11" i="29" s="1"/>
  <c r="V12" i="29"/>
  <c r="X12" i="29" s="1"/>
  <c r="V13" i="29"/>
  <c r="X13" i="29" s="1"/>
  <c r="V14" i="29"/>
  <c r="X14" i="29" s="1"/>
  <c r="V15" i="29"/>
  <c r="X15" i="29" s="1"/>
  <c r="V16" i="29"/>
  <c r="X16" i="29" s="1"/>
  <c r="V17" i="29"/>
  <c r="X17" i="29" s="1"/>
  <c r="V27" i="29"/>
  <c r="X27" i="29" s="1"/>
  <c r="V28" i="29"/>
  <c r="X28" i="29" s="1"/>
  <c r="V29" i="29"/>
  <c r="X29" i="29" s="1"/>
  <c r="V30" i="29"/>
  <c r="X30" i="29" s="1"/>
  <c r="V31" i="29"/>
  <c r="X31" i="29" s="1"/>
  <c r="V32" i="29"/>
  <c r="X32" i="29" s="1"/>
  <c r="V33" i="29"/>
  <c r="X33" i="29" s="1"/>
  <c r="V34" i="29"/>
  <c r="X34" i="29" s="1"/>
  <c r="V35" i="29"/>
  <c r="X35" i="29" s="1"/>
  <c r="V183" i="29"/>
  <c r="X183" i="29" s="1"/>
  <c r="V184" i="29"/>
  <c r="X184" i="29" s="1"/>
  <c r="V185" i="29"/>
  <c r="X185" i="29" s="1"/>
  <c r="V186" i="29"/>
  <c r="X186" i="29" s="1"/>
  <c r="V188" i="29"/>
  <c r="X188" i="29" s="1"/>
  <c r="V189" i="29"/>
  <c r="X189" i="29" s="1"/>
  <c r="V190" i="29"/>
  <c r="X190" i="29" s="1"/>
  <c r="V192" i="29"/>
  <c r="X192" i="29" s="1"/>
  <c r="V193" i="29"/>
  <c r="X193" i="29" s="1"/>
  <c r="V194" i="29"/>
  <c r="X194" i="29" s="1"/>
  <c r="V196" i="29"/>
  <c r="X196" i="29" s="1"/>
  <c r="V197" i="29"/>
  <c r="X197" i="29" s="1"/>
  <c r="V9" i="29"/>
  <c r="X9" i="29" s="1"/>
  <c r="V19" i="29"/>
  <c r="X19" i="29" s="1"/>
  <c r="V20" i="29"/>
  <c r="X20" i="29" s="1"/>
  <c r="V21" i="29"/>
  <c r="X21" i="29" s="1"/>
  <c r="V22" i="29"/>
  <c r="X22" i="29" s="1"/>
  <c r="V23" i="29"/>
  <c r="X23" i="29" s="1"/>
  <c r="V24" i="29"/>
  <c r="X24" i="29" s="1"/>
  <c r="V25" i="29"/>
  <c r="X25" i="29" s="1"/>
  <c r="V37" i="29"/>
  <c r="X37" i="29" s="1"/>
  <c r="V38" i="29"/>
  <c r="X38" i="29" s="1"/>
  <c r="V39" i="29"/>
  <c r="X39" i="29" s="1"/>
  <c r="V40" i="29"/>
  <c r="X40" i="29" s="1"/>
  <c r="V41" i="29"/>
  <c r="X41" i="29" s="1"/>
  <c r="V42" i="29"/>
  <c r="X42" i="29" s="1"/>
  <c r="V43" i="29"/>
  <c r="X43" i="29" s="1"/>
  <c r="V44" i="29"/>
  <c r="X44" i="29" s="1"/>
  <c r="V45" i="29"/>
  <c r="X45" i="29" s="1"/>
  <c r="V46" i="29"/>
  <c r="X46" i="29" s="1"/>
  <c r="V47" i="29"/>
  <c r="X47" i="29" s="1"/>
  <c r="V48" i="29"/>
  <c r="X48" i="29" s="1"/>
  <c r="V49" i="29"/>
  <c r="X49" i="29" s="1"/>
  <c r="V50" i="29"/>
  <c r="X50" i="29" s="1"/>
  <c r="V51" i="29"/>
  <c r="X51" i="29" s="1"/>
  <c r="V74" i="29"/>
  <c r="X74" i="29" s="1"/>
  <c r="V75" i="29"/>
  <c r="X75" i="29" s="1"/>
  <c r="V76" i="29"/>
  <c r="X76" i="29" s="1"/>
  <c r="V77" i="29"/>
  <c r="X77" i="29" s="1"/>
  <c r="V78" i="29"/>
  <c r="X78" i="29" s="1"/>
  <c r="V79" i="29"/>
  <c r="X79" i="29" s="1"/>
  <c r="V80" i="29"/>
  <c r="X80" i="29" s="1"/>
  <c r="V81" i="29"/>
  <c r="X81" i="29" s="1"/>
  <c r="V82" i="29"/>
  <c r="X82" i="29" s="1"/>
  <c r="V83" i="29"/>
  <c r="X83" i="29" s="1"/>
  <c r="V84" i="29"/>
  <c r="X84" i="29" s="1"/>
  <c r="V85" i="29"/>
  <c r="X85" i="29" s="1"/>
  <c r="V86" i="29"/>
  <c r="X86" i="29" s="1"/>
  <c r="V87" i="29"/>
  <c r="X87" i="29" s="1"/>
  <c r="V89" i="29"/>
  <c r="X89" i="29" s="1"/>
  <c r="V111" i="29"/>
  <c r="X111" i="29" s="1"/>
  <c r="V112" i="29"/>
  <c r="X112" i="29" s="1"/>
  <c r="V113" i="29"/>
  <c r="X113" i="29" s="1"/>
  <c r="V114" i="29"/>
  <c r="X114" i="29" s="1"/>
  <c r="V115" i="29"/>
  <c r="X115" i="29" s="1"/>
  <c r="V116" i="29"/>
  <c r="X116" i="29" s="1"/>
  <c r="V117" i="29"/>
  <c r="X117" i="29" s="1"/>
  <c r="V119" i="29"/>
  <c r="X119" i="29" s="1"/>
  <c r="V120" i="29"/>
  <c r="X120" i="29" s="1"/>
  <c r="V121" i="29"/>
  <c r="X121" i="29" s="1"/>
  <c r="V122" i="29"/>
  <c r="X122" i="29" s="1"/>
  <c r="V123" i="29"/>
  <c r="X123" i="29" s="1"/>
  <c r="V124" i="29"/>
  <c r="X124" i="29" s="1"/>
  <c r="V125" i="29"/>
  <c r="X125" i="29" s="1"/>
  <c r="V126" i="29"/>
  <c r="X126" i="29" s="1"/>
  <c r="V127" i="29"/>
  <c r="X127" i="29" s="1"/>
  <c r="V187" i="29"/>
  <c r="X187" i="29" s="1"/>
  <c r="V195" i="29"/>
  <c r="X195" i="29" s="1"/>
  <c r="V191" i="29"/>
  <c r="X191" i="29" s="1"/>
  <c r="D200" i="29"/>
  <c r="V110" i="29"/>
  <c r="X110" i="29" s="1"/>
  <c r="W187" i="28"/>
  <c r="W186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9" i="28"/>
  <c r="S200" i="28"/>
  <c r="Q200" i="28"/>
  <c r="J200" i="28"/>
  <c r="I200" i="28"/>
  <c r="R198" i="28"/>
  <c r="L198" i="28"/>
  <c r="U197" i="28"/>
  <c r="R197" i="28"/>
  <c r="L197" i="28"/>
  <c r="H197" i="28"/>
  <c r="U196" i="28"/>
  <c r="R196" i="28"/>
  <c r="L196" i="28"/>
  <c r="H196" i="28"/>
  <c r="U195" i="28"/>
  <c r="R195" i="28"/>
  <c r="L195" i="28"/>
  <c r="H195" i="28"/>
  <c r="U194" i="28"/>
  <c r="R194" i="28"/>
  <c r="L194" i="28"/>
  <c r="H194" i="28"/>
  <c r="U193" i="28"/>
  <c r="R193" i="28"/>
  <c r="L193" i="28"/>
  <c r="H193" i="28"/>
  <c r="U192" i="28"/>
  <c r="R192" i="28"/>
  <c r="L192" i="28"/>
  <c r="H192" i="28"/>
  <c r="U191" i="28"/>
  <c r="R191" i="28"/>
  <c r="L191" i="28"/>
  <c r="H191" i="28"/>
  <c r="U190" i="28"/>
  <c r="R190" i="28"/>
  <c r="L190" i="28"/>
  <c r="H190" i="28"/>
  <c r="U189" i="28"/>
  <c r="R189" i="28"/>
  <c r="L189" i="28"/>
  <c r="H189" i="28"/>
  <c r="U188" i="28"/>
  <c r="R188" i="28"/>
  <c r="L188" i="28"/>
  <c r="H188" i="28"/>
  <c r="U187" i="28"/>
  <c r="R187" i="28"/>
  <c r="L187" i="28"/>
  <c r="H187" i="28"/>
  <c r="U186" i="28"/>
  <c r="R186" i="28"/>
  <c r="L186" i="28"/>
  <c r="H186" i="28"/>
  <c r="U185" i="28"/>
  <c r="R185" i="28"/>
  <c r="L185" i="28"/>
  <c r="H185" i="28"/>
  <c r="U184" i="28"/>
  <c r="R184" i="28"/>
  <c r="L184" i="28"/>
  <c r="H184" i="28"/>
  <c r="U183" i="28"/>
  <c r="R183" i="28"/>
  <c r="L183" i="28"/>
  <c r="H183" i="28"/>
  <c r="U182" i="28"/>
  <c r="R182" i="28"/>
  <c r="L182" i="28"/>
  <c r="H182" i="28"/>
  <c r="U181" i="28"/>
  <c r="R181" i="28"/>
  <c r="L181" i="28"/>
  <c r="H181" i="28"/>
  <c r="U180" i="28"/>
  <c r="R180" i="28"/>
  <c r="L180" i="28"/>
  <c r="H180" i="28"/>
  <c r="U179" i="28"/>
  <c r="R179" i="28"/>
  <c r="L179" i="28"/>
  <c r="H179" i="28"/>
  <c r="U178" i="28"/>
  <c r="R178" i="28"/>
  <c r="L178" i="28"/>
  <c r="H178" i="28"/>
  <c r="U177" i="28"/>
  <c r="R177" i="28"/>
  <c r="L177" i="28"/>
  <c r="H177" i="28"/>
  <c r="U176" i="28"/>
  <c r="R176" i="28"/>
  <c r="L176" i="28"/>
  <c r="H176" i="28"/>
  <c r="U175" i="28"/>
  <c r="R175" i="28"/>
  <c r="L175" i="28"/>
  <c r="H175" i="28"/>
  <c r="U174" i="28"/>
  <c r="R174" i="28"/>
  <c r="L174" i="28"/>
  <c r="H174" i="28"/>
  <c r="U173" i="28"/>
  <c r="R173" i="28"/>
  <c r="L173" i="28"/>
  <c r="H173" i="28"/>
  <c r="U172" i="28"/>
  <c r="R172" i="28"/>
  <c r="L172" i="28"/>
  <c r="H172" i="28"/>
  <c r="U171" i="28"/>
  <c r="R171" i="28"/>
  <c r="L171" i="28"/>
  <c r="H171" i="28"/>
  <c r="U170" i="28"/>
  <c r="R170" i="28"/>
  <c r="L170" i="28"/>
  <c r="H170" i="28"/>
  <c r="U169" i="28"/>
  <c r="R169" i="28"/>
  <c r="L169" i="28"/>
  <c r="H169" i="28"/>
  <c r="U168" i="28"/>
  <c r="R168" i="28"/>
  <c r="L168" i="28"/>
  <c r="H168" i="28"/>
  <c r="U167" i="28"/>
  <c r="R167" i="28"/>
  <c r="L167" i="28"/>
  <c r="H167" i="28"/>
  <c r="U166" i="28"/>
  <c r="R166" i="28"/>
  <c r="L166" i="28"/>
  <c r="H166" i="28"/>
  <c r="U165" i="28"/>
  <c r="R165" i="28"/>
  <c r="L165" i="28"/>
  <c r="H165" i="28"/>
  <c r="U164" i="28"/>
  <c r="R164" i="28"/>
  <c r="L164" i="28"/>
  <c r="H164" i="28"/>
  <c r="U163" i="28"/>
  <c r="R163" i="28"/>
  <c r="L163" i="28"/>
  <c r="H163" i="28"/>
  <c r="U162" i="28"/>
  <c r="R162" i="28"/>
  <c r="L162" i="28"/>
  <c r="H162" i="28"/>
  <c r="U161" i="28"/>
  <c r="R161" i="28"/>
  <c r="L161" i="28"/>
  <c r="H161" i="28"/>
  <c r="U160" i="28"/>
  <c r="R160" i="28"/>
  <c r="L160" i="28"/>
  <c r="H160" i="28"/>
  <c r="U159" i="28"/>
  <c r="R159" i="28"/>
  <c r="L159" i="28"/>
  <c r="H159" i="28"/>
  <c r="U158" i="28"/>
  <c r="R158" i="28"/>
  <c r="L158" i="28"/>
  <c r="H158" i="28"/>
  <c r="R157" i="28"/>
  <c r="L157" i="28"/>
  <c r="U156" i="28"/>
  <c r="R156" i="28"/>
  <c r="L156" i="28"/>
  <c r="H156" i="28"/>
  <c r="U155" i="28"/>
  <c r="R155" i="28"/>
  <c r="L155" i="28"/>
  <c r="H155" i="28"/>
  <c r="U154" i="28"/>
  <c r="R154" i="28"/>
  <c r="L154" i="28"/>
  <c r="H154" i="28"/>
  <c r="U153" i="28"/>
  <c r="R153" i="28"/>
  <c r="L153" i="28"/>
  <c r="H153" i="28"/>
  <c r="U152" i="28"/>
  <c r="R152" i="28"/>
  <c r="L152" i="28"/>
  <c r="H152" i="28"/>
  <c r="U151" i="28"/>
  <c r="R151" i="28"/>
  <c r="L151" i="28"/>
  <c r="H151" i="28"/>
  <c r="U150" i="28"/>
  <c r="R150" i="28"/>
  <c r="L150" i="28"/>
  <c r="H150" i="28"/>
  <c r="U149" i="28"/>
  <c r="R149" i="28"/>
  <c r="L149" i="28"/>
  <c r="H149" i="28"/>
  <c r="U148" i="28"/>
  <c r="R148" i="28"/>
  <c r="L148" i="28"/>
  <c r="H148" i="28"/>
  <c r="V148" i="28"/>
  <c r="X148" i="28" s="1"/>
  <c r="U147" i="28"/>
  <c r="R147" i="28"/>
  <c r="L147" i="28"/>
  <c r="H147" i="28"/>
  <c r="U146" i="28"/>
  <c r="R146" i="28"/>
  <c r="L146" i="28"/>
  <c r="H146" i="28"/>
  <c r="U145" i="28"/>
  <c r="R145" i="28"/>
  <c r="L145" i="28"/>
  <c r="H145" i="28"/>
  <c r="U144" i="28"/>
  <c r="R144" i="28"/>
  <c r="V144" i="28" s="1"/>
  <c r="X144" i="28" s="1"/>
  <c r="L144" i="28"/>
  <c r="H144" i="28"/>
  <c r="U143" i="28"/>
  <c r="R143" i="28"/>
  <c r="L143" i="28"/>
  <c r="H143" i="28"/>
  <c r="U142" i="28"/>
  <c r="R142" i="28"/>
  <c r="L142" i="28"/>
  <c r="H142" i="28"/>
  <c r="R141" i="28"/>
  <c r="L141" i="28"/>
  <c r="U140" i="28"/>
  <c r="R140" i="28"/>
  <c r="V140" i="28" s="1"/>
  <c r="X140" i="28" s="1"/>
  <c r="L140" i="28"/>
  <c r="H140" i="28"/>
  <c r="U139" i="28"/>
  <c r="R139" i="28"/>
  <c r="L139" i="28"/>
  <c r="H139" i="28"/>
  <c r="U138" i="28"/>
  <c r="R138" i="28"/>
  <c r="L138" i="28"/>
  <c r="H138" i="28"/>
  <c r="U137" i="28"/>
  <c r="R137" i="28"/>
  <c r="L137" i="28"/>
  <c r="H137" i="28"/>
  <c r="U136" i="28"/>
  <c r="R136" i="28"/>
  <c r="L136" i="28"/>
  <c r="H136" i="28"/>
  <c r="U135" i="28"/>
  <c r="R135" i="28"/>
  <c r="L135" i="28"/>
  <c r="H135" i="28"/>
  <c r="U134" i="28"/>
  <c r="R134" i="28"/>
  <c r="L134" i="28"/>
  <c r="H134" i="28"/>
  <c r="U133" i="28"/>
  <c r="R133" i="28"/>
  <c r="L133" i="28"/>
  <c r="H133" i="28"/>
  <c r="R132" i="28"/>
  <c r="L132" i="28"/>
  <c r="U131" i="28"/>
  <c r="R131" i="28"/>
  <c r="L131" i="28"/>
  <c r="H131" i="28"/>
  <c r="U130" i="28"/>
  <c r="R130" i="28"/>
  <c r="L130" i="28"/>
  <c r="H130" i="28"/>
  <c r="U129" i="28"/>
  <c r="R129" i="28"/>
  <c r="L129" i="28"/>
  <c r="H129" i="28"/>
  <c r="U128" i="28"/>
  <c r="R128" i="28"/>
  <c r="L128" i="28"/>
  <c r="H128" i="28"/>
  <c r="U127" i="28"/>
  <c r="R127" i="28"/>
  <c r="L127" i="28"/>
  <c r="H127" i="28"/>
  <c r="U126" i="28"/>
  <c r="R126" i="28"/>
  <c r="L126" i="28"/>
  <c r="H126" i="28"/>
  <c r="U125" i="28"/>
  <c r="R125" i="28"/>
  <c r="L125" i="28"/>
  <c r="H125" i="28"/>
  <c r="U124" i="28"/>
  <c r="R124" i="28"/>
  <c r="L124" i="28"/>
  <c r="H124" i="28"/>
  <c r="U123" i="28"/>
  <c r="R123" i="28"/>
  <c r="L123" i="28"/>
  <c r="H123" i="28"/>
  <c r="U122" i="28"/>
  <c r="R122" i="28"/>
  <c r="L122" i="28"/>
  <c r="H122" i="28"/>
  <c r="W200" i="28"/>
  <c r="U121" i="28"/>
  <c r="R121" i="28"/>
  <c r="L121" i="28"/>
  <c r="H121" i="28"/>
  <c r="U120" i="28"/>
  <c r="R120" i="28"/>
  <c r="L120" i="28"/>
  <c r="H120" i="28"/>
  <c r="U119" i="28"/>
  <c r="R119" i="28"/>
  <c r="L119" i="28"/>
  <c r="H119" i="28"/>
  <c r="R118" i="28"/>
  <c r="L118" i="28"/>
  <c r="U117" i="28"/>
  <c r="R117" i="28"/>
  <c r="L117" i="28"/>
  <c r="H117" i="28"/>
  <c r="V117" i="28" s="1"/>
  <c r="X117" i="28" s="1"/>
  <c r="U116" i="28"/>
  <c r="R116" i="28"/>
  <c r="L116" i="28"/>
  <c r="H116" i="28"/>
  <c r="U115" i="28"/>
  <c r="R115" i="28"/>
  <c r="L115" i="28"/>
  <c r="H115" i="28"/>
  <c r="U114" i="28"/>
  <c r="R114" i="28"/>
  <c r="L114" i="28"/>
  <c r="H114" i="28"/>
  <c r="U113" i="28"/>
  <c r="R113" i="28"/>
  <c r="L113" i="28"/>
  <c r="H113" i="28"/>
  <c r="U112" i="28"/>
  <c r="R112" i="28"/>
  <c r="L112" i="28"/>
  <c r="H112" i="28"/>
  <c r="U111" i="28"/>
  <c r="R111" i="28"/>
  <c r="L111" i="28"/>
  <c r="H111" i="28"/>
  <c r="U110" i="28"/>
  <c r="R110" i="28"/>
  <c r="L110" i="28"/>
  <c r="H110" i="28"/>
  <c r="U109" i="28"/>
  <c r="R109" i="28"/>
  <c r="L109" i="28"/>
  <c r="H109" i="28"/>
  <c r="U108" i="28"/>
  <c r="R108" i="28"/>
  <c r="L108" i="28"/>
  <c r="H108" i="28"/>
  <c r="R107" i="28"/>
  <c r="L107" i="28"/>
  <c r="U106" i="28"/>
  <c r="R106" i="28"/>
  <c r="L106" i="28"/>
  <c r="H106" i="28"/>
  <c r="U105" i="28"/>
  <c r="R105" i="28"/>
  <c r="L105" i="28"/>
  <c r="H105" i="28"/>
  <c r="U104" i="28"/>
  <c r="R104" i="28"/>
  <c r="L104" i="28"/>
  <c r="H104" i="28"/>
  <c r="U103" i="28"/>
  <c r="R103" i="28"/>
  <c r="L103" i="28"/>
  <c r="H103" i="28"/>
  <c r="U102" i="28"/>
  <c r="R102" i="28"/>
  <c r="L102" i="28"/>
  <c r="H102" i="28"/>
  <c r="U101" i="28"/>
  <c r="R101" i="28"/>
  <c r="V101" i="28" s="1"/>
  <c r="X101" i="28" s="1"/>
  <c r="L101" i="28"/>
  <c r="H101" i="28"/>
  <c r="U100" i="28"/>
  <c r="R100" i="28"/>
  <c r="L100" i="28"/>
  <c r="H100" i="28"/>
  <c r="U99" i="28"/>
  <c r="R99" i="28"/>
  <c r="L99" i="28"/>
  <c r="H99" i="28"/>
  <c r="U98" i="28"/>
  <c r="R98" i="28"/>
  <c r="L98" i="28"/>
  <c r="H98" i="28"/>
  <c r="U97" i="28"/>
  <c r="R97" i="28"/>
  <c r="V97" i="28" s="1"/>
  <c r="X97" i="28" s="1"/>
  <c r="L97" i="28"/>
  <c r="H97" i="28"/>
  <c r="U96" i="28"/>
  <c r="R96" i="28"/>
  <c r="L96" i="28"/>
  <c r="H96" i="28"/>
  <c r="U95" i="28"/>
  <c r="R95" i="28"/>
  <c r="L95" i="28"/>
  <c r="H95" i="28"/>
  <c r="U94" i="28"/>
  <c r="R94" i="28"/>
  <c r="L94" i="28"/>
  <c r="H94" i="28"/>
  <c r="U93" i="28"/>
  <c r="R93" i="28"/>
  <c r="V93" i="28" s="1"/>
  <c r="X93" i="28" s="1"/>
  <c r="L93" i="28"/>
  <c r="H93" i="28"/>
  <c r="U92" i="28"/>
  <c r="R92" i="28"/>
  <c r="L92" i="28"/>
  <c r="H92" i="28"/>
  <c r="U91" i="28"/>
  <c r="R91" i="28"/>
  <c r="L91" i="28"/>
  <c r="H91" i="28"/>
  <c r="U90" i="28"/>
  <c r="R90" i="28"/>
  <c r="L90" i="28"/>
  <c r="H90" i="28"/>
  <c r="U89" i="28"/>
  <c r="R89" i="28"/>
  <c r="L89" i="28"/>
  <c r="H89" i="28"/>
  <c r="R88" i="28"/>
  <c r="L88" i="28"/>
  <c r="U87" i="28"/>
  <c r="R87" i="28"/>
  <c r="L87" i="28"/>
  <c r="H87" i="28"/>
  <c r="U86" i="28"/>
  <c r="R86" i="28"/>
  <c r="V86" i="28" s="1"/>
  <c r="X86" i="28" s="1"/>
  <c r="L86" i="28"/>
  <c r="H86" i="28"/>
  <c r="U85" i="28"/>
  <c r="R85" i="28"/>
  <c r="L85" i="28"/>
  <c r="H85" i="28"/>
  <c r="U84" i="28"/>
  <c r="R84" i="28"/>
  <c r="L84" i="28"/>
  <c r="H84" i="28"/>
  <c r="U83" i="28"/>
  <c r="R83" i="28"/>
  <c r="L83" i="28"/>
  <c r="H83" i="28"/>
  <c r="U82" i="28"/>
  <c r="R82" i="28"/>
  <c r="L82" i="28"/>
  <c r="H82" i="28"/>
  <c r="U81" i="28"/>
  <c r="R81" i="28"/>
  <c r="L81" i="28"/>
  <c r="H81" i="28"/>
  <c r="U80" i="28"/>
  <c r="R80" i="28"/>
  <c r="L80" i="28"/>
  <c r="H80" i="28"/>
  <c r="U79" i="28"/>
  <c r="R79" i="28"/>
  <c r="L79" i="28"/>
  <c r="H79" i="28"/>
  <c r="U78" i="28"/>
  <c r="R78" i="28"/>
  <c r="V78" i="28" s="1"/>
  <c r="X78" i="28" s="1"/>
  <c r="L78" i="28"/>
  <c r="H78" i="28"/>
  <c r="U77" i="28"/>
  <c r="R77" i="28"/>
  <c r="L77" i="28"/>
  <c r="H77" i="28"/>
  <c r="U76" i="28"/>
  <c r="R76" i="28"/>
  <c r="L76" i="28"/>
  <c r="H76" i="28"/>
  <c r="U75" i="28"/>
  <c r="R75" i="28"/>
  <c r="L75" i="28"/>
  <c r="H75" i="28"/>
  <c r="U74" i="28"/>
  <c r="R74" i="28"/>
  <c r="L74" i="28"/>
  <c r="H74" i="28"/>
  <c r="R73" i="28"/>
  <c r="L73" i="28"/>
  <c r="U72" i="28"/>
  <c r="R72" i="28"/>
  <c r="L72" i="28"/>
  <c r="H72" i="28"/>
  <c r="U71" i="28"/>
  <c r="R71" i="28"/>
  <c r="L71" i="28"/>
  <c r="H71" i="28"/>
  <c r="U70" i="28"/>
  <c r="R70" i="28"/>
  <c r="L70" i="28"/>
  <c r="H70" i="28"/>
  <c r="V70" i="28" s="1"/>
  <c r="X70" i="28" s="1"/>
  <c r="U69" i="28"/>
  <c r="R69" i="28"/>
  <c r="L69" i="28"/>
  <c r="H69" i="28"/>
  <c r="U68" i="28"/>
  <c r="R68" i="28"/>
  <c r="L68" i="28"/>
  <c r="H68" i="28"/>
  <c r="R67" i="28"/>
  <c r="L67" i="28"/>
  <c r="U66" i="28"/>
  <c r="R66" i="28"/>
  <c r="L66" i="28"/>
  <c r="H66" i="28"/>
  <c r="U65" i="28"/>
  <c r="R65" i="28"/>
  <c r="L65" i="28"/>
  <c r="H65" i="28"/>
  <c r="R64" i="28"/>
  <c r="L64" i="28"/>
  <c r="U63" i="28"/>
  <c r="R63" i="28"/>
  <c r="L63" i="28"/>
  <c r="H63" i="28"/>
  <c r="R62" i="28"/>
  <c r="L62" i="28"/>
  <c r="U61" i="28"/>
  <c r="R61" i="28"/>
  <c r="L61" i="28"/>
  <c r="H61" i="28"/>
  <c r="U60" i="28"/>
  <c r="R60" i="28"/>
  <c r="L60" i="28"/>
  <c r="H60" i="28"/>
  <c r="U59" i="28"/>
  <c r="R59" i="28"/>
  <c r="L59" i="28"/>
  <c r="H59" i="28"/>
  <c r="U58" i="28"/>
  <c r="R58" i="28"/>
  <c r="L58" i="28"/>
  <c r="H58" i="28"/>
  <c r="U57" i="28"/>
  <c r="R57" i="28"/>
  <c r="L57" i="28"/>
  <c r="H57" i="28"/>
  <c r="U56" i="28"/>
  <c r="R56" i="28"/>
  <c r="L56" i="28"/>
  <c r="H56" i="28"/>
  <c r="U55" i="28"/>
  <c r="R55" i="28"/>
  <c r="L55" i="28"/>
  <c r="H55" i="28"/>
  <c r="U54" i="28"/>
  <c r="R54" i="28"/>
  <c r="L54" i="28"/>
  <c r="H54" i="28"/>
  <c r="R53" i="28"/>
  <c r="L53" i="28"/>
  <c r="U52" i="28"/>
  <c r="R52" i="28"/>
  <c r="L52" i="28"/>
  <c r="H52" i="28"/>
  <c r="U51" i="28"/>
  <c r="R51" i="28"/>
  <c r="L51" i="28"/>
  <c r="H51" i="28"/>
  <c r="U50" i="28"/>
  <c r="R50" i="28"/>
  <c r="L50" i="28"/>
  <c r="H50" i="28"/>
  <c r="U49" i="28"/>
  <c r="R49" i="28"/>
  <c r="L49" i="28"/>
  <c r="H49" i="28"/>
  <c r="U48" i="28"/>
  <c r="R48" i="28"/>
  <c r="L48" i="28"/>
  <c r="H48" i="28"/>
  <c r="U47" i="28"/>
  <c r="R47" i="28"/>
  <c r="L47" i="28"/>
  <c r="H47" i="28"/>
  <c r="U46" i="28"/>
  <c r="R46" i="28"/>
  <c r="L46" i="28"/>
  <c r="H46" i="28"/>
  <c r="U45" i="28"/>
  <c r="R45" i="28"/>
  <c r="L45" i="28"/>
  <c r="H45" i="28"/>
  <c r="U44" i="28"/>
  <c r="R44" i="28"/>
  <c r="L44" i="28"/>
  <c r="H44" i="28"/>
  <c r="U43" i="28"/>
  <c r="R43" i="28"/>
  <c r="L43" i="28"/>
  <c r="H43" i="28"/>
  <c r="U42" i="28"/>
  <c r="R42" i="28"/>
  <c r="L42" i="28"/>
  <c r="H42" i="28"/>
  <c r="U41" i="28"/>
  <c r="R41" i="28"/>
  <c r="L41" i="28"/>
  <c r="H41" i="28"/>
  <c r="U40" i="28"/>
  <c r="R40" i="28"/>
  <c r="L40" i="28"/>
  <c r="H40" i="28"/>
  <c r="U39" i="28"/>
  <c r="R39" i="28"/>
  <c r="L39" i="28"/>
  <c r="H39" i="28"/>
  <c r="U38" i="28"/>
  <c r="R38" i="28"/>
  <c r="L38" i="28"/>
  <c r="H38" i="28"/>
  <c r="U37" i="28"/>
  <c r="R37" i="28"/>
  <c r="L37" i="28"/>
  <c r="H37" i="28"/>
  <c r="U36" i="28"/>
  <c r="R36" i="28"/>
  <c r="L36" i="28"/>
  <c r="H36" i="28"/>
  <c r="U35" i="28"/>
  <c r="R35" i="28"/>
  <c r="L35" i="28"/>
  <c r="H35" i="28"/>
  <c r="U34" i="28"/>
  <c r="R34" i="28"/>
  <c r="L34" i="28"/>
  <c r="H34" i="28"/>
  <c r="U33" i="28"/>
  <c r="R33" i="28"/>
  <c r="L33" i="28"/>
  <c r="H33" i="28"/>
  <c r="U32" i="28"/>
  <c r="R32" i="28"/>
  <c r="L32" i="28"/>
  <c r="H32" i="28"/>
  <c r="U31" i="28"/>
  <c r="R31" i="28"/>
  <c r="L31" i="28"/>
  <c r="H31" i="28"/>
  <c r="U30" i="28"/>
  <c r="R30" i="28"/>
  <c r="L30" i="28"/>
  <c r="H30" i="28"/>
  <c r="U29" i="28"/>
  <c r="R29" i="28"/>
  <c r="L29" i="28"/>
  <c r="H29" i="28"/>
  <c r="U28" i="28"/>
  <c r="R28" i="28"/>
  <c r="L28" i="28"/>
  <c r="H28" i="28"/>
  <c r="U27" i="28"/>
  <c r="R27" i="28"/>
  <c r="L27" i="28"/>
  <c r="H27" i="28"/>
  <c r="U26" i="28"/>
  <c r="R26" i="28"/>
  <c r="V26" i="28" s="1"/>
  <c r="X26" i="28" s="1"/>
  <c r="L26" i="28"/>
  <c r="H26" i="28"/>
  <c r="U25" i="28"/>
  <c r="R25" i="28"/>
  <c r="L25" i="28"/>
  <c r="H25" i="28"/>
  <c r="U24" i="28"/>
  <c r="R24" i="28"/>
  <c r="L24" i="28"/>
  <c r="H24" i="28"/>
  <c r="U23" i="28"/>
  <c r="R23" i="28"/>
  <c r="L23" i="28"/>
  <c r="H23" i="28"/>
  <c r="U22" i="28"/>
  <c r="R22" i="28"/>
  <c r="L22" i="28"/>
  <c r="H22" i="28"/>
  <c r="U21" i="28"/>
  <c r="R21" i="28"/>
  <c r="L21" i="28"/>
  <c r="H21" i="28"/>
  <c r="U20" i="28"/>
  <c r="R20" i="28"/>
  <c r="L20" i="28"/>
  <c r="H20" i="28"/>
  <c r="U19" i="28"/>
  <c r="R19" i="28"/>
  <c r="L19" i="28"/>
  <c r="H19" i="28"/>
  <c r="U18" i="28"/>
  <c r="R18" i="28"/>
  <c r="L18" i="28"/>
  <c r="H18" i="28"/>
  <c r="U17" i="28"/>
  <c r="R17" i="28"/>
  <c r="L17" i="28"/>
  <c r="H17" i="28"/>
  <c r="U16" i="28"/>
  <c r="R16" i="28"/>
  <c r="L16" i="28"/>
  <c r="H16" i="28"/>
  <c r="U15" i="28"/>
  <c r="R15" i="28"/>
  <c r="L15" i="28"/>
  <c r="H15" i="28"/>
  <c r="U14" i="28"/>
  <c r="R14" i="28"/>
  <c r="L14" i="28"/>
  <c r="H14" i="28"/>
  <c r="U13" i="28"/>
  <c r="R13" i="28"/>
  <c r="L13" i="28"/>
  <c r="H13" i="28"/>
  <c r="U12" i="28"/>
  <c r="R12" i="28"/>
  <c r="L12" i="28"/>
  <c r="H12" i="28"/>
  <c r="U11" i="28"/>
  <c r="R11" i="28"/>
  <c r="L11" i="28"/>
  <c r="H11" i="28"/>
  <c r="U10" i="28"/>
  <c r="R10" i="28"/>
  <c r="L10" i="28"/>
  <c r="H10" i="28"/>
  <c r="U9" i="28"/>
  <c r="R9" i="28"/>
  <c r="R200" i="28" s="1"/>
  <c r="L9" i="28"/>
  <c r="H9" i="28"/>
  <c r="W186" i="27"/>
  <c r="W185" i="27"/>
  <c r="D197" i="27"/>
  <c r="D196" i="27"/>
  <c r="D195" i="27"/>
  <c r="D194" i="27"/>
  <c r="D193" i="27"/>
  <c r="D192" i="27"/>
  <c r="D191" i="27"/>
  <c r="D190" i="27"/>
  <c r="D189" i="27"/>
  <c r="D188" i="27"/>
  <c r="D187" i="27"/>
  <c r="D186" i="27"/>
  <c r="D185" i="27"/>
  <c r="D184" i="27"/>
  <c r="D183" i="27"/>
  <c r="D182" i="27"/>
  <c r="D181" i="27"/>
  <c r="D180" i="27"/>
  <c r="D179" i="27"/>
  <c r="D178" i="27"/>
  <c r="D177" i="27"/>
  <c r="D176" i="27"/>
  <c r="D175" i="27"/>
  <c r="D174" i="27"/>
  <c r="D173" i="27"/>
  <c r="D172" i="27"/>
  <c r="D171" i="27"/>
  <c r="D170" i="27"/>
  <c r="D169" i="27"/>
  <c r="D168" i="27"/>
  <c r="D167" i="27"/>
  <c r="D166" i="27"/>
  <c r="D165" i="27"/>
  <c r="D164" i="27"/>
  <c r="D163" i="27"/>
  <c r="D162" i="27"/>
  <c r="D161" i="27"/>
  <c r="D160" i="27"/>
  <c r="D159" i="27"/>
  <c r="D158" i="27"/>
  <c r="D157" i="27"/>
  <c r="D156" i="27"/>
  <c r="D155" i="27"/>
  <c r="D154" i="27"/>
  <c r="D153" i="27"/>
  <c r="D152" i="27"/>
  <c r="D151" i="27"/>
  <c r="D150" i="27"/>
  <c r="D149" i="27"/>
  <c r="D148" i="27"/>
  <c r="D147" i="27"/>
  <c r="D146" i="27"/>
  <c r="D145" i="27"/>
  <c r="D144" i="27"/>
  <c r="D143" i="27"/>
  <c r="D142" i="27"/>
  <c r="D141" i="27"/>
  <c r="D140" i="27"/>
  <c r="D139" i="27"/>
  <c r="D138" i="27"/>
  <c r="D137" i="27"/>
  <c r="D136" i="27"/>
  <c r="D135" i="27"/>
  <c r="D134" i="27"/>
  <c r="D133" i="27"/>
  <c r="D132" i="27"/>
  <c r="D130" i="27"/>
  <c r="D129" i="27"/>
  <c r="D128" i="27"/>
  <c r="D127" i="27"/>
  <c r="D126" i="27"/>
  <c r="D125" i="27"/>
  <c r="D124" i="27"/>
  <c r="D123" i="27"/>
  <c r="D122" i="27"/>
  <c r="D121" i="27"/>
  <c r="D120" i="27"/>
  <c r="D119" i="27"/>
  <c r="D118" i="27"/>
  <c r="D117" i="27"/>
  <c r="D116" i="27"/>
  <c r="D115" i="27"/>
  <c r="D114" i="27"/>
  <c r="D113" i="27"/>
  <c r="D112" i="27"/>
  <c r="D111" i="27"/>
  <c r="D110" i="27"/>
  <c r="D109" i="27"/>
  <c r="D108" i="27"/>
  <c r="D107" i="27"/>
  <c r="D106" i="27"/>
  <c r="D105" i="27"/>
  <c r="D104" i="27"/>
  <c r="D103" i="27"/>
  <c r="D102" i="27"/>
  <c r="D101" i="27"/>
  <c r="D100" i="27"/>
  <c r="D99" i="27"/>
  <c r="D98" i="27"/>
  <c r="D97" i="27"/>
  <c r="D96" i="27"/>
  <c r="D95" i="27"/>
  <c r="D94" i="27"/>
  <c r="D93" i="27"/>
  <c r="D92" i="27"/>
  <c r="D90" i="27"/>
  <c r="D89" i="27"/>
  <c r="D88" i="27"/>
  <c r="D87" i="27"/>
  <c r="D86" i="27"/>
  <c r="D85" i="27"/>
  <c r="D84" i="27"/>
  <c r="D83" i="27"/>
  <c r="D82" i="27"/>
  <c r="D81" i="27"/>
  <c r="D80" i="27"/>
  <c r="D79" i="27"/>
  <c r="D78" i="27"/>
  <c r="D77" i="27"/>
  <c r="D76" i="27"/>
  <c r="D75" i="27"/>
  <c r="D74" i="27"/>
  <c r="D73" i="27"/>
  <c r="D72" i="27"/>
  <c r="D71" i="27"/>
  <c r="D70" i="27"/>
  <c r="D69" i="27"/>
  <c r="D68" i="27"/>
  <c r="D67" i="27"/>
  <c r="D66" i="27"/>
  <c r="D65" i="27"/>
  <c r="D64" i="27"/>
  <c r="D63" i="27"/>
  <c r="D62" i="27"/>
  <c r="D61" i="27"/>
  <c r="D60" i="27"/>
  <c r="D59" i="27"/>
  <c r="D58" i="27"/>
  <c r="D57" i="27"/>
  <c r="D56" i="27"/>
  <c r="D55" i="27"/>
  <c r="D54" i="27"/>
  <c r="D53" i="27"/>
  <c r="D52" i="27"/>
  <c r="D51" i="27"/>
  <c r="D50" i="27"/>
  <c r="D49" i="27"/>
  <c r="D48" i="27"/>
  <c r="D47" i="27"/>
  <c r="D46" i="27"/>
  <c r="D45" i="27"/>
  <c r="D44" i="27"/>
  <c r="D43" i="27"/>
  <c r="D42" i="27"/>
  <c r="D41" i="27"/>
  <c r="D40" i="27"/>
  <c r="D39" i="27"/>
  <c r="D38" i="27"/>
  <c r="D37" i="27"/>
  <c r="D36" i="27"/>
  <c r="D35" i="27"/>
  <c r="D34" i="27"/>
  <c r="D33" i="27"/>
  <c r="D32" i="27"/>
  <c r="D31" i="27"/>
  <c r="D30" i="27"/>
  <c r="D29" i="27"/>
  <c r="D28" i="27"/>
  <c r="D27" i="27"/>
  <c r="D26" i="27"/>
  <c r="D25" i="27"/>
  <c r="D24" i="27"/>
  <c r="D23" i="27"/>
  <c r="D22" i="27"/>
  <c r="D21" i="27"/>
  <c r="D20" i="27"/>
  <c r="D19" i="27"/>
  <c r="D18" i="27"/>
  <c r="D17" i="27"/>
  <c r="D16" i="27"/>
  <c r="D15" i="27"/>
  <c r="D14" i="27"/>
  <c r="D13" i="27"/>
  <c r="D12" i="27"/>
  <c r="D11" i="27"/>
  <c r="D10" i="27"/>
  <c r="D9" i="27"/>
  <c r="S200" i="27"/>
  <c r="Q200" i="27"/>
  <c r="J200" i="27"/>
  <c r="I200" i="27"/>
  <c r="R198" i="27"/>
  <c r="L198" i="27"/>
  <c r="U197" i="27"/>
  <c r="R197" i="27"/>
  <c r="L197" i="27"/>
  <c r="H197" i="27"/>
  <c r="U196" i="27"/>
  <c r="R196" i="27"/>
  <c r="L196" i="27"/>
  <c r="H196" i="27"/>
  <c r="U195" i="27"/>
  <c r="R195" i="27"/>
  <c r="L195" i="27"/>
  <c r="H195" i="27"/>
  <c r="U194" i="27"/>
  <c r="R194" i="27"/>
  <c r="L194" i="27"/>
  <c r="H194" i="27"/>
  <c r="U193" i="27"/>
  <c r="R193" i="27"/>
  <c r="L193" i="27"/>
  <c r="H193" i="27"/>
  <c r="U192" i="27"/>
  <c r="R192" i="27"/>
  <c r="L192" i="27"/>
  <c r="H192" i="27"/>
  <c r="U191" i="27"/>
  <c r="R191" i="27"/>
  <c r="L191" i="27"/>
  <c r="H191" i="27"/>
  <c r="U190" i="27"/>
  <c r="R190" i="27"/>
  <c r="L190" i="27"/>
  <c r="H190" i="27"/>
  <c r="U189" i="27"/>
  <c r="R189" i="27"/>
  <c r="L189" i="27"/>
  <c r="H189" i="27"/>
  <c r="U188" i="27"/>
  <c r="R188" i="27"/>
  <c r="L188" i="27"/>
  <c r="H188" i="27"/>
  <c r="V188" i="27" s="1"/>
  <c r="U187" i="27"/>
  <c r="R187" i="27"/>
  <c r="L187" i="27"/>
  <c r="H187" i="27"/>
  <c r="U186" i="27"/>
  <c r="R186" i="27"/>
  <c r="L186" i="27"/>
  <c r="H186" i="27"/>
  <c r="V186" i="27" s="1"/>
  <c r="U185" i="27"/>
  <c r="R185" i="27"/>
  <c r="L185" i="27"/>
  <c r="H185" i="27"/>
  <c r="U184" i="27"/>
  <c r="R184" i="27"/>
  <c r="L184" i="27"/>
  <c r="H184" i="27"/>
  <c r="U183" i="27"/>
  <c r="R183" i="27"/>
  <c r="L183" i="27"/>
  <c r="H183" i="27"/>
  <c r="U182" i="27"/>
  <c r="R182" i="27"/>
  <c r="L182" i="27"/>
  <c r="H182" i="27"/>
  <c r="U181" i="27"/>
  <c r="R181" i="27"/>
  <c r="L181" i="27"/>
  <c r="H181" i="27"/>
  <c r="U180" i="27"/>
  <c r="R180" i="27"/>
  <c r="L180" i="27"/>
  <c r="H180" i="27"/>
  <c r="U179" i="27"/>
  <c r="R179" i="27"/>
  <c r="L179" i="27"/>
  <c r="H179" i="27"/>
  <c r="U178" i="27"/>
  <c r="R178" i="27"/>
  <c r="V178" i="27" s="1"/>
  <c r="L178" i="27"/>
  <c r="H178" i="27"/>
  <c r="W200" i="27"/>
  <c r="U177" i="27"/>
  <c r="R177" i="27"/>
  <c r="L177" i="27"/>
  <c r="H177" i="27"/>
  <c r="U176" i="27"/>
  <c r="R176" i="27"/>
  <c r="L176" i="27"/>
  <c r="H176" i="27"/>
  <c r="U175" i="27"/>
  <c r="R175" i="27"/>
  <c r="L175" i="27"/>
  <c r="H175" i="27"/>
  <c r="U174" i="27"/>
  <c r="R174" i="27"/>
  <c r="L174" i="27"/>
  <c r="H174" i="27"/>
  <c r="U173" i="27"/>
  <c r="R173" i="27"/>
  <c r="L173" i="27"/>
  <c r="H173" i="27"/>
  <c r="U172" i="27"/>
  <c r="R172" i="27"/>
  <c r="L172" i="27"/>
  <c r="H172" i="27"/>
  <c r="U171" i="27"/>
  <c r="R171" i="27"/>
  <c r="L171" i="27"/>
  <c r="H171" i="27"/>
  <c r="U170" i="27"/>
  <c r="R170" i="27"/>
  <c r="L170" i="27"/>
  <c r="H170" i="27"/>
  <c r="U169" i="27"/>
  <c r="R169" i="27"/>
  <c r="L169" i="27"/>
  <c r="H169" i="27"/>
  <c r="U168" i="27"/>
  <c r="R168" i="27"/>
  <c r="L168" i="27"/>
  <c r="H168" i="27"/>
  <c r="U167" i="27"/>
  <c r="R167" i="27"/>
  <c r="L167" i="27"/>
  <c r="H167" i="27"/>
  <c r="U166" i="27"/>
  <c r="R166" i="27"/>
  <c r="L166" i="27"/>
  <c r="H166" i="27"/>
  <c r="U165" i="27"/>
  <c r="R165" i="27"/>
  <c r="L165" i="27"/>
  <c r="H165" i="27"/>
  <c r="U164" i="27"/>
  <c r="R164" i="27"/>
  <c r="L164" i="27"/>
  <c r="H164" i="27"/>
  <c r="U163" i="27"/>
  <c r="R163" i="27"/>
  <c r="L163" i="27"/>
  <c r="H163" i="27"/>
  <c r="U162" i="27"/>
  <c r="R162" i="27"/>
  <c r="L162" i="27"/>
  <c r="H162" i="27"/>
  <c r="U161" i="27"/>
  <c r="R161" i="27"/>
  <c r="L161" i="27"/>
  <c r="H161" i="27"/>
  <c r="U160" i="27"/>
  <c r="R160" i="27"/>
  <c r="L160" i="27"/>
  <c r="H160" i="27"/>
  <c r="U159" i="27"/>
  <c r="R159" i="27"/>
  <c r="L159" i="27"/>
  <c r="H159" i="27"/>
  <c r="U158" i="27"/>
  <c r="R158" i="27"/>
  <c r="L158" i="27"/>
  <c r="H158" i="27"/>
  <c r="R157" i="27"/>
  <c r="L157" i="27"/>
  <c r="U156" i="27"/>
  <c r="R156" i="27"/>
  <c r="L156" i="27"/>
  <c r="H156" i="27"/>
  <c r="U155" i="27"/>
  <c r="R155" i="27"/>
  <c r="L155" i="27"/>
  <c r="H155" i="27"/>
  <c r="U154" i="27"/>
  <c r="R154" i="27"/>
  <c r="L154" i="27"/>
  <c r="H154" i="27"/>
  <c r="U153" i="27"/>
  <c r="R153" i="27"/>
  <c r="L153" i="27"/>
  <c r="H153" i="27"/>
  <c r="U152" i="27"/>
  <c r="R152" i="27"/>
  <c r="L152" i="27"/>
  <c r="H152" i="27"/>
  <c r="U151" i="27"/>
  <c r="R151" i="27"/>
  <c r="L151" i="27"/>
  <c r="H151" i="27"/>
  <c r="U150" i="27"/>
  <c r="R150" i="27"/>
  <c r="L150" i="27"/>
  <c r="H150" i="27"/>
  <c r="U149" i="27"/>
  <c r="R149" i="27"/>
  <c r="L149" i="27"/>
  <c r="H149" i="27"/>
  <c r="U148" i="27"/>
  <c r="R148" i="27"/>
  <c r="L148" i="27"/>
  <c r="H148" i="27"/>
  <c r="U147" i="27"/>
  <c r="R147" i="27"/>
  <c r="L147" i="27"/>
  <c r="H147" i="27"/>
  <c r="U146" i="27"/>
  <c r="R146" i="27"/>
  <c r="L146" i="27"/>
  <c r="H146" i="27"/>
  <c r="U145" i="27"/>
  <c r="R145" i="27"/>
  <c r="L145" i="27"/>
  <c r="H145" i="27"/>
  <c r="U144" i="27"/>
  <c r="R144" i="27"/>
  <c r="L144" i="27"/>
  <c r="H144" i="27"/>
  <c r="U143" i="27"/>
  <c r="R143" i="27"/>
  <c r="L143" i="27"/>
  <c r="H143" i="27"/>
  <c r="U142" i="27"/>
  <c r="R142" i="27"/>
  <c r="L142" i="27"/>
  <c r="H142" i="27"/>
  <c r="R141" i="27"/>
  <c r="L141" i="27"/>
  <c r="U140" i="27"/>
  <c r="R140" i="27"/>
  <c r="L140" i="27"/>
  <c r="H140" i="27"/>
  <c r="U139" i="27"/>
  <c r="R139" i="27"/>
  <c r="L139" i="27"/>
  <c r="H139" i="27"/>
  <c r="U138" i="27"/>
  <c r="R138" i="27"/>
  <c r="L138" i="27"/>
  <c r="H138" i="27"/>
  <c r="U137" i="27"/>
  <c r="R137" i="27"/>
  <c r="L137" i="27"/>
  <c r="H137" i="27"/>
  <c r="U136" i="27"/>
  <c r="R136" i="27"/>
  <c r="L136" i="27"/>
  <c r="H136" i="27"/>
  <c r="U135" i="27"/>
  <c r="R135" i="27"/>
  <c r="L135" i="27"/>
  <c r="H135" i="27"/>
  <c r="U134" i="27"/>
  <c r="R134" i="27"/>
  <c r="L134" i="27"/>
  <c r="H134" i="27"/>
  <c r="U133" i="27"/>
  <c r="R133" i="27"/>
  <c r="L133" i="27"/>
  <c r="H133" i="27"/>
  <c r="R132" i="27"/>
  <c r="L132" i="27"/>
  <c r="U131" i="27"/>
  <c r="R131" i="27"/>
  <c r="L131" i="27"/>
  <c r="H131" i="27"/>
  <c r="U130" i="27"/>
  <c r="R130" i="27"/>
  <c r="L130" i="27"/>
  <c r="H130" i="27"/>
  <c r="U129" i="27"/>
  <c r="R129" i="27"/>
  <c r="L129" i="27"/>
  <c r="H129" i="27"/>
  <c r="U128" i="27"/>
  <c r="R128" i="27"/>
  <c r="L128" i="27"/>
  <c r="H128" i="27"/>
  <c r="U127" i="27"/>
  <c r="R127" i="27"/>
  <c r="L127" i="27"/>
  <c r="H127" i="27"/>
  <c r="U126" i="27"/>
  <c r="R126" i="27"/>
  <c r="L126" i="27"/>
  <c r="H126" i="27"/>
  <c r="U125" i="27"/>
  <c r="R125" i="27"/>
  <c r="L125" i="27"/>
  <c r="H125" i="27"/>
  <c r="U124" i="27"/>
  <c r="R124" i="27"/>
  <c r="L124" i="27"/>
  <c r="H124" i="27"/>
  <c r="U123" i="27"/>
  <c r="R123" i="27"/>
  <c r="L123" i="27"/>
  <c r="H123" i="27"/>
  <c r="U122" i="27"/>
  <c r="R122" i="27"/>
  <c r="L122" i="27"/>
  <c r="H122" i="27"/>
  <c r="U121" i="27"/>
  <c r="R121" i="27"/>
  <c r="L121" i="27"/>
  <c r="H121" i="27"/>
  <c r="U120" i="27"/>
  <c r="R120" i="27"/>
  <c r="L120" i="27"/>
  <c r="H120" i="27"/>
  <c r="U119" i="27"/>
  <c r="R119" i="27"/>
  <c r="L119" i="27"/>
  <c r="H119" i="27"/>
  <c r="R118" i="27"/>
  <c r="L118" i="27"/>
  <c r="U117" i="27"/>
  <c r="R117" i="27"/>
  <c r="L117" i="27"/>
  <c r="H117" i="27"/>
  <c r="U116" i="27"/>
  <c r="R116" i="27"/>
  <c r="L116" i="27"/>
  <c r="H116" i="27"/>
  <c r="U115" i="27"/>
  <c r="R115" i="27"/>
  <c r="L115" i="27"/>
  <c r="H115" i="27"/>
  <c r="U114" i="27"/>
  <c r="R114" i="27"/>
  <c r="L114" i="27"/>
  <c r="H114" i="27"/>
  <c r="U113" i="27"/>
  <c r="R113" i="27"/>
  <c r="L113" i="27"/>
  <c r="H113" i="27"/>
  <c r="U112" i="27"/>
  <c r="R112" i="27"/>
  <c r="L112" i="27"/>
  <c r="H112" i="27"/>
  <c r="U111" i="27"/>
  <c r="R111" i="27"/>
  <c r="L111" i="27"/>
  <c r="H111" i="27"/>
  <c r="U110" i="27"/>
  <c r="R110" i="27"/>
  <c r="L110" i="27"/>
  <c r="H110" i="27"/>
  <c r="U109" i="27"/>
  <c r="R109" i="27"/>
  <c r="L109" i="27"/>
  <c r="H109" i="27"/>
  <c r="U108" i="27"/>
  <c r="R108" i="27"/>
  <c r="L108" i="27"/>
  <c r="H108" i="27"/>
  <c r="R107" i="27"/>
  <c r="L107" i="27"/>
  <c r="U106" i="27"/>
  <c r="R106" i="27"/>
  <c r="L106" i="27"/>
  <c r="H106" i="27"/>
  <c r="U105" i="27"/>
  <c r="R105" i="27"/>
  <c r="L105" i="27"/>
  <c r="H105" i="27"/>
  <c r="U104" i="27"/>
  <c r="R104" i="27"/>
  <c r="L104" i="27"/>
  <c r="H104" i="27"/>
  <c r="U103" i="27"/>
  <c r="R103" i="27"/>
  <c r="L103" i="27"/>
  <c r="H103" i="27"/>
  <c r="U102" i="27"/>
  <c r="R102" i="27"/>
  <c r="L102" i="27"/>
  <c r="H102" i="27"/>
  <c r="U101" i="27"/>
  <c r="R101" i="27"/>
  <c r="L101" i="27"/>
  <c r="H101" i="27"/>
  <c r="U100" i="27"/>
  <c r="R100" i="27"/>
  <c r="L100" i="27"/>
  <c r="H100" i="27"/>
  <c r="U99" i="27"/>
  <c r="R99" i="27"/>
  <c r="L99" i="27"/>
  <c r="H99" i="27"/>
  <c r="U98" i="27"/>
  <c r="R98" i="27"/>
  <c r="L98" i="27"/>
  <c r="H98" i="27"/>
  <c r="U97" i="27"/>
  <c r="R97" i="27"/>
  <c r="L97" i="27"/>
  <c r="H97" i="27"/>
  <c r="U96" i="27"/>
  <c r="R96" i="27"/>
  <c r="L96" i="27"/>
  <c r="H96" i="27"/>
  <c r="U95" i="27"/>
  <c r="R95" i="27"/>
  <c r="L95" i="27"/>
  <c r="H95" i="27"/>
  <c r="U94" i="27"/>
  <c r="R94" i="27"/>
  <c r="L94" i="27"/>
  <c r="H94" i="27"/>
  <c r="U93" i="27"/>
  <c r="R93" i="27"/>
  <c r="L93" i="27"/>
  <c r="H93" i="27"/>
  <c r="U92" i="27"/>
  <c r="R92" i="27"/>
  <c r="L92" i="27"/>
  <c r="H92" i="27"/>
  <c r="U91" i="27"/>
  <c r="R91" i="27"/>
  <c r="L91" i="27"/>
  <c r="H91" i="27"/>
  <c r="U90" i="27"/>
  <c r="R90" i="27"/>
  <c r="L90" i="27"/>
  <c r="H90" i="27"/>
  <c r="U89" i="27"/>
  <c r="R89" i="27"/>
  <c r="L89" i="27"/>
  <c r="H89" i="27"/>
  <c r="R88" i="27"/>
  <c r="L88" i="27"/>
  <c r="U87" i="27"/>
  <c r="R87" i="27"/>
  <c r="L87" i="27"/>
  <c r="H87" i="27"/>
  <c r="U86" i="27"/>
  <c r="R86" i="27"/>
  <c r="L86" i="27"/>
  <c r="H86" i="27"/>
  <c r="U85" i="27"/>
  <c r="R85" i="27"/>
  <c r="L85" i="27"/>
  <c r="H85" i="27"/>
  <c r="U84" i="27"/>
  <c r="R84" i="27"/>
  <c r="L84" i="27"/>
  <c r="H84" i="27"/>
  <c r="U83" i="27"/>
  <c r="R83" i="27"/>
  <c r="L83" i="27"/>
  <c r="H83" i="27"/>
  <c r="U82" i="27"/>
  <c r="R82" i="27"/>
  <c r="L82" i="27"/>
  <c r="H82" i="27"/>
  <c r="U81" i="27"/>
  <c r="R81" i="27"/>
  <c r="L81" i="27"/>
  <c r="H81" i="27"/>
  <c r="U80" i="27"/>
  <c r="R80" i="27"/>
  <c r="L80" i="27"/>
  <c r="H80" i="27"/>
  <c r="U79" i="27"/>
  <c r="R79" i="27"/>
  <c r="L79" i="27"/>
  <c r="H79" i="27"/>
  <c r="U78" i="27"/>
  <c r="R78" i="27"/>
  <c r="L78" i="27"/>
  <c r="H78" i="27"/>
  <c r="U77" i="27"/>
  <c r="R77" i="27"/>
  <c r="L77" i="27"/>
  <c r="H77" i="27"/>
  <c r="U76" i="27"/>
  <c r="R76" i="27"/>
  <c r="L76" i="27"/>
  <c r="H76" i="27"/>
  <c r="U75" i="27"/>
  <c r="R75" i="27"/>
  <c r="L75" i="27"/>
  <c r="H75" i="27"/>
  <c r="U74" i="27"/>
  <c r="R74" i="27"/>
  <c r="L74" i="27"/>
  <c r="H74" i="27"/>
  <c r="R73" i="27"/>
  <c r="L73" i="27"/>
  <c r="U72" i="27"/>
  <c r="R72" i="27"/>
  <c r="L72" i="27"/>
  <c r="H72" i="27"/>
  <c r="U71" i="27"/>
  <c r="R71" i="27"/>
  <c r="L71" i="27"/>
  <c r="H71" i="27"/>
  <c r="U70" i="27"/>
  <c r="R70" i="27"/>
  <c r="L70" i="27"/>
  <c r="H70" i="27"/>
  <c r="U69" i="27"/>
  <c r="R69" i="27"/>
  <c r="L69" i="27"/>
  <c r="H69" i="27"/>
  <c r="U68" i="27"/>
  <c r="R68" i="27"/>
  <c r="L68" i="27"/>
  <c r="H68" i="27"/>
  <c r="R67" i="27"/>
  <c r="L67" i="27"/>
  <c r="U66" i="27"/>
  <c r="R66" i="27"/>
  <c r="L66" i="27"/>
  <c r="H66" i="27"/>
  <c r="U65" i="27"/>
  <c r="R65" i="27"/>
  <c r="L65" i="27"/>
  <c r="H65" i="27"/>
  <c r="R64" i="27"/>
  <c r="L64" i="27"/>
  <c r="U63" i="27"/>
  <c r="R63" i="27"/>
  <c r="L63" i="27"/>
  <c r="H63" i="27"/>
  <c r="R62" i="27"/>
  <c r="L62" i="27"/>
  <c r="U61" i="27"/>
  <c r="R61" i="27"/>
  <c r="L61" i="27"/>
  <c r="H61" i="27"/>
  <c r="U60" i="27"/>
  <c r="R60" i="27"/>
  <c r="L60" i="27"/>
  <c r="H60" i="27"/>
  <c r="U59" i="27"/>
  <c r="R59" i="27"/>
  <c r="L59" i="27"/>
  <c r="H59" i="27"/>
  <c r="U58" i="27"/>
  <c r="R58" i="27"/>
  <c r="L58" i="27"/>
  <c r="H58" i="27"/>
  <c r="U57" i="27"/>
  <c r="R57" i="27"/>
  <c r="L57" i="27"/>
  <c r="H57" i="27"/>
  <c r="U56" i="27"/>
  <c r="R56" i="27"/>
  <c r="L56" i="27"/>
  <c r="H56" i="27"/>
  <c r="U55" i="27"/>
  <c r="R55" i="27"/>
  <c r="L55" i="27"/>
  <c r="H55" i="27"/>
  <c r="U54" i="27"/>
  <c r="R54" i="27"/>
  <c r="L54" i="27"/>
  <c r="H54" i="27"/>
  <c r="R53" i="27"/>
  <c r="L53" i="27"/>
  <c r="U52" i="27"/>
  <c r="R52" i="27"/>
  <c r="L52" i="27"/>
  <c r="H52" i="27"/>
  <c r="U51" i="27"/>
  <c r="R51" i="27"/>
  <c r="L51" i="27"/>
  <c r="H51" i="27"/>
  <c r="U50" i="27"/>
  <c r="R50" i="27"/>
  <c r="L50" i="27"/>
  <c r="H50" i="27"/>
  <c r="U49" i="27"/>
  <c r="R49" i="27"/>
  <c r="L49" i="27"/>
  <c r="H49" i="27"/>
  <c r="U48" i="27"/>
  <c r="R48" i="27"/>
  <c r="L48" i="27"/>
  <c r="H48" i="27"/>
  <c r="U47" i="27"/>
  <c r="R47" i="27"/>
  <c r="L47" i="27"/>
  <c r="H47" i="27"/>
  <c r="U46" i="27"/>
  <c r="R46" i="27"/>
  <c r="L46" i="27"/>
  <c r="H46" i="27"/>
  <c r="U45" i="27"/>
  <c r="R45" i="27"/>
  <c r="L45" i="27"/>
  <c r="H45" i="27"/>
  <c r="U44" i="27"/>
  <c r="R44" i="27"/>
  <c r="L44" i="27"/>
  <c r="H44" i="27"/>
  <c r="U43" i="27"/>
  <c r="R43" i="27"/>
  <c r="L43" i="27"/>
  <c r="H43" i="27"/>
  <c r="U42" i="27"/>
  <c r="R42" i="27"/>
  <c r="L42" i="27"/>
  <c r="H42" i="27"/>
  <c r="U41" i="27"/>
  <c r="R41" i="27"/>
  <c r="L41" i="27"/>
  <c r="H41" i="27"/>
  <c r="U40" i="27"/>
  <c r="R40" i="27"/>
  <c r="L40" i="27"/>
  <c r="H40" i="27"/>
  <c r="U39" i="27"/>
  <c r="R39" i="27"/>
  <c r="L39" i="27"/>
  <c r="H39" i="27"/>
  <c r="U38" i="27"/>
  <c r="R38" i="27"/>
  <c r="L38" i="27"/>
  <c r="H38" i="27"/>
  <c r="U37" i="27"/>
  <c r="R37" i="27"/>
  <c r="L37" i="27"/>
  <c r="H37" i="27"/>
  <c r="U36" i="27"/>
  <c r="R36" i="27"/>
  <c r="L36" i="27"/>
  <c r="H36" i="27"/>
  <c r="U35" i="27"/>
  <c r="R35" i="27"/>
  <c r="L35" i="27"/>
  <c r="H35" i="27"/>
  <c r="U34" i="27"/>
  <c r="R34" i="27"/>
  <c r="L34" i="27"/>
  <c r="H34" i="27"/>
  <c r="U33" i="27"/>
  <c r="R33" i="27"/>
  <c r="L33" i="27"/>
  <c r="H33" i="27"/>
  <c r="U32" i="27"/>
  <c r="R32" i="27"/>
  <c r="L32" i="27"/>
  <c r="H32" i="27"/>
  <c r="U31" i="27"/>
  <c r="R31" i="27"/>
  <c r="L31" i="27"/>
  <c r="H31" i="27"/>
  <c r="U30" i="27"/>
  <c r="R30" i="27"/>
  <c r="L30" i="27"/>
  <c r="H30" i="27"/>
  <c r="U29" i="27"/>
  <c r="R29" i="27"/>
  <c r="L29" i="27"/>
  <c r="H29" i="27"/>
  <c r="U28" i="27"/>
  <c r="R28" i="27"/>
  <c r="L28" i="27"/>
  <c r="H28" i="27"/>
  <c r="U27" i="27"/>
  <c r="R27" i="27"/>
  <c r="L27" i="27"/>
  <c r="H27" i="27"/>
  <c r="U26" i="27"/>
  <c r="R26" i="27"/>
  <c r="L26" i="27"/>
  <c r="H26" i="27"/>
  <c r="U25" i="27"/>
  <c r="R25" i="27"/>
  <c r="L25" i="27"/>
  <c r="H25" i="27"/>
  <c r="U24" i="27"/>
  <c r="R24" i="27"/>
  <c r="L24" i="27"/>
  <c r="H24" i="27"/>
  <c r="U23" i="27"/>
  <c r="R23" i="27"/>
  <c r="L23" i="27"/>
  <c r="H23" i="27"/>
  <c r="U22" i="27"/>
  <c r="R22" i="27"/>
  <c r="L22" i="27"/>
  <c r="H22" i="27"/>
  <c r="U21" i="27"/>
  <c r="R21" i="27"/>
  <c r="L21" i="27"/>
  <c r="H21" i="27"/>
  <c r="U20" i="27"/>
  <c r="R20" i="27"/>
  <c r="L20" i="27"/>
  <c r="H20" i="27"/>
  <c r="U19" i="27"/>
  <c r="R19" i="27"/>
  <c r="L19" i="27"/>
  <c r="H19" i="27"/>
  <c r="U18" i="27"/>
  <c r="R18" i="27"/>
  <c r="L18" i="27"/>
  <c r="H18" i="27"/>
  <c r="U17" i="27"/>
  <c r="R17" i="27"/>
  <c r="L17" i="27"/>
  <c r="H17" i="27"/>
  <c r="U16" i="27"/>
  <c r="R16" i="27"/>
  <c r="L16" i="27"/>
  <c r="H16" i="27"/>
  <c r="U15" i="27"/>
  <c r="R15" i="27"/>
  <c r="L15" i="27"/>
  <c r="H15" i="27"/>
  <c r="U14" i="27"/>
  <c r="R14" i="27"/>
  <c r="L14" i="27"/>
  <c r="H14" i="27"/>
  <c r="U13" i="27"/>
  <c r="R13" i="27"/>
  <c r="L13" i="27"/>
  <c r="H13" i="27"/>
  <c r="U12" i="27"/>
  <c r="R12" i="27"/>
  <c r="L12" i="27"/>
  <c r="H12" i="27"/>
  <c r="U11" i="27"/>
  <c r="R11" i="27"/>
  <c r="L11" i="27"/>
  <c r="H11" i="27"/>
  <c r="U10" i="27"/>
  <c r="R10" i="27"/>
  <c r="L10" i="27"/>
  <c r="H10" i="27"/>
  <c r="U9" i="27"/>
  <c r="R9" i="27"/>
  <c r="L9" i="27"/>
  <c r="H9" i="27"/>
  <c r="X200" i="29" l="1"/>
  <c r="V105" i="28"/>
  <c r="X105" i="28" s="1"/>
  <c r="V136" i="28"/>
  <c r="X136" i="28" s="1"/>
  <c r="V125" i="28"/>
  <c r="X125" i="28" s="1"/>
  <c r="V34" i="28"/>
  <c r="X34" i="28" s="1"/>
  <c r="V129" i="28"/>
  <c r="X129" i="28" s="1"/>
  <c r="V115" i="28"/>
  <c r="X115" i="28" s="1"/>
  <c r="V113" i="28"/>
  <c r="X113" i="28" s="1"/>
  <c r="V111" i="28"/>
  <c r="X111" i="28" s="1"/>
  <c r="V82" i="28"/>
  <c r="X82" i="28" s="1"/>
  <c r="V74" i="28"/>
  <c r="X74" i="28" s="1"/>
  <c r="V22" i="28"/>
  <c r="X22" i="28" s="1"/>
  <c r="V18" i="28"/>
  <c r="X18" i="28" s="1"/>
  <c r="V30" i="28"/>
  <c r="X30" i="28" s="1"/>
  <c r="V14" i="28"/>
  <c r="X14" i="28" s="1"/>
  <c r="V10" i="28"/>
  <c r="X10" i="28" s="1"/>
  <c r="V42" i="28"/>
  <c r="X42" i="28" s="1"/>
  <c r="V46" i="28"/>
  <c r="X46" i="28" s="1"/>
  <c r="V50" i="28"/>
  <c r="X50" i="28" s="1"/>
  <c r="V54" i="28"/>
  <c r="X54" i="28" s="1"/>
  <c r="V58" i="28"/>
  <c r="X58" i="28" s="1"/>
  <c r="V66" i="28"/>
  <c r="X66" i="28" s="1"/>
  <c r="V168" i="28"/>
  <c r="X168" i="28" s="1"/>
  <c r="V172" i="28"/>
  <c r="X172" i="28" s="1"/>
  <c r="V176" i="28"/>
  <c r="X176" i="28" s="1"/>
  <c r="V190" i="28"/>
  <c r="X190" i="28" s="1"/>
  <c r="V179" i="28"/>
  <c r="X179" i="28" s="1"/>
  <c r="V183" i="28"/>
  <c r="X183" i="28" s="1"/>
  <c r="V38" i="28"/>
  <c r="X38" i="28" s="1"/>
  <c r="V120" i="28"/>
  <c r="X120" i="28" s="1"/>
  <c r="V152" i="28"/>
  <c r="X152" i="28" s="1"/>
  <c r="V156" i="28"/>
  <c r="X156" i="28" s="1"/>
  <c r="V160" i="28"/>
  <c r="X160" i="28" s="1"/>
  <c r="V164" i="28"/>
  <c r="X164" i="28" s="1"/>
  <c r="V194" i="28"/>
  <c r="X194" i="28" s="1"/>
  <c r="V9" i="28"/>
  <c r="X9" i="28" s="1"/>
  <c r="V15" i="28"/>
  <c r="X15" i="28" s="1"/>
  <c r="V16" i="28"/>
  <c r="X16" i="28" s="1"/>
  <c r="V17" i="28"/>
  <c r="X17" i="28" s="1"/>
  <c r="V23" i="28"/>
  <c r="X23" i="28" s="1"/>
  <c r="V24" i="28"/>
  <c r="X24" i="28" s="1"/>
  <c r="V25" i="28"/>
  <c r="X25" i="28" s="1"/>
  <c r="V31" i="28"/>
  <c r="X31" i="28" s="1"/>
  <c r="V32" i="28"/>
  <c r="X32" i="28" s="1"/>
  <c r="V33" i="28"/>
  <c r="X33" i="28" s="1"/>
  <c r="V39" i="28"/>
  <c r="X39" i="28" s="1"/>
  <c r="V40" i="28"/>
  <c r="X40" i="28" s="1"/>
  <c r="V41" i="28"/>
  <c r="X41" i="28" s="1"/>
  <c r="V47" i="28"/>
  <c r="X47" i="28" s="1"/>
  <c r="V48" i="28"/>
  <c r="X48" i="28" s="1"/>
  <c r="V49" i="28"/>
  <c r="X49" i="28" s="1"/>
  <c r="V55" i="28"/>
  <c r="X55" i="28" s="1"/>
  <c r="V56" i="28"/>
  <c r="X56" i="28" s="1"/>
  <c r="V57" i="28"/>
  <c r="X57" i="28" s="1"/>
  <c r="V68" i="28"/>
  <c r="X68" i="28" s="1"/>
  <c r="V69" i="28"/>
  <c r="X69" i="28" s="1"/>
  <c r="V75" i="28"/>
  <c r="X75" i="28" s="1"/>
  <c r="V76" i="28"/>
  <c r="X76" i="28" s="1"/>
  <c r="V77" i="28"/>
  <c r="X77" i="28" s="1"/>
  <c r="V83" i="28"/>
  <c r="X83" i="28" s="1"/>
  <c r="V84" i="28"/>
  <c r="X84" i="28" s="1"/>
  <c r="V85" i="28"/>
  <c r="X85" i="28" s="1"/>
  <c r="V94" i="28"/>
  <c r="X94" i="28" s="1"/>
  <c r="V95" i="28"/>
  <c r="X95" i="28" s="1"/>
  <c r="V96" i="28"/>
  <c r="X96" i="28" s="1"/>
  <c r="V102" i="28"/>
  <c r="X102" i="28" s="1"/>
  <c r="V103" i="28"/>
  <c r="X103" i="28" s="1"/>
  <c r="V104" i="28"/>
  <c r="X104" i="28" s="1"/>
  <c r="V112" i="28"/>
  <c r="X112" i="28" s="1"/>
  <c r="V116" i="28"/>
  <c r="X116" i="28" s="1"/>
  <c r="V121" i="28"/>
  <c r="X121" i="28" s="1"/>
  <c r="V126" i="28"/>
  <c r="X126" i="28" s="1"/>
  <c r="V127" i="28"/>
  <c r="X127" i="28" s="1"/>
  <c r="V128" i="28"/>
  <c r="X128" i="28" s="1"/>
  <c r="V137" i="28"/>
  <c r="X137" i="28" s="1"/>
  <c r="V138" i="28"/>
  <c r="X138" i="28" s="1"/>
  <c r="V139" i="28"/>
  <c r="X139" i="28" s="1"/>
  <c r="V145" i="28"/>
  <c r="X145" i="28" s="1"/>
  <c r="V146" i="28"/>
  <c r="X146" i="28" s="1"/>
  <c r="V147" i="28"/>
  <c r="X147" i="28" s="1"/>
  <c r="V153" i="28"/>
  <c r="X153" i="28" s="1"/>
  <c r="V154" i="28"/>
  <c r="X154" i="28" s="1"/>
  <c r="V155" i="28"/>
  <c r="X155" i="28" s="1"/>
  <c r="V161" i="28"/>
  <c r="X161" i="28" s="1"/>
  <c r="V162" i="28"/>
  <c r="X162" i="28" s="1"/>
  <c r="V163" i="28"/>
  <c r="X163" i="28" s="1"/>
  <c r="V169" i="28"/>
  <c r="X169" i="28" s="1"/>
  <c r="V170" i="28"/>
  <c r="X170" i="28" s="1"/>
  <c r="V171" i="28"/>
  <c r="X171" i="28" s="1"/>
  <c r="V177" i="28"/>
  <c r="X177" i="28" s="1"/>
  <c r="V180" i="28"/>
  <c r="X180" i="28" s="1"/>
  <c r="V181" i="28"/>
  <c r="X181" i="28" s="1"/>
  <c r="V182" i="28"/>
  <c r="X182" i="28" s="1"/>
  <c r="V186" i="28"/>
  <c r="V188" i="28"/>
  <c r="X188" i="28" s="1"/>
  <c r="V196" i="28"/>
  <c r="X196" i="28" s="1"/>
  <c r="V197" i="28"/>
  <c r="X197" i="28" s="1"/>
  <c r="V11" i="28"/>
  <c r="X11" i="28" s="1"/>
  <c r="V12" i="28"/>
  <c r="X12" i="28" s="1"/>
  <c r="V13" i="28"/>
  <c r="X13" i="28" s="1"/>
  <c r="V19" i="28"/>
  <c r="X19" i="28" s="1"/>
  <c r="V20" i="28"/>
  <c r="X20" i="28" s="1"/>
  <c r="V21" i="28"/>
  <c r="X21" i="28" s="1"/>
  <c r="V27" i="28"/>
  <c r="X27" i="28" s="1"/>
  <c r="V28" i="28"/>
  <c r="X28" i="28" s="1"/>
  <c r="V29" i="28"/>
  <c r="X29" i="28" s="1"/>
  <c r="V35" i="28"/>
  <c r="X35" i="28" s="1"/>
  <c r="V36" i="28"/>
  <c r="X36" i="28" s="1"/>
  <c r="V37" i="28"/>
  <c r="X37" i="28" s="1"/>
  <c r="V43" i="28"/>
  <c r="X43" i="28" s="1"/>
  <c r="V44" i="28"/>
  <c r="X44" i="28" s="1"/>
  <c r="V45" i="28"/>
  <c r="X45" i="28" s="1"/>
  <c r="V51" i="28"/>
  <c r="X51" i="28" s="1"/>
  <c r="V52" i="28"/>
  <c r="X52" i="28" s="1"/>
  <c r="V59" i="28"/>
  <c r="X59" i="28" s="1"/>
  <c r="V60" i="28"/>
  <c r="X60" i="28" s="1"/>
  <c r="V61" i="28"/>
  <c r="X61" i="28" s="1"/>
  <c r="V63" i="28"/>
  <c r="X63" i="28" s="1"/>
  <c r="V65" i="28"/>
  <c r="X65" i="28" s="1"/>
  <c r="V71" i="28"/>
  <c r="X71" i="28" s="1"/>
  <c r="V72" i="28"/>
  <c r="X72" i="28" s="1"/>
  <c r="V79" i="28"/>
  <c r="X79" i="28" s="1"/>
  <c r="V80" i="28"/>
  <c r="X80" i="28" s="1"/>
  <c r="V81" i="28"/>
  <c r="X81" i="28" s="1"/>
  <c r="V87" i="28"/>
  <c r="X87" i="28" s="1"/>
  <c r="V89" i="28"/>
  <c r="X89" i="28" s="1"/>
  <c r="V90" i="28"/>
  <c r="X90" i="28" s="1"/>
  <c r="V91" i="28"/>
  <c r="X91" i="28" s="1"/>
  <c r="V92" i="28"/>
  <c r="X92" i="28" s="1"/>
  <c r="V98" i="28"/>
  <c r="X98" i="28" s="1"/>
  <c r="V99" i="28"/>
  <c r="X99" i="28" s="1"/>
  <c r="V100" i="28"/>
  <c r="X100" i="28" s="1"/>
  <c r="V106" i="28"/>
  <c r="X106" i="28" s="1"/>
  <c r="V108" i="28"/>
  <c r="X108" i="28" s="1"/>
  <c r="V109" i="28"/>
  <c r="X109" i="28" s="1"/>
  <c r="V110" i="28"/>
  <c r="X110" i="28" s="1"/>
  <c r="V114" i="28"/>
  <c r="X114" i="28" s="1"/>
  <c r="V119" i="28"/>
  <c r="X119" i="28" s="1"/>
  <c r="V122" i="28"/>
  <c r="X122" i="28" s="1"/>
  <c r="V123" i="28"/>
  <c r="X123" i="28" s="1"/>
  <c r="V124" i="28"/>
  <c r="X124" i="28" s="1"/>
  <c r="V130" i="28"/>
  <c r="X130" i="28" s="1"/>
  <c r="V131" i="28"/>
  <c r="X131" i="28" s="1"/>
  <c r="V133" i="28"/>
  <c r="X133" i="28" s="1"/>
  <c r="V134" i="28"/>
  <c r="X134" i="28" s="1"/>
  <c r="V135" i="28"/>
  <c r="X135" i="28" s="1"/>
  <c r="V142" i="28"/>
  <c r="X142" i="28" s="1"/>
  <c r="V143" i="28"/>
  <c r="X143" i="28" s="1"/>
  <c r="V149" i="28"/>
  <c r="X149" i="28" s="1"/>
  <c r="V150" i="28"/>
  <c r="X150" i="28" s="1"/>
  <c r="V151" i="28"/>
  <c r="X151" i="28" s="1"/>
  <c r="V158" i="28"/>
  <c r="X158" i="28" s="1"/>
  <c r="V159" i="28"/>
  <c r="X159" i="28" s="1"/>
  <c r="V165" i="28"/>
  <c r="X165" i="28" s="1"/>
  <c r="V166" i="28"/>
  <c r="X166" i="28" s="1"/>
  <c r="V167" i="28"/>
  <c r="X167" i="28" s="1"/>
  <c r="V173" i="28"/>
  <c r="X173" i="28" s="1"/>
  <c r="V174" i="28"/>
  <c r="X174" i="28" s="1"/>
  <c r="V175" i="28"/>
  <c r="X175" i="28" s="1"/>
  <c r="V178" i="28"/>
  <c r="X178" i="28" s="1"/>
  <c r="V184" i="28"/>
  <c r="X184" i="28" s="1"/>
  <c r="V185" i="28"/>
  <c r="X185" i="28" s="1"/>
  <c r="V187" i="28"/>
  <c r="X187" i="28" s="1"/>
  <c r="V192" i="28"/>
  <c r="X192" i="28" s="1"/>
  <c r="V195" i="28"/>
  <c r="X195" i="28" s="1"/>
  <c r="V193" i="28"/>
  <c r="X193" i="28" s="1"/>
  <c r="V191" i="28"/>
  <c r="X191" i="28" s="1"/>
  <c r="V189" i="28"/>
  <c r="X189" i="28" s="1"/>
  <c r="X186" i="28"/>
  <c r="D200" i="28"/>
  <c r="V70" i="27"/>
  <c r="X70" i="27" s="1"/>
  <c r="V74" i="27"/>
  <c r="X74" i="27" s="1"/>
  <c r="V75" i="27"/>
  <c r="X75" i="27" s="1"/>
  <c r="V76" i="27"/>
  <c r="X76" i="27" s="1"/>
  <c r="V78" i="27"/>
  <c r="X78" i="27" s="1"/>
  <c r="V82" i="27"/>
  <c r="X82" i="27" s="1"/>
  <c r="V83" i="27"/>
  <c r="X83" i="27" s="1"/>
  <c r="V84" i="27"/>
  <c r="X84" i="27" s="1"/>
  <c r="V86" i="27"/>
  <c r="X86" i="27" s="1"/>
  <c r="V95" i="27"/>
  <c r="X95" i="27" s="1"/>
  <c r="V96" i="27"/>
  <c r="X96" i="27" s="1"/>
  <c r="V98" i="27"/>
  <c r="X98" i="27" s="1"/>
  <c r="V99" i="27"/>
  <c r="X99" i="27" s="1"/>
  <c r="V100" i="27"/>
  <c r="X100" i="27" s="1"/>
  <c r="V102" i="27"/>
  <c r="X102" i="27" s="1"/>
  <c r="V103" i="27"/>
  <c r="X103" i="27" s="1"/>
  <c r="V113" i="27"/>
  <c r="X113" i="27" s="1"/>
  <c r="V114" i="27"/>
  <c r="X114" i="27" s="1"/>
  <c r="V116" i="27"/>
  <c r="X116" i="27" s="1"/>
  <c r="V117" i="27"/>
  <c r="X117" i="27" s="1"/>
  <c r="V120" i="27"/>
  <c r="X120" i="27" s="1"/>
  <c r="V124" i="27"/>
  <c r="X124" i="27" s="1"/>
  <c r="V126" i="27"/>
  <c r="X126" i="27" s="1"/>
  <c r="V127" i="27"/>
  <c r="X127" i="27" s="1"/>
  <c r="V133" i="27"/>
  <c r="X133" i="27" s="1"/>
  <c r="V10" i="27"/>
  <c r="X10" i="27" s="1"/>
  <c r="V12" i="27"/>
  <c r="X12" i="27" s="1"/>
  <c r="V16" i="27"/>
  <c r="X16" i="27" s="1"/>
  <c r="V22" i="27"/>
  <c r="X22" i="27" s="1"/>
  <c r="V23" i="27"/>
  <c r="X23" i="27" s="1"/>
  <c r="V24" i="27"/>
  <c r="X24" i="27" s="1"/>
  <c r="V30" i="27"/>
  <c r="X30" i="27" s="1"/>
  <c r="V31" i="27"/>
  <c r="X31" i="27" s="1"/>
  <c r="V32" i="27"/>
  <c r="X32" i="27" s="1"/>
  <c r="V34" i="27"/>
  <c r="X34" i="27" s="1"/>
  <c r="V38" i="27"/>
  <c r="X38" i="27" s="1"/>
  <c r="V39" i="27"/>
  <c r="X39" i="27" s="1"/>
  <c r="V42" i="27"/>
  <c r="X42" i="27" s="1"/>
  <c r="V46" i="27"/>
  <c r="X46" i="27" s="1"/>
  <c r="V47" i="27"/>
  <c r="X47" i="27" s="1"/>
  <c r="V48" i="27"/>
  <c r="X48" i="27" s="1"/>
  <c r="V50" i="27"/>
  <c r="X50" i="27" s="1"/>
  <c r="V54" i="27"/>
  <c r="X54" i="27" s="1"/>
  <c r="V55" i="27"/>
  <c r="X55" i="27" s="1"/>
  <c r="V56" i="27"/>
  <c r="X56" i="27" s="1"/>
  <c r="V58" i="27"/>
  <c r="X58" i="27" s="1"/>
  <c r="V66" i="27"/>
  <c r="X66" i="27" s="1"/>
  <c r="V68" i="27"/>
  <c r="X68" i="27" s="1"/>
  <c r="V128" i="27"/>
  <c r="X128" i="27" s="1"/>
  <c r="V134" i="27"/>
  <c r="X134" i="27" s="1"/>
  <c r="V135" i="27"/>
  <c r="X135" i="27" s="1"/>
  <c r="V136" i="27"/>
  <c r="X136" i="27" s="1"/>
  <c r="V137" i="27"/>
  <c r="X137" i="27" s="1"/>
  <c r="V143" i="27"/>
  <c r="X143" i="27" s="1"/>
  <c r="V144" i="27"/>
  <c r="X144" i="27" s="1"/>
  <c r="V145" i="27"/>
  <c r="X145" i="27" s="1"/>
  <c r="V146" i="27"/>
  <c r="X146" i="27" s="1"/>
  <c r="V147" i="27"/>
  <c r="X147" i="27" s="1"/>
  <c r="V151" i="27"/>
  <c r="X151" i="27" s="1"/>
  <c r="V152" i="27"/>
  <c r="X152" i="27" s="1"/>
  <c r="V153" i="27"/>
  <c r="X153" i="27" s="1"/>
  <c r="V154" i="27"/>
  <c r="X154" i="27" s="1"/>
  <c r="V155" i="27"/>
  <c r="X155" i="27" s="1"/>
  <c r="V161" i="27"/>
  <c r="X161" i="27" s="1"/>
  <c r="V162" i="27"/>
  <c r="X162" i="27" s="1"/>
  <c r="V163" i="27"/>
  <c r="X163" i="27" s="1"/>
  <c r="V164" i="27"/>
  <c r="X164" i="27" s="1"/>
  <c r="V165" i="27"/>
  <c r="X165" i="27" s="1"/>
  <c r="V169" i="27"/>
  <c r="X169" i="27" s="1"/>
  <c r="V170" i="27"/>
  <c r="X170" i="27" s="1"/>
  <c r="V171" i="27"/>
  <c r="X171" i="27" s="1"/>
  <c r="V172" i="27"/>
  <c r="X172" i="27" s="1"/>
  <c r="V173" i="27"/>
  <c r="X173" i="27" s="1"/>
  <c r="V177" i="27"/>
  <c r="V179" i="27"/>
  <c r="X179" i="27" s="1"/>
  <c r="V180" i="27"/>
  <c r="X180" i="27" s="1"/>
  <c r="V181" i="27"/>
  <c r="X181" i="27" s="1"/>
  <c r="V182" i="27"/>
  <c r="X182" i="27" s="1"/>
  <c r="V183" i="27"/>
  <c r="X183" i="27" s="1"/>
  <c r="V190" i="27"/>
  <c r="X190" i="27" s="1"/>
  <c r="V191" i="27"/>
  <c r="X191" i="27" s="1"/>
  <c r="V192" i="27"/>
  <c r="X192" i="27" s="1"/>
  <c r="V194" i="27"/>
  <c r="X194" i="27" s="1"/>
  <c r="V196" i="27"/>
  <c r="X196" i="27" s="1"/>
  <c r="V14" i="27"/>
  <c r="X14" i="27" s="1"/>
  <c r="V26" i="27"/>
  <c r="X26" i="27" s="1"/>
  <c r="V40" i="27"/>
  <c r="X40" i="27" s="1"/>
  <c r="R200" i="27"/>
  <c r="V18" i="27"/>
  <c r="X18" i="27" s="1"/>
  <c r="V195" i="27"/>
  <c r="X195" i="27" s="1"/>
  <c r="V9" i="27"/>
  <c r="X9" i="27" s="1"/>
  <c r="V19" i="27"/>
  <c r="X19" i="27" s="1"/>
  <c r="V20" i="27"/>
  <c r="X20" i="27" s="1"/>
  <c r="V27" i="27"/>
  <c r="X27" i="27" s="1"/>
  <c r="V28" i="27"/>
  <c r="X28" i="27" s="1"/>
  <c r="V35" i="27"/>
  <c r="X35" i="27" s="1"/>
  <c r="V36" i="27"/>
  <c r="X36" i="27" s="1"/>
  <c r="V43" i="27"/>
  <c r="X43" i="27" s="1"/>
  <c r="V44" i="27"/>
  <c r="X44" i="27" s="1"/>
  <c r="V51" i="27"/>
  <c r="X51" i="27" s="1"/>
  <c r="V52" i="27"/>
  <c r="X52" i="27" s="1"/>
  <c r="V59" i="27"/>
  <c r="X59" i="27" s="1"/>
  <c r="V60" i="27"/>
  <c r="X60" i="27" s="1"/>
  <c r="V71" i="27"/>
  <c r="X71" i="27" s="1"/>
  <c r="V72" i="27"/>
  <c r="X72" i="27" s="1"/>
  <c r="V79" i="27"/>
  <c r="X79" i="27" s="1"/>
  <c r="V80" i="27"/>
  <c r="X80" i="27" s="1"/>
  <c r="V87" i="27"/>
  <c r="X87" i="27" s="1"/>
  <c r="V89" i="27"/>
  <c r="X89" i="27" s="1"/>
  <c r="V90" i="27"/>
  <c r="X90" i="27" s="1"/>
  <c r="V92" i="27"/>
  <c r="X92" i="27" s="1"/>
  <c r="V94" i="27"/>
  <c r="X94" i="27" s="1"/>
  <c r="V104" i="27"/>
  <c r="X104" i="27" s="1"/>
  <c r="V106" i="27"/>
  <c r="X106" i="27" s="1"/>
  <c r="V108" i="27"/>
  <c r="X108" i="27" s="1"/>
  <c r="V109" i="27"/>
  <c r="X109" i="27" s="1"/>
  <c r="V110" i="27"/>
  <c r="X110" i="27" s="1"/>
  <c r="V112" i="27"/>
  <c r="X112" i="27" s="1"/>
  <c r="V122" i="27"/>
  <c r="X122" i="27" s="1"/>
  <c r="V123" i="27"/>
  <c r="X123" i="27" s="1"/>
  <c r="V130" i="27"/>
  <c r="X130" i="27" s="1"/>
  <c r="V131" i="27"/>
  <c r="X131" i="27" s="1"/>
  <c r="V138" i="27"/>
  <c r="X138" i="27" s="1"/>
  <c r="V139" i="27"/>
  <c r="X139" i="27" s="1"/>
  <c r="V140" i="27"/>
  <c r="X140" i="27" s="1"/>
  <c r="V142" i="27"/>
  <c r="X142" i="27" s="1"/>
  <c r="V148" i="27"/>
  <c r="X148" i="27" s="1"/>
  <c r="V149" i="27"/>
  <c r="X149" i="27" s="1"/>
  <c r="V150" i="27"/>
  <c r="X150" i="27" s="1"/>
  <c r="V156" i="27"/>
  <c r="X156" i="27" s="1"/>
  <c r="V158" i="27"/>
  <c r="X158" i="27" s="1"/>
  <c r="V159" i="27"/>
  <c r="X159" i="27" s="1"/>
  <c r="V160" i="27"/>
  <c r="X160" i="27" s="1"/>
  <c r="V166" i="27"/>
  <c r="X166" i="27" s="1"/>
  <c r="V167" i="27"/>
  <c r="X167" i="27" s="1"/>
  <c r="V168" i="27"/>
  <c r="X168" i="27" s="1"/>
  <c r="V174" i="27"/>
  <c r="X174" i="27" s="1"/>
  <c r="V175" i="27"/>
  <c r="X175" i="27" s="1"/>
  <c r="V176" i="27"/>
  <c r="X176" i="27" s="1"/>
  <c r="V184" i="27"/>
  <c r="X184" i="27" s="1"/>
  <c r="V185" i="27"/>
  <c r="V187" i="27"/>
  <c r="X187" i="27" s="1"/>
  <c r="V189" i="27"/>
  <c r="X189" i="27" s="1"/>
  <c r="V193" i="27"/>
  <c r="X193" i="27" s="1"/>
  <c r="V197" i="27"/>
  <c r="X197" i="27" s="1"/>
  <c r="V93" i="27"/>
  <c r="X93" i="27" s="1"/>
  <c r="V97" i="27"/>
  <c r="X97" i="27" s="1"/>
  <c r="V101" i="27"/>
  <c r="X101" i="27" s="1"/>
  <c r="V105" i="27"/>
  <c r="X105" i="27" s="1"/>
  <c r="V111" i="27"/>
  <c r="X111" i="27" s="1"/>
  <c r="V115" i="27"/>
  <c r="X115" i="27" s="1"/>
  <c r="V119" i="27"/>
  <c r="X119" i="27" s="1"/>
  <c r="V11" i="27"/>
  <c r="X11" i="27" s="1"/>
  <c r="V13" i="27"/>
  <c r="X13" i="27" s="1"/>
  <c r="V15" i="27"/>
  <c r="X15" i="27" s="1"/>
  <c r="V17" i="27"/>
  <c r="X17" i="27" s="1"/>
  <c r="V21" i="27"/>
  <c r="X21" i="27" s="1"/>
  <c r="V25" i="27"/>
  <c r="X25" i="27" s="1"/>
  <c r="V29" i="27"/>
  <c r="X29" i="27" s="1"/>
  <c r="V33" i="27"/>
  <c r="X33" i="27" s="1"/>
  <c r="V37" i="27"/>
  <c r="X37" i="27" s="1"/>
  <c r="V41" i="27"/>
  <c r="X41" i="27" s="1"/>
  <c r="V45" i="27"/>
  <c r="X45" i="27" s="1"/>
  <c r="V49" i="27"/>
  <c r="X49" i="27" s="1"/>
  <c r="V57" i="27"/>
  <c r="X57" i="27" s="1"/>
  <c r="V61" i="27"/>
  <c r="X61" i="27" s="1"/>
  <c r="V63" i="27"/>
  <c r="X63" i="27" s="1"/>
  <c r="V65" i="27"/>
  <c r="X65" i="27" s="1"/>
  <c r="V69" i="27"/>
  <c r="X69" i="27" s="1"/>
  <c r="V77" i="27"/>
  <c r="X77" i="27" s="1"/>
  <c r="V81" i="27"/>
  <c r="X81" i="27" s="1"/>
  <c r="V85" i="27"/>
  <c r="X85" i="27" s="1"/>
  <c r="V91" i="27"/>
  <c r="X91" i="27" s="1"/>
  <c r="V121" i="27"/>
  <c r="X121" i="27" s="1"/>
  <c r="V125" i="27"/>
  <c r="X125" i="27" s="1"/>
  <c r="V129" i="27"/>
  <c r="X129" i="27" s="1"/>
  <c r="D200" i="27"/>
  <c r="X178" i="27"/>
  <c r="X185" i="27"/>
  <c r="X186" i="27"/>
  <c r="X188" i="27"/>
  <c r="X177" i="27"/>
  <c r="W178" i="26"/>
  <c r="W177" i="26"/>
  <c r="W188" i="26"/>
  <c r="W187" i="26"/>
  <c r="W186" i="26"/>
  <c r="W185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9" i="26"/>
  <c r="S200" i="26"/>
  <c r="Q200" i="26"/>
  <c r="J200" i="26"/>
  <c r="I200" i="26"/>
  <c r="R198" i="26"/>
  <c r="L198" i="26"/>
  <c r="U197" i="26"/>
  <c r="R197" i="26"/>
  <c r="H197" i="26"/>
  <c r="U196" i="26"/>
  <c r="R196" i="26"/>
  <c r="H196" i="26"/>
  <c r="U195" i="26"/>
  <c r="R195" i="26"/>
  <c r="H195" i="26"/>
  <c r="U194" i="26"/>
  <c r="R194" i="26"/>
  <c r="H194" i="26"/>
  <c r="U193" i="26"/>
  <c r="R193" i="26"/>
  <c r="H193" i="26"/>
  <c r="U192" i="26"/>
  <c r="R192" i="26"/>
  <c r="H192" i="26"/>
  <c r="U191" i="26"/>
  <c r="R191" i="26"/>
  <c r="H191" i="26"/>
  <c r="U190" i="26"/>
  <c r="R190" i="26"/>
  <c r="H190" i="26"/>
  <c r="U189" i="26"/>
  <c r="R189" i="26"/>
  <c r="H189" i="26"/>
  <c r="U188" i="26"/>
  <c r="R188" i="26"/>
  <c r="H188" i="26"/>
  <c r="U187" i="26"/>
  <c r="R187" i="26"/>
  <c r="H187" i="26"/>
  <c r="U186" i="26"/>
  <c r="R186" i="26"/>
  <c r="H186" i="26"/>
  <c r="U185" i="26"/>
  <c r="R185" i="26"/>
  <c r="H185" i="26"/>
  <c r="U184" i="26"/>
  <c r="R184" i="26"/>
  <c r="H184" i="26"/>
  <c r="U183" i="26"/>
  <c r="R183" i="26"/>
  <c r="H183" i="26"/>
  <c r="U182" i="26"/>
  <c r="R182" i="26"/>
  <c r="H182" i="26"/>
  <c r="U181" i="26"/>
  <c r="R181" i="26"/>
  <c r="H181" i="26"/>
  <c r="U180" i="26"/>
  <c r="R180" i="26"/>
  <c r="H180" i="26"/>
  <c r="U179" i="26"/>
  <c r="R179" i="26"/>
  <c r="H179" i="26"/>
  <c r="U178" i="26"/>
  <c r="R178" i="26"/>
  <c r="H178" i="26"/>
  <c r="V178" i="26"/>
  <c r="X178" i="26" s="1"/>
  <c r="U177" i="26"/>
  <c r="R177" i="26"/>
  <c r="H177" i="26"/>
  <c r="U176" i="26"/>
  <c r="R176" i="26"/>
  <c r="H176" i="26"/>
  <c r="U175" i="26"/>
  <c r="R175" i="26"/>
  <c r="H175" i="26"/>
  <c r="U174" i="26"/>
  <c r="R174" i="26"/>
  <c r="H174" i="26"/>
  <c r="U173" i="26"/>
  <c r="R173" i="26"/>
  <c r="H173" i="26"/>
  <c r="U172" i="26"/>
  <c r="R172" i="26"/>
  <c r="H172" i="26"/>
  <c r="U171" i="26"/>
  <c r="R171" i="26"/>
  <c r="H171" i="26"/>
  <c r="U170" i="26"/>
  <c r="R170" i="26"/>
  <c r="H170" i="26"/>
  <c r="U169" i="26"/>
  <c r="R169" i="26"/>
  <c r="H169" i="26"/>
  <c r="U168" i="26"/>
  <c r="R168" i="26"/>
  <c r="H168" i="26"/>
  <c r="U167" i="26"/>
  <c r="R167" i="26"/>
  <c r="H167" i="26"/>
  <c r="U166" i="26"/>
  <c r="R166" i="26"/>
  <c r="H166" i="26"/>
  <c r="U165" i="26"/>
  <c r="R165" i="26"/>
  <c r="H165" i="26"/>
  <c r="U164" i="26"/>
  <c r="R164" i="26"/>
  <c r="H164" i="26"/>
  <c r="U163" i="26"/>
  <c r="R163" i="26"/>
  <c r="H163" i="26"/>
  <c r="U162" i="26"/>
  <c r="R162" i="26"/>
  <c r="H162" i="26"/>
  <c r="V162" i="26"/>
  <c r="X162" i="26" s="1"/>
  <c r="U161" i="26"/>
  <c r="R161" i="26"/>
  <c r="H161" i="26"/>
  <c r="U160" i="26"/>
  <c r="R160" i="26"/>
  <c r="H160" i="26"/>
  <c r="U159" i="26"/>
  <c r="R159" i="26"/>
  <c r="H159" i="26"/>
  <c r="U158" i="26"/>
  <c r="R158" i="26"/>
  <c r="H158" i="26"/>
  <c r="R157" i="26"/>
  <c r="U156" i="26"/>
  <c r="R156" i="26"/>
  <c r="H156" i="26"/>
  <c r="U155" i="26"/>
  <c r="R155" i="26"/>
  <c r="H155" i="26"/>
  <c r="U154" i="26"/>
  <c r="R154" i="26"/>
  <c r="H154" i="26"/>
  <c r="U153" i="26"/>
  <c r="R153" i="26"/>
  <c r="H153" i="26"/>
  <c r="U152" i="26"/>
  <c r="R152" i="26"/>
  <c r="H152" i="26"/>
  <c r="U151" i="26"/>
  <c r="R151" i="26"/>
  <c r="H151" i="26"/>
  <c r="U150" i="26"/>
  <c r="R150" i="26"/>
  <c r="H150" i="26"/>
  <c r="U149" i="26"/>
  <c r="R149" i="26"/>
  <c r="H149" i="26"/>
  <c r="U148" i="26"/>
  <c r="R148" i="26"/>
  <c r="H148" i="26"/>
  <c r="U147" i="26"/>
  <c r="R147" i="26"/>
  <c r="H147" i="26"/>
  <c r="U146" i="26"/>
  <c r="R146" i="26"/>
  <c r="H146" i="26"/>
  <c r="U145" i="26"/>
  <c r="R145" i="26"/>
  <c r="H145" i="26"/>
  <c r="U144" i="26"/>
  <c r="R144" i="26"/>
  <c r="H144" i="26"/>
  <c r="U143" i="26"/>
  <c r="R143" i="26"/>
  <c r="H143" i="26"/>
  <c r="U142" i="26"/>
  <c r="R142" i="26"/>
  <c r="H142" i="26"/>
  <c r="R141" i="26"/>
  <c r="U140" i="26"/>
  <c r="R140" i="26"/>
  <c r="H140" i="26"/>
  <c r="U139" i="26"/>
  <c r="R139" i="26"/>
  <c r="H139" i="26"/>
  <c r="U138" i="26"/>
  <c r="R138" i="26"/>
  <c r="H138" i="26"/>
  <c r="U137" i="26"/>
  <c r="R137" i="26"/>
  <c r="H137" i="26"/>
  <c r="U136" i="26"/>
  <c r="R136" i="26"/>
  <c r="H136" i="26"/>
  <c r="U135" i="26"/>
  <c r="V135" i="26" s="1"/>
  <c r="X135" i="26" s="1"/>
  <c r="R135" i="26"/>
  <c r="H135" i="26"/>
  <c r="U134" i="26"/>
  <c r="R134" i="26"/>
  <c r="H134" i="26"/>
  <c r="U133" i="26"/>
  <c r="R133" i="26"/>
  <c r="H133" i="26"/>
  <c r="R132" i="26"/>
  <c r="U131" i="26"/>
  <c r="R131" i="26"/>
  <c r="H131" i="26"/>
  <c r="U130" i="26"/>
  <c r="R130" i="26"/>
  <c r="H130" i="26"/>
  <c r="U129" i="26"/>
  <c r="R129" i="26"/>
  <c r="H129" i="26"/>
  <c r="U128" i="26"/>
  <c r="R128" i="26"/>
  <c r="H128" i="26"/>
  <c r="V128" i="26"/>
  <c r="X128" i="26" s="1"/>
  <c r="U127" i="26"/>
  <c r="R127" i="26"/>
  <c r="H127" i="26"/>
  <c r="U126" i="26"/>
  <c r="R126" i="26"/>
  <c r="H126" i="26"/>
  <c r="U125" i="26"/>
  <c r="R125" i="26"/>
  <c r="H125" i="26"/>
  <c r="U124" i="26"/>
  <c r="V124" i="26" s="1"/>
  <c r="X124" i="26" s="1"/>
  <c r="R124" i="26"/>
  <c r="H124" i="26"/>
  <c r="U123" i="26"/>
  <c r="R123" i="26"/>
  <c r="H123" i="26"/>
  <c r="U122" i="26"/>
  <c r="R122" i="26"/>
  <c r="H122" i="26"/>
  <c r="U121" i="26"/>
  <c r="R121" i="26"/>
  <c r="H121" i="26"/>
  <c r="U120" i="26"/>
  <c r="V120" i="26" s="1"/>
  <c r="X120" i="26" s="1"/>
  <c r="R120" i="26"/>
  <c r="H120" i="26"/>
  <c r="U119" i="26"/>
  <c r="R119" i="26"/>
  <c r="H119" i="26"/>
  <c r="R118" i="26"/>
  <c r="U117" i="26"/>
  <c r="R117" i="26"/>
  <c r="H117" i="26"/>
  <c r="U116" i="26"/>
  <c r="R116" i="26"/>
  <c r="H116" i="26"/>
  <c r="U115" i="26"/>
  <c r="R115" i="26"/>
  <c r="H115" i="26"/>
  <c r="U114" i="26"/>
  <c r="R114" i="26"/>
  <c r="H114" i="26"/>
  <c r="V114" i="26" s="1"/>
  <c r="X114" i="26" s="1"/>
  <c r="U113" i="26"/>
  <c r="R113" i="26"/>
  <c r="H113" i="26"/>
  <c r="U112" i="26"/>
  <c r="V112" i="26" s="1"/>
  <c r="X112" i="26" s="1"/>
  <c r="R112" i="26"/>
  <c r="H112" i="26"/>
  <c r="U111" i="26"/>
  <c r="R111" i="26"/>
  <c r="H111" i="26"/>
  <c r="U110" i="26"/>
  <c r="R110" i="26"/>
  <c r="H110" i="26"/>
  <c r="U109" i="26"/>
  <c r="R109" i="26"/>
  <c r="H109" i="26"/>
  <c r="U108" i="26"/>
  <c r="R108" i="26"/>
  <c r="H108" i="26"/>
  <c r="R107" i="26"/>
  <c r="U106" i="26"/>
  <c r="R106" i="26"/>
  <c r="H106" i="26"/>
  <c r="U105" i="26"/>
  <c r="R105" i="26"/>
  <c r="H105" i="26"/>
  <c r="U104" i="26"/>
  <c r="R104" i="26"/>
  <c r="H104" i="26"/>
  <c r="V104" i="26"/>
  <c r="X104" i="26" s="1"/>
  <c r="U103" i="26"/>
  <c r="R103" i="26"/>
  <c r="H103" i="26"/>
  <c r="U102" i="26"/>
  <c r="R102" i="26"/>
  <c r="H102" i="26"/>
  <c r="U101" i="26"/>
  <c r="R101" i="26"/>
  <c r="H101" i="26"/>
  <c r="U100" i="26"/>
  <c r="V100" i="26" s="1"/>
  <c r="X100" i="26" s="1"/>
  <c r="R100" i="26"/>
  <c r="H100" i="26"/>
  <c r="U99" i="26"/>
  <c r="R99" i="26"/>
  <c r="H99" i="26"/>
  <c r="U98" i="26"/>
  <c r="R98" i="26"/>
  <c r="H98" i="26"/>
  <c r="U97" i="26"/>
  <c r="R97" i="26"/>
  <c r="H97" i="26"/>
  <c r="U96" i="26"/>
  <c r="V96" i="26" s="1"/>
  <c r="X96" i="26" s="1"/>
  <c r="R96" i="26"/>
  <c r="H96" i="26"/>
  <c r="U95" i="26"/>
  <c r="R95" i="26"/>
  <c r="H95" i="26"/>
  <c r="U94" i="26"/>
  <c r="R94" i="26"/>
  <c r="H94" i="26"/>
  <c r="U93" i="26"/>
  <c r="R93" i="26"/>
  <c r="H93" i="26"/>
  <c r="U92" i="26"/>
  <c r="V92" i="26" s="1"/>
  <c r="X92" i="26" s="1"/>
  <c r="R92" i="26"/>
  <c r="H92" i="26"/>
  <c r="U91" i="26"/>
  <c r="R91" i="26"/>
  <c r="H91" i="26"/>
  <c r="U90" i="26"/>
  <c r="R90" i="26"/>
  <c r="H90" i="26"/>
  <c r="U89" i="26"/>
  <c r="R89" i="26"/>
  <c r="H89" i="26"/>
  <c r="R88" i="26"/>
  <c r="U87" i="26"/>
  <c r="R87" i="26"/>
  <c r="H87" i="26"/>
  <c r="U86" i="26"/>
  <c r="R86" i="26"/>
  <c r="H86" i="26"/>
  <c r="U85" i="26"/>
  <c r="R85" i="26"/>
  <c r="H85" i="26"/>
  <c r="U84" i="26"/>
  <c r="R84" i="26"/>
  <c r="H84" i="26"/>
  <c r="U83" i="26"/>
  <c r="V83" i="26" s="1"/>
  <c r="X83" i="26" s="1"/>
  <c r="R83" i="26"/>
  <c r="H83" i="26"/>
  <c r="U82" i="26"/>
  <c r="R82" i="26"/>
  <c r="H82" i="26"/>
  <c r="U81" i="26"/>
  <c r="R81" i="26"/>
  <c r="H81" i="26"/>
  <c r="U80" i="26"/>
  <c r="R80" i="26"/>
  <c r="H80" i="26"/>
  <c r="U79" i="26"/>
  <c r="R79" i="26"/>
  <c r="H79" i="26"/>
  <c r="U78" i="26"/>
  <c r="R78" i="26"/>
  <c r="H78" i="26"/>
  <c r="U77" i="26"/>
  <c r="R77" i="26"/>
  <c r="H77" i="26"/>
  <c r="U76" i="26"/>
  <c r="R76" i="26"/>
  <c r="H76" i="26"/>
  <c r="U75" i="26"/>
  <c r="R75" i="26"/>
  <c r="H75" i="26"/>
  <c r="U74" i="26"/>
  <c r="R74" i="26"/>
  <c r="H74" i="26"/>
  <c r="R73" i="26"/>
  <c r="U72" i="26"/>
  <c r="R72" i="26"/>
  <c r="H72" i="26"/>
  <c r="U71" i="26"/>
  <c r="R71" i="26"/>
  <c r="H71" i="26"/>
  <c r="U70" i="26"/>
  <c r="R70" i="26"/>
  <c r="H70" i="26"/>
  <c r="U69" i="26"/>
  <c r="R69" i="26"/>
  <c r="H69" i="26"/>
  <c r="U68" i="26"/>
  <c r="R68" i="26"/>
  <c r="H68" i="26"/>
  <c r="R67" i="26"/>
  <c r="U66" i="26"/>
  <c r="R66" i="26"/>
  <c r="H66" i="26"/>
  <c r="U65" i="26"/>
  <c r="R65" i="26"/>
  <c r="H65" i="26"/>
  <c r="R64" i="26"/>
  <c r="U63" i="26"/>
  <c r="V63" i="26" s="1"/>
  <c r="X63" i="26" s="1"/>
  <c r="R63" i="26"/>
  <c r="H63" i="26"/>
  <c r="R62" i="26"/>
  <c r="U61" i="26"/>
  <c r="R61" i="26"/>
  <c r="H61" i="26"/>
  <c r="U60" i="26"/>
  <c r="R60" i="26"/>
  <c r="H60" i="26"/>
  <c r="U59" i="26"/>
  <c r="R59" i="26"/>
  <c r="H59" i="26"/>
  <c r="U58" i="26"/>
  <c r="R58" i="26"/>
  <c r="H58" i="26"/>
  <c r="U57" i="26"/>
  <c r="R57" i="26"/>
  <c r="H57" i="26"/>
  <c r="U56" i="26"/>
  <c r="R56" i="26"/>
  <c r="H56" i="26"/>
  <c r="U55" i="26"/>
  <c r="R55" i="26"/>
  <c r="H55" i="26"/>
  <c r="U54" i="26"/>
  <c r="R54" i="26"/>
  <c r="H54" i="26"/>
  <c r="R53" i="26"/>
  <c r="U52" i="26"/>
  <c r="R52" i="26"/>
  <c r="H52" i="26"/>
  <c r="U51" i="26"/>
  <c r="R51" i="26"/>
  <c r="H51" i="26"/>
  <c r="U50" i="26"/>
  <c r="R50" i="26"/>
  <c r="H50" i="26"/>
  <c r="U49" i="26"/>
  <c r="R49" i="26"/>
  <c r="H49" i="26"/>
  <c r="U48" i="26"/>
  <c r="R48" i="26"/>
  <c r="H48" i="26"/>
  <c r="U47" i="26"/>
  <c r="R47" i="26"/>
  <c r="H47" i="26"/>
  <c r="U46" i="26"/>
  <c r="R46" i="26"/>
  <c r="H46" i="26"/>
  <c r="U45" i="26"/>
  <c r="V45" i="26" s="1"/>
  <c r="X45" i="26" s="1"/>
  <c r="R45" i="26"/>
  <c r="H45" i="26"/>
  <c r="U44" i="26"/>
  <c r="R44" i="26"/>
  <c r="H44" i="26"/>
  <c r="U43" i="26"/>
  <c r="R43" i="26"/>
  <c r="H43" i="26"/>
  <c r="U42" i="26"/>
  <c r="R42" i="26"/>
  <c r="H42" i="26"/>
  <c r="U41" i="26"/>
  <c r="R41" i="26"/>
  <c r="H41" i="26"/>
  <c r="U40" i="26"/>
  <c r="R40" i="26"/>
  <c r="H40" i="26"/>
  <c r="U39" i="26"/>
  <c r="R39" i="26"/>
  <c r="H39" i="26"/>
  <c r="U38" i="26"/>
  <c r="R38" i="26"/>
  <c r="H38" i="26"/>
  <c r="U37" i="26"/>
  <c r="R37" i="26"/>
  <c r="H37" i="26"/>
  <c r="U36" i="26"/>
  <c r="R36" i="26"/>
  <c r="H36" i="26"/>
  <c r="U35" i="26"/>
  <c r="R35" i="26"/>
  <c r="H35" i="26"/>
  <c r="U34" i="26"/>
  <c r="R34" i="26"/>
  <c r="H34" i="26"/>
  <c r="U33" i="26"/>
  <c r="R33" i="26"/>
  <c r="H33" i="26"/>
  <c r="U32" i="26"/>
  <c r="R32" i="26"/>
  <c r="H32" i="26"/>
  <c r="U31" i="26"/>
  <c r="R31" i="26"/>
  <c r="H31" i="26"/>
  <c r="U30" i="26"/>
  <c r="R30" i="26"/>
  <c r="H30" i="26"/>
  <c r="U29" i="26"/>
  <c r="R29" i="26"/>
  <c r="H29" i="26"/>
  <c r="U28" i="26"/>
  <c r="R28" i="26"/>
  <c r="H28" i="26"/>
  <c r="U27" i="26"/>
  <c r="R27" i="26"/>
  <c r="H27" i="26"/>
  <c r="U26" i="26"/>
  <c r="R26" i="26"/>
  <c r="H26" i="26"/>
  <c r="U25" i="26"/>
  <c r="R25" i="26"/>
  <c r="H25" i="26"/>
  <c r="U24" i="26"/>
  <c r="R24" i="26"/>
  <c r="H24" i="26"/>
  <c r="U23" i="26"/>
  <c r="R23" i="26"/>
  <c r="H23" i="26"/>
  <c r="U22" i="26"/>
  <c r="R22" i="26"/>
  <c r="H22" i="26"/>
  <c r="U21" i="26"/>
  <c r="R21" i="26"/>
  <c r="H21" i="26"/>
  <c r="V21" i="26" s="1"/>
  <c r="X21" i="26" s="1"/>
  <c r="U20" i="26"/>
  <c r="R20" i="26"/>
  <c r="H20" i="26"/>
  <c r="U19" i="26"/>
  <c r="R19" i="26"/>
  <c r="H19" i="26"/>
  <c r="U18" i="26"/>
  <c r="R18" i="26"/>
  <c r="H18" i="26"/>
  <c r="U17" i="26"/>
  <c r="R17" i="26"/>
  <c r="H17" i="26"/>
  <c r="U16" i="26"/>
  <c r="R16" i="26"/>
  <c r="H16" i="26"/>
  <c r="U15" i="26"/>
  <c r="R15" i="26"/>
  <c r="H15" i="26"/>
  <c r="U14" i="26"/>
  <c r="R14" i="26"/>
  <c r="H14" i="26"/>
  <c r="U13" i="26"/>
  <c r="V13" i="26" s="1"/>
  <c r="X13" i="26" s="1"/>
  <c r="R13" i="26"/>
  <c r="H13" i="26"/>
  <c r="U12" i="26"/>
  <c r="R12" i="26"/>
  <c r="H12" i="26"/>
  <c r="U11" i="26"/>
  <c r="R11" i="26"/>
  <c r="H11" i="26"/>
  <c r="U10" i="26"/>
  <c r="R10" i="26"/>
  <c r="H10" i="26"/>
  <c r="U9" i="26"/>
  <c r="R9" i="26"/>
  <c r="H9" i="26"/>
  <c r="W188" i="25"/>
  <c r="W187" i="25"/>
  <c r="W186" i="25"/>
  <c r="W185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9" i="25"/>
  <c r="S200" i="25"/>
  <c r="Q200" i="25"/>
  <c r="J200" i="25"/>
  <c r="I200" i="25"/>
  <c r="R198" i="25"/>
  <c r="L198" i="25"/>
  <c r="U197" i="25"/>
  <c r="R197" i="25"/>
  <c r="L197" i="25"/>
  <c r="H197" i="25"/>
  <c r="U196" i="25"/>
  <c r="R196" i="25"/>
  <c r="L196" i="25"/>
  <c r="H196" i="25"/>
  <c r="U195" i="25"/>
  <c r="R195" i="25"/>
  <c r="L195" i="25"/>
  <c r="H195" i="25"/>
  <c r="U194" i="25"/>
  <c r="R194" i="25"/>
  <c r="L194" i="25"/>
  <c r="H194" i="25"/>
  <c r="U193" i="25"/>
  <c r="R193" i="25"/>
  <c r="L193" i="25"/>
  <c r="H193" i="25"/>
  <c r="U192" i="25"/>
  <c r="R192" i="25"/>
  <c r="L192" i="25"/>
  <c r="H192" i="25"/>
  <c r="U191" i="25"/>
  <c r="R191" i="25"/>
  <c r="L191" i="25"/>
  <c r="H191" i="25"/>
  <c r="U190" i="25"/>
  <c r="R190" i="25"/>
  <c r="L190" i="25"/>
  <c r="H190" i="25"/>
  <c r="U189" i="25"/>
  <c r="R189" i="25"/>
  <c r="L189" i="25"/>
  <c r="H189" i="25"/>
  <c r="U188" i="25"/>
  <c r="R188" i="25"/>
  <c r="L188" i="25"/>
  <c r="H188" i="25"/>
  <c r="U187" i="25"/>
  <c r="R187" i="25"/>
  <c r="L187" i="25"/>
  <c r="H187" i="25"/>
  <c r="U186" i="25"/>
  <c r="R186" i="25"/>
  <c r="L186" i="25"/>
  <c r="H186" i="25"/>
  <c r="U185" i="25"/>
  <c r="R185" i="25"/>
  <c r="L185" i="25"/>
  <c r="H185" i="25"/>
  <c r="U184" i="25"/>
  <c r="R184" i="25"/>
  <c r="L184" i="25"/>
  <c r="H184" i="25"/>
  <c r="U183" i="25"/>
  <c r="R183" i="25"/>
  <c r="L183" i="25"/>
  <c r="H183" i="25"/>
  <c r="U182" i="25"/>
  <c r="R182" i="25"/>
  <c r="L182" i="25"/>
  <c r="H182" i="25"/>
  <c r="U181" i="25"/>
  <c r="R181" i="25"/>
  <c r="L181" i="25"/>
  <c r="H181" i="25"/>
  <c r="U180" i="25"/>
  <c r="R180" i="25"/>
  <c r="L180" i="25"/>
  <c r="H180" i="25"/>
  <c r="U179" i="25"/>
  <c r="R179" i="25"/>
  <c r="L179" i="25"/>
  <c r="H179" i="25"/>
  <c r="U178" i="25"/>
  <c r="R178" i="25"/>
  <c r="L178" i="25"/>
  <c r="H178" i="25"/>
  <c r="V178" i="25" s="1"/>
  <c r="U177" i="25"/>
  <c r="R177" i="25"/>
  <c r="L177" i="25"/>
  <c r="H177" i="25"/>
  <c r="U176" i="25"/>
  <c r="R176" i="25"/>
  <c r="L176" i="25"/>
  <c r="H176" i="25"/>
  <c r="U175" i="25"/>
  <c r="R175" i="25"/>
  <c r="L175" i="25"/>
  <c r="H175" i="25"/>
  <c r="U174" i="25"/>
  <c r="R174" i="25"/>
  <c r="L174" i="25"/>
  <c r="H174" i="25"/>
  <c r="U173" i="25"/>
  <c r="R173" i="25"/>
  <c r="L173" i="25"/>
  <c r="H173" i="25"/>
  <c r="U172" i="25"/>
  <c r="R172" i="25"/>
  <c r="L172" i="25"/>
  <c r="H172" i="25"/>
  <c r="U171" i="25"/>
  <c r="R171" i="25"/>
  <c r="L171" i="25"/>
  <c r="H171" i="25"/>
  <c r="U170" i="25"/>
  <c r="R170" i="25"/>
  <c r="L170" i="25"/>
  <c r="H170" i="25"/>
  <c r="U169" i="25"/>
  <c r="R169" i="25"/>
  <c r="L169" i="25"/>
  <c r="H169" i="25"/>
  <c r="U168" i="25"/>
  <c r="R168" i="25"/>
  <c r="L168" i="25"/>
  <c r="H168" i="25"/>
  <c r="U167" i="25"/>
  <c r="R167" i="25"/>
  <c r="L167" i="25"/>
  <c r="H167" i="25"/>
  <c r="U166" i="25"/>
  <c r="R166" i="25"/>
  <c r="L166" i="25"/>
  <c r="H166" i="25"/>
  <c r="U165" i="25"/>
  <c r="R165" i="25"/>
  <c r="L165" i="25"/>
  <c r="H165" i="25"/>
  <c r="U164" i="25"/>
  <c r="R164" i="25"/>
  <c r="L164" i="25"/>
  <c r="H164" i="25"/>
  <c r="U163" i="25"/>
  <c r="R163" i="25"/>
  <c r="L163" i="25"/>
  <c r="H163" i="25"/>
  <c r="U162" i="25"/>
  <c r="R162" i="25"/>
  <c r="L162" i="25"/>
  <c r="H162" i="25"/>
  <c r="U161" i="25"/>
  <c r="R161" i="25"/>
  <c r="L161" i="25"/>
  <c r="H161" i="25"/>
  <c r="U160" i="25"/>
  <c r="R160" i="25"/>
  <c r="L160" i="25"/>
  <c r="H160" i="25"/>
  <c r="U159" i="25"/>
  <c r="R159" i="25"/>
  <c r="L159" i="25"/>
  <c r="H159" i="25"/>
  <c r="U158" i="25"/>
  <c r="R158" i="25"/>
  <c r="L158" i="25"/>
  <c r="H158" i="25"/>
  <c r="R157" i="25"/>
  <c r="L157" i="25"/>
  <c r="U156" i="25"/>
  <c r="R156" i="25"/>
  <c r="L156" i="25"/>
  <c r="H156" i="25"/>
  <c r="U155" i="25"/>
  <c r="R155" i="25"/>
  <c r="L155" i="25"/>
  <c r="H155" i="25"/>
  <c r="U154" i="25"/>
  <c r="R154" i="25"/>
  <c r="L154" i="25"/>
  <c r="H154" i="25"/>
  <c r="U153" i="25"/>
  <c r="R153" i="25"/>
  <c r="L153" i="25"/>
  <c r="H153" i="25"/>
  <c r="U152" i="25"/>
  <c r="R152" i="25"/>
  <c r="L152" i="25"/>
  <c r="H152" i="25"/>
  <c r="U151" i="25"/>
  <c r="R151" i="25"/>
  <c r="L151" i="25"/>
  <c r="H151" i="25"/>
  <c r="U150" i="25"/>
  <c r="R150" i="25"/>
  <c r="L150" i="25"/>
  <c r="H150" i="25"/>
  <c r="U149" i="25"/>
  <c r="R149" i="25"/>
  <c r="L149" i="25"/>
  <c r="H149" i="25"/>
  <c r="U148" i="25"/>
  <c r="R148" i="25"/>
  <c r="L148" i="25"/>
  <c r="H148" i="25"/>
  <c r="U147" i="25"/>
  <c r="R147" i="25"/>
  <c r="L147" i="25"/>
  <c r="H147" i="25"/>
  <c r="U146" i="25"/>
  <c r="R146" i="25"/>
  <c r="L146" i="25"/>
  <c r="H146" i="25"/>
  <c r="U145" i="25"/>
  <c r="R145" i="25"/>
  <c r="L145" i="25"/>
  <c r="H145" i="25"/>
  <c r="U144" i="25"/>
  <c r="R144" i="25"/>
  <c r="L144" i="25"/>
  <c r="H144" i="25"/>
  <c r="U143" i="25"/>
  <c r="R143" i="25"/>
  <c r="L143" i="25"/>
  <c r="H143" i="25"/>
  <c r="U142" i="25"/>
  <c r="R142" i="25"/>
  <c r="L142" i="25"/>
  <c r="H142" i="25"/>
  <c r="R141" i="25"/>
  <c r="L141" i="25"/>
  <c r="U140" i="25"/>
  <c r="R140" i="25"/>
  <c r="L140" i="25"/>
  <c r="H140" i="25"/>
  <c r="U139" i="25"/>
  <c r="R139" i="25"/>
  <c r="L139" i="25"/>
  <c r="H139" i="25"/>
  <c r="U138" i="25"/>
  <c r="R138" i="25"/>
  <c r="L138" i="25"/>
  <c r="H138" i="25"/>
  <c r="U137" i="25"/>
  <c r="R137" i="25"/>
  <c r="L137" i="25"/>
  <c r="H137" i="25"/>
  <c r="U136" i="25"/>
  <c r="R136" i="25"/>
  <c r="L136" i="25"/>
  <c r="H136" i="25"/>
  <c r="U135" i="25"/>
  <c r="R135" i="25"/>
  <c r="L135" i="25"/>
  <c r="H135" i="25"/>
  <c r="U134" i="25"/>
  <c r="R134" i="25"/>
  <c r="L134" i="25"/>
  <c r="H134" i="25"/>
  <c r="U133" i="25"/>
  <c r="R133" i="25"/>
  <c r="L133" i="25"/>
  <c r="H133" i="25"/>
  <c r="R132" i="25"/>
  <c r="L132" i="25"/>
  <c r="U131" i="25"/>
  <c r="R131" i="25"/>
  <c r="L131" i="25"/>
  <c r="H131" i="25"/>
  <c r="U130" i="25"/>
  <c r="R130" i="25"/>
  <c r="L130" i="25"/>
  <c r="H130" i="25"/>
  <c r="U129" i="25"/>
  <c r="R129" i="25"/>
  <c r="L129" i="25"/>
  <c r="H129" i="25"/>
  <c r="U128" i="25"/>
  <c r="R128" i="25"/>
  <c r="L128" i="25"/>
  <c r="H128" i="25"/>
  <c r="U127" i="25"/>
  <c r="R127" i="25"/>
  <c r="L127" i="25"/>
  <c r="H127" i="25"/>
  <c r="U126" i="25"/>
  <c r="R126" i="25"/>
  <c r="L126" i="25"/>
  <c r="H126" i="25"/>
  <c r="U125" i="25"/>
  <c r="R125" i="25"/>
  <c r="V125" i="25" s="1"/>
  <c r="L125" i="25"/>
  <c r="H125" i="25"/>
  <c r="U124" i="25"/>
  <c r="R124" i="25"/>
  <c r="L124" i="25"/>
  <c r="H124" i="25"/>
  <c r="U123" i="25"/>
  <c r="R123" i="25"/>
  <c r="L123" i="25"/>
  <c r="H123" i="25"/>
  <c r="U122" i="25"/>
  <c r="R122" i="25"/>
  <c r="L122" i="25"/>
  <c r="H122" i="25"/>
  <c r="W200" i="25"/>
  <c r="U121" i="25"/>
  <c r="R121" i="25"/>
  <c r="L121" i="25"/>
  <c r="H121" i="25"/>
  <c r="U120" i="25"/>
  <c r="R120" i="25"/>
  <c r="L120" i="25"/>
  <c r="H120" i="25"/>
  <c r="U119" i="25"/>
  <c r="R119" i="25"/>
  <c r="L119" i="25"/>
  <c r="H119" i="25"/>
  <c r="R118" i="25"/>
  <c r="L118" i="25"/>
  <c r="U117" i="25"/>
  <c r="R117" i="25"/>
  <c r="L117" i="25"/>
  <c r="H117" i="25"/>
  <c r="U116" i="25"/>
  <c r="R116" i="25"/>
  <c r="L116" i="25"/>
  <c r="H116" i="25"/>
  <c r="U115" i="25"/>
  <c r="R115" i="25"/>
  <c r="L115" i="25"/>
  <c r="H115" i="25"/>
  <c r="U114" i="25"/>
  <c r="R114" i="25"/>
  <c r="L114" i="25"/>
  <c r="H114" i="25"/>
  <c r="U113" i="25"/>
  <c r="R113" i="25"/>
  <c r="L113" i="25"/>
  <c r="H113" i="25"/>
  <c r="U112" i="25"/>
  <c r="R112" i="25"/>
  <c r="L112" i="25"/>
  <c r="H112" i="25"/>
  <c r="U111" i="25"/>
  <c r="R111" i="25"/>
  <c r="L111" i="25"/>
  <c r="H111" i="25"/>
  <c r="U110" i="25"/>
  <c r="R110" i="25"/>
  <c r="L110" i="25"/>
  <c r="H110" i="25"/>
  <c r="U109" i="25"/>
  <c r="R109" i="25"/>
  <c r="L109" i="25"/>
  <c r="H109" i="25"/>
  <c r="U108" i="25"/>
  <c r="R108" i="25"/>
  <c r="L108" i="25"/>
  <c r="H108" i="25"/>
  <c r="R107" i="25"/>
  <c r="L107" i="25"/>
  <c r="U106" i="25"/>
  <c r="R106" i="25"/>
  <c r="L106" i="25"/>
  <c r="H106" i="25"/>
  <c r="U105" i="25"/>
  <c r="R105" i="25"/>
  <c r="L105" i="25"/>
  <c r="H105" i="25"/>
  <c r="U104" i="25"/>
  <c r="R104" i="25"/>
  <c r="L104" i="25"/>
  <c r="H104" i="25"/>
  <c r="U103" i="25"/>
  <c r="R103" i="25"/>
  <c r="L103" i="25"/>
  <c r="H103" i="25"/>
  <c r="U102" i="25"/>
  <c r="R102" i="25"/>
  <c r="L102" i="25"/>
  <c r="H102" i="25"/>
  <c r="U101" i="25"/>
  <c r="R101" i="25"/>
  <c r="L101" i="25"/>
  <c r="H101" i="25"/>
  <c r="V101" i="25"/>
  <c r="X101" i="25" s="1"/>
  <c r="U100" i="25"/>
  <c r="R100" i="25"/>
  <c r="L100" i="25"/>
  <c r="H100" i="25"/>
  <c r="V100" i="25" s="1"/>
  <c r="X100" i="25" s="1"/>
  <c r="U99" i="25"/>
  <c r="R99" i="25"/>
  <c r="L99" i="25"/>
  <c r="H99" i="25"/>
  <c r="V99" i="25" s="1"/>
  <c r="X99" i="25" s="1"/>
  <c r="U98" i="25"/>
  <c r="R98" i="25"/>
  <c r="L98" i="25"/>
  <c r="H98" i="25"/>
  <c r="V98" i="25" s="1"/>
  <c r="X98" i="25" s="1"/>
  <c r="U97" i="25"/>
  <c r="R97" i="25"/>
  <c r="V97" i="25" s="1"/>
  <c r="X97" i="25" s="1"/>
  <c r="L97" i="25"/>
  <c r="H97" i="25"/>
  <c r="U96" i="25"/>
  <c r="R96" i="25"/>
  <c r="L96" i="25"/>
  <c r="H96" i="25"/>
  <c r="U95" i="25"/>
  <c r="R95" i="25"/>
  <c r="L95" i="25"/>
  <c r="H95" i="25"/>
  <c r="U94" i="25"/>
  <c r="R94" i="25"/>
  <c r="L94" i="25"/>
  <c r="H94" i="25"/>
  <c r="U93" i="25"/>
  <c r="R93" i="25"/>
  <c r="V93" i="25" s="1"/>
  <c r="X93" i="25" s="1"/>
  <c r="L93" i="25"/>
  <c r="H93" i="25"/>
  <c r="U92" i="25"/>
  <c r="R92" i="25"/>
  <c r="L92" i="25"/>
  <c r="H92" i="25"/>
  <c r="V92" i="25" s="1"/>
  <c r="X92" i="25" s="1"/>
  <c r="U91" i="25"/>
  <c r="R91" i="25"/>
  <c r="L91" i="25"/>
  <c r="H91" i="25"/>
  <c r="V91" i="25" s="1"/>
  <c r="X91" i="25" s="1"/>
  <c r="U90" i="25"/>
  <c r="R90" i="25"/>
  <c r="L90" i="25"/>
  <c r="H90" i="25"/>
  <c r="V90" i="25" s="1"/>
  <c r="X90" i="25" s="1"/>
  <c r="U89" i="25"/>
  <c r="R89" i="25"/>
  <c r="L89" i="25"/>
  <c r="H89" i="25"/>
  <c r="V89" i="25" s="1"/>
  <c r="X89" i="25" s="1"/>
  <c r="R88" i="25"/>
  <c r="L88" i="25"/>
  <c r="U87" i="25"/>
  <c r="R87" i="25"/>
  <c r="L87" i="25"/>
  <c r="H87" i="25"/>
  <c r="V87" i="25" s="1"/>
  <c r="X87" i="25" s="1"/>
  <c r="U86" i="25"/>
  <c r="R86" i="25"/>
  <c r="L86" i="25"/>
  <c r="H86" i="25"/>
  <c r="U85" i="25"/>
  <c r="R85" i="25"/>
  <c r="L85" i="25"/>
  <c r="H85" i="25"/>
  <c r="U84" i="25"/>
  <c r="R84" i="25"/>
  <c r="L84" i="25"/>
  <c r="H84" i="25"/>
  <c r="U83" i="25"/>
  <c r="R83" i="25"/>
  <c r="L83" i="25"/>
  <c r="H83" i="25"/>
  <c r="U82" i="25"/>
  <c r="R82" i="25"/>
  <c r="V82" i="25" s="1"/>
  <c r="X82" i="25" s="1"/>
  <c r="L82" i="25"/>
  <c r="H82" i="25"/>
  <c r="U81" i="25"/>
  <c r="R81" i="25"/>
  <c r="L81" i="25"/>
  <c r="H81" i="25"/>
  <c r="V81" i="25" s="1"/>
  <c r="X81" i="25" s="1"/>
  <c r="U80" i="25"/>
  <c r="R80" i="25"/>
  <c r="L80" i="25"/>
  <c r="H80" i="25"/>
  <c r="V80" i="25" s="1"/>
  <c r="X80" i="25" s="1"/>
  <c r="U79" i="25"/>
  <c r="R79" i="25"/>
  <c r="L79" i="25"/>
  <c r="H79" i="25"/>
  <c r="V79" i="25" s="1"/>
  <c r="X79" i="25" s="1"/>
  <c r="U78" i="25"/>
  <c r="R78" i="25"/>
  <c r="V78" i="25" s="1"/>
  <c r="X78" i="25" s="1"/>
  <c r="L78" i="25"/>
  <c r="H78" i="25"/>
  <c r="U77" i="25"/>
  <c r="R77" i="25"/>
  <c r="L77" i="25"/>
  <c r="H77" i="25"/>
  <c r="U76" i="25"/>
  <c r="R76" i="25"/>
  <c r="L76" i="25"/>
  <c r="H76" i="25"/>
  <c r="U75" i="25"/>
  <c r="R75" i="25"/>
  <c r="L75" i="25"/>
  <c r="H75" i="25"/>
  <c r="U74" i="25"/>
  <c r="R74" i="25"/>
  <c r="L74" i="25"/>
  <c r="H74" i="25"/>
  <c r="R73" i="25"/>
  <c r="L73" i="25"/>
  <c r="U72" i="25"/>
  <c r="R72" i="25"/>
  <c r="L72" i="25"/>
  <c r="H72" i="25"/>
  <c r="V72" i="25" s="1"/>
  <c r="X72" i="25" s="1"/>
  <c r="U71" i="25"/>
  <c r="R71" i="25"/>
  <c r="L71" i="25"/>
  <c r="H71" i="25"/>
  <c r="V71" i="25" s="1"/>
  <c r="X71" i="25" s="1"/>
  <c r="U70" i="25"/>
  <c r="R70" i="25"/>
  <c r="L70" i="25"/>
  <c r="H70" i="25"/>
  <c r="U69" i="25"/>
  <c r="R69" i="25"/>
  <c r="L69" i="25"/>
  <c r="H69" i="25"/>
  <c r="U68" i="25"/>
  <c r="R68" i="25"/>
  <c r="L68" i="25"/>
  <c r="H68" i="25"/>
  <c r="R67" i="25"/>
  <c r="L67" i="25"/>
  <c r="U66" i="25"/>
  <c r="R66" i="25"/>
  <c r="V66" i="25" s="1"/>
  <c r="X66" i="25" s="1"/>
  <c r="L66" i="25"/>
  <c r="H66" i="25"/>
  <c r="U65" i="25"/>
  <c r="R65" i="25"/>
  <c r="L65" i="25"/>
  <c r="H65" i="25"/>
  <c r="V65" i="25" s="1"/>
  <c r="X65" i="25" s="1"/>
  <c r="R64" i="25"/>
  <c r="L64" i="25"/>
  <c r="U63" i="25"/>
  <c r="R63" i="25"/>
  <c r="L63" i="25"/>
  <c r="H63" i="25"/>
  <c r="V63" i="25" s="1"/>
  <c r="X63" i="25" s="1"/>
  <c r="R62" i="25"/>
  <c r="L62" i="25"/>
  <c r="U61" i="25"/>
  <c r="R61" i="25"/>
  <c r="L61" i="25"/>
  <c r="H61" i="25"/>
  <c r="V61" i="25" s="1"/>
  <c r="X61" i="25" s="1"/>
  <c r="U60" i="25"/>
  <c r="R60" i="25"/>
  <c r="L60" i="25"/>
  <c r="H60" i="25"/>
  <c r="V60" i="25" s="1"/>
  <c r="X60" i="25" s="1"/>
  <c r="U59" i="25"/>
  <c r="R59" i="25"/>
  <c r="L59" i="25"/>
  <c r="H59" i="25"/>
  <c r="U58" i="25"/>
  <c r="R58" i="25"/>
  <c r="V58" i="25" s="1"/>
  <c r="X58" i="25" s="1"/>
  <c r="L58" i="25"/>
  <c r="H58" i="25"/>
  <c r="U57" i="25"/>
  <c r="R57" i="25"/>
  <c r="L57" i="25"/>
  <c r="H57" i="25"/>
  <c r="U56" i="25"/>
  <c r="R56" i="25"/>
  <c r="L56" i="25"/>
  <c r="H56" i="25"/>
  <c r="U55" i="25"/>
  <c r="R55" i="25"/>
  <c r="L55" i="25"/>
  <c r="H55" i="25"/>
  <c r="U54" i="25"/>
  <c r="R54" i="25"/>
  <c r="L54" i="25"/>
  <c r="H54" i="25"/>
  <c r="R53" i="25"/>
  <c r="L53" i="25"/>
  <c r="U52" i="25"/>
  <c r="R52" i="25"/>
  <c r="L52" i="25"/>
  <c r="H52" i="25"/>
  <c r="U51" i="25"/>
  <c r="R51" i="25"/>
  <c r="L51" i="25"/>
  <c r="H51" i="25"/>
  <c r="U50" i="25"/>
  <c r="R50" i="25"/>
  <c r="V50" i="25" s="1"/>
  <c r="X50" i="25" s="1"/>
  <c r="L50" i="25"/>
  <c r="H50" i="25"/>
  <c r="U49" i="25"/>
  <c r="R49" i="25"/>
  <c r="L49" i="25"/>
  <c r="H49" i="25"/>
  <c r="U48" i="25"/>
  <c r="R48" i="25"/>
  <c r="L48" i="25"/>
  <c r="H48" i="25"/>
  <c r="U47" i="25"/>
  <c r="R47" i="25"/>
  <c r="L47" i="25"/>
  <c r="H47" i="25"/>
  <c r="U46" i="25"/>
  <c r="R46" i="25"/>
  <c r="L46" i="25"/>
  <c r="H46" i="25"/>
  <c r="U45" i="25"/>
  <c r="R45" i="25"/>
  <c r="L45" i="25"/>
  <c r="H45" i="25"/>
  <c r="U44" i="25"/>
  <c r="R44" i="25"/>
  <c r="L44" i="25"/>
  <c r="H44" i="25"/>
  <c r="U43" i="25"/>
  <c r="R43" i="25"/>
  <c r="L43" i="25"/>
  <c r="H43" i="25"/>
  <c r="U42" i="25"/>
  <c r="R42" i="25"/>
  <c r="L42" i="25"/>
  <c r="H42" i="25"/>
  <c r="V42" i="25"/>
  <c r="X42" i="25" s="1"/>
  <c r="U41" i="25"/>
  <c r="R41" i="25"/>
  <c r="L41" i="25"/>
  <c r="H41" i="25"/>
  <c r="U40" i="25"/>
  <c r="R40" i="25"/>
  <c r="L40" i="25"/>
  <c r="H40" i="25"/>
  <c r="U39" i="25"/>
  <c r="R39" i="25"/>
  <c r="L39" i="25"/>
  <c r="H39" i="25"/>
  <c r="U38" i="25"/>
  <c r="R38" i="25"/>
  <c r="L38" i="25"/>
  <c r="H38" i="25"/>
  <c r="U37" i="25"/>
  <c r="R37" i="25"/>
  <c r="L37" i="25"/>
  <c r="H37" i="25"/>
  <c r="U36" i="25"/>
  <c r="R36" i="25"/>
  <c r="L36" i="25"/>
  <c r="H36" i="25"/>
  <c r="U35" i="25"/>
  <c r="R35" i="25"/>
  <c r="L35" i="25"/>
  <c r="H35" i="25"/>
  <c r="U34" i="25"/>
  <c r="R34" i="25"/>
  <c r="L34" i="25"/>
  <c r="H34" i="25"/>
  <c r="U33" i="25"/>
  <c r="R33" i="25"/>
  <c r="L33" i="25"/>
  <c r="H33" i="25"/>
  <c r="U32" i="25"/>
  <c r="R32" i="25"/>
  <c r="L32" i="25"/>
  <c r="H32" i="25"/>
  <c r="U31" i="25"/>
  <c r="R31" i="25"/>
  <c r="L31" i="25"/>
  <c r="H31" i="25"/>
  <c r="U30" i="25"/>
  <c r="R30" i="25"/>
  <c r="L30" i="25"/>
  <c r="H30" i="25"/>
  <c r="U29" i="25"/>
  <c r="R29" i="25"/>
  <c r="L29" i="25"/>
  <c r="H29" i="25"/>
  <c r="U28" i="25"/>
  <c r="R28" i="25"/>
  <c r="L28" i="25"/>
  <c r="H28" i="25"/>
  <c r="U27" i="25"/>
  <c r="R27" i="25"/>
  <c r="L27" i="25"/>
  <c r="H27" i="25"/>
  <c r="U26" i="25"/>
  <c r="R26" i="25"/>
  <c r="L26" i="25"/>
  <c r="H26" i="25"/>
  <c r="U25" i="25"/>
  <c r="R25" i="25"/>
  <c r="L25" i="25"/>
  <c r="H25" i="25"/>
  <c r="U24" i="25"/>
  <c r="R24" i="25"/>
  <c r="L24" i="25"/>
  <c r="H24" i="25"/>
  <c r="U23" i="25"/>
  <c r="R23" i="25"/>
  <c r="L23" i="25"/>
  <c r="H23" i="25"/>
  <c r="U22" i="25"/>
  <c r="R22" i="25"/>
  <c r="L22" i="25"/>
  <c r="H22" i="25"/>
  <c r="U21" i="25"/>
  <c r="R21" i="25"/>
  <c r="L21" i="25"/>
  <c r="H21" i="25"/>
  <c r="U20" i="25"/>
  <c r="R20" i="25"/>
  <c r="L20" i="25"/>
  <c r="H20" i="25"/>
  <c r="U19" i="25"/>
  <c r="R19" i="25"/>
  <c r="L19" i="25"/>
  <c r="H19" i="25"/>
  <c r="U18" i="25"/>
  <c r="R18" i="25"/>
  <c r="L18" i="25"/>
  <c r="H18" i="25"/>
  <c r="U17" i="25"/>
  <c r="R17" i="25"/>
  <c r="L17" i="25"/>
  <c r="H17" i="25"/>
  <c r="U16" i="25"/>
  <c r="R16" i="25"/>
  <c r="L16" i="25"/>
  <c r="H16" i="25"/>
  <c r="U15" i="25"/>
  <c r="R15" i="25"/>
  <c r="L15" i="25"/>
  <c r="H15" i="25"/>
  <c r="U14" i="25"/>
  <c r="R14" i="25"/>
  <c r="L14" i="25"/>
  <c r="H14" i="25"/>
  <c r="U13" i="25"/>
  <c r="R13" i="25"/>
  <c r="L13" i="25"/>
  <c r="H13" i="25"/>
  <c r="U12" i="25"/>
  <c r="R12" i="25"/>
  <c r="L12" i="25"/>
  <c r="H12" i="25"/>
  <c r="U11" i="25"/>
  <c r="R11" i="25"/>
  <c r="L11" i="25"/>
  <c r="H11" i="25"/>
  <c r="U10" i="25"/>
  <c r="R10" i="25"/>
  <c r="L10" i="25"/>
  <c r="H10" i="25"/>
  <c r="U9" i="25"/>
  <c r="R9" i="25"/>
  <c r="L9" i="25"/>
  <c r="H9" i="25"/>
  <c r="D200" i="25"/>
  <c r="X200" i="28" l="1"/>
  <c r="X200" i="27"/>
  <c r="W200" i="26"/>
  <c r="V158" i="26"/>
  <c r="X158" i="26" s="1"/>
  <c r="V166" i="26"/>
  <c r="X166" i="26" s="1"/>
  <c r="V170" i="26"/>
  <c r="X170" i="26" s="1"/>
  <c r="V174" i="26"/>
  <c r="X174" i="26" s="1"/>
  <c r="V182" i="26"/>
  <c r="X182" i="26" s="1"/>
  <c r="V190" i="26"/>
  <c r="X190" i="26" s="1"/>
  <c r="V194" i="26"/>
  <c r="X194" i="26" s="1"/>
  <c r="V110" i="26"/>
  <c r="X110" i="26" s="1"/>
  <c r="V108" i="26"/>
  <c r="X108" i="26" s="1"/>
  <c r="V116" i="26"/>
  <c r="X116" i="26" s="1"/>
  <c r="V75" i="26"/>
  <c r="X75" i="26" s="1"/>
  <c r="V55" i="26"/>
  <c r="X55" i="26" s="1"/>
  <c r="V37" i="26"/>
  <c r="X37" i="26" s="1"/>
  <c r="V29" i="26"/>
  <c r="X29" i="26" s="1"/>
  <c r="V10" i="26"/>
  <c r="X10" i="26" s="1"/>
  <c r="V22" i="26"/>
  <c r="X22" i="26" s="1"/>
  <c r="V24" i="26"/>
  <c r="X24" i="26" s="1"/>
  <c r="V26" i="26"/>
  <c r="X26" i="26" s="1"/>
  <c r="V28" i="26"/>
  <c r="X28" i="26" s="1"/>
  <c r="V38" i="26"/>
  <c r="X38" i="26" s="1"/>
  <c r="V40" i="26"/>
  <c r="X40" i="26" s="1"/>
  <c r="V42" i="26"/>
  <c r="X42" i="26" s="1"/>
  <c r="V44" i="26"/>
  <c r="X44" i="26" s="1"/>
  <c r="V25" i="26"/>
  <c r="X25" i="26" s="1"/>
  <c r="V41" i="26"/>
  <c r="X41" i="26" s="1"/>
  <c r="V59" i="26"/>
  <c r="X59" i="26" s="1"/>
  <c r="V12" i="26"/>
  <c r="X12" i="26" s="1"/>
  <c r="V56" i="26"/>
  <c r="X56" i="26" s="1"/>
  <c r="V58" i="26"/>
  <c r="X58" i="26" s="1"/>
  <c r="V60" i="26"/>
  <c r="X60" i="26" s="1"/>
  <c r="V76" i="26"/>
  <c r="X76" i="26" s="1"/>
  <c r="V78" i="26"/>
  <c r="X78" i="26" s="1"/>
  <c r="V79" i="26"/>
  <c r="X79" i="26" s="1"/>
  <c r="V80" i="26"/>
  <c r="X80" i="26" s="1"/>
  <c r="V82" i="26"/>
  <c r="X82" i="26" s="1"/>
  <c r="V93" i="26"/>
  <c r="X93" i="26" s="1"/>
  <c r="V94" i="26"/>
  <c r="X94" i="26" s="1"/>
  <c r="V101" i="26"/>
  <c r="X101" i="26" s="1"/>
  <c r="V102" i="26"/>
  <c r="X102" i="26" s="1"/>
  <c r="V125" i="26"/>
  <c r="X125" i="26" s="1"/>
  <c r="V126" i="26"/>
  <c r="X126" i="26" s="1"/>
  <c r="V136" i="26"/>
  <c r="X136" i="26" s="1"/>
  <c r="V138" i="26"/>
  <c r="X138" i="26" s="1"/>
  <c r="V139" i="26"/>
  <c r="X139" i="26" s="1"/>
  <c r="V140" i="26"/>
  <c r="X140" i="26" s="1"/>
  <c r="V142" i="26"/>
  <c r="X142" i="26" s="1"/>
  <c r="V144" i="26"/>
  <c r="X144" i="26" s="1"/>
  <c r="V146" i="26"/>
  <c r="X146" i="26" s="1"/>
  <c r="V148" i="26"/>
  <c r="X148" i="26" s="1"/>
  <c r="V150" i="26"/>
  <c r="X150" i="26" s="1"/>
  <c r="V152" i="26"/>
  <c r="X152" i="26" s="1"/>
  <c r="V154" i="26"/>
  <c r="X154" i="26" s="1"/>
  <c r="V160" i="26"/>
  <c r="X160" i="26" s="1"/>
  <c r="V161" i="26"/>
  <c r="X161" i="26" s="1"/>
  <c r="V168" i="26"/>
  <c r="X168" i="26" s="1"/>
  <c r="V169" i="26"/>
  <c r="X169" i="26" s="1"/>
  <c r="V176" i="26"/>
  <c r="X176" i="26" s="1"/>
  <c r="V177" i="26"/>
  <c r="X177" i="26" s="1"/>
  <c r="V184" i="26"/>
  <c r="X184" i="26" s="1"/>
  <c r="V185" i="26"/>
  <c r="X185" i="26" s="1"/>
  <c r="V187" i="26"/>
  <c r="X187" i="26" s="1"/>
  <c r="V189" i="26"/>
  <c r="X189" i="26" s="1"/>
  <c r="V196" i="26"/>
  <c r="X196" i="26" s="1"/>
  <c r="V137" i="26"/>
  <c r="X137" i="26" s="1"/>
  <c r="V85" i="26"/>
  <c r="X85" i="26" s="1"/>
  <c r="V77" i="26"/>
  <c r="X77" i="26" s="1"/>
  <c r="V65" i="26"/>
  <c r="X65" i="26" s="1"/>
  <c r="V57" i="26"/>
  <c r="X57" i="26" s="1"/>
  <c r="V47" i="26"/>
  <c r="X47" i="26" s="1"/>
  <c r="V39" i="26"/>
  <c r="X39" i="26" s="1"/>
  <c r="V31" i="26"/>
  <c r="X31" i="26" s="1"/>
  <c r="V23" i="26"/>
  <c r="X23" i="26" s="1"/>
  <c r="V15" i="26"/>
  <c r="X15" i="26" s="1"/>
  <c r="V14" i="26"/>
  <c r="X14" i="26" s="1"/>
  <c r="V16" i="26"/>
  <c r="X16" i="26" s="1"/>
  <c r="V17" i="26"/>
  <c r="X17" i="26" s="1"/>
  <c r="V18" i="26"/>
  <c r="X18" i="26" s="1"/>
  <c r="V20" i="26"/>
  <c r="X20" i="26" s="1"/>
  <c r="V30" i="26"/>
  <c r="X30" i="26" s="1"/>
  <c r="V32" i="26"/>
  <c r="X32" i="26" s="1"/>
  <c r="V33" i="26"/>
  <c r="X33" i="26" s="1"/>
  <c r="V34" i="26"/>
  <c r="X34" i="26" s="1"/>
  <c r="V36" i="26"/>
  <c r="X36" i="26" s="1"/>
  <c r="V46" i="26"/>
  <c r="X46" i="26" s="1"/>
  <c r="V48" i="26"/>
  <c r="X48" i="26" s="1"/>
  <c r="V49" i="26"/>
  <c r="X49" i="26" s="1"/>
  <c r="V50" i="26"/>
  <c r="X50" i="26" s="1"/>
  <c r="V52" i="26"/>
  <c r="X52" i="26" s="1"/>
  <c r="V54" i="26"/>
  <c r="X54" i="26" s="1"/>
  <c r="V66" i="26"/>
  <c r="X66" i="26" s="1"/>
  <c r="V68" i="26"/>
  <c r="X68" i="26" s="1"/>
  <c r="V69" i="26"/>
  <c r="X69" i="26" s="1"/>
  <c r="V70" i="26"/>
  <c r="X70" i="26" s="1"/>
  <c r="V72" i="26"/>
  <c r="X72" i="26" s="1"/>
  <c r="V74" i="26"/>
  <c r="X74" i="26" s="1"/>
  <c r="V84" i="26"/>
  <c r="X84" i="26" s="1"/>
  <c r="V86" i="26"/>
  <c r="X86" i="26" s="1"/>
  <c r="V87" i="26"/>
  <c r="X87" i="26" s="1"/>
  <c r="V90" i="26"/>
  <c r="X90" i="26" s="1"/>
  <c r="V97" i="26"/>
  <c r="X97" i="26" s="1"/>
  <c r="V98" i="26"/>
  <c r="X98" i="26" s="1"/>
  <c r="V105" i="26"/>
  <c r="X105" i="26" s="1"/>
  <c r="V106" i="26"/>
  <c r="X106" i="26" s="1"/>
  <c r="V121" i="26"/>
  <c r="X121" i="26" s="1"/>
  <c r="V122" i="26"/>
  <c r="X122" i="26" s="1"/>
  <c r="V129" i="26"/>
  <c r="X129" i="26" s="1"/>
  <c r="V130" i="26"/>
  <c r="X130" i="26" s="1"/>
  <c r="V134" i="26"/>
  <c r="X134" i="26" s="1"/>
  <c r="V155" i="26"/>
  <c r="X155" i="26" s="1"/>
  <c r="V156" i="26"/>
  <c r="X156" i="26" s="1"/>
  <c r="V164" i="26"/>
  <c r="X164" i="26" s="1"/>
  <c r="V165" i="26"/>
  <c r="X165" i="26" s="1"/>
  <c r="V172" i="26"/>
  <c r="X172" i="26" s="1"/>
  <c r="V173" i="26"/>
  <c r="X173" i="26" s="1"/>
  <c r="V180" i="26"/>
  <c r="X180" i="26" s="1"/>
  <c r="V181" i="26"/>
  <c r="X181" i="26" s="1"/>
  <c r="V186" i="26"/>
  <c r="X186" i="26" s="1"/>
  <c r="V188" i="26"/>
  <c r="X188" i="26" s="1"/>
  <c r="V192" i="26"/>
  <c r="X192" i="26" s="1"/>
  <c r="V193" i="26"/>
  <c r="X193" i="26" s="1"/>
  <c r="V153" i="26"/>
  <c r="X153" i="26" s="1"/>
  <c r="V151" i="26"/>
  <c r="X151" i="26" s="1"/>
  <c r="V149" i="26"/>
  <c r="X149" i="26" s="1"/>
  <c r="V147" i="26"/>
  <c r="X147" i="26" s="1"/>
  <c r="V145" i="26"/>
  <c r="X145" i="26" s="1"/>
  <c r="V143" i="26"/>
  <c r="X143" i="26" s="1"/>
  <c r="V133" i="26"/>
  <c r="X133" i="26" s="1"/>
  <c r="V89" i="26"/>
  <c r="X89" i="26" s="1"/>
  <c r="V81" i="26"/>
  <c r="X81" i="26" s="1"/>
  <c r="V71" i="26"/>
  <c r="X71" i="26" s="1"/>
  <c r="V61" i="26"/>
  <c r="X61" i="26" s="1"/>
  <c r="V51" i="26"/>
  <c r="X51" i="26" s="1"/>
  <c r="V43" i="26"/>
  <c r="X43" i="26" s="1"/>
  <c r="V35" i="26"/>
  <c r="X35" i="26" s="1"/>
  <c r="V27" i="26"/>
  <c r="X27" i="26" s="1"/>
  <c r="V19" i="26"/>
  <c r="X19" i="26" s="1"/>
  <c r="V11" i="26"/>
  <c r="X11" i="26" s="1"/>
  <c r="V197" i="26"/>
  <c r="X197" i="26" s="1"/>
  <c r="V91" i="26"/>
  <c r="X91" i="26" s="1"/>
  <c r="V95" i="26"/>
  <c r="X95" i="26" s="1"/>
  <c r="V99" i="26"/>
  <c r="X99" i="26" s="1"/>
  <c r="V103" i="26"/>
  <c r="X103" i="26" s="1"/>
  <c r="V109" i="26"/>
  <c r="X109" i="26" s="1"/>
  <c r="V111" i="26"/>
  <c r="X111" i="26" s="1"/>
  <c r="V113" i="26"/>
  <c r="X113" i="26" s="1"/>
  <c r="V115" i="26"/>
  <c r="X115" i="26" s="1"/>
  <c r="V117" i="26"/>
  <c r="X117" i="26" s="1"/>
  <c r="V119" i="26"/>
  <c r="X119" i="26" s="1"/>
  <c r="V123" i="26"/>
  <c r="X123" i="26" s="1"/>
  <c r="V127" i="26"/>
  <c r="X127" i="26" s="1"/>
  <c r="V131" i="26"/>
  <c r="X131" i="26" s="1"/>
  <c r="V159" i="26"/>
  <c r="X159" i="26" s="1"/>
  <c r="V163" i="26"/>
  <c r="X163" i="26" s="1"/>
  <c r="V167" i="26"/>
  <c r="X167" i="26" s="1"/>
  <c r="V171" i="26"/>
  <c r="X171" i="26" s="1"/>
  <c r="V175" i="26"/>
  <c r="X175" i="26" s="1"/>
  <c r="V179" i="26"/>
  <c r="X179" i="26" s="1"/>
  <c r="V183" i="26"/>
  <c r="X183" i="26" s="1"/>
  <c r="V191" i="26"/>
  <c r="X191" i="26" s="1"/>
  <c r="V195" i="26"/>
  <c r="X195" i="26" s="1"/>
  <c r="D200" i="26"/>
  <c r="R200" i="26"/>
  <c r="V9" i="26"/>
  <c r="X9" i="26" s="1"/>
  <c r="V59" i="25"/>
  <c r="X59" i="25" s="1"/>
  <c r="V86" i="25"/>
  <c r="X86" i="25" s="1"/>
  <c r="V74" i="25"/>
  <c r="X74" i="25" s="1"/>
  <c r="V70" i="25"/>
  <c r="X70" i="25" s="1"/>
  <c r="V46" i="25"/>
  <c r="X46" i="25" s="1"/>
  <c r="V11" i="25"/>
  <c r="X11" i="25" s="1"/>
  <c r="V18" i="25"/>
  <c r="X18" i="25" s="1"/>
  <c r="V19" i="25"/>
  <c r="X19" i="25" s="1"/>
  <c r="V20" i="25"/>
  <c r="X20" i="25" s="1"/>
  <c r="V21" i="25"/>
  <c r="X21" i="25" s="1"/>
  <c r="V22" i="25"/>
  <c r="X22" i="25" s="1"/>
  <c r="V26" i="25"/>
  <c r="X26" i="25" s="1"/>
  <c r="V27" i="25"/>
  <c r="X27" i="25" s="1"/>
  <c r="V28" i="25"/>
  <c r="X28" i="25" s="1"/>
  <c r="V34" i="25"/>
  <c r="X34" i="25" s="1"/>
  <c r="V38" i="25"/>
  <c r="X38" i="25" s="1"/>
  <c r="V105" i="25"/>
  <c r="X105" i="25" s="1"/>
  <c r="V106" i="25"/>
  <c r="X106" i="25" s="1"/>
  <c r="V108" i="25"/>
  <c r="X108" i="25" s="1"/>
  <c r="V109" i="25"/>
  <c r="X109" i="25" s="1"/>
  <c r="V110" i="25"/>
  <c r="X110" i="25" s="1"/>
  <c r="V111" i="25"/>
  <c r="X111" i="25" s="1"/>
  <c r="V115" i="25"/>
  <c r="X115" i="25" s="1"/>
  <c r="V117" i="25"/>
  <c r="X117" i="25" s="1"/>
  <c r="V119" i="25"/>
  <c r="X119" i="25" s="1"/>
  <c r="V120" i="25"/>
  <c r="X120" i="25" s="1"/>
  <c r="V121" i="25"/>
  <c r="X121" i="25" s="1"/>
  <c r="V126" i="25"/>
  <c r="X126" i="25" s="1"/>
  <c r="V127" i="25"/>
  <c r="X127" i="25" s="1"/>
  <c r="V128" i="25"/>
  <c r="X128" i="25" s="1"/>
  <c r="V129" i="25"/>
  <c r="X129" i="25" s="1"/>
  <c r="V130" i="25"/>
  <c r="X130" i="25" s="1"/>
  <c r="V135" i="25"/>
  <c r="X135" i="25" s="1"/>
  <c r="V136" i="25"/>
  <c r="X136" i="25" s="1"/>
  <c r="V137" i="25"/>
  <c r="X137" i="25" s="1"/>
  <c r="V138" i="25"/>
  <c r="X138" i="25" s="1"/>
  <c r="V139" i="25"/>
  <c r="X139" i="25" s="1"/>
  <c r="V145" i="25"/>
  <c r="X145" i="25" s="1"/>
  <c r="V146" i="25"/>
  <c r="X146" i="25" s="1"/>
  <c r="V147" i="25"/>
  <c r="X147" i="25" s="1"/>
  <c r="V148" i="25"/>
  <c r="X148" i="25" s="1"/>
  <c r="V149" i="25"/>
  <c r="X149" i="25" s="1"/>
  <c r="V153" i="25"/>
  <c r="X153" i="25" s="1"/>
  <c r="V154" i="25"/>
  <c r="X154" i="25" s="1"/>
  <c r="V155" i="25"/>
  <c r="X155" i="25" s="1"/>
  <c r="V156" i="25"/>
  <c r="X156" i="25" s="1"/>
  <c r="V158" i="25"/>
  <c r="X158" i="25" s="1"/>
  <c r="V159" i="25"/>
  <c r="X159" i="25" s="1"/>
  <c r="V163" i="25"/>
  <c r="X163" i="25" s="1"/>
  <c r="V164" i="25"/>
  <c r="X164" i="25" s="1"/>
  <c r="V165" i="25"/>
  <c r="X165" i="25" s="1"/>
  <c r="V166" i="25"/>
  <c r="X166" i="25" s="1"/>
  <c r="V167" i="25"/>
  <c r="X167" i="25" s="1"/>
  <c r="V171" i="25"/>
  <c r="X171" i="25" s="1"/>
  <c r="V172" i="25"/>
  <c r="X172" i="25" s="1"/>
  <c r="V173" i="25"/>
  <c r="X173" i="25" s="1"/>
  <c r="V174" i="25"/>
  <c r="X174" i="25" s="1"/>
  <c r="V175" i="25"/>
  <c r="X175" i="25" s="1"/>
  <c r="V181" i="25"/>
  <c r="X181" i="25" s="1"/>
  <c r="V183" i="25"/>
  <c r="X183" i="25" s="1"/>
  <c r="V184" i="25"/>
  <c r="X184" i="25" s="1"/>
  <c r="V185" i="25"/>
  <c r="X185" i="25" s="1"/>
  <c r="V189" i="25"/>
  <c r="X189" i="25" s="1"/>
  <c r="V190" i="25"/>
  <c r="X190" i="25" s="1"/>
  <c r="V191" i="25"/>
  <c r="X191" i="25" s="1"/>
  <c r="V193" i="25"/>
  <c r="X193" i="25" s="1"/>
  <c r="V195" i="25"/>
  <c r="X195" i="25" s="1"/>
  <c r="V197" i="25"/>
  <c r="X197" i="25" s="1"/>
  <c r="V29" i="25"/>
  <c r="X29" i="25" s="1"/>
  <c r="V14" i="25"/>
  <c r="X14" i="25" s="1"/>
  <c r="V54" i="25"/>
  <c r="X54" i="25" s="1"/>
  <c r="V30" i="25"/>
  <c r="X30" i="25" s="1"/>
  <c r="V12" i="25"/>
  <c r="X12" i="25" s="1"/>
  <c r="V13" i="25"/>
  <c r="X13" i="25" s="1"/>
  <c r="V35" i="25"/>
  <c r="X35" i="25" s="1"/>
  <c r="V36" i="25"/>
  <c r="X36" i="25" s="1"/>
  <c r="V37" i="25"/>
  <c r="X37" i="25" s="1"/>
  <c r="V43" i="25"/>
  <c r="X43" i="25" s="1"/>
  <c r="V44" i="25"/>
  <c r="X44" i="25" s="1"/>
  <c r="V45" i="25"/>
  <c r="X45" i="25" s="1"/>
  <c r="V51" i="25"/>
  <c r="X51" i="25" s="1"/>
  <c r="V52" i="25"/>
  <c r="X52" i="25" s="1"/>
  <c r="V194" i="25"/>
  <c r="X194" i="25" s="1"/>
  <c r="V10" i="25"/>
  <c r="X10" i="25" s="1"/>
  <c r="V15" i="25"/>
  <c r="X15" i="25" s="1"/>
  <c r="V16" i="25"/>
  <c r="X16" i="25" s="1"/>
  <c r="V17" i="25"/>
  <c r="X17" i="25" s="1"/>
  <c r="V23" i="25"/>
  <c r="X23" i="25" s="1"/>
  <c r="V24" i="25"/>
  <c r="X24" i="25" s="1"/>
  <c r="V25" i="25"/>
  <c r="X25" i="25" s="1"/>
  <c r="V31" i="25"/>
  <c r="X31" i="25" s="1"/>
  <c r="V32" i="25"/>
  <c r="X32" i="25" s="1"/>
  <c r="V33" i="25"/>
  <c r="X33" i="25" s="1"/>
  <c r="V39" i="25"/>
  <c r="X39" i="25" s="1"/>
  <c r="V40" i="25"/>
  <c r="X40" i="25" s="1"/>
  <c r="V41" i="25"/>
  <c r="X41" i="25" s="1"/>
  <c r="V47" i="25"/>
  <c r="X47" i="25" s="1"/>
  <c r="V48" i="25"/>
  <c r="X48" i="25" s="1"/>
  <c r="V49" i="25"/>
  <c r="X49" i="25" s="1"/>
  <c r="V55" i="25"/>
  <c r="X55" i="25" s="1"/>
  <c r="V56" i="25"/>
  <c r="X56" i="25" s="1"/>
  <c r="V57" i="25"/>
  <c r="X57" i="25" s="1"/>
  <c r="V68" i="25"/>
  <c r="X68" i="25" s="1"/>
  <c r="V69" i="25"/>
  <c r="X69" i="25" s="1"/>
  <c r="V75" i="25"/>
  <c r="X75" i="25" s="1"/>
  <c r="V76" i="25"/>
  <c r="X76" i="25" s="1"/>
  <c r="V77" i="25"/>
  <c r="X77" i="25" s="1"/>
  <c r="V83" i="25"/>
  <c r="X83" i="25" s="1"/>
  <c r="V84" i="25"/>
  <c r="X84" i="25" s="1"/>
  <c r="V85" i="25"/>
  <c r="X85" i="25" s="1"/>
  <c r="V94" i="25"/>
  <c r="X94" i="25" s="1"/>
  <c r="V95" i="25"/>
  <c r="X95" i="25" s="1"/>
  <c r="V96" i="25"/>
  <c r="X96" i="25" s="1"/>
  <c r="V102" i="25"/>
  <c r="X102" i="25" s="1"/>
  <c r="V103" i="25"/>
  <c r="X103" i="25" s="1"/>
  <c r="V104" i="25"/>
  <c r="X104" i="25" s="1"/>
  <c r="V112" i="25"/>
  <c r="X112" i="25" s="1"/>
  <c r="V113" i="25"/>
  <c r="X113" i="25" s="1"/>
  <c r="V114" i="25"/>
  <c r="X114" i="25" s="1"/>
  <c r="V122" i="25"/>
  <c r="X122" i="25" s="1"/>
  <c r="V123" i="25"/>
  <c r="X123" i="25" s="1"/>
  <c r="V124" i="25"/>
  <c r="X124" i="25" s="1"/>
  <c r="V131" i="25"/>
  <c r="X131" i="25" s="1"/>
  <c r="V133" i="25"/>
  <c r="X133" i="25" s="1"/>
  <c r="V134" i="25"/>
  <c r="X134" i="25" s="1"/>
  <c r="V140" i="25"/>
  <c r="X140" i="25" s="1"/>
  <c r="V142" i="25"/>
  <c r="X142" i="25" s="1"/>
  <c r="V143" i="25"/>
  <c r="X143" i="25" s="1"/>
  <c r="V144" i="25"/>
  <c r="X144" i="25" s="1"/>
  <c r="V150" i="25"/>
  <c r="X150" i="25" s="1"/>
  <c r="V151" i="25"/>
  <c r="X151" i="25" s="1"/>
  <c r="V152" i="25"/>
  <c r="X152" i="25" s="1"/>
  <c r="V160" i="25"/>
  <c r="X160" i="25" s="1"/>
  <c r="V161" i="25"/>
  <c r="X161" i="25" s="1"/>
  <c r="V162" i="25"/>
  <c r="X162" i="25" s="1"/>
  <c r="V168" i="25"/>
  <c r="X168" i="25" s="1"/>
  <c r="V169" i="25"/>
  <c r="X169" i="25" s="1"/>
  <c r="V170" i="25"/>
  <c r="X170" i="25" s="1"/>
  <c r="V176" i="25"/>
  <c r="X176" i="25" s="1"/>
  <c r="V177" i="25"/>
  <c r="V179" i="25"/>
  <c r="X179" i="25" s="1"/>
  <c r="V180" i="25"/>
  <c r="X180" i="25" s="1"/>
  <c r="V187" i="25"/>
  <c r="X187" i="25" s="1"/>
  <c r="V192" i="25"/>
  <c r="X192" i="25" s="1"/>
  <c r="V196" i="25"/>
  <c r="X196" i="25" s="1"/>
  <c r="X177" i="25"/>
  <c r="X178" i="25"/>
  <c r="V188" i="25"/>
  <c r="X188" i="25" s="1"/>
  <c r="V182" i="25"/>
  <c r="X182" i="25" s="1"/>
  <c r="V186" i="25"/>
  <c r="X186" i="25" s="1"/>
  <c r="R200" i="25"/>
  <c r="V9" i="25"/>
  <c r="X9" i="25" s="1"/>
  <c r="V116" i="25"/>
  <c r="X116" i="25" s="1"/>
  <c r="X125" i="25"/>
  <c r="W188" i="24"/>
  <c r="W187" i="24"/>
  <c r="W178" i="24"/>
  <c r="W177" i="24"/>
  <c r="W125" i="24"/>
  <c r="W121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9" i="24"/>
  <c r="S200" i="24"/>
  <c r="Q200" i="24"/>
  <c r="J200" i="24"/>
  <c r="I200" i="24"/>
  <c r="R198" i="24"/>
  <c r="L198" i="24"/>
  <c r="U197" i="24"/>
  <c r="R197" i="24"/>
  <c r="L197" i="24"/>
  <c r="H197" i="24"/>
  <c r="U196" i="24"/>
  <c r="R196" i="24"/>
  <c r="L196" i="24"/>
  <c r="H196" i="24"/>
  <c r="U195" i="24"/>
  <c r="R195" i="24"/>
  <c r="L195" i="24"/>
  <c r="H195" i="24"/>
  <c r="U194" i="24"/>
  <c r="R194" i="24"/>
  <c r="L194" i="24"/>
  <c r="H194" i="24"/>
  <c r="U193" i="24"/>
  <c r="R193" i="24"/>
  <c r="L193" i="24"/>
  <c r="H193" i="24"/>
  <c r="U192" i="24"/>
  <c r="R192" i="24"/>
  <c r="L192" i="24"/>
  <c r="H192" i="24"/>
  <c r="U191" i="24"/>
  <c r="R191" i="24"/>
  <c r="L191" i="24"/>
  <c r="H191" i="24"/>
  <c r="U190" i="24"/>
  <c r="R190" i="24"/>
  <c r="L190" i="24"/>
  <c r="H190" i="24"/>
  <c r="U189" i="24"/>
  <c r="R189" i="24"/>
  <c r="L189" i="24"/>
  <c r="H189" i="24"/>
  <c r="V189" i="24" s="1"/>
  <c r="X189" i="24" s="1"/>
  <c r="U188" i="24"/>
  <c r="R188" i="24"/>
  <c r="V188" i="24" s="1"/>
  <c r="L188" i="24"/>
  <c r="H188" i="24"/>
  <c r="U187" i="24"/>
  <c r="R187" i="24"/>
  <c r="L187" i="24"/>
  <c r="H187" i="24"/>
  <c r="U186" i="24"/>
  <c r="R186" i="24"/>
  <c r="V186" i="24" s="1"/>
  <c r="L186" i="24"/>
  <c r="H186" i="24"/>
  <c r="U185" i="24"/>
  <c r="R185" i="24"/>
  <c r="L185" i="24"/>
  <c r="H185" i="24"/>
  <c r="U184" i="24"/>
  <c r="R184" i="24"/>
  <c r="L184" i="24"/>
  <c r="H184" i="24"/>
  <c r="U183" i="24"/>
  <c r="R183" i="24"/>
  <c r="L183" i="24"/>
  <c r="H183" i="24"/>
  <c r="U182" i="24"/>
  <c r="R182" i="24"/>
  <c r="L182" i="24"/>
  <c r="H182" i="24"/>
  <c r="U181" i="24"/>
  <c r="R181" i="24"/>
  <c r="L181" i="24"/>
  <c r="H181" i="24"/>
  <c r="V181" i="24" s="1"/>
  <c r="X181" i="24" s="1"/>
  <c r="U180" i="24"/>
  <c r="R180" i="24"/>
  <c r="L180" i="24"/>
  <c r="H180" i="24"/>
  <c r="V180" i="24" s="1"/>
  <c r="X180" i="24" s="1"/>
  <c r="U179" i="24"/>
  <c r="R179" i="24"/>
  <c r="L179" i="24"/>
  <c r="H179" i="24"/>
  <c r="V179" i="24" s="1"/>
  <c r="X179" i="24" s="1"/>
  <c r="U178" i="24"/>
  <c r="R178" i="24"/>
  <c r="L178" i="24"/>
  <c r="H178" i="24"/>
  <c r="U177" i="24"/>
  <c r="R177" i="24"/>
  <c r="L177" i="24"/>
  <c r="H177" i="24"/>
  <c r="U176" i="24"/>
  <c r="R176" i="24"/>
  <c r="L176" i="24"/>
  <c r="H176" i="24"/>
  <c r="U175" i="24"/>
  <c r="R175" i="24"/>
  <c r="L175" i="24"/>
  <c r="H175" i="24"/>
  <c r="U174" i="24"/>
  <c r="R174" i="24"/>
  <c r="L174" i="24"/>
  <c r="H174" i="24"/>
  <c r="U173" i="24"/>
  <c r="R173" i="24"/>
  <c r="L173" i="24"/>
  <c r="H173" i="24"/>
  <c r="U172" i="24"/>
  <c r="R172" i="24"/>
  <c r="L172" i="24"/>
  <c r="H172" i="24"/>
  <c r="U171" i="24"/>
  <c r="R171" i="24"/>
  <c r="L171" i="24"/>
  <c r="H171" i="24"/>
  <c r="U170" i="24"/>
  <c r="R170" i="24"/>
  <c r="L170" i="24"/>
  <c r="H170" i="24"/>
  <c r="U169" i="24"/>
  <c r="R169" i="24"/>
  <c r="L169" i="24"/>
  <c r="H169" i="24"/>
  <c r="U168" i="24"/>
  <c r="R168" i="24"/>
  <c r="L168" i="24"/>
  <c r="H168" i="24"/>
  <c r="U167" i="24"/>
  <c r="R167" i="24"/>
  <c r="L167" i="24"/>
  <c r="H167" i="24"/>
  <c r="U166" i="24"/>
  <c r="R166" i="24"/>
  <c r="L166" i="24"/>
  <c r="H166" i="24"/>
  <c r="U165" i="24"/>
  <c r="R165" i="24"/>
  <c r="L165" i="24"/>
  <c r="H165" i="24"/>
  <c r="U164" i="24"/>
  <c r="R164" i="24"/>
  <c r="L164" i="24"/>
  <c r="H164" i="24"/>
  <c r="U163" i="24"/>
  <c r="R163" i="24"/>
  <c r="L163" i="24"/>
  <c r="H163" i="24"/>
  <c r="U162" i="24"/>
  <c r="R162" i="24"/>
  <c r="L162" i="24"/>
  <c r="H162" i="24"/>
  <c r="U161" i="24"/>
  <c r="R161" i="24"/>
  <c r="L161" i="24"/>
  <c r="H161" i="24"/>
  <c r="U160" i="24"/>
  <c r="R160" i="24"/>
  <c r="L160" i="24"/>
  <c r="H160" i="24"/>
  <c r="U159" i="24"/>
  <c r="R159" i="24"/>
  <c r="L159" i="24"/>
  <c r="H159" i="24"/>
  <c r="U158" i="24"/>
  <c r="R158" i="24"/>
  <c r="L158" i="24"/>
  <c r="H158" i="24"/>
  <c r="R157" i="24"/>
  <c r="L157" i="24"/>
  <c r="U156" i="24"/>
  <c r="R156" i="24"/>
  <c r="L156" i="24"/>
  <c r="H156" i="24"/>
  <c r="U155" i="24"/>
  <c r="R155" i="24"/>
  <c r="L155" i="24"/>
  <c r="H155" i="24"/>
  <c r="U154" i="24"/>
  <c r="R154" i="24"/>
  <c r="L154" i="24"/>
  <c r="H154" i="24"/>
  <c r="U153" i="24"/>
  <c r="R153" i="24"/>
  <c r="L153" i="24"/>
  <c r="H153" i="24"/>
  <c r="U152" i="24"/>
  <c r="R152" i="24"/>
  <c r="L152" i="24"/>
  <c r="H152" i="24"/>
  <c r="U151" i="24"/>
  <c r="R151" i="24"/>
  <c r="L151" i="24"/>
  <c r="H151" i="24"/>
  <c r="U150" i="24"/>
  <c r="R150" i="24"/>
  <c r="L150" i="24"/>
  <c r="H150" i="24"/>
  <c r="U149" i="24"/>
  <c r="R149" i="24"/>
  <c r="L149" i="24"/>
  <c r="H149" i="24"/>
  <c r="U148" i="24"/>
  <c r="R148" i="24"/>
  <c r="L148" i="24"/>
  <c r="H148" i="24"/>
  <c r="U147" i="24"/>
  <c r="R147" i="24"/>
  <c r="L147" i="24"/>
  <c r="H147" i="24"/>
  <c r="V147" i="24"/>
  <c r="X147" i="24" s="1"/>
  <c r="U146" i="24"/>
  <c r="R146" i="24"/>
  <c r="L146" i="24"/>
  <c r="H146" i="24"/>
  <c r="U145" i="24"/>
  <c r="R145" i="24"/>
  <c r="L145" i="24"/>
  <c r="H145" i="24"/>
  <c r="V145" i="24" s="1"/>
  <c r="X145" i="24" s="1"/>
  <c r="U144" i="24"/>
  <c r="R144" i="24"/>
  <c r="L144" i="24"/>
  <c r="H144" i="24"/>
  <c r="V144" i="24" s="1"/>
  <c r="X144" i="24" s="1"/>
  <c r="U143" i="24"/>
  <c r="R143" i="24"/>
  <c r="V143" i="24" s="1"/>
  <c r="X143" i="24" s="1"/>
  <c r="L143" i="24"/>
  <c r="H143" i="24"/>
  <c r="U142" i="24"/>
  <c r="R142" i="24"/>
  <c r="L142" i="24"/>
  <c r="H142" i="24"/>
  <c r="R141" i="24"/>
  <c r="L141" i="24"/>
  <c r="U140" i="24"/>
  <c r="R140" i="24"/>
  <c r="L140" i="24"/>
  <c r="H140" i="24"/>
  <c r="U139" i="24"/>
  <c r="R139" i="24"/>
  <c r="L139" i="24"/>
  <c r="H139" i="24"/>
  <c r="U138" i="24"/>
  <c r="R138" i="24"/>
  <c r="L138" i="24"/>
  <c r="H138" i="24"/>
  <c r="U137" i="24"/>
  <c r="R137" i="24"/>
  <c r="V137" i="24" s="1"/>
  <c r="X137" i="24" s="1"/>
  <c r="L137" i="24"/>
  <c r="H137" i="24"/>
  <c r="U136" i="24"/>
  <c r="R136" i="24"/>
  <c r="L136" i="24"/>
  <c r="H136" i="24"/>
  <c r="U135" i="24"/>
  <c r="R135" i="24"/>
  <c r="L135" i="24"/>
  <c r="H135" i="24"/>
  <c r="U134" i="24"/>
  <c r="R134" i="24"/>
  <c r="L134" i="24"/>
  <c r="H134" i="24"/>
  <c r="U133" i="24"/>
  <c r="R133" i="24"/>
  <c r="L133" i="24"/>
  <c r="H133" i="24"/>
  <c r="R132" i="24"/>
  <c r="L132" i="24"/>
  <c r="U131" i="24"/>
  <c r="R131" i="24"/>
  <c r="L131" i="24"/>
  <c r="H131" i="24"/>
  <c r="U130" i="24"/>
  <c r="R130" i="24"/>
  <c r="L130" i="24"/>
  <c r="H130" i="24"/>
  <c r="U129" i="24"/>
  <c r="R129" i="24"/>
  <c r="L129" i="24"/>
  <c r="H129" i="24"/>
  <c r="U128" i="24"/>
  <c r="R128" i="24"/>
  <c r="L128" i="24"/>
  <c r="H128" i="24"/>
  <c r="U127" i="24"/>
  <c r="R127" i="24"/>
  <c r="L127" i="24"/>
  <c r="H127" i="24"/>
  <c r="U126" i="24"/>
  <c r="R126" i="24"/>
  <c r="L126" i="24"/>
  <c r="H126" i="24"/>
  <c r="V126" i="24" s="1"/>
  <c r="X126" i="24" s="1"/>
  <c r="U125" i="24"/>
  <c r="R125" i="24"/>
  <c r="L125" i="24"/>
  <c r="H125" i="24"/>
  <c r="V125" i="24" s="1"/>
  <c r="X125" i="24" s="1"/>
  <c r="U124" i="24"/>
  <c r="R124" i="24"/>
  <c r="V124" i="24" s="1"/>
  <c r="X124" i="24" s="1"/>
  <c r="L124" i="24"/>
  <c r="H124" i="24"/>
  <c r="U123" i="24"/>
  <c r="R123" i="24"/>
  <c r="L123" i="24"/>
  <c r="H123" i="24"/>
  <c r="U122" i="24"/>
  <c r="R122" i="24"/>
  <c r="L122" i="24"/>
  <c r="H122" i="24"/>
  <c r="U121" i="24"/>
  <c r="R121" i="24"/>
  <c r="L121" i="24"/>
  <c r="H121" i="24"/>
  <c r="U120" i="24"/>
  <c r="R120" i="24"/>
  <c r="L120" i="24"/>
  <c r="H120" i="24"/>
  <c r="U119" i="24"/>
  <c r="R119" i="24"/>
  <c r="L119" i="24"/>
  <c r="H119" i="24"/>
  <c r="R118" i="24"/>
  <c r="L118" i="24"/>
  <c r="U117" i="24"/>
  <c r="R117" i="24"/>
  <c r="L117" i="24"/>
  <c r="H117" i="24"/>
  <c r="U116" i="24"/>
  <c r="R116" i="24"/>
  <c r="L116" i="24"/>
  <c r="H116" i="24"/>
  <c r="V116" i="24" s="1"/>
  <c r="X116" i="24" s="1"/>
  <c r="U115" i="24"/>
  <c r="R115" i="24"/>
  <c r="L115" i="24"/>
  <c r="H115" i="24"/>
  <c r="U114" i="24"/>
  <c r="R114" i="24"/>
  <c r="L114" i="24"/>
  <c r="H114" i="24"/>
  <c r="U113" i="24"/>
  <c r="R113" i="24"/>
  <c r="L113" i="24"/>
  <c r="H113" i="24"/>
  <c r="U112" i="24"/>
  <c r="R112" i="24"/>
  <c r="L112" i="24"/>
  <c r="H112" i="24"/>
  <c r="U111" i="24"/>
  <c r="R111" i="24"/>
  <c r="L111" i="24"/>
  <c r="H111" i="24"/>
  <c r="U110" i="24"/>
  <c r="R110" i="24"/>
  <c r="L110" i="24"/>
  <c r="H110" i="24"/>
  <c r="U109" i="24"/>
  <c r="R109" i="24"/>
  <c r="L109" i="24"/>
  <c r="H109" i="24"/>
  <c r="V109" i="24" s="1"/>
  <c r="X109" i="24" s="1"/>
  <c r="U108" i="24"/>
  <c r="R108" i="24"/>
  <c r="L108" i="24"/>
  <c r="H108" i="24"/>
  <c r="R107" i="24"/>
  <c r="L107" i="24"/>
  <c r="U106" i="24"/>
  <c r="R106" i="24"/>
  <c r="L106" i="24"/>
  <c r="H106" i="24"/>
  <c r="V106" i="24" s="1"/>
  <c r="X106" i="24" s="1"/>
  <c r="U105" i="24"/>
  <c r="R105" i="24"/>
  <c r="L105" i="24"/>
  <c r="H105" i="24"/>
  <c r="U104" i="24"/>
  <c r="R104" i="24"/>
  <c r="L104" i="24"/>
  <c r="H104" i="24"/>
  <c r="U103" i="24"/>
  <c r="R103" i="24"/>
  <c r="L103" i="24"/>
  <c r="H103" i="24"/>
  <c r="U102" i="24"/>
  <c r="R102" i="24"/>
  <c r="L102" i="24"/>
  <c r="H102" i="24"/>
  <c r="U101" i="24"/>
  <c r="R101" i="24"/>
  <c r="L101" i="24"/>
  <c r="H101" i="24"/>
  <c r="V101" i="24"/>
  <c r="X101" i="24" s="1"/>
  <c r="U100" i="24"/>
  <c r="R100" i="24"/>
  <c r="L100" i="24"/>
  <c r="H100" i="24"/>
  <c r="U99" i="24"/>
  <c r="R99" i="24"/>
  <c r="L99" i="24"/>
  <c r="H99" i="24"/>
  <c r="U98" i="24"/>
  <c r="R98" i="24"/>
  <c r="L98" i="24"/>
  <c r="H98" i="24"/>
  <c r="U97" i="24"/>
  <c r="R97" i="24"/>
  <c r="L97" i="24"/>
  <c r="H97" i="24"/>
  <c r="U96" i="24"/>
  <c r="R96" i="24"/>
  <c r="L96" i="24"/>
  <c r="H96" i="24"/>
  <c r="U95" i="24"/>
  <c r="R95" i="24"/>
  <c r="L95" i="24"/>
  <c r="H95" i="24"/>
  <c r="U94" i="24"/>
  <c r="R94" i="24"/>
  <c r="L94" i="24"/>
  <c r="H94" i="24"/>
  <c r="U93" i="24"/>
  <c r="R93" i="24"/>
  <c r="L93" i="24"/>
  <c r="H93" i="24"/>
  <c r="U92" i="24"/>
  <c r="R92" i="24"/>
  <c r="L92" i="24"/>
  <c r="H92" i="24"/>
  <c r="U91" i="24"/>
  <c r="R91" i="24"/>
  <c r="L91" i="24"/>
  <c r="H91" i="24"/>
  <c r="U90" i="24"/>
  <c r="R90" i="24"/>
  <c r="L90" i="24"/>
  <c r="H90" i="24"/>
  <c r="U89" i="24"/>
  <c r="R89" i="24"/>
  <c r="L89" i="24"/>
  <c r="H89" i="24"/>
  <c r="R88" i="24"/>
  <c r="L88" i="24"/>
  <c r="U87" i="24"/>
  <c r="R87" i="24"/>
  <c r="L87" i="24"/>
  <c r="H87" i="24"/>
  <c r="U86" i="24"/>
  <c r="R86" i="24"/>
  <c r="L86" i="24"/>
  <c r="H86" i="24"/>
  <c r="U85" i="24"/>
  <c r="R85" i="24"/>
  <c r="L85" i="24"/>
  <c r="H85" i="24"/>
  <c r="U84" i="24"/>
  <c r="R84" i="24"/>
  <c r="L84" i="24"/>
  <c r="H84" i="24"/>
  <c r="U83" i="24"/>
  <c r="R83" i="24"/>
  <c r="L83" i="24"/>
  <c r="H83" i="24"/>
  <c r="U82" i="24"/>
  <c r="R82" i="24"/>
  <c r="L82" i="24"/>
  <c r="H82" i="24"/>
  <c r="U81" i="24"/>
  <c r="R81" i="24"/>
  <c r="L81" i="24"/>
  <c r="H81" i="24"/>
  <c r="U80" i="24"/>
  <c r="R80" i="24"/>
  <c r="L80" i="24"/>
  <c r="H80" i="24"/>
  <c r="U79" i="24"/>
  <c r="R79" i="24"/>
  <c r="L79" i="24"/>
  <c r="H79" i="24"/>
  <c r="U78" i="24"/>
  <c r="R78" i="24"/>
  <c r="L78" i="24"/>
  <c r="H78" i="24"/>
  <c r="U77" i="24"/>
  <c r="R77" i="24"/>
  <c r="L77" i="24"/>
  <c r="H77" i="24"/>
  <c r="U76" i="24"/>
  <c r="R76" i="24"/>
  <c r="L76" i="24"/>
  <c r="H76" i="24"/>
  <c r="U75" i="24"/>
  <c r="R75" i="24"/>
  <c r="L75" i="24"/>
  <c r="H75" i="24"/>
  <c r="U74" i="24"/>
  <c r="R74" i="24"/>
  <c r="L74" i="24"/>
  <c r="H74" i="24"/>
  <c r="R73" i="24"/>
  <c r="L73" i="24"/>
  <c r="U72" i="24"/>
  <c r="R72" i="24"/>
  <c r="L72" i="24"/>
  <c r="H72" i="24"/>
  <c r="U71" i="24"/>
  <c r="R71" i="24"/>
  <c r="L71" i="24"/>
  <c r="H71" i="24"/>
  <c r="U70" i="24"/>
  <c r="R70" i="24"/>
  <c r="L70" i="24"/>
  <c r="H70" i="24"/>
  <c r="U69" i="24"/>
  <c r="R69" i="24"/>
  <c r="L69" i="24"/>
  <c r="H69" i="24"/>
  <c r="U68" i="24"/>
  <c r="R68" i="24"/>
  <c r="L68" i="24"/>
  <c r="H68" i="24"/>
  <c r="R67" i="24"/>
  <c r="L67" i="24"/>
  <c r="U66" i="24"/>
  <c r="R66" i="24"/>
  <c r="L66" i="24"/>
  <c r="V66" i="24" s="1"/>
  <c r="X66" i="24" s="1"/>
  <c r="H66" i="24"/>
  <c r="U65" i="24"/>
  <c r="R65" i="24"/>
  <c r="L65" i="24"/>
  <c r="H65" i="24"/>
  <c r="R64" i="24"/>
  <c r="L64" i="24"/>
  <c r="U63" i="24"/>
  <c r="R63" i="24"/>
  <c r="L63" i="24"/>
  <c r="H63" i="24"/>
  <c r="R62" i="24"/>
  <c r="L62" i="24"/>
  <c r="U61" i="24"/>
  <c r="R61" i="24"/>
  <c r="L61" i="24"/>
  <c r="H61" i="24"/>
  <c r="U60" i="24"/>
  <c r="R60" i="24"/>
  <c r="L60" i="24"/>
  <c r="H60" i="24"/>
  <c r="U59" i="24"/>
  <c r="R59" i="24"/>
  <c r="L59" i="24"/>
  <c r="H59" i="24"/>
  <c r="U58" i="24"/>
  <c r="R58" i="24"/>
  <c r="L58" i="24"/>
  <c r="H58" i="24"/>
  <c r="V58" i="24" s="1"/>
  <c r="X58" i="24" s="1"/>
  <c r="U57" i="24"/>
  <c r="R57" i="24"/>
  <c r="L57" i="24"/>
  <c r="H57" i="24"/>
  <c r="U56" i="24"/>
  <c r="R56" i="24"/>
  <c r="L56" i="24"/>
  <c r="H56" i="24"/>
  <c r="U55" i="24"/>
  <c r="R55" i="24"/>
  <c r="L55" i="24"/>
  <c r="H55" i="24"/>
  <c r="U54" i="24"/>
  <c r="R54" i="24"/>
  <c r="V54" i="24" s="1"/>
  <c r="X54" i="24" s="1"/>
  <c r="L54" i="24"/>
  <c r="H54" i="24"/>
  <c r="R53" i="24"/>
  <c r="L53" i="24"/>
  <c r="U52" i="24"/>
  <c r="R52" i="24"/>
  <c r="L52" i="24"/>
  <c r="H52" i="24"/>
  <c r="V52" i="24" s="1"/>
  <c r="X52" i="24" s="1"/>
  <c r="U51" i="24"/>
  <c r="R51" i="24"/>
  <c r="L51" i="24"/>
  <c r="H51" i="24"/>
  <c r="V51" i="24" s="1"/>
  <c r="X51" i="24" s="1"/>
  <c r="U50" i="24"/>
  <c r="R50" i="24"/>
  <c r="V50" i="24" s="1"/>
  <c r="X50" i="24" s="1"/>
  <c r="L50" i="24"/>
  <c r="H50" i="24"/>
  <c r="U49" i="24"/>
  <c r="R49" i="24"/>
  <c r="L49" i="24"/>
  <c r="H49" i="24"/>
  <c r="U48" i="24"/>
  <c r="R48" i="24"/>
  <c r="L48" i="24"/>
  <c r="H48" i="24"/>
  <c r="U47" i="24"/>
  <c r="R47" i="24"/>
  <c r="L47" i="24"/>
  <c r="H47" i="24"/>
  <c r="U46" i="24"/>
  <c r="R46" i="24"/>
  <c r="L46" i="24"/>
  <c r="H46" i="24"/>
  <c r="U45" i="24"/>
  <c r="R45" i="24"/>
  <c r="L45" i="24"/>
  <c r="H45" i="24"/>
  <c r="V45" i="24" s="1"/>
  <c r="X45" i="24" s="1"/>
  <c r="U44" i="24"/>
  <c r="R44" i="24"/>
  <c r="L44" i="24"/>
  <c r="H44" i="24"/>
  <c r="U43" i="24"/>
  <c r="R43" i="24"/>
  <c r="L43" i="24"/>
  <c r="H43" i="24"/>
  <c r="V43" i="24" s="1"/>
  <c r="X43" i="24" s="1"/>
  <c r="U42" i="24"/>
  <c r="R42" i="24"/>
  <c r="V42" i="24" s="1"/>
  <c r="X42" i="24" s="1"/>
  <c r="L42" i="24"/>
  <c r="H42" i="24"/>
  <c r="U41" i="24"/>
  <c r="R41" i="24"/>
  <c r="L41" i="24"/>
  <c r="H41" i="24"/>
  <c r="U40" i="24"/>
  <c r="R40" i="24"/>
  <c r="L40" i="24"/>
  <c r="H40" i="24"/>
  <c r="U39" i="24"/>
  <c r="R39" i="24"/>
  <c r="L39" i="24"/>
  <c r="H39" i="24"/>
  <c r="U38" i="24"/>
  <c r="R38" i="24"/>
  <c r="L38" i="24"/>
  <c r="H38" i="24"/>
  <c r="U37" i="24"/>
  <c r="R37" i="24"/>
  <c r="L37" i="24"/>
  <c r="H37" i="24"/>
  <c r="U36" i="24"/>
  <c r="R36" i="24"/>
  <c r="L36" i="24"/>
  <c r="H36" i="24"/>
  <c r="V36" i="24" s="1"/>
  <c r="X36" i="24" s="1"/>
  <c r="U35" i="24"/>
  <c r="R35" i="24"/>
  <c r="L35" i="24"/>
  <c r="H35" i="24"/>
  <c r="U34" i="24"/>
  <c r="R34" i="24"/>
  <c r="L34" i="24"/>
  <c r="H34" i="24"/>
  <c r="U33" i="24"/>
  <c r="R33" i="24"/>
  <c r="L33" i="24"/>
  <c r="H33" i="24"/>
  <c r="U32" i="24"/>
  <c r="R32" i="24"/>
  <c r="L32" i="24"/>
  <c r="H32" i="24"/>
  <c r="U31" i="24"/>
  <c r="R31" i="24"/>
  <c r="L31" i="24"/>
  <c r="H31" i="24"/>
  <c r="U30" i="24"/>
  <c r="R30" i="24"/>
  <c r="L30" i="24"/>
  <c r="H30" i="24"/>
  <c r="U29" i="24"/>
  <c r="R29" i="24"/>
  <c r="L29" i="24"/>
  <c r="H29" i="24"/>
  <c r="U28" i="24"/>
  <c r="R28" i="24"/>
  <c r="L28" i="24"/>
  <c r="H28" i="24"/>
  <c r="V28" i="24" s="1"/>
  <c r="X28" i="24" s="1"/>
  <c r="U27" i="24"/>
  <c r="R27" i="24"/>
  <c r="L27" i="24"/>
  <c r="H27" i="24"/>
  <c r="V27" i="24" s="1"/>
  <c r="X27" i="24" s="1"/>
  <c r="U26" i="24"/>
  <c r="R26" i="24"/>
  <c r="L26" i="24"/>
  <c r="H26" i="24"/>
  <c r="V26" i="24"/>
  <c r="X26" i="24" s="1"/>
  <c r="U25" i="24"/>
  <c r="R25" i="24"/>
  <c r="L25" i="24"/>
  <c r="H25" i="24"/>
  <c r="U24" i="24"/>
  <c r="R24" i="24"/>
  <c r="L24" i="24"/>
  <c r="H24" i="24"/>
  <c r="U23" i="24"/>
  <c r="R23" i="24"/>
  <c r="L23" i="24"/>
  <c r="H23" i="24"/>
  <c r="U22" i="24"/>
  <c r="R22" i="24"/>
  <c r="L22" i="24"/>
  <c r="H22" i="24"/>
  <c r="U21" i="24"/>
  <c r="R21" i="24"/>
  <c r="L21" i="24"/>
  <c r="H21" i="24"/>
  <c r="U20" i="24"/>
  <c r="R20" i="24"/>
  <c r="L20" i="24"/>
  <c r="H20" i="24"/>
  <c r="U19" i="24"/>
  <c r="R19" i="24"/>
  <c r="L19" i="24"/>
  <c r="H19" i="24"/>
  <c r="U18" i="24"/>
  <c r="R18" i="24"/>
  <c r="L18" i="24"/>
  <c r="H18" i="24"/>
  <c r="U17" i="24"/>
  <c r="R17" i="24"/>
  <c r="L17" i="24"/>
  <c r="H17" i="24"/>
  <c r="U16" i="24"/>
  <c r="R16" i="24"/>
  <c r="L16" i="24"/>
  <c r="H16" i="24"/>
  <c r="U15" i="24"/>
  <c r="R15" i="24"/>
  <c r="L15" i="24"/>
  <c r="H15" i="24"/>
  <c r="U14" i="24"/>
  <c r="R14" i="24"/>
  <c r="L14" i="24"/>
  <c r="H14" i="24"/>
  <c r="U13" i="24"/>
  <c r="R13" i="24"/>
  <c r="L13" i="24"/>
  <c r="H13" i="24"/>
  <c r="U12" i="24"/>
  <c r="R12" i="24"/>
  <c r="L12" i="24"/>
  <c r="H12" i="24"/>
  <c r="U11" i="24"/>
  <c r="R11" i="24"/>
  <c r="L11" i="24"/>
  <c r="H11" i="24"/>
  <c r="U10" i="24"/>
  <c r="R10" i="24"/>
  <c r="L10" i="24"/>
  <c r="H10" i="24"/>
  <c r="U9" i="24"/>
  <c r="R9" i="24"/>
  <c r="L9" i="24"/>
  <c r="H9" i="24"/>
  <c r="X200" i="26" l="1"/>
  <c r="X200" i="25"/>
  <c r="X188" i="24"/>
  <c r="V182" i="24"/>
  <c r="X182" i="24" s="1"/>
  <c r="V178" i="24"/>
  <c r="X178" i="24" s="1"/>
  <c r="V44" i="24"/>
  <c r="X44" i="24" s="1"/>
  <c r="V35" i="24"/>
  <c r="X35" i="24" s="1"/>
  <c r="V29" i="24"/>
  <c r="X29" i="24" s="1"/>
  <c r="V146" i="24"/>
  <c r="X146" i="24" s="1"/>
  <c r="V128" i="24"/>
  <c r="X128" i="24" s="1"/>
  <c r="V127" i="24"/>
  <c r="X127" i="24" s="1"/>
  <c r="V120" i="24"/>
  <c r="X120" i="24" s="1"/>
  <c r="V119" i="24"/>
  <c r="X119" i="24" s="1"/>
  <c r="V117" i="24"/>
  <c r="X117" i="24" s="1"/>
  <c r="V115" i="24"/>
  <c r="X115" i="24" s="1"/>
  <c r="V110" i="24"/>
  <c r="X110" i="24" s="1"/>
  <c r="V108" i="24"/>
  <c r="X108" i="24" s="1"/>
  <c r="V105" i="24"/>
  <c r="X105" i="24" s="1"/>
  <c r="V37" i="24"/>
  <c r="X37" i="24" s="1"/>
  <c r="V111" i="24"/>
  <c r="X111" i="24" s="1"/>
  <c r="V46" i="24"/>
  <c r="X46" i="24" s="1"/>
  <c r="V38" i="24"/>
  <c r="X38" i="24" s="1"/>
  <c r="V34" i="24"/>
  <c r="X34" i="24" s="1"/>
  <c r="R200" i="24"/>
  <c r="V30" i="24"/>
  <c r="X30" i="24" s="1"/>
  <c r="V59" i="24"/>
  <c r="X59" i="24" s="1"/>
  <c r="V60" i="24"/>
  <c r="X60" i="24" s="1"/>
  <c r="V61" i="24"/>
  <c r="X61" i="24" s="1"/>
  <c r="V63" i="24"/>
  <c r="X63" i="24" s="1"/>
  <c r="V65" i="24"/>
  <c r="X65" i="24" s="1"/>
  <c r="V70" i="24"/>
  <c r="X70" i="24" s="1"/>
  <c r="V71" i="24"/>
  <c r="X71" i="24" s="1"/>
  <c r="V72" i="24"/>
  <c r="X72" i="24" s="1"/>
  <c r="V74" i="24"/>
  <c r="X74" i="24" s="1"/>
  <c r="V78" i="24"/>
  <c r="X78" i="24" s="1"/>
  <c r="V79" i="24"/>
  <c r="X79" i="24" s="1"/>
  <c r="V80" i="24"/>
  <c r="X80" i="24" s="1"/>
  <c r="V81" i="24"/>
  <c r="X81" i="24" s="1"/>
  <c r="V82" i="24"/>
  <c r="X82" i="24" s="1"/>
  <c r="V86" i="24"/>
  <c r="X86" i="24" s="1"/>
  <c r="V87" i="24"/>
  <c r="X87" i="24" s="1"/>
  <c r="V89" i="24"/>
  <c r="X89" i="24" s="1"/>
  <c r="V90" i="24"/>
  <c r="X90" i="24" s="1"/>
  <c r="V91" i="24"/>
  <c r="X91" i="24" s="1"/>
  <c r="V92" i="24"/>
  <c r="X92" i="24" s="1"/>
  <c r="V93" i="24"/>
  <c r="X93" i="24" s="1"/>
  <c r="V97" i="24"/>
  <c r="X97" i="24" s="1"/>
  <c r="V98" i="24"/>
  <c r="X98" i="24" s="1"/>
  <c r="V99" i="24"/>
  <c r="X99" i="24" s="1"/>
  <c r="V100" i="24"/>
  <c r="X100" i="24" s="1"/>
  <c r="V131" i="24"/>
  <c r="X131" i="24" s="1"/>
  <c r="V133" i="24"/>
  <c r="X133" i="24" s="1"/>
  <c r="V134" i="24"/>
  <c r="X134" i="24" s="1"/>
  <c r="V135" i="24"/>
  <c r="X135" i="24" s="1"/>
  <c r="V136" i="24"/>
  <c r="V151" i="24"/>
  <c r="X151" i="24" s="1"/>
  <c r="V152" i="24"/>
  <c r="X152" i="24" s="1"/>
  <c r="V153" i="24"/>
  <c r="X153" i="24" s="1"/>
  <c r="V154" i="24"/>
  <c r="X154" i="24" s="1"/>
  <c r="V155" i="24"/>
  <c r="X155" i="24" s="1"/>
  <c r="V161" i="24"/>
  <c r="X161" i="24" s="1"/>
  <c r="V162" i="24"/>
  <c r="X162" i="24" s="1"/>
  <c r="V163" i="24"/>
  <c r="X163" i="24" s="1"/>
  <c r="V164" i="24"/>
  <c r="X164" i="24" s="1"/>
  <c r="V165" i="24"/>
  <c r="X165" i="24" s="1"/>
  <c r="V169" i="24"/>
  <c r="X169" i="24" s="1"/>
  <c r="V170" i="24"/>
  <c r="X170" i="24" s="1"/>
  <c r="V171" i="24"/>
  <c r="X171" i="24" s="1"/>
  <c r="V172" i="24"/>
  <c r="X172" i="24" s="1"/>
  <c r="V173" i="24"/>
  <c r="X173" i="24" s="1"/>
  <c r="V177" i="24"/>
  <c r="V187" i="24"/>
  <c r="V190" i="24"/>
  <c r="X190" i="24" s="1"/>
  <c r="V192" i="24"/>
  <c r="X192" i="24" s="1"/>
  <c r="V193" i="24"/>
  <c r="X193" i="24" s="1"/>
  <c r="V194" i="24"/>
  <c r="X194" i="24" s="1"/>
  <c r="V196" i="24"/>
  <c r="X196" i="24" s="1"/>
  <c r="V197" i="24"/>
  <c r="X197" i="24" s="1"/>
  <c r="V9" i="24"/>
  <c r="X9" i="24" s="1"/>
  <c r="V10" i="24"/>
  <c r="X10" i="24" s="1"/>
  <c r="V11" i="24"/>
  <c r="X11" i="24" s="1"/>
  <c r="V12" i="24"/>
  <c r="X12" i="24" s="1"/>
  <c r="V13" i="24"/>
  <c r="X13" i="24" s="1"/>
  <c r="V14" i="24"/>
  <c r="X14" i="24" s="1"/>
  <c r="V15" i="24"/>
  <c r="X15" i="24" s="1"/>
  <c r="V16" i="24"/>
  <c r="X16" i="24" s="1"/>
  <c r="V17" i="24"/>
  <c r="X17" i="24" s="1"/>
  <c r="V18" i="24"/>
  <c r="X18" i="24" s="1"/>
  <c r="V19" i="24"/>
  <c r="X19" i="24" s="1"/>
  <c r="V20" i="24"/>
  <c r="X20" i="24" s="1"/>
  <c r="V21" i="24"/>
  <c r="X21" i="24" s="1"/>
  <c r="V22" i="24"/>
  <c r="X22" i="24" s="1"/>
  <c r="V23" i="24"/>
  <c r="X23" i="24" s="1"/>
  <c r="V24" i="24"/>
  <c r="X24" i="24" s="1"/>
  <c r="V25" i="24"/>
  <c r="X25" i="24" s="1"/>
  <c r="V31" i="24"/>
  <c r="X31" i="24" s="1"/>
  <c r="V32" i="24"/>
  <c r="X32" i="24" s="1"/>
  <c r="V33" i="24"/>
  <c r="X33" i="24" s="1"/>
  <c r="V39" i="24"/>
  <c r="X39" i="24" s="1"/>
  <c r="V40" i="24"/>
  <c r="X40" i="24" s="1"/>
  <c r="V41" i="24"/>
  <c r="X41" i="24" s="1"/>
  <c r="V47" i="24"/>
  <c r="X47" i="24" s="1"/>
  <c r="V48" i="24"/>
  <c r="X48" i="24" s="1"/>
  <c r="V49" i="24"/>
  <c r="X49" i="24" s="1"/>
  <c r="V55" i="24"/>
  <c r="X55" i="24" s="1"/>
  <c r="V56" i="24"/>
  <c r="X56" i="24" s="1"/>
  <c r="V57" i="24"/>
  <c r="X57" i="24" s="1"/>
  <c r="V68" i="24"/>
  <c r="X68" i="24" s="1"/>
  <c r="V69" i="24"/>
  <c r="X69" i="24" s="1"/>
  <c r="V75" i="24"/>
  <c r="X75" i="24" s="1"/>
  <c r="V76" i="24"/>
  <c r="X76" i="24" s="1"/>
  <c r="V77" i="24"/>
  <c r="X77" i="24" s="1"/>
  <c r="V83" i="24"/>
  <c r="X83" i="24" s="1"/>
  <c r="V84" i="24"/>
  <c r="X84" i="24" s="1"/>
  <c r="V85" i="24"/>
  <c r="X85" i="24" s="1"/>
  <c r="V94" i="24"/>
  <c r="X94" i="24" s="1"/>
  <c r="V95" i="24"/>
  <c r="X95" i="24" s="1"/>
  <c r="V96" i="24"/>
  <c r="X96" i="24" s="1"/>
  <c r="V102" i="24"/>
  <c r="X102" i="24" s="1"/>
  <c r="V103" i="24"/>
  <c r="X103" i="24" s="1"/>
  <c r="V104" i="24"/>
  <c r="X104" i="24" s="1"/>
  <c r="V112" i="24"/>
  <c r="X112" i="24" s="1"/>
  <c r="V113" i="24"/>
  <c r="X113" i="24" s="1"/>
  <c r="V114" i="24"/>
  <c r="X114" i="24" s="1"/>
  <c r="V121" i="24"/>
  <c r="X121" i="24" s="1"/>
  <c r="V122" i="24"/>
  <c r="X122" i="24" s="1"/>
  <c r="V123" i="24"/>
  <c r="X123" i="24" s="1"/>
  <c r="V129" i="24"/>
  <c r="X129" i="24" s="1"/>
  <c r="V130" i="24"/>
  <c r="X130" i="24" s="1"/>
  <c r="V138" i="24"/>
  <c r="X138" i="24" s="1"/>
  <c r="V139" i="24"/>
  <c r="X139" i="24" s="1"/>
  <c r="V140" i="24"/>
  <c r="X140" i="24" s="1"/>
  <c r="V142" i="24"/>
  <c r="X142" i="24" s="1"/>
  <c r="V148" i="24"/>
  <c r="X148" i="24" s="1"/>
  <c r="V149" i="24"/>
  <c r="X149" i="24" s="1"/>
  <c r="V150" i="24"/>
  <c r="X150" i="24" s="1"/>
  <c r="V156" i="24"/>
  <c r="X156" i="24" s="1"/>
  <c r="V158" i="24"/>
  <c r="X158" i="24" s="1"/>
  <c r="V159" i="24"/>
  <c r="X159" i="24" s="1"/>
  <c r="V160" i="24"/>
  <c r="X160" i="24" s="1"/>
  <c r="V166" i="24"/>
  <c r="X166" i="24" s="1"/>
  <c r="V167" i="24"/>
  <c r="X167" i="24" s="1"/>
  <c r="V168" i="24"/>
  <c r="X168" i="24" s="1"/>
  <c r="V174" i="24"/>
  <c r="X174" i="24" s="1"/>
  <c r="V175" i="24"/>
  <c r="X175" i="24" s="1"/>
  <c r="V176" i="24"/>
  <c r="X176" i="24" s="1"/>
  <c r="V183" i="24"/>
  <c r="X183" i="24" s="1"/>
  <c r="V184" i="24"/>
  <c r="X184" i="24" s="1"/>
  <c r="V185" i="24"/>
  <c r="X185" i="24" s="1"/>
  <c r="V191" i="24"/>
  <c r="X191" i="24" s="1"/>
  <c r="V195" i="24"/>
  <c r="X195" i="24" s="1"/>
  <c r="X177" i="24"/>
  <c r="X186" i="24"/>
  <c r="X187" i="24"/>
  <c r="D200" i="24"/>
  <c r="X136" i="24"/>
  <c r="W200" i="24"/>
  <c r="W177" i="23"/>
  <c r="W187" i="23"/>
  <c r="W186" i="23"/>
  <c r="W136" i="23"/>
  <c r="W130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9" i="23"/>
  <c r="W200" i="23"/>
  <c r="S200" i="23"/>
  <c r="Q200" i="23"/>
  <c r="J200" i="23"/>
  <c r="I200" i="23"/>
  <c r="R198" i="23"/>
  <c r="L198" i="23"/>
  <c r="U197" i="23"/>
  <c r="R197" i="23"/>
  <c r="L197" i="23"/>
  <c r="H197" i="23"/>
  <c r="U196" i="23"/>
  <c r="R196" i="23"/>
  <c r="L196" i="23"/>
  <c r="H196" i="23"/>
  <c r="U195" i="23"/>
  <c r="R195" i="23"/>
  <c r="L195" i="23"/>
  <c r="H195" i="23"/>
  <c r="U194" i="23"/>
  <c r="R194" i="23"/>
  <c r="L194" i="23"/>
  <c r="H194" i="23"/>
  <c r="U193" i="23"/>
  <c r="R193" i="23"/>
  <c r="L193" i="23"/>
  <c r="H193" i="23"/>
  <c r="U192" i="23"/>
  <c r="R192" i="23"/>
  <c r="L192" i="23"/>
  <c r="H192" i="23"/>
  <c r="U191" i="23"/>
  <c r="R191" i="23"/>
  <c r="L191" i="23"/>
  <c r="H191" i="23"/>
  <c r="U190" i="23"/>
  <c r="R190" i="23"/>
  <c r="L190" i="23"/>
  <c r="H190" i="23"/>
  <c r="U189" i="23"/>
  <c r="R189" i="23"/>
  <c r="L189" i="23"/>
  <c r="H189" i="23"/>
  <c r="U188" i="23"/>
  <c r="R188" i="23"/>
  <c r="L188" i="23"/>
  <c r="H188" i="23"/>
  <c r="U187" i="23"/>
  <c r="R187" i="23"/>
  <c r="L187" i="23"/>
  <c r="H187" i="23"/>
  <c r="U186" i="23"/>
  <c r="R186" i="23"/>
  <c r="L186" i="23"/>
  <c r="H186" i="23"/>
  <c r="U185" i="23"/>
  <c r="R185" i="23"/>
  <c r="L185" i="23"/>
  <c r="H185" i="23"/>
  <c r="U184" i="23"/>
  <c r="R184" i="23"/>
  <c r="L184" i="23"/>
  <c r="H184" i="23"/>
  <c r="U183" i="23"/>
  <c r="R183" i="23"/>
  <c r="L183" i="23"/>
  <c r="H183" i="23"/>
  <c r="U182" i="23"/>
  <c r="R182" i="23"/>
  <c r="L182" i="23"/>
  <c r="H182" i="23"/>
  <c r="U181" i="23"/>
  <c r="R181" i="23"/>
  <c r="L181" i="23"/>
  <c r="H181" i="23"/>
  <c r="U180" i="23"/>
  <c r="R180" i="23"/>
  <c r="L180" i="23"/>
  <c r="H180" i="23"/>
  <c r="U179" i="23"/>
  <c r="R179" i="23"/>
  <c r="L179" i="23"/>
  <c r="H179" i="23"/>
  <c r="U178" i="23"/>
  <c r="R178" i="23"/>
  <c r="L178" i="23"/>
  <c r="H178" i="23"/>
  <c r="U177" i="23"/>
  <c r="R177" i="23"/>
  <c r="L177" i="23"/>
  <c r="H177" i="23"/>
  <c r="U176" i="23"/>
  <c r="R176" i="23"/>
  <c r="L176" i="23"/>
  <c r="H176" i="23"/>
  <c r="U175" i="23"/>
  <c r="R175" i="23"/>
  <c r="L175" i="23"/>
  <c r="H175" i="23"/>
  <c r="U174" i="23"/>
  <c r="R174" i="23"/>
  <c r="L174" i="23"/>
  <c r="H174" i="23"/>
  <c r="U173" i="23"/>
  <c r="R173" i="23"/>
  <c r="L173" i="23"/>
  <c r="H173" i="23"/>
  <c r="U172" i="23"/>
  <c r="R172" i="23"/>
  <c r="L172" i="23"/>
  <c r="H172" i="23"/>
  <c r="U171" i="23"/>
  <c r="R171" i="23"/>
  <c r="L171" i="23"/>
  <c r="H171" i="23"/>
  <c r="U170" i="23"/>
  <c r="R170" i="23"/>
  <c r="L170" i="23"/>
  <c r="H170" i="23"/>
  <c r="U169" i="23"/>
  <c r="R169" i="23"/>
  <c r="L169" i="23"/>
  <c r="H169" i="23"/>
  <c r="U168" i="23"/>
  <c r="R168" i="23"/>
  <c r="L168" i="23"/>
  <c r="H168" i="23"/>
  <c r="U167" i="23"/>
  <c r="R167" i="23"/>
  <c r="L167" i="23"/>
  <c r="H167" i="23"/>
  <c r="U166" i="23"/>
  <c r="R166" i="23"/>
  <c r="L166" i="23"/>
  <c r="H166" i="23"/>
  <c r="U165" i="23"/>
  <c r="R165" i="23"/>
  <c r="L165" i="23"/>
  <c r="H165" i="23"/>
  <c r="U164" i="23"/>
  <c r="R164" i="23"/>
  <c r="L164" i="23"/>
  <c r="H164" i="23"/>
  <c r="U163" i="23"/>
  <c r="R163" i="23"/>
  <c r="L163" i="23"/>
  <c r="H163" i="23"/>
  <c r="U162" i="23"/>
  <c r="R162" i="23"/>
  <c r="L162" i="23"/>
  <c r="H162" i="23"/>
  <c r="U161" i="23"/>
  <c r="R161" i="23"/>
  <c r="L161" i="23"/>
  <c r="H161" i="23"/>
  <c r="U160" i="23"/>
  <c r="R160" i="23"/>
  <c r="L160" i="23"/>
  <c r="H160" i="23"/>
  <c r="U159" i="23"/>
  <c r="R159" i="23"/>
  <c r="L159" i="23"/>
  <c r="H159" i="23"/>
  <c r="U158" i="23"/>
  <c r="R158" i="23"/>
  <c r="L158" i="23"/>
  <c r="H158" i="23"/>
  <c r="R157" i="23"/>
  <c r="L157" i="23"/>
  <c r="U156" i="23"/>
  <c r="R156" i="23"/>
  <c r="L156" i="23"/>
  <c r="H156" i="23"/>
  <c r="U155" i="23"/>
  <c r="R155" i="23"/>
  <c r="L155" i="23"/>
  <c r="H155" i="23"/>
  <c r="U154" i="23"/>
  <c r="R154" i="23"/>
  <c r="L154" i="23"/>
  <c r="H154" i="23"/>
  <c r="U153" i="23"/>
  <c r="R153" i="23"/>
  <c r="L153" i="23"/>
  <c r="H153" i="23"/>
  <c r="U152" i="23"/>
  <c r="R152" i="23"/>
  <c r="L152" i="23"/>
  <c r="H152" i="23"/>
  <c r="U151" i="23"/>
  <c r="R151" i="23"/>
  <c r="L151" i="23"/>
  <c r="H151" i="23"/>
  <c r="U150" i="23"/>
  <c r="R150" i="23"/>
  <c r="L150" i="23"/>
  <c r="H150" i="23"/>
  <c r="U149" i="23"/>
  <c r="R149" i="23"/>
  <c r="L149" i="23"/>
  <c r="H149" i="23"/>
  <c r="U148" i="23"/>
  <c r="R148" i="23"/>
  <c r="L148" i="23"/>
  <c r="H148" i="23"/>
  <c r="U147" i="23"/>
  <c r="R147" i="23"/>
  <c r="L147" i="23"/>
  <c r="H147" i="23"/>
  <c r="U146" i="23"/>
  <c r="R146" i="23"/>
  <c r="L146" i="23"/>
  <c r="H146" i="23"/>
  <c r="U145" i="23"/>
  <c r="R145" i="23"/>
  <c r="L145" i="23"/>
  <c r="H145" i="23"/>
  <c r="U144" i="23"/>
  <c r="R144" i="23"/>
  <c r="L144" i="23"/>
  <c r="H144" i="23"/>
  <c r="U143" i="23"/>
  <c r="R143" i="23"/>
  <c r="L143" i="23"/>
  <c r="H143" i="23"/>
  <c r="U142" i="23"/>
  <c r="R142" i="23"/>
  <c r="L142" i="23"/>
  <c r="H142" i="23"/>
  <c r="R141" i="23"/>
  <c r="L141" i="23"/>
  <c r="U140" i="23"/>
  <c r="R140" i="23"/>
  <c r="L140" i="23"/>
  <c r="H140" i="23"/>
  <c r="U139" i="23"/>
  <c r="R139" i="23"/>
  <c r="L139" i="23"/>
  <c r="H139" i="23"/>
  <c r="U138" i="23"/>
  <c r="R138" i="23"/>
  <c r="L138" i="23"/>
  <c r="H138" i="23"/>
  <c r="U137" i="23"/>
  <c r="R137" i="23"/>
  <c r="L137" i="23"/>
  <c r="H137" i="23"/>
  <c r="U136" i="23"/>
  <c r="R136" i="23"/>
  <c r="L136" i="23"/>
  <c r="H136" i="23"/>
  <c r="U135" i="23"/>
  <c r="R135" i="23"/>
  <c r="L135" i="23"/>
  <c r="H135" i="23"/>
  <c r="U134" i="23"/>
  <c r="R134" i="23"/>
  <c r="L134" i="23"/>
  <c r="H134" i="23"/>
  <c r="U133" i="23"/>
  <c r="R133" i="23"/>
  <c r="L133" i="23"/>
  <c r="H133" i="23"/>
  <c r="R132" i="23"/>
  <c r="L132" i="23"/>
  <c r="U131" i="23"/>
  <c r="R131" i="23"/>
  <c r="L131" i="23"/>
  <c r="H131" i="23"/>
  <c r="U130" i="23"/>
  <c r="R130" i="23"/>
  <c r="L130" i="23"/>
  <c r="H130" i="23"/>
  <c r="U129" i="23"/>
  <c r="R129" i="23"/>
  <c r="L129" i="23"/>
  <c r="H129" i="23"/>
  <c r="U128" i="23"/>
  <c r="R128" i="23"/>
  <c r="L128" i="23"/>
  <c r="H128" i="23"/>
  <c r="U127" i="23"/>
  <c r="R127" i="23"/>
  <c r="L127" i="23"/>
  <c r="H127" i="23"/>
  <c r="U126" i="23"/>
  <c r="R126" i="23"/>
  <c r="L126" i="23"/>
  <c r="H126" i="23"/>
  <c r="U125" i="23"/>
  <c r="R125" i="23"/>
  <c r="L125" i="23"/>
  <c r="H125" i="23"/>
  <c r="U124" i="23"/>
  <c r="R124" i="23"/>
  <c r="L124" i="23"/>
  <c r="H124" i="23"/>
  <c r="U123" i="23"/>
  <c r="R123" i="23"/>
  <c r="L123" i="23"/>
  <c r="H123" i="23"/>
  <c r="U122" i="23"/>
  <c r="R122" i="23"/>
  <c r="L122" i="23"/>
  <c r="H122" i="23"/>
  <c r="U121" i="23"/>
  <c r="R121" i="23"/>
  <c r="L121" i="23"/>
  <c r="H121" i="23"/>
  <c r="U120" i="23"/>
  <c r="R120" i="23"/>
  <c r="L120" i="23"/>
  <c r="H120" i="23"/>
  <c r="U119" i="23"/>
  <c r="R119" i="23"/>
  <c r="L119" i="23"/>
  <c r="H119" i="23"/>
  <c r="R118" i="23"/>
  <c r="L118" i="23"/>
  <c r="U117" i="23"/>
  <c r="R117" i="23"/>
  <c r="L117" i="23"/>
  <c r="H117" i="23"/>
  <c r="U116" i="23"/>
  <c r="R116" i="23"/>
  <c r="L116" i="23"/>
  <c r="H116" i="23"/>
  <c r="U115" i="23"/>
  <c r="R115" i="23"/>
  <c r="L115" i="23"/>
  <c r="H115" i="23"/>
  <c r="U114" i="23"/>
  <c r="R114" i="23"/>
  <c r="L114" i="23"/>
  <c r="H114" i="23"/>
  <c r="U113" i="23"/>
  <c r="R113" i="23"/>
  <c r="L113" i="23"/>
  <c r="H113" i="23"/>
  <c r="U112" i="23"/>
  <c r="R112" i="23"/>
  <c r="L112" i="23"/>
  <c r="H112" i="23"/>
  <c r="U111" i="23"/>
  <c r="R111" i="23"/>
  <c r="L111" i="23"/>
  <c r="H111" i="23"/>
  <c r="U110" i="23"/>
  <c r="R110" i="23"/>
  <c r="L110" i="23"/>
  <c r="H110" i="23"/>
  <c r="U109" i="23"/>
  <c r="R109" i="23"/>
  <c r="L109" i="23"/>
  <c r="H109" i="23"/>
  <c r="U108" i="23"/>
  <c r="R108" i="23"/>
  <c r="L108" i="23"/>
  <c r="H108" i="23"/>
  <c r="R107" i="23"/>
  <c r="L107" i="23"/>
  <c r="U106" i="23"/>
  <c r="R106" i="23"/>
  <c r="L106" i="23"/>
  <c r="H106" i="23"/>
  <c r="U105" i="23"/>
  <c r="R105" i="23"/>
  <c r="L105" i="23"/>
  <c r="H105" i="23"/>
  <c r="U104" i="23"/>
  <c r="R104" i="23"/>
  <c r="L104" i="23"/>
  <c r="H104" i="23"/>
  <c r="U103" i="23"/>
  <c r="R103" i="23"/>
  <c r="L103" i="23"/>
  <c r="H103" i="23"/>
  <c r="U102" i="23"/>
  <c r="R102" i="23"/>
  <c r="L102" i="23"/>
  <c r="H102" i="23"/>
  <c r="U101" i="23"/>
  <c r="R101" i="23"/>
  <c r="L101" i="23"/>
  <c r="H101" i="23"/>
  <c r="U100" i="23"/>
  <c r="R100" i="23"/>
  <c r="L100" i="23"/>
  <c r="H100" i="23"/>
  <c r="U99" i="23"/>
  <c r="R99" i="23"/>
  <c r="L99" i="23"/>
  <c r="H99" i="23"/>
  <c r="U98" i="23"/>
  <c r="R98" i="23"/>
  <c r="L98" i="23"/>
  <c r="H98" i="23"/>
  <c r="U97" i="23"/>
  <c r="R97" i="23"/>
  <c r="L97" i="23"/>
  <c r="H97" i="23"/>
  <c r="V97" i="23"/>
  <c r="X97" i="23" s="1"/>
  <c r="U96" i="23"/>
  <c r="R96" i="23"/>
  <c r="L96" i="23"/>
  <c r="H96" i="23"/>
  <c r="U95" i="23"/>
  <c r="R95" i="23"/>
  <c r="L95" i="23"/>
  <c r="H95" i="23"/>
  <c r="U94" i="23"/>
  <c r="R94" i="23"/>
  <c r="L94" i="23"/>
  <c r="H94" i="23"/>
  <c r="U93" i="23"/>
  <c r="R93" i="23"/>
  <c r="L93" i="23"/>
  <c r="H93" i="23"/>
  <c r="U92" i="23"/>
  <c r="R92" i="23"/>
  <c r="L92" i="23"/>
  <c r="H92" i="23"/>
  <c r="U91" i="23"/>
  <c r="R91" i="23"/>
  <c r="L91" i="23"/>
  <c r="H91" i="23"/>
  <c r="U90" i="23"/>
  <c r="R90" i="23"/>
  <c r="L90" i="23"/>
  <c r="H90" i="23"/>
  <c r="U89" i="23"/>
  <c r="R89" i="23"/>
  <c r="L89" i="23"/>
  <c r="H89" i="23"/>
  <c r="R88" i="23"/>
  <c r="L88" i="23"/>
  <c r="U87" i="23"/>
  <c r="R87" i="23"/>
  <c r="L87" i="23"/>
  <c r="H87" i="23"/>
  <c r="U86" i="23"/>
  <c r="R86" i="23"/>
  <c r="L86" i="23"/>
  <c r="H86" i="23"/>
  <c r="U85" i="23"/>
  <c r="R85" i="23"/>
  <c r="L85" i="23"/>
  <c r="H85" i="23"/>
  <c r="U84" i="23"/>
  <c r="R84" i="23"/>
  <c r="L84" i="23"/>
  <c r="H84" i="23"/>
  <c r="U83" i="23"/>
  <c r="R83" i="23"/>
  <c r="L83" i="23"/>
  <c r="H83" i="23"/>
  <c r="U82" i="23"/>
  <c r="R82" i="23"/>
  <c r="L82" i="23"/>
  <c r="H82" i="23"/>
  <c r="U81" i="23"/>
  <c r="R81" i="23"/>
  <c r="L81" i="23"/>
  <c r="H81" i="23"/>
  <c r="U80" i="23"/>
  <c r="R80" i="23"/>
  <c r="L80" i="23"/>
  <c r="H80" i="23"/>
  <c r="U79" i="23"/>
  <c r="R79" i="23"/>
  <c r="L79" i="23"/>
  <c r="H79" i="23"/>
  <c r="U78" i="23"/>
  <c r="R78" i="23"/>
  <c r="L78" i="23"/>
  <c r="H78" i="23"/>
  <c r="U77" i="23"/>
  <c r="R77" i="23"/>
  <c r="L77" i="23"/>
  <c r="H77" i="23"/>
  <c r="U76" i="23"/>
  <c r="R76" i="23"/>
  <c r="L76" i="23"/>
  <c r="H76" i="23"/>
  <c r="U75" i="23"/>
  <c r="R75" i="23"/>
  <c r="L75" i="23"/>
  <c r="H75" i="23"/>
  <c r="U74" i="23"/>
  <c r="R74" i="23"/>
  <c r="L74" i="23"/>
  <c r="H74" i="23"/>
  <c r="R73" i="23"/>
  <c r="L73" i="23"/>
  <c r="U72" i="23"/>
  <c r="R72" i="23"/>
  <c r="L72" i="23"/>
  <c r="H72" i="23"/>
  <c r="U71" i="23"/>
  <c r="R71" i="23"/>
  <c r="L71" i="23"/>
  <c r="H71" i="23"/>
  <c r="U70" i="23"/>
  <c r="R70" i="23"/>
  <c r="L70" i="23"/>
  <c r="H70" i="23"/>
  <c r="U69" i="23"/>
  <c r="R69" i="23"/>
  <c r="L69" i="23"/>
  <c r="H69" i="23"/>
  <c r="U68" i="23"/>
  <c r="R68" i="23"/>
  <c r="L68" i="23"/>
  <c r="H68" i="23"/>
  <c r="R67" i="23"/>
  <c r="L67" i="23"/>
  <c r="U66" i="23"/>
  <c r="R66" i="23"/>
  <c r="L66" i="23"/>
  <c r="H66" i="23"/>
  <c r="U65" i="23"/>
  <c r="R65" i="23"/>
  <c r="L65" i="23"/>
  <c r="H65" i="23"/>
  <c r="R64" i="23"/>
  <c r="L64" i="23"/>
  <c r="U63" i="23"/>
  <c r="R63" i="23"/>
  <c r="L63" i="23"/>
  <c r="H63" i="23"/>
  <c r="R62" i="23"/>
  <c r="L62" i="23"/>
  <c r="U61" i="23"/>
  <c r="R61" i="23"/>
  <c r="L61" i="23"/>
  <c r="H61" i="23"/>
  <c r="U60" i="23"/>
  <c r="R60" i="23"/>
  <c r="L60" i="23"/>
  <c r="H60" i="23"/>
  <c r="U59" i="23"/>
  <c r="R59" i="23"/>
  <c r="L59" i="23"/>
  <c r="H59" i="23"/>
  <c r="U58" i="23"/>
  <c r="R58" i="23"/>
  <c r="L58" i="23"/>
  <c r="H58" i="23"/>
  <c r="U57" i="23"/>
  <c r="R57" i="23"/>
  <c r="L57" i="23"/>
  <c r="H57" i="23"/>
  <c r="U56" i="23"/>
  <c r="R56" i="23"/>
  <c r="L56" i="23"/>
  <c r="H56" i="23"/>
  <c r="U55" i="23"/>
  <c r="R55" i="23"/>
  <c r="L55" i="23"/>
  <c r="H55" i="23"/>
  <c r="U54" i="23"/>
  <c r="R54" i="23"/>
  <c r="L54" i="23"/>
  <c r="H54" i="23"/>
  <c r="R53" i="23"/>
  <c r="L53" i="23"/>
  <c r="U52" i="23"/>
  <c r="R52" i="23"/>
  <c r="L52" i="23"/>
  <c r="H52" i="23"/>
  <c r="U51" i="23"/>
  <c r="R51" i="23"/>
  <c r="L51" i="23"/>
  <c r="H51" i="23"/>
  <c r="U50" i="23"/>
  <c r="R50" i="23"/>
  <c r="L50" i="23"/>
  <c r="H50" i="23"/>
  <c r="U49" i="23"/>
  <c r="R49" i="23"/>
  <c r="L49" i="23"/>
  <c r="H49" i="23"/>
  <c r="U48" i="23"/>
  <c r="R48" i="23"/>
  <c r="L48" i="23"/>
  <c r="H48" i="23"/>
  <c r="U47" i="23"/>
  <c r="R47" i="23"/>
  <c r="L47" i="23"/>
  <c r="H47" i="23"/>
  <c r="U46" i="23"/>
  <c r="R46" i="23"/>
  <c r="L46" i="23"/>
  <c r="H46" i="23"/>
  <c r="U45" i="23"/>
  <c r="R45" i="23"/>
  <c r="L45" i="23"/>
  <c r="H45" i="23"/>
  <c r="U44" i="23"/>
  <c r="R44" i="23"/>
  <c r="L44" i="23"/>
  <c r="H44" i="23"/>
  <c r="U43" i="23"/>
  <c r="R43" i="23"/>
  <c r="L43" i="23"/>
  <c r="H43" i="23"/>
  <c r="U42" i="23"/>
  <c r="R42" i="23"/>
  <c r="L42" i="23"/>
  <c r="H42" i="23"/>
  <c r="U41" i="23"/>
  <c r="R41" i="23"/>
  <c r="L41" i="23"/>
  <c r="H41" i="23"/>
  <c r="U40" i="23"/>
  <c r="R40" i="23"/>
  <c r="L40" i="23"/>
  <c r="H40" i="23"/>
  <c r="U39" i="23"/>
  <c r="R39" i="23"/>
  <c r="L39" i="23"/>
  <c r="H39" i="23"/>
  <c r="U38" i="23"/>
  <c r="R38" i="23"/>
  <c r="L38" i="23"/>
  <c r="H38" i="23"/>
  <c r="U37" i="23"/>
  <c r="R37" i="23"/>
  <c r="L37" i="23"/>
  <c r="H37" i="23"/>
  <c r="U36" i="23"/>
  <c r="R36" i="23"/>
  <c r="L36" i="23"/>
  <c r="H36" i="23"/>
  <c r="U35" i="23"/>
  <c r="R35" i="23"/>
  <c r="L35" i="23"/>
  <c r="H35" i="23"/>
  <c r="U34" i="23"/>
  <c r="R34" i="23"/>
  <c r="L34" i="23"/>
  <c r="H34" i="23"/>
  <c r="U33" i="23"/>
  <c r="R33" i="23"/>
  <c r="L33" i="23"/>
  <c r="H33" i="23"/>
  <c r="U32" i="23"/>
  <c r="R32" i="23"/>
  <c r="L32" i="23"/>
  <c r="H32" i="23"/>
  <c r="U31" i="23"/>
  <c r="R31" i="23"/>
  <c r="L31" i="23"/>
  <c r="H31" i="23"/>
  <c r="U30" i="23"/>
  <c r="R30" i="23"/>
  <c r="L30" i="23"/>
  <c r="H30" i="23"/>
  <c r="U29" i="23"/>
  <c r="R29" i="23"/>
  <c r="L29" i="23"/>
  <c r="H29" i="23"/>
  <c r="U28" i="23"/>
  <c r="R28" i="23"/>
  <c r="L28" i="23"/>
  <c r="H28" i="23"/>
  <c r="U27" i="23"/>
  <c r="R27" i="23"/>
  <c r="L27" i="23"/>
  <c r="H27" i="23"/>
  <c r="U26" i="23"/>
  <c r="R26" i="23"/>
  <c r="L26" i="23"/>
  <c r="H26" i="23"/>
  <c r="U25" i="23"/>
  <c r="R25" i="23"/>
  <c r="L25" i="23"/>
  <c r="H25" i="23"/>
  <c r="U24" i="23"/>
  <c r="R24" i="23"/>
  <c r="L24" i="23"/>
  <c r="H24" i="23"/>
  <c r="U23" i="23"/>
  <c r="R23" i="23"/>
  <c r="L23" i="23"/>
  <c r="H23" i="23"/>
  <c r="U22" i="23"/>
  <c r="R22" i="23"/>
  <c r="L22" i="23"/>
  <c r="H22" i="23"/>
  <c r="U21" i="23"/>
  <c r="R21" i="23"/>
  <c r="L21" i="23"/>
  <c r="H21" i="23"/>
  <c r="U20" i="23"/>
  <c r="R20" i="23"/>
  <c r="L20" i="23"/>
  <c r="H20" i="23"/>
  <c r="U19" i="23"/>
  <c r="R19" i="23"/>
  <c r="L19" i="23"/>
  <c r="H19" i="23"/>
  <c r="U18" i="23"/>
  <c r="R18" i="23"/>
  <c r="L18" i="23"/>
  <c r="H18" i="23"/>
  <c r="U17" i="23"/>
  <c r="R17" i="23"/>
  <c r="L17" i="23"/>
  <c r="H17" i="23"/>
  <c r="U16" i="23"/>
  <c r="R16" i="23"/>
  <c r="L16" i="23"/>
  <c r="H16" i="23"/>
  <c r="U15" i="23"/>
  <c r="R15" i="23"/>
  <c r="L15" i="23"/>
  <c r="H15" i="23"/>
  <c r="U14" i="23"/>
  <c r="R14" i="23"/>
  <c r="L14" i="23"/>
  <c r="H14" i="23"/>
  <c r="U13" i="23"/>
  <c r="R13" i="23"/>
  <c r="L13" i="23"/>
  <c r="H13" i="23"/>
  <c r="U12" i="23"/>
  <c r="R12" i="23"/>
  <c r="L12" i="23"/>
  <c r="H12" i="23"/>
  <c r="U11" i="23"/>
  <c r="R11" i="23"/>
  <c r="L11" i="23"/>
  <c r="H11" i="23"/>
  <c r="U10" i="23"/>
  <c r="R10" i="23"/>
  <c r="L10" i="23"/>
  <c r="H10" i="23"/>
  <c r="U9" i="23"/>
  <c r="R9" i="23"/>
  <c r="L9" i="23"/>
  <c r="H9" i="23"/>
  <c r="X200" i="24" l="1"/>
  <c r="V56" i="23"/>
  <c r="X56" i="23" s="1"/>
  <c r="V60" i="23"/>
  <c r="X60" i="23" s="1"/>
  <c r="V61" i="23"/>
  <c r="X61" i="23" s="1"/>
  <c r="V63" i="23"/>
  <c r="X63" i="23" s="1"/>
  <c r="V65" i="23"/>
  <c r="X65" i="23" s="1"/>
  <c r="V66" i="23"/>
  <c r="X66" i="23" s="1"/>
  <c r="V68" i="23"/>
  <c r="X68" i="23" s="1"/>
  <c r="V72" i="23"/>
  <c r="X72" i="23" s="1"/>
  <c r="V74" i="23"/>
  <c r="X74" i="23" s="1"/>
  <c r="V76" i="23"/>
  <c r="X76" i="23" s="1"/>
  <c r="V80" i="23"/>
  <c r="X80" i="23" s="1"/>
  <c r="V81" i="23"/>
  <c r="X81" i="23" s="1"/>
  <c r="V82" i="23"/>
  <c r="X82" i="23" s="1"/>
  <c r="V84" i="23"/>
  <c r="X84" i="23" s="1"/>
  <c r="V90" i="23"/>
  <c r="X90" i="23" s="1"/>
  <c r="V91" i="23"/>
  <c r="X91" i="23" s="1"/>
  <c r="V92" i="23"/>
  <c r="X92" i="23" s="1"/>
  <c r="V93" i="23"/>
  <c r="X93" i="23" s="1"/>
  <c r="V94" i="23"/>
  <c r="X94" i="23" s="1"/>
  <c r="V96" i="23"/>
  <c r="X96" i="23" s="1"/>
  <c r="V12" i="23"/>
  <c r="X12" i="23" s="1"/>
  <c r="V13" i="23"/>
  <c r="X13" i="23" s="1"/>
  <c r="V14" i="23"/>
  <c r="X14" i="23" s="1"/>
  <c r="V16" i="23"/>
  <c r="X16" i="23" s="1"/>
  <c r="V20" i="23"/>
  <c r="X20" i="23" s="1"/>
  <c r="V21" i="23"/>
  <c r="X21" i="23" s="1"/>
  <c r="V22" i="23"/>
  <c r="X22" i="23" s="1"/>
  <c r="V32" i="23"/>
  <c r="X32" i="23" s="1"/>
  <c r="V36" i="23"/>
  <c r="X36" i="23" s="1"/>
  <c r="V44" i="23"/>
  <c r="X44" i="23" s="1"/>
  <c r="V45" i="23"/>
  <c r="X45" i="23" s="1"/>
  <c r="V46" i="23"/>
  <c r="X46" i="23" s="1"/>
  <c r="V48" i="23"/>
  <c r="X48" i="23" s="1"/>
  <c r="V52" i="23"/>
  <c r="X52" i="23" s="1"/>
  <c r="V54" i="23"/>
  <c r="X54" i="23" s="1"/>
  <c r="V105" i="23"/>
  <c r="X105" i="23" s="1"/>
  <c r="V106" i="23"/>
  <c r="X106" i="23" s="1"/>
  <c r="V108" i="23"/>
  <c r="X108" i="23" s="1"/>
  <c r="V110" i="23"/>
  <c r="X110" i="23" s="1"/>
  <c r="V111" i="23"/>
  <c r="X111" i="23" s="1"/>
  <c r="V112" i="23"/>
  <c r="X112" i="23" s="1"/>
  <c r="V114" i="23"/>
  <c r="X114" i="23" s="1"/>
  <c r="V116" i="23"/>
  <c r="X116" i="23" s="1"/>
  <c r="V120" i="23"/>
  <c r="X120" i="23" s="1"/>
  <c r="V124" i="23"/>
  <c r="X124" i="23" s="1"/>
  <c r="V128" i="23"/>
  <c r="X128" i="23" s="1"/>
  <c r="V134" i="23"/>
  <c r="X134" i="23" s="1"/>
  <c r="V138" i="23"/>
  <c r="X138" i="23" s="1"/>
  <c r="V140" i="23"/>
  <c r="X140" i="23" s="1"/>
  <c r="V142" i="23"/>
  <c r="X142" i="23" s="1"/>
  <c r="V144" i="23"/>
  <c r="X144" i="23" s="1"/>
  <c r="V145" i="23"/>
  <c r="X145" i="23" s="1"/>
  <c r="V146" i="23"/>
  <c r="X146" i="23" s="1"/>
  <c r="V148" i="23"/>
  <c r="X148" i="23" s="1"/>
  <c r="V149" i="23"/>
  <c r="X149" i="23" s="1"/>
  <c r="V150" i="23"/>
  <c r="X150" i="23" s="1"/>
  <c r="V152" i="23"/>
  <c r="X152" i="23" s="1"/>
  <c r="V154" i="23"/>
  <c r="X154" i="23" s="1"/>
  <c r="V156" i="23"/>
  <c r="X156" i="23" s="1"/>
  <c r="V160" i="23"/>
  <c r="X160" i="23" s="1"/>
  <c r="V164" i="23"/>
  <c r="X164" i="23" s="1"/>
  <c r="V168" i="23"/>
  <c r="X168" i="23" s="1"/>
  <c r="V172" i="23"/>
  <c r="X172" i="23" s="1"/>
  <c r="V176" i="23"/>
  <c r="X176" i="23" s="1"/>
  <c r="V180" i="23"/>
  <c r="X180" i="23" s="1"/>
  <c r="V184" i="23"/>
  <c r="X184" i="23" s="1"/>
  <c r="V188" i="23"/>
  <c r="X188" i="23" s="1"/>
  <c r="V192" i="23"/>
  <c r="X192" i="23" s="1"/>
  <c r="V40" i="23"/>
  <c r="X40" i="23" s="1"/>
  <c r="R200" i="23"/>
  <c r="V24" i="23"/>
  <c r="X24" i="23" s="1"/>
  <c r="V28" i="23"/>
  <c r="X28" i="23" s="1"/>
  <c r="V29" i="23"/>
  <c r="X29" i="23" s="1"/>
  <c r="V30" i="23"/>
  <c r="X30" i="23" s="1"/>
  <c r="V37" i="23"/>
  <c r="X37" i="23" s="1"/>
  <c r="V38" i="23"/>
  <c r="X38" i="23" s="1"/>
  <c r="V113" i="23"/>
  <c r="X113" i="23" s="1"/>
  <c r="V117" i="23"/>
  <c r="X117" i="23" s="1"/>
  <c r="V126" i="23"/>
  <c r="X126" i="23" s="1"/>
  <c r="V143" i="23"/>
  <c r="X143" i="23" s="1"/>
  <c r="V147" i="23"/>
  <c r="X147" i="23" s="1"/>
  <c r="V151" i="23"/>
  <c r="X151" i="23" s="1"/>
  <c r="V155" i="23"/>
  <c r="X155" i="23" s="1"/>
  <c r="V162" i="23"/>
  <c r="X162" i="23" s="1"/>
  <c r="V170" i="23"/>
  <c r="X170" i="23" s="1"/>
  <c r="V178" i="23"/>
  <c r="X178" i="23" s="1"/>
  <c r="V186" i="23"/>
  <c r="X186" i="23" s="1"/>
  <c r="V194" i="23"/>
  <c r="X194" i="23" s="1"/>
  <c r="V195" i="23"/>
  <c r="X195" i="23" s="1"/>
  <c r="V196" i="23"/>
  <c r="X196" i="23" s="1"/>
  <c r="V9" i="23"/>
  <c r="X9" i="23" s="1"/>
  <c r="V10" i="23"/>
  <c r="X10" i="23" s="1"/>
  <c r="V17" i="23"/>
  <c r="X17" i="23" s="1"/>
  <c r="V18" i="23"/>
  <c r="X18" i="23" s="1"/>
  <c r="V25" i="23"/>
  <c r="X25" i="23" s="1"/>
  <c r="V26" i="23"/>
  <c r="X26" i="23" s="1"/>
  <c r="V33" i="23"/>
  <c r="X33" i="23" s="1"/>
  <c r="V34" i="23"/>
  <c r="X34" i="23" s="1"/>
  <c r="V41" i="23"/>
  <c r="X41" i="23" s="1"/>
  <c r="V42" i="23"/>
  <c r="X42" i="23" s="1"/>
  <c r="V49" i="23"/>
  <c r="X49" i="23" s="1"/>
  <c r="V50" i="23"/>
  <c r="X50" i="23" s="1"/>
  <c r="V57" i="23"/>
  <c r="X57" i="23" s="1"/>
  <c r="V58" i="23"/>
  <c r="X58" i="23" s="1"/>
  <c r="V69" i="23"/>
  <c r="X69" i="23" s="1"/>
  <c r="V70" i="23"/>
  <c r="X70" i="23" s="1"/>
  <c r="V77" i="23"/>
  <c r="X77" i="23" s="1"/>
  <c r="V78" i="23"/>
  <c r="X78" i="23" s="1"/>
  <c r="V85" i="23"/>
  <c r="X85" i="23" s="1"/>
  <c r="V86" i="23"/>
  <c r="X86" i="23" s="1"/>
  <c r="V98" i="23"/>
  <c r="X98" i="23" s="1"/>
  <c r="V100" i="23"/>
  <c r="X100" i="23" s="1"/>
  <c r="V101" i="23"/>
  <c r="X101" i="23" s="1"/>
  <c r="V102" i="23"/>
  <c r="X102" i="23" s="1"/>
  <c r="V104" i="23"/>
  <c r="X104" i="23" s="1"/>
  <c r="V136" i="23"/>
  <c r="X136" i="23" s="1"/>
  <c r="V115" i="23"/>
  <c r="X115" i="23" s="1"/>
  <c r="V122" i="23"/>
  <c r="X122" i="23" s="1"/>
  <c r="V130" i="23"/>
  <c r="X130" i="23" s="1"/>
  <c r="V153" i="23"/>
  <c r="X153" i="23" s="1"/>
  <c r="V158" i="23"/>
  <c r="X158" i="23" s="1"/>
  <c r="V166" i="23"/>
  <c r="X166" i="23" s="1"/>
  <c r="V174" i="23"/>
  <c r="X174" i="23" s="1"/>
  <c r="V182" i="23"/>
  <c r="X182" i="23" s="1"/>
  <c r="V190" i="23"/>
  <c r="X190" i="23" s="1"/>
  <c r="V197" i="23"/>
  <c r="X197" i="23" s="1"/>
  <c r="V193" i="23"/>
  <c r="X193" i="23" s="1"/>
  <c r="V191" i="23"/>
  <c r="X191" i="23" s="1"/>
  <c r="V189" i="23"/>
  <c r="X189" i="23" s="1"/>
  <c r="V187" i="23"/>
  <c r="X187" i="23" s="1"/>
  <c r="V185" i="23"/>
  <c r="X185" i="23" s="1"/>
  <c r="V183" i="23"/>
  <c r="X183" i="23" s="1"/>
  <c r="V181" i="23"/>
  <c r="X181" i="23" s="1"/>
  <c r="V179" i="23"/>
  <c r="X179" i="23" s="1"/>
  <c r="V177" i="23"/>
  <c r="X177" i="23" s="1"/>
  <c r="V175" i="23"/>
  <c r="X175" i="23" s="1"/>
  <c r="V173" i="23"/>
  <c r="X173" i="23" s="1"/>
  <c r="V171" i="23"/>
  <c r="X171" i="23" s="1"/>
  <c r="V169" i="23"/>
  <c r="X169" i="23" s="1"/>
  <c r="V167" i="23"/>
  <c r="X167" i="23" s="1"/>
  <c r="V165" i="23"/>
  <c r="X165" i="23" s="1"/>
  <c r="V163" i="23"/>
  <c r="X163" i="23" s="1"/>
  <c r="V161" i="23"/>
  <c r="X161" i="23" s="1"/>
  <c r="V159" i="23"/>
  <c r="X159" i="23" s="1"/>
  <c r="V139" i="23"/>
  <c r="X139" i="23" s="1"/>
  <c r="V137" i="23"/>
  <c r="X137" i="23" s="1"/>
  <c r="V135" i="23"/>
  <c r="X135" i="23" s="1"/>
  <c r="V133" i="23"/>
  <c r="X133" i="23" s="1"/>
  <c r="V129" i="23"/>
  <c r="X129" i="23" s="1"/>
  <c r="V127" i="23"/>
  <c r="X127" i="23" s="1"/>
  <c r="V125" i="23"/>
  <c r="X125" i="23" s="1"/>
  <c r="V123" i="23"/>
  <c r="X123" i="23" s="1"/>
  <c r="V121" i="23"/>
  <c r="X121" i="23" s="1"/>
  <c r="V119" i="23"/>
  <c r="X119" i="23" s="1"/>
  <c r="V109" i="23"/>
  <c r="X109" i="23" s="1"/>
  <c r="V103" i="23"/>
  <c r="X103" i="23" s="1"/>
  <c r="V99" i="23"/>
  <c r="X99" i="23" s="1"/>
  <c r="V95" i="23"/>
  <c r="X95" i="23" s="1"/>
  <c r="V11" i="23"/>
  <c r="X11" i="23" s="1"/>
  <c r="V15" i="23"/>
  <c r="X15" i="23" s="1"/>
  <c r="V19" i="23"/>
  <c r="X19" i="23" s="1"/>
  <c r="V23" i="23"/>
  <c r="X23" i="23" s="1"/>
  <c r="V27" i="23"/>
  <c r="X27" i="23" s="1"/>
  <c r="V31" i="23"/>
  <c r="X31" i="23" s="1"/>
  <c r="V35" i="23"/>
  <c r="X35" i="23" s="1"/>
  <c r="V39" i="23"/>
  <c r="X39" i="23" s="1"/>
  <c r="V43" i="23"/>
  <c r="X43" i="23" s="1"/>
  <c r="V47" i="23"/>
  <c r="X47" i="23" s="1"/>
  <c r="V51" i="23"/>
  <c r="X51" i="23" s="1"/>
  <c r="V55" i="23"/>
  <c r="X55" i="23" s="1"/>
  <c r="V59" i="23"/>
  <c r="X59" i="23" s="1"/>
  <c r="V71" i="23"/>
  <c r="X71" i="23" s="1"/>
  <c r="V75" i="23"/>
  <c r="X75" i="23" s="1"/>
  <c r="V79" i="23"/>
  <c r="X79" i="23" s="1"/>
  <c r="V83" i="23"/>
  <c r="X83" i="23" s="1"/>
  <c r="V87" i="23"/>
  <c r="X87" i="23" s="1"/>
  <c r="V89" i="23"/>
  <c r="X89" i="23" s="1"/>
  <c r="V131" i="23"/>
  <c r="X131" i="23" s="1"/>
  <c r="D200" i="23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S200" i="22"/>
  <c r="Q200" i="22"/>
  <c r="J200" i="22"/>
  <c r="I200" i="22"/>
  <c r="R198" i="22"/>
  <c r="L198" i="22"/>
  <c r="U197" i="22"/>
  <c r="R197" i="22"/>
  <c r="L197" i="22"/>
  <c r="H197" i="22"/>
  <c r="U196" i="22"/>
  <c r="R196" i="22"/>
  <c r="L196" i="22"/>
  <c r="H196" i="22"/>
  <c r="U195" i="22"/>
  <c r="R195" i="22"/>
  <c r="L195" i="22"/>
  <c r="H195" i="22"/>
  <c r="U194" i="22"/>
  <c r="R194" i="22"/>
  <c r="L194" i="22"/>
  <c r="H194" i="22"/>
  <c r="U193" i="22"/>
  <c r="R193" i="22"/>
  <c r="L193" i="22"/>
  <c r="H193" i="22"/>
  <c r="U192" i="22"/>
  <c r="R192" i="22"/>
  <c r="L192" i="22"/>
  <c r="H192" i="22"/>
  <c r="U191" i="22"/>
  <c r="R191" i="22"/>
  <c r="L191" i="22"/>
  <c r="H191" i="22"/>
  <c r="U190" i="22"/>
  <c r="R190" i="22"/>
  <c r="L190" i="22"/>
  <c r="H190" i="22"/>
  <c r="U189" i="22"/>
  <c r="R189" i="22"/>
  <c r="L189" i="22"/>
  <c r="H189" i="22"/>
  <c r="U188" i="22"/>
  <c r="R188" i="22"/>
  <c r="L188" i="22"/>
  <c r="H188" i="22"/>
  <c r="U187" i="22"/>
  <c r="R187" i="22"/>
  <c r="L187" i="22"/>
  <c r="H187" i="22"/>
  <c r="U186" i="22"/>
  <c r="R186" i="22"/>
  <c r="L186" i="22"/>
  <c r="H186" i="22"/>
  <c r="U185" i="22"/>
  <c r="R185" i="22"/>
  <c r="L185" i="22"/>
  <c r="H185" i="22"/>
  <c r="U184" i="22"/>
  <c r="R184" i="22"/>
  <c r="L184" i="22"/>
  <c r="H184" i="22"/>
  <c r="U183" i="22"/>
  <c r="R183" i="22"/>
  <c r="L183" i="22"/>
  <c r="H183" i="22"/>
  <c r="U182" i="22"/>
  <c r="R182" i="22"/>
  <c r="L182" i="22"/>
  <c r="H182" i="22"/>
  <c r="U181" i="22"/>
  <c r="R181" i="22"/>
  <c r="L181" i="22"/>
  <c r="H181" i="22"/>
  <c r="U180" i="22"/>
  <c r="R180" i="22"/>
  <c r="L180" i="22"/>
  <c r="H180" i="22"/>
  <c r="U179" i="22"/>
  <c r="R179" i="22"/>
  <c r="L179" i="22"/>
  <c r="H179" i="22"/>
  <c r="U178" i="22"/>
  <c r="R178" i="22"/>
  <c r="L178" i="22"/>
  <c r="H178" i="22"/>
  <c r="U177" i="22"/>
  <c r="R177" i="22"/>
  <c r="L177" i="22"/>
  <c r="H177" i="22"/>
  <c r="U176" i="22"/>
  <c r="R176" i="22"/>
  <c r="L176" i="22"/>
  <c r="H176" i="22"/>
  <c r="U175" i="22"/>
  <c r="R175" i="22"/>
  <c r="L175" i="22"/>
  <c r="H175" i="22"/>
  <c r="U174" i="22"/>
  <c r="R174" i="22"/>
  <c r="L174" i="22"/>
  <c r="H174" i="22"/>
  <c r="U173" i="22"/>
  <c r="R173" i="22"/>
  <c r="L173" i="22"/>
  <c r="H173" i="22"/>
  <c r="U172" i="22"/>
  <c r="R172" i="22"/>
  <c r="L172" i="22"/>
  <c r="H172" i="22"/>
  <c r="U171" i="22"/>
  <c r="R171" i="22"/>
  <c r="L171" i="22"/>
  <c r="H171" i="22"/>
  <c r="U170" i="22"/>
  <c r="R170" i="22"/>
  <c r="L170" i="22"/>
  <c r="H170" i="22"/>
  <c r="U169" i="22"/>
  <c r="R169" i="22"/>
  <c r="L169" i="22"/>
  <c r="H169" i="22"/>
  <c r="U168" i="22"/>
  <c r="R168" i="22"/>
  <c r="L168" i="22"/>
  <c r="H168" i="22"/>
  <c r="U167" i="22"/>
  <c r="R167" i="22"/>
  <c r="L167" i="22"/>
  <c r="H167" i="22"/>
  <c r="U166" i="22"/>
  <c r="R166" i="22"/>
  <c r="L166" i="22"/>
  <c r="H166" i="22"/>
  <c r="U165" i="22"/>
  <c r="R165" i="22"/>
  <c r="L165" i="22"/>
  <c r="H165" i="22"/>
  <c r="U164" i="22"/>
  <c r="R164" i="22"/>
  <c r="L164" i="22"/>
  <c r="H164" i="22"/>
  <c r="U163" i="22"/>
  <c r="R163" i="22"/>
  <c r="L163" i="22"/>
  <c r="H163" i="22"/>
  <c r="U162" i="22"/>
  <c r="R162" i="22"/>
  <c r="L162" i="22"/>
  <c r="H162" i="22"/>
  <c r="U161" i="22"/>
  <c r="R161" i="22"/>
  <c r="L161" i="22"/>
  <c r="H161" i="22"/>
  <c r="U160" i="22"/>
  <c r="R160" i="22"/>
  <c r="L160" i="22"/>
  <c r="H160" i="22"/>
  <c r="U159" i="22"/>
  <c r="R159" i="22"/>
  <c r="L159" i="22"/>
  <c r="H159" i="22"/>
  <c r="U158" i="22"/>
  <c r="R158" i="22"/>
  <c r="L158" i="22"/>
  <c r="H158" i="22"/>
  <c r="R157" i="22"/>
  <c r="L157" i="22"/>
  <c r="U156" i="22"/>
  <c r="R156" i="22"/>
  <c r="V156" i="22" s="1"/>
  <c r="X156" i="22" s="1"/>
  <c r="L156" i="22"/>
  <c r="H156" i="22"/>
  <c r="U155" i="22"/>
  <c r="R155" i="22"/>
  <c r="L155" i="22"/>
  <c r="H155" i="22"/>
  <c r="U154" i="22"/>
  <c r="R154" i="22"/>
  <c r="L154" i="22"/>
  <c r="H154" i="22"/>
  <c r="U153" i="22"/>
  <c r="R153" i="22"/>
  <c r="L153" i="22"/>
  <c r="H153" i="22"/>
  <c r="U152" i="22"/>
  <c r="R152" i="22"/>
  <c r="V152" i="22" s="1"/>
  <c r="X152" i="22" s="1"/>
  <c r="L152" i="22"/>
  <c r="H152" i="22"/>
  <c r="U151" i="22"/>
  <c r="R151" i="22"/>
  <c r="L151" i="22"/>
  <c r="H151" i="22"/>
  <c r="U150" i="22"/>
  <c r="R150" i="22"/>
  <c r="L150" i="22"/>
  <c r="H150" i="22"/>
  <c r="U149" i="22"/>
  <c r="R149" i="22"/>
  <c r="V149" i="22" s="1"/>
  <c r="X149" i="22" s="1"/>
  <c r="L149" i="22"/>
  <c r="H149" i="22"/>
  <c r="U148" i="22"/>
  <c r="R148" i="22"/>
  <c r="L148" i="22"/>
  <c r="H148" i="22"/>
  <c r="U147" i="22"/>
  <c r="R147" i="22"/>
  <c r="V147" i="22" s="1"/>
  <c r="X147" i="22" s="1"/>
  <c r="L147" i="22"/>
  <c r="H147" i="22"/>
  <c r="U146" i="22"/>
  <c r="R146" i="22"/>
  <c r="L146" i="22"/>
  <c r="H146" i="22"/>
  <c r="U145" i="22"/>
  <c r="R145" i="22"/>
  <c r="V145" i="22" s="1"/>
  <c r="X145" i="22" s="1"/>
  <c r="L145" i="22"/>
  <c r="H145" i="22"/>
  <c r="U144" i="22"/>
  <c r="R144" i="22"/>
  <c r="L144" i="22"/>
  <c r="H144" i="22"/>
  <c r="U143" i="22"/>
  <c r="R143" i="22"/>
  <c r="V143" i="22" s="1"/>
  <c r="X143" i="22" s="1"/>
  <c r="L143" i="22"/>
  <c r="H143" i="22"/>
  <c r="U142" i="22"/>
  <c r="R142" i="22"/>
  <c r="L142" i="22"/>
  <c r="H142" i="22"/>
  <c r="R141" i="22"/>
  <c r="L141" i="22"/>
  <c r="U140" i="22"/>
  <c r="R140" i="22"/>
  <c r="V140" i="22" s="1"/>
  <c r="X140" i="22" s="1"/>
  <c r="L140" i="22"/>
  <c r="H140" i="22"/>
  <c r="U139" i="22"/>
  <c r="R139" i="22"/>
  <c r="L139" i="22"/>
  <c r="H139" i="22"/>
  <c r="U138" i="22"/>
  <c r="R138" i="22"/>
  <c r="V138" i="22" s="1"/>
  <c r="X138" i="22" s="1"/>
  <c r="L138" i="22"/>
  <c r="H138" i="22"/>
  <c r="U137" i="22"/>
  <c r="R137" i="22"/>
  <c r="L137" i="22"/>
  <c r="H137" i="22"/>
  <c r="U136" i="22"/>
  <c r="R136" i="22"/>
  <c r="V136" i="22" s="1"/>
  <c r="X136" i="22" s="1"/>
  <c r="L136" i="22"/>
  <c r="H136" i="22"/>
  <c r="U135" i="22"/>
  <c r="R135" i="22"/>
  <c r="L135" i="22"/>
  <c r="H135" i="22"/>
  <c r="U134" i="22"/>
  <c r="R134" i="22"/>
  <c r="L134" i="22"/>
  <c r="H134" i="22"/>
  <c r="U133" i="22"/>
  <c r="R133" i="22"/>
  <c r="L133" i="22"/>
  <c r="H133" i="22"/>
  <c r="R132" i="22"/>
  <c r="L132" i="22"/>
  <c r="U131" i="22"/>
  <c r="R131" i="22"/>
  <c r="L131" i="22"/>
  <c r="H131" i="22"/>
  <c r="W200" i="22"/>
  <c r="U130" i="22"/>
  <c r="R130" i="22"/>
  <c r="L130" i="22"/>
  <c r="H130" i="22"/>
  <c r="U129" i="22"/>
  <c r="R129" i="22"/>
  <c r="L129" i="22"/>
  <c r="H129" i="22"/>
  <c r="U128" i="22"/>
  <c r="R128" i="22"/>
  <c r="L128" i="22"/>
  <c r="H128" i="22"/>
  <c r="U127" i="22"/>
  <c r="R127" i="22"/>
  <c r="L127" i="22"/>
  <c r="H127" i="22"/>
  <c r="U126" i="22"/>
  <c r="R126" i="22"/>
  <c r="L126" i="22"/>
  <c r="H126" i="22"/>
  <c r="U125" i="22"/>
  <c r="R125" i="22"/>
  <c r="L125" i="22"/>
  <c r="H125" i="22"/>
  <c r="U124" i="22"/>
  <c r="R124" i="22"/>
  <c r="L124" i="22"/>
  <c r="H124" i="22"/>
  <c r="U123" i="22"/>
  <c r="R123" i="22"/>
  <c r="L123" i="22"/>
  <c r="H123" i="22"/>
  <c r="U122" i="22"/>
  <c r="R122" i="22"/>
  <c r="L122" i="22"/>
  <c r="H122" i="22"/>
  <c r="U121" i="22"/>
  <c r="R121" i="22"/>
  <c r="L121" i="22"/>
  <c r="H121" i="22"/>
  <c r="U120" i="22"/>
  <c r="R120" i="22"/>
  <c r="L120" i="22"/>
  <c r="H120" i="22"/>
  <c r="U119" i="22"/>
  <c r="R119" i="22"/>
  <c r="L119" i="22"/>
  <c r="H119" i="22"/>
  <c r="R118" i="22"/>
  <c r="L118" i="22"/>
  <c r="U117" i="22"/>
  <c r="R117" i="22"/>
  <c r="L117" i="22"/>
  <c r="H117" i="22"/>
  <c r="U116" i="22"/>
  <c r="R116" i="22"/>
  <c r="L116" i="22"/>
  <c r="H116" i="22"/>
  <c r="U115" i="22"/>
  <c r="R115" i="22"/>
  <c r="L115" i="22"/>
  <c r="H115" i="22"/>
  <c r="U114" i="22"/>
  <c r="R114" i="22"/>
  <c r="L114" i="22"/>
  <c r="H114" i="22"/>
  <c r="U113" i="22"/>
  <c r="R113" i="22"/>
  <c r="L113" i="22"/>
  <c r="H113" i="22"/>
  <c r="U112" i="22"/>
  <c r="R112" i="22"/>
  <c r="L112" i="22"/>
  <c r="H112" i="22"/>
  <c r="U111" i="22"/>
  <c r="R111" i="22"/>
  <c r="L111" i="22"/>
  <c r="H111" i="22"/>
  <c r="U110" i="22"/>
  <c r="R110" i="22"/>
  <c r="L110" i="22"/>
  <c r="H110" i="22"/>
  <c r="U109" i="22"/>
  <c r="R109" i="22"/>
  <c r="L109" i="22"/>
  <c r="H109" i="22"/>
  <c r="U108" i="22"/>
  <c r="R108" i="22"/>
  <c r="L108" i="22"/>
  <c r="H108" i="22"/>
  <c r="R107" i="22"/>
  <c r="L107" i="22"/>
  <c r="U106" i="22"/>
  <c r="R106" i="22"/>
  <c r="L106" i="22"/>
  <c r="H106" i="22"/>
  <c r="U105" i="22"/>
  <c r="R105" i="22"/>
  <c r="L105" i="22"/>
  <c r="H105" i="22"/>
  <c r="U104" i="22"/>
  <c r="R104" i="22"/>
  <c r="L104" i="22"/>
  <c r="H104" i="22"/>
  <c r="U103" i="22"/>
  <c r="R103" i="22"/>
  <c r="L103" i="22"/>
  <c r="H103" i="22"/>
  <c r="U102" i="22"/>
  <c r="R102" i="22"/>
  <c r="L102" i="22"/>
  <c r="H102" i="22"/>
  <c r="U101" i="22"/>
  <c r="R101" i="22"/>
  <c r="L101" i="22"/>
  <c r="H101" i="22"/>
  <c r="U100" i="22"/>
  <c r="R100" i="22"/>
  <c r="L100" i="22"/>
  <c r="H100" i="22"/>
  <c r="U99" i="22"/>
  <c r="R99" i="22"/>
  <c r="L99" i="22"/>
  <c r="H99" i="22"/>
  <c r="U98" i="22"/>
  <c r="R98" i="22"/>
  <c r="L98" i="22"/>
  <c r="H98" i="22"/>
  <c r="U97" i="22"/>
  <c r="R97" i="22"/>
  <c r="L97" i="22"/>
  <c r="H97" i="22"/>
  <c r="U96" i="22"/>
  <c r="R96" i="22"/>
  <c r="L96" i="22"/>
  <c r="H96" i="22"/>
  <c r="U95" i="22"/>
  <c r="R95" i="22"/>
  <c r="L95" i="22"/>
  <c r="H95" i="22"/>
  <c r="U94" i="22"/>
  <c r="R94" i="22"/>
  <c r="L94" i="22"/>
  <c r="H94" i="22"/>
  <c r="U93" i="22"/>
  <c r="R93" i="22"/>
  <c r="L93" i="22"/>
  <c r="H93" i="22"/>
  <c r="U92" i="22"/>
  <c r="R92" i="22"/>
  <c r="L92" i="22"/>
  <c r="H92" i="22"/>
  <c r="U91" i="22"/>
  <c r="R91" i="22"/>
  <c r="L91" i="22"/>
  <c r="H91" i="22"/>
  <c r="U90" i="22"/>
  <c r="R90" i="22"/>
  <c r="L90" i="22"/>
  <c r="H90" i="22"/>
  <c r="U89" i="22"/>
  <c r="R89" i="22"/>
  <c r="L89" i="22"/>
  <c r="H89" i="22"/>
  <c r="R88" i="22"/>
  <c r="L88" i="22"/>
  <c r="U87" i="22"/>
  <c r="R87" i="22"/>
  <c r="L87" i="22"/>
  <c r="H87" i="22"/>
  <c r="U86" i="22"/>
  <c r="R86" i="22"/>
  <c r="L86" i="22"/>
  <c r="H86" i="22"/>
  <c r="U85" i="22"/>
  <c r="R85" i="22"/>
  <c r="L85" i="22"/>
  <c r="H85" i="22"/>
  <c r="U84" i="22"/>
  <c r="R84" i="22"/>
  <c r="L84" i="22"/>
  <c r="H84" i="22"/>
  <c r="U83" i="22"/>
  <c r="R83" i="22"/>
  <c r="L83" i="22"/>
  <c r="H83" i="22"/>
  <c r="U82" i="22"/>
  <c r="R82" i="22"/>
  <c r="L82" i="22"/>
  <c r="H82" i="22"/>
  <c r="U81" i="22"/>
  <c r="R81" i="22"/>
  <c r="L81" i="22"/>
  <c r="H81" i="22"/>
  <c r="U80" i="22"/>
  <c r="R80" i="22"/>
  <c r="L80" i="22"/>
  <c r="H80" i="22"/>
  <c r="U79" i="22"/>
  <c r="R79" i="22"/>
  <c r="L79" i="22"/>
  <c r="H79" i="22"/>
  <c r="U78" i="22"/>
  <c r="R78" i="22"/>
  <c r="L78" i="22"/>
  <c r="H78" i="22"/>
  <c r="U77" i="22"/>
  <c r="R77" i="22"/>
  <c r="L77" i="22"/>
  <c r="H77" i="22"/>
  <c r="U76" i="22"/>
  <c r="R76" i="22"/>
  <c r="L76" i="22"/>
  <c r="H76" i="22"/>
  <c r="U75" i="22"/>
  <c r="R75" i="22"/>
  <c r="L75" i="22"/>
  <c r="H75" i="22"/>
  <c r="U74" i="22"/>
  <c r="R74" i="22"/>
  <c r="L74" i="22"/>
  <c r="H74" i="22"/>
  <c r="R73" i="22"/>
  <c r="L73" i="22"/>
  <c r="U72" i="22"/>
  <c r="R72" i="22"/>
  <c r="L72" i="22"/>
  <c r="H72" i="22"/>
  <c r="U71" i="22"/>
  <c r="R71" i="22"/>
  <c r="L71" i="22"/>
  <c r="H71" i="22"/>
  <c r="U70" i="22"/>
  <c r="R70" i="22"/>
  <c r="L70" i="22"/>
  <c r="H70" i="22"/>
  <c r="U69" i="22"/>
  <c r="R69" i="22"/>
  <c r="L69" i="22"/>
  <c r="H69" i="22"/>
  <c r="U68" i="22"/>
  <c r="R68" i="22"/>
  <c r="L68" i="22"/>
  <c r="H68" i="22"/>
  <c r="R67" i="22"/>
  <c r="L67" i="22"/>
  <c r="U66" i="22"/>
  <c r="R66" i="22"/>
  <c r="L66" i="22"/>
  <c r="H66" i="22"/>
  <c r="U65" i="22"/>
  <c r="R65" i="22"/>
  <c r="L65" i="22"/>
  <c r="H65" i="22"/>
  <c r="R64" i="22"/>
  <c r="L64" i="22"/>
  <c r="U63" i="22"/>
  <c r="R63" i="22"/>
  <c r="L63" i="22"/>
  <c r="H63" i="22"/>
  <c r="R62" i="22"/>
  <c r="L62" i="22"/>
  <c r="U61" i="22"/>
  <c r="R61" i="22"/>
  <c r="L61" i="22"/>
  <c r="H61" i="22"/>
  <c r="U60" i="22"/>
  <c r="R60" i="22"/>
  <c r="L60" i="22"/>
  <c r="H60" i="22"/>
  <c r="U59" i="22"/>
  <c r="R59" i="22"/>
  <c r="L59" i="22"/>
  <c r="H59" i="22"/>
  <c r="U58" i="22"/>
  <c r="R58" i="22"/>
  <c r="L58" i="22"/>
  <c r="H58" i="22"/>
  <c r="U57" i="22"/>
  <c r="R57" i="22"/>
  <c r="L57" i="22"/>
  <c r="H57" i="22"/>
  <c r="U56" i="22"/>
  <c r="R56" i="22"/>
  <c r="L56" i="22"/>
  <c r="H56" i="22"/>
  <c r="U55" i="22"/>
  <c r="R55" i="22"/>
  <c r="L55" i="22"/>
  <c r="H55" i="22"/>
  <c r="U54" i="22"/>
  <c r="R54" i="22"/>
  <c r="L54" i="22"/>
  <c r="H54" i="22"/>
  <c r="R53" i="22"/>
  <c r="L53" i="22"/>
  <c r="U52" i="22"/>
  <c r="R52" i="22"/>
  <c r="L52" i="22"/>
  <c r="H52" i="22"/>
  <c r="U51" i="22"/>
  <c r="R51" i="22"/>
  <c r="L51" i="22"/>
  <c r="H51" i="22"/>
  <c r="U50" i="22"/>
  <c r="R50" i="22"/>
  <c r="L50" i="22"/>
  <c r="H50" i="22"/>
  <c r="U49" i="22"/>
  <c r="R49" i="22"/>
  <c r="L49" i="22"/>
  <c r="H49" i="22"/>
  <c r="U48" i="22"/>
  <c r="R48" i="22"/>
  <c r="L48" i="22"/>
  <c r="H48" i="22"/>
  <c r="U47" i="22"/>
  <c r="R47" i="22"/>
  <c r="L47" i="22"/>
  <c r="H47" i="22"/>
  <c r="U46" i="22"/>
  <c r="R46" i="22"/>
  <c r="L46" i="22"/>
  <c r="H46" i="22"/>
  <c r="U45" i="22"/>
  <c r="R45" i="22"/>
  <c r="L45" i="22"/>
  <c r="H45" i="22"/>
  <c r="U44" i="22"/>
  <c r="R44" i="22"/>
  <c r="L44" i="22"/>
  <c r="H44" i="22"/>
  <c r="U43" i="22"/>
  <c r="R43" i="22"/>
  <c r="L43" i="22"/>
  <c r="H43" i="22"/>
  <c r="U42" i="22"/>
  <c r="R42" i="22"/>
  <c r="L42" i="22"/>
  <c r="H42" i="22"/>
  <c r="U41" i="22"/>
  <c r="R41" i="22"/>
  <c r="L41" i="22"/>
  <c r="H41" i="22"/>
  <c r="U40" i="22"/>
  <c r="R40" i="22"/>
  <c r="L40" i="22"/>
  <c r="H40" i="22"/>
  <c r="U39" i="22"/>
  <c r="R39" i="22"/>
  <c r="L39" i="22"/>
  <c r="H39" i="22"/>
  <c r="U38" i="22"/>
  <c r="R38" i="22"/>
  <c r="L38" i="22"/>
  <c r="H38" i="22"/>
  <c r="U37" i="22"/>
  <c r="R37" i="22"/>
  <c r="L37" i="22"/>
  <c r="H37" i="22"/>
  <c r="U36" i="22"/>
  <c r="R36" i="22"/>
  <c r="L36" i="22"/>
  <c r="H36" i="22"/>
  <c r="U35" i="22"/>
  <c r="R35" i="22"/>
  <c r="L35" i="22"/>
  <c r="H35" i="22"/>
  <c r="U34" i="22"/>
  <c r="R34" i="22"/>
  <c r="L34" i="22"/>
  <c r="H34" i="22"/>
  <c r="U33" i="22"/>
  <c r="R33" i="22"/>
  <c r="L33" i="22"/>
  <c r="H33" i="22"/>
  <c r="U32" i="22"/>
  <c r="R32" i="22"/>
  <c r="L32" i="22"/>
  <c r="H32" i="22"/>
  <c r="U31" i="22"/>
  <c r="R31" i="22"/>
  <c r="L31" i="22"/>
  <c r="H31" i="22"/>
  <c r="U30" i="22"/>
  <c r="R30" i="22"/>
  <c r="L30" i="22"/>
  <c r="H30" i="22"/>
  <c r="U29" i="22"/>
  <c r="R29" i="22"/>
  <c r="L29" i="22"/>
  <c r="H29" i="22"/>
  <c r="U28" i="22"/>
  <c r="R28" i="22"/>
  <c r="L28" i="22"/>
  <c r="H28" i="22"/>
  <c r="U27" i="22"/>
  <c r="R27" i="22"/>
  <c r="L27" i="22"/>
  <c r="H27" i="22"/>
  <c r="U26" i="22"/>
  <c r="R26" i="22"/>
  <c r="L26" i="22"/>
  <c r="H26" i="22"/>
  <c r="U25" i="22"/>
  <c r="R25" i="22"/>
  <c r="L25" i="22"/>
  <c r="H25" i="22"/>
  <c r="U24" i="22"/>
  <c r="R24" i="22"/>
  <c r="L24" i="22"/>
  <c r="H24" i="22"/>
  <c r="U23" i="22"/>
  <c r="R23" i="22"/>
  <c r="L23" i="22"/>
  <c r="H23" i="22"/>
  <c r="U22" i="22"/>
  <c r="R22" i="22"/>
  <c r="L22" i="22"/>
  <c r="H22" i="22"/>
  <c r="U21" i="22"/>
  <c r="R21" i="22"/>
  <c r="L21" i="22"/>
  <c r="H21" i="22"/>
  <c r="U20" i="22"/>
  <c r="R20" i="22"/>
  <c r="L20" i="22"/>
  <c r="H20" i="22"/>
  <c r="U19" i="22"/>
  <c r="R19" i="22"/>
  <c r="L19" i="22"/>
  <c r="H19" i="22"/>
  <c r="U18" i="22"/>
  <c r="R18" i="22"/>
  <c r="L18" i="22"/>
  <c r="H18" i="22"/>
  <c r="U17" i="22"/>
  <c r="R17" i="22"/>
  <c r="L17" i="22"/>
  <c r="H17" i="22"/>
  <c r="U16" i="22"/>
  <c r="R16" i="22"/>
  <c r="L16" i="22"/>
  <c r="H16" i="22"/>
  <c r="U15" i="22"/>
  <c r="R15" i="22"/>
  <c r="L15" i="22"/>
  <c r="H15" i="22"/>
  <c r="U14" i="22"/>
  <c r="R14" i="22"/>
  <c r="L14" i="22"/>
  <c r="H14" i="22"/>
  <c r="U13" i="22"/>
  <c r="R13" i="22"/>
  <c r="L13" i="22"/>
  <c r="H13" i="22"/>
  <c r="U12" i="22"/>
  <c r="R12" i="22"/>
  <c r="L12" i="22"/>
  <c r="H12" i="22"/>
  <c r="U11" i="22"/>
  <c r="R11" i="22"/>
  <c r="L11" i="22"/>
  <c r="H11" i="22"/>
  <c r="U10" i="22"/>
  <c r="R10" i="22"/>
  <c r="L10" i="22"/>
  <c r="H10" i="22"/>
  <c r="U9" i="22"/>
  <c r="R9" i="22"/>
  <c r="L9" i="22"/>
  <c r="H9" i="22"/>
  <c r="X200" i="23" l="1"/>
  <c r="V160" i="22"/>
  <c r="X160" i="22" s="1"/>
  <c r="V164" i="22"/>
  <c r="X164" i="22" s="1"/>
  <c r="V168" i="22"/>
  <c r="X168" i="22" s="1"/>
  <c r="V134" i="22"/>
  <c r="X134" i="22" s="1"/>
  <c r="V11" i="22"/>
  <c r="X11" i="22" s="1"/>
  <c r="V15" i="22"/>
  <c r="X15" i="22" s="1"/>
  <c r="V17" i="22"/>
  <c r="X17" i="22" s="1"/>
  <c r="V19" i="22"/>
  <c r="X19" i="22" s="1"/>
  <c r="V21" i="22"/>
  <c r="X21" i="22" s="1"/>
  <c r="V25" i="22"/>
  <c r="X25" i="22" s="1"/>
  <c r="V29" i="22"/>
  <c r="X29" i="22" s="1"/>
  <c r="V33" i="22"/>
  <c r="X33" i="22" s="1"/>
  <c r="V37" i="22"/>
  <c r="X37" i="22" s="1"/>
  <c r="V41" i="22"/>
  <c r="X41" i="22" s="1"/>
  <c r="V45" i="22"/>
  <c r="X45" i="22" s="1"/>
  <c r="V49" i="22"/>
  <c r="X49" i="22" s="1"/>
  <c r="V55" i="22"/>
  <c r="X55" i="22" s="1"/>
  <c r="V59" i="22"/>
  <c r="X59" i="22" s="1"/>
  <c r="V63" i="22"/>
  <c r="X63" i="22" s="1"/>
  <c r="V69" i="22"/>
  <c r="X69" i="22" s="1"/>
  <c r="V75" i="22"/>
  <c r="X75" i="22" s="1"/>
  <c r="V79" i="22"/>
  <c r="X79" i="22" s="1"/>
  <c r="V83" i="22"/>
  <c r="X83" i="22" s="1"/>
  <c r="V87" i="22"/>
  <c r="X87" i="22" s="1"/>
  <c r="V92" i="22"/>
  <c r="X92" i="22" s="1"/>
  <c r="V96" i="22"/>
  <c r="X96" i="22" s="1"/>
  <c r="V100" i="22"/>
  <c r="X100" i="22" s="1"/>
  <c r="V104" i="22"/>
  <c r="X104" i="22" s="1"/>
  <c r="V108" i="22"/>
  <c r="X108" i="22" s="1"/>
  <c r="V112" i="22"/>
  <c r="X112" i="22" s="1"/>
  <c r="V115" i="22"/>
  <c r="X115" i="22" s="1"/>
  <c r="V117" i="22"/>
  <c r="X117" i="22" s="1"/>
  <c r="V120" i="22"/>
  <c r="X120" i="22" s="1"/>
  <c r="V122" i="22"/>
  <c r="X122" i="22" s="1"/>
  <c r="V124" i="22"/>
  <c r="X124" i="22" s="1"/>
  <c r="V128" i="22"/>
  <c r="X128" i="22" s="1"/>
  <c r="V13" i="22"/>
  <c r="X13" i="22" s="1"/>
  <c r="V12" i="22"/>
  <c r="X12" i="22" s="1"/>
  <c r="V16" i="22"/>
  <c r="X16" i="22" s="1"/>
  <c r="V20" i="22"/>
  <c r="X20" i="22" s="1"/>
  <c r="V26" i="22"/>
  <c r="X26" i="22" s="1"/>
  <c r="V27" i="22"/>
  <c r="X27" i="22" s="1"/>
  <c r="V28" i="22"/>
  <c r="X28" i="22" s="1"/>
  <c r="V34" i="22"/>
  <c r="X34" i="22" s="1"/>
  <c r="V35" i="22"/>
  <c r="X35" i="22" s="1"/>
  <c r="V36" i="22"/>
  <c r="X36" i="22" s="1"/>
  <c r="V42" i="22"/>
  <c r="X42" i="22" s="1"/>
  <c r="V43" i="22"/>
  <c r="X43" i="22" s="1"/>
  <c r="V44" i="22"/>
  <c r="X44" i="22" s="1"/>
  <c r="V50" i="22"/>
  <c r="X50" i="22" s="1"/>
  <c r="V51" i="22"/>
  <c r="X51" i="22" s="1"/>
  <c r="V52" i="22"/>
  <c r="X52" i="22" s="1"/>
  <c r="V54" i="22"/>
  <c r="X54" i="22" s="1"/>
  <c r="V60" i="22"/>
  <c r="X60" i="22" s="1"/>
  <c r="V61" i="22"/>
  <c r="X61" i="22" s="1"/>
  <c r="V70" i="22"/>
  <c r="X70" i="22" s="1"/>
  <c r="V71" i="22"/>
  <c r="X71" i="22" s="1"/>
  <c r="V72" i="22"/>
  <c r="X72" i="22" s="1"/>
  <c r="V74" i="22"/>
  <c r="X74" i="22" s="1"/>
  <c r="V80" i="22"/>
  <c r="X80" i="22" s="1"/>
  <c r="V81" i="22"/>
  <c r="X81" i="22" s="1"/>
  <c r="V82" i="22"/>
  <c r="X82" i="22" s="1"/>
  <c r="V89" i="22"/>
  <c r="X89" i="22" s="1"/>
  <c r="V90" i="22"/>
  <c r="X90" i="22" s="1"/>
  <c r="V91" i="22"/>
  <c r="X91" i="22" s="1"/>
  <c r="V97" i="22"/>
  <c r="X97" i="22" s="1"/>
  <c r="V98" i="22"/>
  <c r="X98" i="22" s="1"/>
  <c r="V99" i="22"/>
  <c r="X99" i="22" s="1"/>
  <c r="V105" i="22"/>
  <c r="X105" i="22" s="1"/>
  <c r="V106" i="22"/>
  <c r="X106" i="22" s="1"/>
  <c r="V113" i="22"/>
  <c r="X113" i="22" s="1"/>
  <c r="V114" i="22"/>
  <c r="X114" i="22" s="1"/>
  <c r="V119" i="22"/>
  <c r="X119" i="22" s="1"/>
  <c r="V123" i="22"/>
  <c r="X123" i="22" s="1"/>
  <c r="V129" i="22"/>
  <c r="X129" i="22" s="1"/>
  <c r="V130" i="22"/>
  <c r="V135" i="22"/>
  <c r="X135" i="22" s="1"/>
  <c r="V139" i="22"/>
  <c r="X139" i="22" s="1"/>
  <c r="V144" i="22"/>
  <c r="X144" i="22" s="1"/>
  <c r="V148" i="22"/>
  <c r="X148" i="22" s="1"/>
  <c r="V153" i="22"/>
  <c r="X153" i="22" s="1"/>
  <c r="V154" i="22"/>
  <c r="X154" i="22" s="1"/>
  <c r="V155" i="22"/>
  <c r="X155" i="22" s="1"/>
  <c r="V161" i="22"/>
  <c r="X161" i="22" s="1"/>
  <c r="V162" i="22"/>
  <c r="X162" i="22" s="1"/>
  <c r="V163" i="22"/>
  <c r="X163" i="22" s="1"/>
  <c r="V169" i="22"/>
  <c r="X169" i="22" s="1"/>
  <c r="V170" i="22"/>
  <c r="X170" i="22" s="1"/>
  <c r="V171" i="22"/>
  <c r="X171" i="22" s="1"/>
  <c r="V172" i="22"/>
  <c r="X172" i="22" s="1"/>
  <c r="V173" i="22"/>
  <c r="X173" i="22" s="1"/>
  <c r="V174" i="22"/>
  <c r="X174" i="22" s="1"/>
  <c r="V175" i="22"/>
  <c r="X175" i="22" s="1"/>
  <c r="V176" i="22"/>
  <c r="X176" i="22" s="1"/>
  <c r="V177" i="22"/>
  <c r="X177" i="22" s="1"/>
  <c r="V178" i="22"/>
  <c r="X178" i="22" s="1"/>
  <c r="V179" i="22"/>
  <c r="X179" i="22" s="1"/>
  <c r="V180" i="22"/>
  <c r="X180" i="22" s="1"/>
  <c r="V181" i="22"/>
  <c r="X181" i="22" s="1"/>
  <c r="V182" i="22"/>
  <c r="X182" i="22" s="1"/>
  <c r="V183" i="22"/>
  <c r="X183" i="22" s="1"/>
  <c r="V184" i="22"/>
  <c r="X184" i="22" s="1"/>
  <c r="V185" i="22"/>
  <c r="X185" i="22" s="1"/>
  <c r="V186" i="22"/>
  <c r="X186" i="22" s="1"/>
  <c r="V187" i="22"/>
  <c r="X187" i="22" s="1"/>
  <c r="V188" i="22"/>
  <c r="V10" i="22"/>
  <c r="X10" i="22" s="1"/>
  <c r="V14" i="22"/>
  <c r="X14" i="22" s="1"/>
  <c r="V18" i="22"/>
  <c r="X18" i="22" s="1"/>
  <c r="V22" i="22"/>
  <c r="X22" i="22" s="1"/>
  <c r="V23" i="22"/>
  <c r="X23" i="22" s="1"/>
  <c r="V24" i="22"/>
  <c r="X24" i="22" s="1"/>
  <c r="V30" i="22"/>
  <c r="X30" i="22" s="1"/>
  <c r="V31" i="22"/>
  <c r="X31" i="22" s="1"/>
  <c r="V32" i="22"/>
  <c r="X32" i="22" s="1"/>
  <c r="V38" i="22"/>
  <c r="X38" i="22" s="1"/>
  <c r="V39" i="22"/>
  <c r="X39" i="22" s="1"/>
  <c r="V40" i="22"/>
  <c r="X40" i="22" s="1"/>
  <c r="V46" i="22"/>
  <c r="X46" i="22" s="1"/>
  <c r="V47" i="22"/>
  <c r="X47" i="22" s="1"/>
  <c r="V48" i="22"/>
  <c r="X48" i="22" s="1"/>
  <c r="V56" i="22"/>
  <c r="X56" i="22" s="1"/>
  <c r="V57" i="22"/>
  <c r="X57" i="22" s="1"/>
  <c r="V58" i="22"/>
  <c r="X58" i="22" s="1"/>
  <c r="V65" i="22"/>
  <c r="X65" i="22" s="1"/>
  <c r="V66" i="22"/>
  <c r="X66" i="22" s="1"/>
  <c r="V68" i="22"/>
  <c r="X68" i="22" s="1"/>
  <c r="V76" i="22"/>
  <c r="X76" i="22" s="1"/>
  <c r="V77" i="22"/>
  <c r="X77" i="22" s="1"/>
  <c r="V78" i="22"/>
  <c r="X78" i="22" s="1"/>
  <c r="V84" i="22"/>
  <c r="X84" i="22" s="1"/>
  <c r="V85" i="22"/>
  <c r="X85" i="22" s="1"/>
  <c r="V86" i="22"/>
  <c r="X86" i="22" s="1"/>
  <c r="V93" i="22"/>
  <c r="X93" i="22" s="1"/>
  <c r="V94" i="22"/>
  <c r="X94" i="22" s="1"/>
  <c r="V95" i="22"/>
  <c r="X95" i="22" s="1"/>
  <c r="V101" i="22"/>
  <c r="X101" i="22" s="1"/>
  <c r="V102" i="22"/>
  <c r="X102" i="22" s="1"/>
  <c r="V103" i="22"/>
  <c r="X103" i="22" s="1"/>
  <c r="V109" i="22"/>
  <c r="X109" i="22" s="1"/>
  <c r="V110" i="22"/>
  <c r="X110" i="22" s="1"/>
  <c r="V111" i="22"/>
  <c r="X111" i="22" s="1"/>
  <c r="V116" i="22"/>
  <c r="X116" i="22" s="1"/>
  <c r="V121" i="22"/>
  <c r="X121" i="22" s="1"/>
  <c r="V125" i="22"/>
  <c r="X125" i="22" s="1"/>
  <c r="V126" i="22"/>
  <c r="X126" i="22" s="1"/>
  <c r="V127" i="22"/>
  <c r="X127" i="22" s="1"/>
  <c r="V131" i="22"/>
  <c r="X131" i="22" s="1"/>
  <c r="V133" i="22"/>
  <c r="X133" i="22" s="1"/>
  <c r="V137" i="22"/>
  <c r="X137" i="22" s="1"/>
  <c r="V142" i="22"/>
  <c r="X142" i="22" s="1"/>
  <c r="V146" i="22"/>
  <c r="X146" i="22" s="1"/>
  <c r="V150" i="22"/>
  <c r="X150" i="22" s="1"/>
  <c r="V151" i="22"/>
  <c r="X151" i="22" s="1"/>
  <c r="V158" i="22"/>
  <c r="X158" i="22" s="1"/>
  <c r="V159" i="22"/>
  <c r="X159" i="22" s="1"/>
  <c r="V165" i="22"/>
  <c r="X165" i="22" s="1"/>
  <c r="V166" i="22"/>
  <c r="X166" i="22" s="1"/>
  <c r="V167" i="22"/>
  <c r="X167" i="22" s="1"/>
  <c r="V189" i="22"/>
  <c r="X189" i="22" s="1"/>
  <c r="V190" i="22"/>
  <c r="X190" i="22" s="1"/>
  <c r="V191" i="22"/>
  <c r="X191" i="22" s="1"/>
  <c r="V192" i="22"/>
  <c r="X192" i="22" s="1"/>
  <c r="V193" i="22"/>
  <c r="X193" i="22" s="1"/>
  <c r="V194" i="22"/>
  <c r="X194" i="22" s="1"/>
  <c r="V195" i="22"/>
  <c r="X195" i="22" s="1"/>
  <c r="V196" i="22"/>
  <c r="X196" i="22" s="1"/>
  <c r="V197" i="22"/>
  <c r="X197" i="22" s="1"/>
  <c r="D200" i="22"/>
  <c r="V9" i="22"/>
  <c r="X9" i="22" s="1"/>
  <c r="R200" i="22"/>
  <c r="X188" i="22"/>
  <c r="X130" i="22"/>
  <c r="W188" i="21"/>
  <c r="W130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9" i="21"/>
  <c r="S200" i="21"/>
  <c r="Q200" i="21"/>
  <c r="J200" i="21"/>
  <c r="I200" i="21"/>
  <c r="R198" i="21"/>
  <c r="L198" i="21"/>
  <c r="U197" i="21"/>
  <c r="R197" i="21"/>
  <c r="L197" i="21"/>
  <c r="H197" i="21"/>
  <c r="U196" i="21"/>
  <c r="R196" i="21"/>
  <c r="L196" i="21"/>
  <c r="H196" i="21"/>
  <c r="U195" i="21"/>
  <c r="R195" i="21"/>
  <c r="L195" i="21"/>
  <c r="H195" i="21"/>
  <c r="U194" i="21"/>
  <c r="R194" i="21"/>
  <c r="L194" i="21"/>
  <c r="H194" i="21"/>
  <c r="U193" i="21"/>
  <c r="R193" i="21"/>
  <c r="L193" i="21"/>
  <c r="H193" i="21"/>
  <c r="U192" i="21"/>
  <c r="R192" i="21"/>
  <c r="L192" i="21"/>
  <c r="H192" i="21"/>
  <c r="U191" i="21"/>
  <c r="R191" i="21"/>
  <c r="L191" i="21"/>
  <c r="H191" i="21"/>
  <c r="U190" i="21"/>
  <c r="R190" i="21"/>
  <c r="L190" i="21"/>
  <c r="H190" i="21"/>
  <c r="U189" i="21"/>
  <c r="R189" i="21"/>
  <c r="L189" i="21"/>
  <c r="H189" i="21"/>
  <c r="U188" i="21"/>
  <c r="R188" i="21"/>
  <c r="L188" i="21"/>
  <c r="H188" i="21"/>
  <c r="U187" i="21"/>
  <c r="R187" i="21"/>
  <c r="L187" i="21"/>
  <c r="H187" i="21"/>
  <c r="U186" i="21"/>
  <c r="R186" i="21"/>
  <c r="L186" i="21"/>
  <c r="H186" i="21"/>
  <c r="V186" i="21"/>
  <c r="X186" i="21" s="1"/>
  <c r="U185" i="21"/>
  <c r="R185" i="21"/>
  <c r="L185" i="21"/>
  <c r="H185" i="21"/>
  <c r="U184" i="21"/>
  <c r="R184" i="21"/>
  <c r="L184" i="21"/>
  <c r="H184" i="21"/>
  <c r="U183" i="21"/>
  <c r="R183" i="21"/>
  <c r="L183" i="21"/>
  <c r="H183" i="21"/>
  <c r="U182" i="21"/>
  <c r="R182" i="21"/>
  <c r="L182" i="21"/>
  <c r="H182" i="21"/>
  <c r="U181" i="21"/>
  <c r="R181" i="21"/>
  <c r="L181" i="21"/>
  <c r="H181" i="21"/>
  <c r="U180" i="21"/>
  <c r="R180" i="21"/>
  <c r="L180" i="21"/>
  <c r="H180" i="21"/>
  <c r="U179" i="21"/>
  <c r="R179" i="21"/>
  <c r="L179" i="21"/>
  <c r="H179" i="21"/>
  <c r="U178" i="21"/>
  <c r="R178" i="21"/>
  <c r="L178" i="21"/>
  <c r="H178" i="21"/>
  <c r="W200" i="21"/>
  <c r="U177" i="21"/>
  <c r="R177" i="21"/>
  <c r="V177" i="21" s="1"/>
  <c r="L177" i="21"/>
  <c r="H177" i="21"/>
  <c r="U176" i="21"/>
  <c r="R176" i="21"/>
  <c r="L176" i="21"/>
  <c r="H176" i="21"/>
  <c r="U175" i="21"/>
  <c r="R175" i="21"/>
  <c r="L175" i="21"/>
  <c r="H175" i="21"/>
  <c r="U174" i="21"/>
  <c r="R174" i="21"/>
  <c r="L174" i="21"/>
  <c r="H174" i="21"/>
  <c r="U173" i="21"/>
  <c r="R173" i="21"/>
  <c r="L173" i="21"/>
  <c r="H173" i="21"/>
  <c r="U172" i="21"/>
  <c r="R172" i="21"/>
  <c r="L172" i="21"/>
  <c r="H172" i="21"/>
  <c r="U171" i="21"/>
  <c r="R171" i="21"/>
  <c r="L171" i="21"/>
  <c r="H171" i="21"/>
  <c r="U170" i="21"/>
  <c r="R170" i="21"/>
  <c r="L170" i="21"/>
  <c r="H170" i="21"/>
  <c r="U169" i="21"/>
  <c r="R169" i="21"/>
  <c r="L169" i="21"/>
  <c r="H169" i="21"/>
  <c r="V169" i="21" s="1"/>
  <c r="X169" i="21" s="1"/>
  <c r="U168" i="21"/>
  <c r="R168" i="21"/>
  <c r="L168" i="21"/>
  <c r="H168" i="21"/>
  <c r="U167" i="21"/>
  <c r="R167" i="21"/>
  <c r="L167" i="21"/>
  <c r="H167" i="21"/>
  <c r="U166" i="21"/>
  <c r="R166" i="21"/>
  <c r="L166" i="21"/>
  <c r="H166" i="21"/>
  <c r="U165" i="21"/>
  <c r="R165" i="21"/>
  <c r="L165" i="21"/>
  <c r="H165" i="21"/>
  <c r="U164" i="21"/>
  <c r="R164" i="21"/>
  <c r="L164" i="21"/>
  <c r="H164" i="21"/>
  <c r="U163" i="21"/>
  <c r="R163" i="21"/>
  <c r="L163" i="21"/>
  <c r="H163" i="21"/>
  <c r="U162" i="21"/>
  <c r="R162" i="21"/>
  <c r="L162" i="21"/>
  <c r="H162" i="21"/>
  <c r="U161" i="21"/>
  <c r="R161" i="21"/>
  <c r="L161" i="21"/>
  <c r="H161" i="21"/>
  <c r="U160" i="21"/>
  <c r="R160" i="21"/>
  <c r="L160" i="21"/>
  <c r="H160" i="21"/>
  <c r="U159" i="21"/>
  <c r="R159" i="21"/>
  <c r="L159" i="21"/>
  <c r="H159" i="21"/>
  <c r="U158" i="21"/>
  <c r="R158" i="21"/>
  <c r="L158" i="21"/>
  <c r="H158" i="21"/>
  <c r="R157" i="21"/>
  <c r="L157" i="21"/>
  <c r="U156" i="21"/>
  <c r="R156" i="21"/>
  <c r="L156" i="21"/>
  <c r="H156" i="21"/>
  <c r="U155" i="21"/>
  <c r="R155" i="21"/>
  <c r="L155" i="21"/>
  <c r="H155" i="21"/>
  <c r="U154" i="21"/>
  <c r="R154" i="21"/>
  <c r="L154" i="21"/>
  <c r="H154" i="21"/>
  <c r="U153" i="21"/>
  <c r="R153" i="21"/>
  <c r="L153" i="21"/>
  <c r="H153" i="21"/>
  <c r="U152" i="21"/>
  <c r="R152" i="21"/>
  <c r="L152" i="21"/>
  <c r="H152" i="21"/>
  <c r="U151" i="21"/>
  <c r="R151" i="21"/>
  <c r="L151" i="21"/>
  <c r="H151" i="21"/>
  <c r="U150" i="21"/>
  <c r="R150" i="21"/>
  <c r="L150" i="21"/>
  <c r="H150" i="21"/>
  <c r="U149" i="21"/>
  <c r="R149" i="21"/>
  <c r="L149" i="21"/>
  <c r="H149" i="21"/>
  <c r="U148" i="21"/>
  <c r="R148" i="21"/>
  <c r="L148" i="21"/>
  <c r="H148" i="21"/>
  <c r="U147" i="21"/>
  <c r="R147" i="21"/>
  <c r="L147" i="21"/>
  <c r="H147" i="21"/>
  <c r="U146" i="21"/>
  <c r="R146" i="21"/>
  <c r="L146" i="21"/>
  <c r="H146" i="21"/>
  <c r="U145" i="21"/>
  <c r="R145" i="21"/>
  <c r="L145" i="21"/>
  <c r="H145" i="21"/>
  <c r="U144" i="21"/>
  <c r="R144" i="21"/>
  <c r="L144" i="21"/>
  <c r="H144" i="21"/>
  <c r="U143" i="21"/>
  <c r="R143" i="21"/>
  <c r="L143" i="21"/>
  <c r="H143" i="21"/>
  <c r="U142" i="21"/>
  <c r="R142" i="21"/>
  <c r="L142" i="21"/>
  <c r="H142" i="21"/>
  <c r="R141" i="21"/>
  <c r="L141" i="21"/>
  <c r="U140" i="21"/>
  <c r="R140" i="21"/>
  <c r="L140" i="21"/>
  <c r="H140" i="21"/>
  <c r="U139" i="21"/>
  <c r="R139" i="21"/>
  <c r="L139" i="21"/>
  <c r="H139" i="21"/>
  <c r="U138" i="21"/>
  <c r="R138" i="21"/>
  <c r="L138" i="21"/>
  <c r="H138" i="21"/>
  <c r="U137" i="21"/>
  <c r="R137" i="21"/>
  <c r="L137" i="21"/>
  <c r="H137" i="21"/>
  <c r="U136" i="21"/>
  <c r="R136" i="21"/>
  <c r="L136" i="21"/>
  <c r="H136" i="21"/>
  <c r="U135" i="21"/>
  <c r="R135" i="21"/>
  <c r="L135" i="21"/>
  <c r="H135" i="21"/>
  <c r="U134" i="21"/>
  <c r="R134" i="21"/>
  <c r="L134" i="21"/>
  <c r="H134" i="21"/>
  <c r="U133" i="21"/>
  <c r="R133" i="21"/>
  <c r="L133" i="21"/>
  <c r="H133" i="21"/>
  <c r="V133" i="21"/>
  <c r="X133" i="21" s="1"/>
  <c r="R132" i="21"/>
  <c r="L132" i="21"/>
  <c r="U131" i="21"/>
  <c r="R131" i="21"/>
  <c r="L131" i="21"/>
  <c r="H131" i="21"/>
  <c r="U130" i="21"/>
  <c r="R130" i="21"/>
  <c r="L130" i="21"/>
  <c r="H130" i="21"/>
  <c r="U129" i="21"/>
  <c r="R129" i="21"/>
  <c r="L129" i="21"/>
  <c r="H129" i="21"/>
  <c r="U128" i="21"/>
  <c r="R128" i="21"/>
  <c r="V128" i="21" s="1"/>
  <c r="X128" i="21" s="1"/>
  <c r="L128" i="21"/>
  <c r="H128" i="21"/>
  <c r="U127" i="21"/>
  <c r="R127" i="21"/>
  <c r="L127" i="21"/>
  <c r="H127" i="21"/>
  <c r="U126" i="21"/>
  <c r="R126" i="21"/>
  <c r="L126" i="21"/>
  <c r="H126" i="21"/>
  <c r="U125" i="21"/>
  <c r="R125" i="21"/>
  <c r="L125" i="21"/>
  <c r="H125" i="21"/>
  <c r="U124" i="21"/>
  <c r="R124" i="21"/>
  <c r="V124" i="21" s="1"/>
  <c r="X124" i="21" s="1"/>
  <c r="L124" i="21"/>
  <c r="H124" i="21"/>
  <c r="U123" i="21"/>
  <c r="R123" i="21"/>
  <c r="L123" i="21"/>
  <c r="H123" i="21"/>
  <c r="U122" i="21"/>
  <c r="R122" i="21"/>
  <c r="L122" i="21"/>
  <c r="H122" i="21"/>
  <c r="U121" i="21"/>
  <c r="R121" i="21"/>
  <c r="L121" i="21"/>
  <c r="H121" i="21"/>
  <c r="U120" i="21"/>
  <c r="R120" i="21"/>
  <c r="L120" i="21"/>
  <c r="H120" i="21"/>
  <c r="U119" i="21"/>
  <c r="R119" i="21"/>
  <c r="L119" i="21"/>
  <c r="H119" i="21"/>
  <c r="R118" i="21"/>
  <c r="L118" i="21"/>
  <c r="U117" i="21"/>
  <c r="R117" i="21"/>
  <c r="L117" i="21"/>
  <c r="H117" i="21"/>
  <c r="U116" i="21"/>
  <c r="R116" i="21"/>
  <c r="L116" i="21"/>
  <c r="H116" i="21"/>
  <c r="U115" i="21"/>
  <c r="R115" i="21"/>
  <c r="L115" i="21"/>
  <c r="H115" i="21"/>
  <c r="U114" i="21"/>
  <c r="R114" i="21"/>
  <c r="V114" i="21" s="1"/>
  <c r="X114" i="21" s="1"/>
  <c r="L114" i="21"/>
  <c r="H114" i="21"/>
  <c r="U113" i="21"/>
  <c r="R113" i="21"/>
  <c r="L113" i="21"/>
  <c r="H113" i="21"/>
  <c r="U112" i="21"/>
  <c r="R112" i="21"/>
  <c r="L112" i="21"/>
  <c r="H112" i="21"/>
  <c r="U111" i="21"/>
  <c r="R111" i="21"/>
  <c r="L111" i="21"/>
  <c r="H111" i="21"/>
  <c r="U110" i="21"/>
  <c r="R110" i="21"/>
  <c r="L110" i="21"/>
  <c r="H110" i="21"/>
  <c r="U109" i="21"/>
  <c r="R109" i="21"/>
  <c r="L109" i="21"/>
  <c r="H109" i="21"/>
  <c r="U108" i="21"/>
  <c r="R108" i="21"/>
  <c r="L108" i="21"/>
  <c r="H108" i="21"/>
  <c r="R107" i="21"/>
  <c r="L107" i="21"/>
  <c r="U106" i="21"/>
  <c r="R106" i="21"/>
  <c r="V106" i="21" s="1"/>
  <c r="X106" i="21" s="1"/>
  <c r="L106" i="21"/>
  <c r="H106" i="21"/>
  <c r="U105" i="21"/>
  <c r="R105" i="21"/>
  <c r="L105" i="21"/>
  <c r="H105" i="21"/>
  <c r="U104" i="21"/>
  <c r="R104" i="21"/>
  <c r="L104" i="21"/>
  <c r="H104" i="21"/>
  <c r="U103" i="21"/>
  <c r="R103" i="21"/>
  <c r="L103" i="21"/>
  <c r="H103" i="21"/>
  <c r="U102" i="21"/>
  <c r="R102" i="21"/>
  <c r="V102" i="21" s="1"/>
  <c r="X102" i="21" s="1"/>
  <c r="L102" i="21"/>
  <c r="H102" i="21"/>
  <c r="U101" i="21"/>
  <c r="R101" i="21"/>
  <c r="L101" i="21"/>
  <c r="H101" i="21"/>
  <c r="U100" i="21"/>
  <c r="R100" i="21"/>
  <c r="L100" i="21"/>
  <c r="H100" i="21"/>
  <c r="U99" i="21"/>
  <c r="R99" i="21"/>
  <c r="L99" i="21"/>
  <c r="H99" i="21"/>
  <c r="U98" i="21"/>
  <c r="R98" i="21"/>
  <c r="L98" i="21"/>
  <c r="H98" i="21"/>
  <c r="V98" i="21"/>
  <c r="X98" i="21" s="1"/>
  <c r="U97" i="21"/>
  <c r="R97" i="21"/>
  <c r="L97" i="21"/>
  <c r="H97" i="21"/>
  <c r="U96" i="21"/>
  <c r="R96" i="21"/>
  <c r="L96" i="21"/>
  <c r="H96" i="21"/>
  <c r="U95" i="21"/>
  <c r="R95" i="21"/>
  <c r="L95" i="21"/>
  <c r="H95" i="21"/>
  <c r="U94" i="21"/>
  <c r="R94" i="21"/>
  <c r="L94" i="21"/>
  <c r="H94" i="21"/>
  <c r="U93" i="21"/>
  <c r="R93" i="21"/>
  <c r="L93" i="21"/>
  <c r="H93" i="21"/>
  <c r="U92" i="21"/>
  <c r="R92" i="21"/>
  <c r="L92" i="21"/>
  <c r="H92" i="21"/>
  <c r="U91" i="21"/>
  <c r="R91" i="21"/>
  <c r="L91" i="21"/>
  <c r="H91" i="21"/>
  <c r="U90" i="21"/>
  <c r="R90" i="21"/>
  <c r="L90" i="21"/>
  <c r="H90" i="21"/>
  <c r="U89" i="21"/>
  <c r="R89" i="21"/>
  <c r="L89" i="21"/>
  <c r="H89" i="21"/>
  <c r="R88" i="21"/>
  <c r="L88" i="21"/>
  <c r="U87" i="21"/>
  <c r="R87" i="21"/>
  <c r="L87" i="21"/>
  <c r="H87" i="21"/>
  <c r="U86" i="21"/>
  <c r="R86" i="21"/>
  <c r="L86" i="21"/>
  <c r="H86" i="21"/>
  <c r="U85" i="21"/>
  <c r="R85" i="21"/>
  <c r="L85" i="21"/>
  <c r="H85" i="21"/>
  <c r="U84" i="21"/>
  <c r="R84" i="21"/>
  <c r="L84" i="21"/>
  <c r="H84" i="21"/>
  <c r="U83" i="21"/>
  <c r="R83" i="21"/>
  <c r="L83" i="21"/>
  <c r="H83" i="21"/>
  <c r="U82" i="21"/>
  <c r="R82" i="21"/>
  <c r="L82" i="21"/>
  <c r="H82" i="21"/>
  <c r="U81" i="21"/>
  <c r="R81" i="21"/>
  <c r="L81" i="21"/>
  <c r="H81" i="21"/>
  <c r="U80" i="21"/>
  <c r="R80" i="21"/>
  <c r="L80" i="21"/>
  <c r="H80" i="21"/>
  <c r="U79" i="21"/>
  <c r="R79" i="21"/>
  <c r="L79" i="21"/>
  <c r="H79" i="21"/>
  <c r="U78" i="21"/>
  <c r="R78" i="21"/>
  <c r="L78" i="21"/>
  <c r="H78" i="21"/>
  <c r="U77" i="21"/>
  <c r="R77" i="21"/>
  <c r="L77" i="21"/>
  <c r="H77" i="21"/>
  <c r="U76" i="21"/>
  <c r="R76" i="21"/>
  <c r="L76" i="21"/>
  <c r="H76" i="21"/>
  <c r="U75" i="21"/>
  <c r="R75" i="21"/>
  <c r="L75" i="21"/>
  <c r="H75" i="21"/>
  <c r="U74" i="21"/>
  <c r="R74" i="21"/>
  <c r="L74" i="21"/>
  <c r="H74" i="21"/>
  <c r="R73" i="21"/>
  <c r="L73" i="21"/>
  <c r="U72" i="21"/>
  <c r="R72" i="21"/>
  <c r="L72" i="21"/>
  <c r="H72" i="21"/>
  <c r="U71" i="21"/>
  <c r="R71" i="21"/>
  <c r="L71" i="21"/>
  <c r="H71" i="21"/>
  <c r="U70" i="21"/>
  <c r="R70" i="21"/>
  <c r="L70" i="21"/>
  <c r="H70" i="21"/>
  <c r="U69" i="21"/>
  <c r="R69" i="21"/>
  <c r="L69" i="21"/>
  <c r="H69" i="21"/>
  <c r="U68" i="21"/>
  <c r="R68" i="21"/>
  <c r="L68" i="21"/>
  <c r="H68" i="21"/>
  <c r="R67" i="21"/>
  <c r="L67" i="21"/>
  <c r="U66" i="21"/>
  <c r="R66" i="21"/>
  <c r="L66" i="21"/>
  <c r="H66" i="21"/>
  <c r="U65" i="21"/>
  <c r="R65" i="21"/>
  <c r="L65" i="21"/>
  <c r="H65" i="21"/>
  <c r="R64" i="21"/>
  <c r="L64" i="21"/>
  <c r="U63" i="21"/>
  <c r="R63" i="21"/>
  <c r="L63" i="21"/>
  <c r="H63" i="21"/>
  <c r="R62" i="21"/>
  <c r="L62" i="21"/>
  <c r="U61" i="21"/>
  <c r="R61" i="21"/>
  <c r="L61" i="21"/>
  <c r="H61" i="21"/>
  <c r="V61" i="21"/>
  <c r="X61" i="21" s="1"/>
  <c r="U60" i="21"/>
  <c r="R60" i="21"/>
  <c r="L60" i="21"/>
  <c r="H60" i="21"/>
  <c r="U59" i="21"/>
  <c r="R59" i="21"/>
  <c r="L59" i="21"/>
  <c r="H59" i="21"/>
  <c r="U58" i="21"/>
  <c r="R58" i="21"/>
  <c r="L58" i="21"/>
  <c r="H58" i="21"/>
  <c r="U57" i="21"/>
  <c r="R57" i="21"/>
  <c r="L57" i="21"/>
  <c r="H57" i="21"/>
  <c r="U56" i="21"/>
  <c r="R56" i="21"/>
  <c r="L56" i="21"/>
  <c r="H56" i="21"/>
  <c r="U55" i="21"/>
  <c r="R55" i="21"/>
  <c r="L55" i="21"/>
  <c r="H55" i="21"/>
  <c r="U54" i="21"/>
  <c r="R54" i="21"/>
  <c r="L54" i="21"/>
  <c r="H54" i="21"/>
  <c r="R53" i="21"/>
  <c r="L53" i="21"/>
  <c r="U52" i="21"/>
  <c r="R52" i="21"/>
  <c r="L52" i="21"/>
  <c r="H52" i="21"/>
  <c r="U51" i="21"/>
  <c r="R51" i="21"/>
  <c r="L51" i="21"/>
  <c r="H51" i="21"/>
  <c r="U50" i="21"/>
  <c r="R50" i="21"/>
  <c r="L50" i="21"/>
  <c r="H50" i="21"/>
  <c r="U49" i="21"/>
  <c r="R49" i="21"/>
  <c r="L49" i="21"/>
  <c r="H49" i="21"/>
  <c r="U48" i="21"/>
  <c r="R48" i="21"/>
  <c r="L48" i="21"/>
  <c r="H48" i="21"/>
  <c r="U47" i="21"/>
  <c r="R47" i="21"/>
  <c r="L47" i="21"/>
  <c r="H47" i="21"/>
  <c r="U46" i="21"/>
  <c r="R46" i="21"/>
  <c r="L46" i="21"/>
  <c r="H46" i="21"/>
  <c r="U45" i="21"/>
  <c r="R45" i="21"/>
  <c r="L45" i="21"/>
  <c r="H45" i="21"/>
  <c r="U44" i="21"/>
  <c r="R44" i="21"/>
  <c r="L44" i="21"/>
  <c r="H44" i="21"/>
  <c r="U43" i="21"/>
  <c r="R43" i="21"/>
  <c r="L43" i="21"/>
  <c r="H43" i="21"/>
  <c r="U42" i="21"/>
  <c r="R42" i="21"/>
  <c r="L42" i="21"/>
  <c r="H42" i="21"/>
  <c r="U41" i="21"/>
  <c r="R41" i="21"/>
  <c r="L41" i="21"/>
  <c r="H41" i="21"/>
  <c r="U40" i="21"/>
  <c r="R40" i="21"/>
  <c r="L40" i="21"/>
  <c r="H40" i="21"/>
  <c r="U39" i="21"/>
  <c r="R39" i="21"/>
  <c r="L39" i="21"/>
  <c r="H39" i="21"/>
  <c r="U38" i="21"/>
  <c r="R38" i="21"/>
  <c r="L38" i="21"/>
  <c r="H38" i="21"/>
  <c r="U37" i="21"/>
  <c r="R37" i="21"/>
  <c r="L37" i="21"/>
  <c r="H37" i="21"/>
  <c r="U36" i="21"/>
  <c r="R36" i="21"/>
  <c r="L36" i="21"/>
  <c r="H36" i="21"/>
  <c r="U35" i="21"/>
  <c r="R35" i="21"/>
  <c r="L35" i="21"/>
  <c r="H35" i="21"/>
  <c r="U34" i="21"/>
  <c r="R34" i="21"/>
  <c r="L34" i="21"/>
  <c r="H34" i="21"/>
  <c r="U33" i="21"/>
  <c r="R33" i="21"/>
  <c r="L33" i="21"/>
  <c r="H33" i="21"/>
  <c r="U32" i="21"/>
  <c r="R32" i="21"/>
  <c r="L32" i="21"/>
  <c r="H32" i="21"/>
  <c r="U31" i="21"/>
  <c r="R31" i="21"/>
  <c r="L31" i="21"/>
  <c r="H31" i="21"/>
  <c r="U30" i="21"/>
  <c r="R30" i="21"/>
  <c r="L30" i="21"/>
  <c r="H30" i="21"/>
  <c r="U29" i="21"/>
  <c r="R29" i="21"/>
  <c r="L29" i="21"/>
  <c r="H29" i="21"/>
  <c r="U28" i="21"/>
  <c r="R28" i="21"/>
  <c r="L28" i="21"/>
  <c r="H28" i="21"/>
  <c r="U27" i="21"/>
  <c r="R27" i="21"/>
  <c r="L27" i="21"/>
  <c r="H27" i="21"/>
  <c r="V27" i="21" s="1"/>
  <c r="X27" i="21" s="1"/>
  <c r="U26" i="21"/>
  <c r="R26" i="21"/>
  <c r="L26" i="21"/>
  <c r="H26" i="21"/>
  <c r="U25" i="21"/>
  <c r="R25" i="21"/>
  <c r="L25" i="21"/>
  <c r="H25" i="21"/>
  <c r="U24" i="21"/>
  <c r="R24" i="21"/>
  <c r="L24" i="21"/>
  <c r="H24" i="21"/>
  <c r="U23" i="21"/>
  <c r="R23" i="21"/>
  <c r="L23" i="21"/>
  <c r="H23" i="21"/>
  <c r="U22" i="21"/>
  <c r="R22" i="21"/>
  <c r="L22" i="21"/>
  <c r="H22" i="21"/>
  <c r="U21" i="21"/>
  <c r="R21" i="21"/>
  <c r="L21" i="21"/>
  <c r="H21" i="21"/>
  <c r="U20" i="21"/>
  <c r="R20" i="21"/>
  <c r="L20" i="21"/>
  <c r="H20" i="21"/>
  <c r="U19" i="21"/>
  <c r="R19" i="21"/>
  <c r="L19" i="21"/>
  <c r="H19" i="21"/>
  <c r="U18" i="21"/>
  <c r="R18" i="21"/>
  <c r="L18" i="21"/>
  <c r="H18" i="21"/>
  <c r="U17" i="21"/>
  <c r="R17" i="21"/>
  <c r="L17" i="21"/>
  <c r="H17" i="21"/>
  <c r="U16" i="21"/>
  <c r="R16" i="21"/>
  <c r="L16" i="21"/>
  <c r="H16" i="21"/>
  <c r="U15" i="21"/>
  <c r="R15" i="21"/>
  <c r="L15" i="21"/>
  <c r="H15" i="21"/>
  <c r="U14" i="21"/>
  <c r="R14" i="21"/>
  <c r="L14" i="21"/>
  <c r="H14" i="21"/>
  <c r="U13" i="21"/>
  <c r="R13" i="21"/>
  <c r="L13" i="21"/>
  <c r="H13" i="21"/>
  <c r="U12" i="21"/>
  <c r="R12" i="21"/>
  <c r="L12" i="21"/>
  <c r="H12" i="21"/>
  <c r="U11" i="21"/>
  <c r="R11" i="21"/>
  <c r="L11" i="21"/>
  <c r="H11" i="21"/>
  <c r="U10" i="21"/>
  <c r="R10" i="21"/>
  <c r="L10" i="21"/>
  <c r="H10" i="21"/>
  <c r="U9" i="21"/>
  <c r="R9" i="21"/>
  <c r="L9" i="21"/>
  <c r="H9" i="21"/>
  <c r="D200" i="21"/>
  <c r="X200" i="22" l="1"/>
  <c r="V110" i="21"/>
  <c r="X110" i="21" s="1"/>
  <c r="V120" i="21"/>
  <c r="X120" i="21" s="1"/>
  <c r="V57" i="21"/>
  <c r="X57" i="21" s="1"/>
  <c r="V43" i="21"/>
  <c r="X43" i="21" s="1"/>
  <c r="V51" i="21"/>
  <c r="X51" i="21" s="1"/>
  <c r="V47" i="21"/>
  <c r="X47" i="21" s="1"/>
  <c r="V39" i="21"/>
  <c r="X39" i="21" s="1"/>
  <c r="V35" i="21"/>
  <c r="X35" i="21" s="1"/>
  <c r="V31" i="21"/>
  <c r="X31" i="21" s="1"/>
  <c r="V173" i="21"/>
  <c r="X173" i="21" s="1"/>
  <c r="V15" i="21"/>
  <c r="X15" i="21" s="1"/>
  <c r="V19" i="21"/>
  <c r="X19" i="21" s="1"/>
  <c r="V23" i="21"/>
  <c r="X23" i="21" s="1"/>
  <c r="V65" i="21"/>
  <c r="X65" i="21" s="1"/>
  <c r="V71" i="21"/>
  <c r="X71" i="21" s="1"/>
  <c r="V77" i="21"/>
  <c r="X77" i="21" s="1"/>
  <c r="V81" i="21"/>
  <c r="X81" i="21" s="1"/>
  <c r="V85" i="21"/>
  <c r="X85" i="21" s="1"/>
  <c r="V89" i="21"/>
  <c r="X89" i="21" s="1"/>
  <c r="V94" i="21"/>
  <c r="X94" i="21" s="1"/>
  <c r="V137" i="21"/>
  <c r="X137" i="21" s="1"/>
  <c r="V143" i="21"/>
  <c r="X143" i="21" s="1"/>
  <c r="V147" i="21"/>
  <c r="X147" i="21" s="1"/>
  <c r="V151" i="21"/>
  <c r="X151" i="21" s="1"/>
  <c r="V155" i="21"/>
  <c r="X155" i="21" s="1"/>
  <c r="V161" i="21"/>
  <c r="X161" i="21" s="1"/>
  <c r="V165" i="21"/>
  <c r="X165" i="21" s="1"/>
  <c r="V178" i="21"/>
  <c r="X178" i="21" s="1"/>
  <c r="V182" i="21"/>
  <c r="X182" i="21" s="1"/>
  <c r="V11" i="21"/>
  <c r="X11" i="21" s="1"/>
  <c r="V10" i="21"/>
  <c r="X10" i="21" s="1"/>
  <c r="V16" i="21"/>
  <c r="X16" i="21" s="1"/>
  <c r="V17" i="21"/>
  <c r="X17" i="21" s="1"/>
  <c r="V18" i="21"/>
  <c r="X18" i="21" s="1"/>
  <c r="V24" i="21"/>
  <c r="X24" i="21" s="1"/>
  <c r="V25" i="21"/>
  <c r="X25" i="21" s="1"/>
  <c r="V26" i="21"/>
  <c r="X26" i="21" s="1"/>
  <c r="V32" i="21"/>
  <c r="X32" i="21" s="1"/>
  <c r="V33" i="21"/>
  <c r="X33" i="21" s="1"/>
  <c r="V34" i="21"/>
  <c r="X34" i="21" s="1"/>
  <c r="V40" i="21"/>
  <c r="X40" i="21" s="1"/>
  <c r="V41" i="21"/>
  <c r="X41" i="21" s="1"/>
  <c r="V42" i="21"/>
  <c r="X42" i="21" s="1"/>
  <c r="V48" i="21"/>
  <c r="X48" i="21" s="1"/>
  <c r="V49" i="21"/>
  <c r="X49" i="21" s="1"/>
  <c r="V50" i="21"/>
  <c r="X50" i="21" s="1"/>
  <c r="V58" i="21"/>
  <c r="X58" i="21" s="1"/>
  <c r="V59" i="21"/>
  <c r="X59" i="21" s="1"/>
  <c r="V60" i="21"/>
  <c r="X60" i="21" s="1"/>
  <c r="V66" i="21"/>
  <c r="X66" i="21" s="1"/>
  <c r="V68" i="21"/>
  <c r="X68" i="21" s="1"/>
  <c r="V69" i="21"/>
  <c r="X69" i="21" s="1"/>
  <c r="V70" i="21"/>
  <c r="X70" i="21" s="1"/>
  <c r="V78" i="21"/>
  <c r="X78" i="21" s="1"/>
  <c r="V79" i="21"/>
  <c r="X79" i="21" s="1"/>
  <c r="V80" i="21"/>
  <c r="X80" i="21" s="1"/>
  <c r="V86" i="21"/>
  <c r="X86" i="21" s="1"/>
  <c r="V87" i="21"/>
  <c r="X87" i="21" s="1"/>
  <c r="V95" i="21"/>
  <c r="X95" i="21" s="1"/>
  <c r="V96" i="21"/>
  <c r="X96" i="21" s="1"/>
  <c r="V97" i="21"/>
  <c r="X97" i="21" s="1"/>
  <c r="V103" i="21"/>
  <c r="X103" i="21" s="1"/>
  <c r="V104" i="21"/>
  <c r="X104" i="21" s="1"/>
  <c r="V105" i="21"/>
  <c r="X105" i="21" s="1"/>
  <c r="V111" i="21"/>
  <c r="X111" i="21" s="1"/>
  <c r="V112" i="21"/>
  <c r="X112" i="21" s="1"/>
  <c r="V113" i="21"/>
  <c r="X113" i="21" s="1"/>
  <c r="V121" i="21"/>
  <c r="X121" i="21" s="1"/>
  <c r="V122" i="21"/>
  <c r="X122" i="21" s="1"/>
  <c r="V123" i="21"/>
  <c r="X123" i="21" s="1"/>
  <c r="V129" i="21"/>
  <c r="X129" i="21" s="1"/>
  <c r="V130" i="21"/>
  <c r="X130" i="21" s="1"/>
  <c r="V131" i="21"/>
  <c r="X131" i="21" s="1"/>
  <c r="V138" i="21"/>
  <c r="X138" i="21" s="1"/>
  <c r="V139" i="21"/>
  <c r="X139" i="21" s="1"/>
  <c r="V140" i="21"/>
  <c r="X140" i="21" s="1"/>
  <c r="V142" i="21"/>
  <c r="X142" i="21" s="1"/>
  <c r="V148" i="21"/>
  <c r="X148" i="21" s="1"/>
  <c r="V149" i="21"/>
  <c r="X149" i="21" s="1"/>
  <c r="V150" i="21"/>
  <c r="X150" i="21" s="1"/>
  <c r="V156" i="21"/>
  <c r="X156" i="21" s="1"/>
  <c r="V158" i="21"/>
  <c r="X158" i="21" s="1"/>
  <c r="V159" i="21"/>
  <c r="X159" i="21" s="1"/>
  <c r="V160" i="21"/>
  <c r="X160" i="21" s="1"/>
  <c r="V166" i="21"/>
  <c r="X166" i="21" s="1"/>
  <c r="V167" i="21"/>
  <c r="X167" i="21" s="1"/>
  <c r="V168" i="21"/>
  <c r="X168" i="21" s="1"/>
  <c r="V174" i="21"/>
  <c r="X174" i="21" s="1"/>
  <c r="V175" i="21"/>
  <c r="X175" i="21" s="1"/>
  <c r="V176" i="21"/>
  <c r="X176" i="21" s="1"/>
  <c r="V183" i="21"/>
  <c r="X183" i="21" s="1"/>
  <c r="V184" i="21"/>
  <c r="X184" i="21" s="1"/>
  <c r="V189" i="21"/>
  <c r="X189" i="21" s="1"/>
  <c r="V190" i="21"/>
  <c r="X190" i="21" s="1"/>
  <c r="V192" i="21"/>
  <c r="X192" i="21" s="1"/>
  <c r="V193" i="21"/>
  <c r="X193" i="21" s="1"/>
  <c r="V194" i="21"/>
  <c r="X194" i="21" s="1"/>
  <c r="V196" i="21"/>
  <c r="X196" i="21" s="1"/>
  <c r="V197" i="21"/>
  <c r="X197" i="21" s="1"/>
  <c r="V12" i="21"/>
  <c r="X12" i="21" s="1"/>
  <c r="V13" i="21"/>
  <c r="X13" i="21" s="1"/>
  <c r="V14" i="21"/>
  <c r="X14" i="21" s="1"/>
  <c r="V20" i="21"/>
  <c r="X20" i="21" s="1"/>
  <c r="V21" i="21"/>
  <c r="X21" i="21" s="1"/>
  <c r="V22" i="21"/>
  <c r="X22" i="21" s="1"/>
  <c r="V28" i="21"/>
  <c r="X28" i="21" s="1"/>
  <c r="V29" i="21"/>
  <c r="X29" i="21" s="1"/>
  <c r="V30" i="21"/>
  <c r="X30" i="21" s="1"/>
  <c r="V36" i="21"/>
  <c r="X36" i="21" s="1"/>
  <c r="V37" i="21"/>
  <c r="X37" i="21" s="1"/>
  <c r="V38" i="21"/>
  <c r="X38" i="21" s="1"/>
  <c r="V44" i="21"/>
  <c r="X44" i="21" s="1"/>
  <c r="V45" i="21"/>
  <c r="X45" i="21" s="1"/>
  <c r="V46" i="21"/>
  <c r="X46" i="21" s="1"/>
  <c r="V52" i="21"/>
  <c r="X52" i="21" s="1"/>
  <c r="V54" i="21"/>
  <c r="X54" i="21" s="1"/>
  <c r="V55" i="21"/>
  <c r="X55" i="21" s="1"/>
  <c r="V56" i="21"/>
  <c r="X56" i="21" s="1"/>
  <c r="V63" i="21"/>
  <c r="X63" i="21" s="1"/>
  <c r="V72" i="21"/>
  <c r="X72" i="21" s="1"/>
  <c r="V74" i="21"/>
  <c r="X74" i="21" s="1"/>
  <c r="V75" i="21"/>
  <c r="X75" i="21" s="1"/>
  <c r="V76" i="21"/>
  <c r="X76" i="21" s="1"/>
  <c r="V82" i="21"/>
  <c r="X82" i="21" s="1"/>
  <c r="V83" i="21"/>
  <c r="X83" i="21" s="1"/>
  <c r="V84" i="21"/>
  <c r="X84" i="21" s="1"/>
  <c r="V90" i="21"/>
  <c r="X90" i="21" s="1"/>
  <c r="V91" i="21"/>
  <c r="X91" i="21" s="1"/>
  <c r="V92" i="21"/>
  <c r="X92" i="21" s="1"/>
  <c r="V93" i="21"/>
  <c r="X93" i="21" s="1"/>
  <c r="V99" i="21"/>
  <c r="X99" i="21" s="1"/>
  <c r="V100" i="21"/>
  <c r="X100" i="21" s="1"/>
  <c r="V101" i="21"/>
  <c r="X101" i="21" s="1"/>
  <c r="V108" i="21"/>
  <c r="X108" i="21" s="1"/>
  <c r="V109" i="21"/>
  <c r="X109" i="21" s="1"/>
  <c r="V115" i="21"/>
  <c r="X115" i="21" s="1"/>
  <c r="V116" i="21"/>
  <c r="X116" i="21" s="1"/>
  <c r="V117" i="21"/>
  <c r="X117" i="21" s="1"/>
  <c r="V119" i="21"/>
  <c r="X119" i="21" s="1"/>
  <c r="V125" i="21"/>
  <c r="X125" i="21" s="1"/>
  <c r="V126" i="21"/>
  <c r="X126" i="21" s="1"/>
  <c r="V127" i="21"/>
  <c r="X127" i="21" s="1"/>
  <c r="V134" i="21"/>
  <c r="X134" i="21" s="1"/>
  <c r="V135" i="21"/>
  <c r="X135" i="21" s="1"/>
  <c r="V136" i="21"/>
  <c r="X136" i="21" s="1"/>
  <c r="V144" i="21"/>
  <c r="X144" i="21" s="1"/>
  <c r="V145" i="21"/>
  <c r="X145" i="21" s="1"/>
  <c r="V146" i="21"/>
  <c r="X146" i="21" s="1"/>
  <c r="V152" i="21"/>
  <c r="X152" i="21" s="1"/>
  <c r="V153" i="21"/>
  <c r="X153" i="21" s="1"/>
  <c r="V154" i="21"/>
  <c r="X154" i="21" s="1"/>
  <c r="V162" i="21"/>
  <c r="X162" i="21" s="1"/>
  <c r="V163" i="21"/>
  <c r="X163" i="21" s="1"/>
  <c r="V164" i="21"/>
  <c r="X164" i="21" s="1"/>
  <c r="V170" i="21"/>
  <c r="X170" i="21" s="1"/>
  <c r="V171" i="21"/>
  <c r="X171" i="21" s="1"/>
  <c r="V172" i="21"/>
  <c r="X172" i="21" s="1"/>
  <c r="V179" i="21"/>
  <c r="X179" i="21" s="1"/>
  <c r="V180" i="21"/>
  <c r="X180" i="21" s="1"/>
  <c r="V181" i="21"/>
  <c r="X181" i="21" s="1"/>
  <c r="V187" i="21"/>
  <c r="X187" i="21" s="1"/>
  <c r="V188" i="21"/>
  <c r="V195" i="21"/>
  <c r="X195" i="21" s="1"/>
  <c r="V191" i="21"/>
  <c r="X191" i="21" s="1"/>
  <c r="V185" i="21"/>
  <c r="X185" i="21" s="1"/>
  <c r="R200" i="21"/>
  <c r="V9" i="21"/>
  <c r="X9" i="21" s="1"/>
  <c r="X188" i="21"/>
  <c r="X177" i="21"/>
  <c r="W188" i="20"/>
  <c r="W177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9" i="20"/>
  <c r="S200" i="20"/>
  <c r="Q200" i="20"/>
  <c r="J200" i="20"/>
  <c r="I200" i="20"/>
  <c r="R198" i="20"/>
  <c r="L198" i="20"/>
  <c r="U197" i="20"/>
  <c r="R197" i="20"/>
  <c r="L197" i="20"/>
  <c r="H197" i="20"/>
  <c r="U196" i="20"/>
  <c r="R196" i="20"/>
  <c r="L196" i="20"/>
  <c r="H196" i="20"/>
  <c r="U195" i="20"/>
  <c r="R195" i="20"/>
  <c r="L195" i="20"/>
  <c r="H195" i="20"/>
  <c r="U194" i="20"/>
  <c r="R194" i="20"/>
  <c r="L194" i="20"/>
  <c r="H194" i="20"/>
  <c r="U193" i="20"/>
  <c r="R193" i="20"/>
  <c r="L193" i="20"/>
  <c r="H193" i="20"/>
  <c r="U192" i="20"/>
  <c r="R192" i="20"/>
  <c r="L192" i="20"/>
  <c r="H192" i="20"/>
  <c r="U191" i="20"/>
  <c r="R191" i="20"/>
  <c r="L191" i="20"/>
  <c r="H191" i="20"/>
  <c r="U190" i="20"/>
  <c r="R190" i="20"/>
  <c r="V190" i="20" s="1"/>
  <c r="X190" i="20" s="1"/>
  <c r="L190" i="20"/>
  <c r="H190" i="20"/>
  <c r="U189" i="20"/>
  <c r="R189" i="20"/>
  <c r="L189" i="20"/>
  <c r="H189" i="20"/>
  <c r="U188" i="20"/>
  <c r="R188" i="20"/>
  <c r="L188" i="20"/>
  <c r="H188" i="20"/>
  <c r="U187" i="20"/>
  <c r="R187" i="20"/>
  <c r="L187" i="20"/>
  <c r="H187" i="20"/>
  <c r="U186" i="20"/>
  <c r="R186" i="20"/>
  <c r="L186" i="20"/>
  <c r="H186" i="20"/>
  <c r="V186" i="20" s="1"/>
  <c r="X186" i="20" s="1"/>
  <c r="U185" i="20"/>
  <c r="R185" i="20"/>
  <c r="L185" i="20"/>
  <c r="H185" i="20"/>
  <c r="U184" i="20"/>
  <c r="R184" i="20"/>
  <c r="L184" i="20"/>
  <c r="H184" i="20"/>
  <c r="U183" i="20"/>
  <c r="R183" i="20"/>
  <c r="L183" i="20"/>
  <c r="H183" i="20"/>
  <c r="U182" i="20"/>
  <c r="R182" i="20"/>
  <c r="L182" i="20"/>
  <c r="H182" i="20"/>
  <c r="U181" i="20"/>
  <c r="R181" i="20"/>
  <c r="L181" i="20"/>
  <c r="H181" i="20"/>
  <c r="U180" i="20"/>
  <c r="R180" i="20"/>
  <c r="L180" i="20"/>
  <c r="H180" i="20"/>
  <c r="V180" i="20" s="1"/>
  <c r="X180" i="20" s="1"/>
  <c r="U179" i="20"/>
  <c r="R179" i="20"/>
  <c r="L179" i="20"/>
  <c r="H179" i="20"/>
  <c r="U178" i="20"/>
  <c r="R178" i="20"/>
  <c r="V178" i="20" s="1"/>
  <c r="X178" i="20" s="1"/>
  <c r="L178" i="20"/>
  <c r="H178" i="20"/>
  <c r="W200" i="20"/>
  <c r="U177" i="20"/>
  <c r="R177" i="20"/>
  <c r="L177" i="20"/>
  <c r="H177" i="20"/>
  <c r="U176" i="20"/>
  <c r="R176" i="20"/>
  <c r="L176" i="20"/>
  <c r="H176" i="20"/>
  <c r="U175" i="20"/>
  <c r="R175" i="20"/>
  <c r="L175" i="20"/>
  <c r="H175" i="20"/>
  <c r="V175" i="20" s="1"/>
  <c r="X175" i="20" s="1"/>
  <c r="U174" i="20"/>
  <c r="R174" i="20"/>
  <c r="L174" i="20"/>
  <c r="H174" i="20"/>
  <c r="U173" i="20"/>
  <c r="R173" i="20"/>
  <c r="L173" i="20"/>
  <c r="H173" i="20"/>
  <c r="U172" i="20"/>
  <c r="R172" i="20"/>
  <c r="L172" i="20"/>
  <c r="H172" i="20"/>
  <c r="U171" i="20"/>
  <c r="R171" i="20"/>
  <c r="L171" i="20"/>
  <c r="H171" i="20"/>
  <c r="U170" i="20"/>
  <c r="R170" i="20"/>
  <c r="L170" i="20"/>
  <c r="H170" i="20"/>
  <c r="U169" i="20"/>
  <c r="R169" i="20"/>
  <c r="L169" i="20"/>
  <c r="H169" i="20"/>
  <c r="U168" i="20"/>
  <c r="R168" i="20"/>
  <c r="L168" i="20"/>
  <c r="H168" i="20"/>
  <c r="U167" i="20"/>
  <c r="R167" i="20"/>
  <c r="L167" i="20"/>
  <c r="H167" i="20"/>
  <c r="U166" i="20"/>
  <c r="R166" i="20"/>
  <c r="L166" i="20"/>
  <c r="H166" i="20"/>
  <c r="U165" i="20"/>
  <c r="R165" i="20"/>
  <c r="L165" i="20"/>
  <c r="H165" i="20"/>
  <c r="U164" i="20"/>
  <c r="R164" i="20"/>
  <c r="L164" i="20"/>
  <c r="H164" i="20"/>
  <c r="U163" i="20"/>
  <c r="R163" i="20"/>
  <c r="L163" i="20"/>
  <c r="H163" i="20"/>
  <c r="U162" i="20"/>
  <c r="R162" i="20"/>
  <c r="L162" i="20"/>
  <c r="H162" i="20"/>
  <c r="U161" i="20"/>
  <c r="R161" i="20"/>
  <c r="L161" i="20"/>
  <c r="H161" i="20"/>
  <c r="U160" i="20"/>
  <c r="R160" i="20"/>
  <c r="L160" i="20"/>
  <c r="H160" i="20"/>
  <c r="U159" i="20"/>
  <c r="R159" i="20"/>
  <c r="L159" i="20"/>
  <c r="H159" i="20"/>
  <c r="V159" i="20" s="1"/>
  <c r="X159" i="20" s="1"/>
  <c r="U158" i="20"/>
  <c r="R158" i="20"/>
  <c r="L158" i="20"/>
  <c r="H158" i="20"/>
  <c r="R157" i="20"/>
  <c r="L157" i="20"/>
  <c r="U156" i="20"/>
  <c r="R156" i="20"/>
  <c r="L156" i="20"/>
  <c r="H156" i="20"/>
  <c r="U155" i="20"/>
  <c r="R155" i="20"/>
  <c r="L155" i="20"/>
  <c r="H155" i="20"/>
  <c r="U154" i="20"/>
  <c r="R154" i="20"/>
  <c r="L154" i="20"/>
  <c r="H154" i="20"/>
  <c r="U153" i="20"/>
  <c r="R153" i="20"/>
  <c r="L153" i="20"/>
  <c r="H153" i="20"/>
  <c r="U152" i="20"/>
  <c r="R152" i="20"/>
  <c r="L152" i="20"/>
  <c r="H152" i="20"/>
  <c r="U151" i="20"/>
  <c r="R151" i="20"/>
  <c r="L151" i="20"/>
  <c r="H151" i="20"/>
  <c r="U150" i="20"/>
  <c r="R150" i="20"/>
  <c r="L150" i="20"/>
  <c r="H150" i="20"/>
  <c r="U149" i="20"/>
  <c r="R149" i="20"/>
  <c r="L149" i="20"/>
  <c r="H149" i="20"/>
  <c r="U148" i="20"/>
  <c r="R148" i="20"/>
  <c r="L148" i="20"/>
  <c r="H148" i="20"/>
  <c r="U147" i="20"/>
  <c r="R147" i="20"/>
  <c r="L147" i="20"/>
  <c r="H147" i="20"/>
  <c r="U146" i="20"/>
  <c r="R146" i="20"/>
  <c r="L146" i="20"/>
  <c r="H146" i="20"/>
  <c r="U145" i="20"/>
  <c r="R145" i="20"/>
  <c r="L145" i="20"/>
  <c r="H145" i="20"/>
  <c r="U144" i="20"/>
  <c r="R144" i="20"/>
  <c r="L144" i="20"/>
  <c r="H144" i="20"/>
  <c r="U143" i="20"/>
  <c r="R143" i="20"/>
  <c r="L143" i="20"/>
  <c r="H143" i="20"/>
  <c r="U142" i="20"/>
  <c r="R142" i="20"/>
  <c r="L142" i="20"/>
  <c r="H142" i="20"/>
  <c r="V142" i="20"/>
  <c r="X142" i="20" s="1"/>
  <c r="R141" i="20"/>
  <c r="L141" i="20"/>
  <c r="U140" i="20"/>
  <c r="R140" i="20"/>
  <c r="L140" i="20"/>
  <c r="H140" i="20"/>
  <c r="V140" i="20" s="1"/>
  <c r="X140" i="20" s="1"/>
  <c r="U139" i="20"/>
  <c r="R139" i="20"/>
  <c r="L139" i="20"/>
  <c r="H139" i="20"/>
  <c r="U138" i="20"/>
  <c r="R138" i="20"/>
  <c r="L138" i="20"/>
  <c r="H138" i="20"/>
  <c r="U137" i="20"/>
  <c r="R137" i="20"/>
  <c r="L137" i="20"/>
  <c r="H137" i="20"/>
  <c r="U136" i="20"/>
  <c r="R136" i="20"/>
  <c r="L136" i="20"/>
  <c r="H136" i="20"/>
  <c r="V136" i="20" s="1"/>
  <c r="X136" i="20" s="1"/>
  <c r="U135" i="20"/>
  <c r="R135" i="20"/>
  <c r="L135" i="20"/>
  <c r="H135" i="20"/>
  <c r="U134" i="20"/>
  <c r="R134" i="20"/>
  <c r="L134" i="20"/>
  <c r="H134" i="20"/>
  <c r="U133" i="20"/>
  <c r="R133" i="20"/>
  <c r="L133" i="20"/>
  <c r="H133" i="20"/>
  <c r="R132" i="20"/>
  <c r="L132" i="20"/>
  <c r="U131" i="20"/>
  <c r="R131" i="20"/>
  <c r="L131" i="20"/>
  <c r="H131" i="20"/>
  <c r="V131" i="20" s="1"/>
  <c r="X131" i="20" s="1"/>
  <c r="U130" i="20"/>
  <c r="R130" i="20"/>
  <c r="L130" i="20"/>
  <c r="H130" i="20"/>
  <c r="U129" i="20"/>
  <c r="R129" i="20"/>
  <c r="L129" i="20"/>
  <c r="H129" i="20"/>
  <c r="U128" i="20"/>
  <c r="R128" i="20"/>
  <c r="L128" i="20"/>
  <c r="H128" i="20"/>
  <c r="U127" i="20"/>
  <c r="R127" i="20"/>
  <c r="V127" i="20" s="1"/>
  <c r="X127" i="20" s="1"/>
  <c r="L127" i="20"/>
  <c r="H127" i="20"/>
  <c r="U126" i="20"/>
  <c r="R126" i="20"/>
  <c r="L126" i="20"/>
  <c r="H126" i="20"/>
  <c r="U125" i="20"/>
  <c r="R125" i="20"/>
  <c r="V125" i="20" s="1"/>
  <c r="X125" i="20" s="1"/>
  <c r="L125" i="20"/>
  <c r="H125" i="20"/>
  <c r="U124" i="20"/>
  <c r="R124" i="20"/>
  <c r="L124" i="20"/>
  <c r="H124" i="20"/>
  <c r="U123" i="20"/>
  <c r="R123" i="20"/>
  <c r="L123" i="20"/>
  <c r="H123" i="20"/>
  <c r="V123" i="20"/>
  <c r="X123" i="20" s="1"/>
  <c r="U122" i="20"/>
  <c r="R122" i="20"/>
  <c r="L122" i="20"/>
  <c r="H122" i="20"/>
  <c r="U121" i="20"/>
  <c r="R121" i="20"/>
  <c r="L121" i="20"/>
  <c r="H121" i="20"/>
  <c r="U120" i="20"/>
  <c r="R120" i="20"/>
  <c r="L120" i="20"/>
  <c r="H120" i="20"/>
  <c r="U119" i="20"/>
  <c r="R119" i="20"/>
  <c r="L119" i="20"/>
  <c r="H119" i="20"/>
  <c r="R118" i="20"/>
  <c r="L118" i="20"/>
  <c r="U117" i="20"/>
  <c r="R117" i="20"/>
  <c r="L117" i="20"/>
  <c r="H117" i="20"/>
  <c r="U116" i="20"/>
  <c r="R116" i="20"/>
  <c r="L116" i="20"/>
  <c r="H116" i="20"/>
  <c r="U115" i="20"/>
  <c r="R115" i="20"/>
  <c r="L115" i="20"/>
  <c r="H115" i="20"/>
  <c r="U114" i="20"/>
  <c r="R114" i="20"/>
  <c r="L114" i="20"/>
  <c r="H114" i="20"/>
  <c r="U113" i="20"/>
  <c r="R113" i="20"/>
  <c r="L113" i="20"/>
  <c r="H113" i="20"/>
  <c r="U112" i="20"/>
  <c r="R112" i="20"/>
  <c r="L112" i="20"/>
  <c r="H112" i="20"/>
  <c r="U111" i="20"/>
  <c r="R111" i="20"/>
  <c r="L111" i="20"/>
  <c r="H111" i="20"/>
  <c r="U110" i="20"/>
  <c r="R110" i="20"/>
  <c r="L110" i="20"/>
  <c r="H110" i="20"/>
  <c r="U109" i="20"/>
  <c r="R109" i="20"/>
  <c r="L109" i="20"/>
  <c r="H109" i="20"/>
  <c r="U108" i="20"/>
  <c r="R108" i="20"/>
  <c r="L108" i="20"/>
  <c r="H108" i="20"/>
  <c r="R107" i="20"/>
  <c r="L107" i="20"/>
  <c r="U106" i="20"/>
  <c r="R106" i="20"/>
  <c r="L106" i="20"/>
  <c r="H106" i="20"/>
  <c r="U105" i="20"/>
  <c r="R105" i="20"/>
  <c r="L105" i="20"/>
  <c r="H105" i="20"/>
  <c r="U104" i="20"/>
  <c r="R104" i="20"/>
  <c r="L104" i="20"/>
  <c r="H104" i="20"/>
  <c r="U103" i="20"/>
  <c r="R103" i="20"/>
  <c r="L103" i="20"/>
  <c r="H103" i="20"/>
  <c r="U102" i="20"/>
  <c r="R102" i="20"/>
  <c r="L102" i="20"/>
  <c r="H102" i="20"/>
  <c r="U101" i="20"/>
  <c r="R101" i="20"/>
  <c r="L101" i="20"/>
  <c r="H101" i="20"/>
  <c r="U100" i="20"/>
  <c r="R100" i="20"/>
  <c r="L100" i="20"/>
  <c r="H100" i="20"/>
  <c r="V100" i="20" s="1"/>
  <c r="X100" i="20" s="1"/>
  <c r="U99" i="20"/>
  <c r="R99" i="20"/>
  <c r="L99" i="20"/>
  <c r="H99" i="20"/>
  <c r="V99" i="20" s="1"/>
  <c r="X99" i="20" s="1"/>
  <c r="U98" i="20"/>
  <c r="R98" i="20"/>
  <c r="L98" i="20"/>
  <c r="H98" i="20"/>
  <c r="V98" i="20" s="1"/>
  <c r="X98" i="20" s="1"/>
  <c r="U97" i="20"/>
  <c r="R97" i="20"/>
  <c r="L97" i="20"/>
  <c r="H97" i="20"/>
  <c r="V97" i="20" s="1"/>
  <c r="X97" i="20" s="1"/>
  <c r="U96" i="20"/>
  <c r="R96" i="20"/>
  <c r="V96" i="20" s="1"/>
  <c r="X96" i="20" s="1"/>
  <c r="L96" i="20"/>
  <c r="H96" i="20"/>
  <c r="U95" i="20"/>
  <c r="R95" i="20"/>
  <c r="L95" i="20"/>
  <c r="H95" i="20"/>
  <c r="U94" i="20"/>
  <c r="R94" i="20"/>
  <c r="L94" i="20"/>
  <c r="H94" i="20"/>
  <c r="U93" i="20"/>
  <c r="R93" i="20"/>
  <c r="L93" i="20"/>
  <c r="H93" i="20"/>
  <c r="U92" i="20"/>
  <c r="R92" i="20"/>
  <c r="V92" i="20" s="1"/>
  <c r="X92" i="20" s="1"/>
  <c r="L92" i="20"/>
  <c r="H92" i="20"/>
  <c r="U91" i="20"/>
  <c r="R91" i="20"/>
  <c r="L91" i="20"/>
  <c r="H91" i="20"/>
  <c r="V91" i="20" s="1"/>
  <c r="X91" i="20" s="1"/>
  <c r="U90" i="20"/>
  <c r="R90" i="20"/>
  <c r="L90" i="20"/>
  <c r="H90" i="20"/>
  <c r="V90" i="20" s="1"/>
  <c r="X90" i="20" s="1"/>
  <c r="U89" i="20"/>
  <c r="R89" i="20"/>
  <c r="L89" i="20"/>
  <c r="H89" i="20"/>
  <c r="V89" i="20" s="1"/>
  <c r="X89" i="20" s="1"/>
  <c r="R88" i="20"/>
  <c r="L88" i="20"/>
  <c r="U87" i="20"/>
  <c r="R87" i="20"/>
  <c r="L87" i="20"/>
  <c r="H87" i="20"/>
  <c r="U86" i="20"/>
  <c r="R86" i="20"/>
  <c r="L86" i="20"/>
  <c r="H86" i="20"/>
  <c r="U85" i="20"/>
  <c r="R85" i="20"/>
  <c r="L85" i="20"/>
  <c r="H85" i="20"/>
  <c r="U84" i="20"/>
  <c r="R84" i="20"/>
  <c r="L84" i="20"/>
  <c r="H84" i="20"/>
  <c r="U83" i="20"/>
  <c r="R83" i="20"/>
  <c r="V83" i="20" s="1"/>
  <c r="X83" i="20" s="1"/>
  <c r="L83" i="20"/>
  <c r="H83" i="20"/>
  <c r="U82" i="20"/>
  <c r="R82" i="20"/>
  <c r="L82" i="20"/>
  <c r="H82" i="20"/>
  <c r="V82" i="20" s="1"/>
  <c r="X82" i="20" s="1"/>
  <c r="U81" i="20"/>
  <c r="R81" i="20"/>
  <c r="L81" i="20"/>
  <c r="H81" i="20"/>
  <c r="V81" i="20" s="1"/>
  <c r="X81" i="20" s="1"/>
  <c r="U80" i="20"/>
  <c r="R80" i="20"/>
  <c r="L80" i="20"/>
  <c r="H80" i="20"/>
  <c r="V80" i="20" s="1"/>
  <c r="X80" i="20" s="1"/>
  <c r="U79" i="20"/>
  <c r="R79" i="20"/>
  <c r="V79" i="20" s="1"/>
  <c r="X79" i="20" s="1"/>
  <c r="L79" i="20"/>
  <c r="H79" i="20"/>
  <c r="U78" i="20"/>
  <c r="R78" i="20"/>
  <c r="L78" i="20"/>
  <c r="H78" i="20"/>
  <c r="U77" i="20"/>
  <c r="R77" i="20"/>
  <c r="L77" i="20"/>
  <c r="H77" i="20"/>
  <c r="U76" i="20"/>
  <c r="R76" i="20"/>
  <c r="L76" i="20"/>
  <c r="H76" i="20"/>
  <c r="U75" i="20"/>
  <c r="R75" i="20"/>
  <c r="L75" i="20"/>
  <c r="H75" i="20"/>
  <c r="U74" i="20"/>
  <c r="R74" i="20"/>
  <c r="L74" i="20"/>
  <c r="H74" i="20"/>
  <c r="V74" i="20" s="1"/>
  <c r="X74" i="20" s="1"/>
  <c r="R73" i="20"/>
  <c r="L73" i="20"/>
  <c r="U72" i="20"/>
  <c r="R72" i="20"/>
  <c r="L72" i="20"/>
  <c r="H72" i="20"/>
  <c r="V72" i="20" s="1"/>
  <c r="X72" i="20" s="1"/>
  <c r="U71" i="20"/>
  <c r="R71" i="20"/>
  <c r="L71" i="20"/>
  <c r="H71" i="20"/>
  <c r="V71" i="20" s="1"/>
  <c r="X71" i="20" s="1"/>
  <c r="U70" i="20"/>
  <c r="R70" i="20"/>
  <c r="L70" i="20"/>
  <c r="H70" i="20"/>
  <c r="V70" i="20" s="1"/>
  <c r="X70" i="20" s="1"/>
  <c r="U69" i="20"/>
  <c r="R69" i="20"/>
  <c r="L69" i="20"/>
  <c r="H69" i="20"/>
  <c r="U68" i="20"/>
  <c r="R68" i="20"/>
  <c r="L68" i="20"/>
  <c r="H68" i="20"/>
  <c r="R67" i="20"/>
  <c r="L67" i="20"/>
  <c r="U66" i="20"/>
  <c r="R66" i="20"/>
  <c r="L66" i="20"/>
  <c r="H66" i="20"/>
  <c r="U65" i="20"/>
  <c r="R65" i="20"/>
  <c r="L65" i="20"/>
  <c r="H65" i="20"/>
  <c r="R64" i="20"/>
  <c r="L64" i="20"/>
  <c r="U63" i="20"/>
  <c r="R63" i="20"/>
  <c r="V63" i="20" s="1"/>
  <c r="X63" i="20" s="1"/>
  <c r="L63" i="20"/>
  <c r="H63" i="20"/>
  <c r="R62" i="20"/>
  <c r="L62" i="20"/>
  <c r="U61" i="20"/>
  <c r="R61" i="20"/>
  <c r="L61" i="20"/>
  <c r="H61" i="20"/>
  <c r="V61" i="20" s="1"/>
  <c r="X61" i="20" s="1"/>
  <c r="U60" i="20"/>
  <c r="R60" i="20"/>
  <c r="L60" i="20"/>
  <c r="H60" i="20"/>
  <c r="U59" i="20"/>
  <c r="R59" i="20"/>
  <c r="V59" i="20" s="1"/>
  <c r="X59" i="20" s="1"/>
  <c r="L59" i="20"/>
  <c r="H59" i="20"/>
  <c r="U58" i="20"/>
  <c r="R58" i="20"/>
  <c r="L58" i="20"/>
  <c r="H58" i="20"/>
  <c r="U57" i="20"/>
  <c r="R57" i="20"/>
  <c r="L57" i="20"/>
  <c r="H57" i="20"/>
  <c r="U56" i="20"/>
  <c r="R56" i="20"/>
  <c r="L56" i="20"/>
  <c r="H56" i="20"/>
  <c r="U55" i="20"/>
  <c r="R55" i="20"/>
  <c r="L55" i="20"/>
  <c r="H55" i="20"/>
  <c r="U54" i="20"/>
  <c r="R54" i="20"/>
  <c r="L54" i="20"/>
  <c r="H54" i="20"/>
  <c r="V54" i="20" s="1"/>
  <c r="X54" i="20" s="1"/>
  <c r="R53" i="20"/>
  <c r="L53" i="20"/>
  <c r="U52" i="20"/>
  <c r="R52" i="20"/>
  <c r="L52" i="20"/>
  <c r="H52" i="20"/>
  <c r="V52" i="20" s="1"/>
  <c r="X52" i="20" s="1"/>
  <c r="U51" i="20"/>
  <c r="R51" i="20"/>
  <c r="L51" i="20"/>
  <c r="H51" i="20"/>
  <c r="V51" i="20" s="1"/>
  <c r="X51" i="20" s="1"/>
  <c r="U50" i="20"/>
  <c r="R50" i="20"/>
  <c r="L50" i="20"/>
  <c r="H50" i="20"/>
  <c r="V50" i="20" s="1"/>
  <c r="X50" i="20" s="1"/>
  <c r="U49" i="20"/>
  <c r="R49" i="20"/>
  <c r="L49" i="20"/>
  <c r="H49" i="20"/>
  <c r="U48" i="20"/>
  <c r="R48" i="20"/>
  <c r="L48" i="20"/>
  <c r="H48" i="20"/>
  <c r="U47" i="20"/>
  <c r="R47" i="20"/>
  <c r="L47" i="20"/>
  <c r="H47" i="20"/>
  <c r="U46" i="20"/>
  <c r="R46" i="20"/>
  <c r="L46" i="20"/>
  <c r="H46" i="20"/>
  <c r="U45" i="20"/>
  <c r="R45" i="20"/>
  <c r="V45" i="20" s="1"/>
  <c r="X45" i="20" s="1"/>
  <c r="L45" i="20"/>
  <c r="H45" i="20"/>
  <c r="U44" i="20"/>
  <c r="R44" i="20"/>
  <c r="L44" i="20"/>
  <c r="H44" i="20"/>
  <c r="V44" i="20" s="1"/>
  <c r="X44" i="20" s="1"/>
  <c r="U43" i="20"/>
  <c r="R43" i="20"/>
  <c r="L43" i="20"/>
  <c r="H43" i="20"/>
  <c r="V43" i="20" s="1"/>
  <c r="X43" i="20" s="1"/>
  <c r="U42" i="20"/>
  <c r="R42" i="20"/>
  <c r="L42" i="20"/>
  <c r="H42" i="20"/>
  <c r="V42" i="20" s="1"/>
  <c r="X42" i="20" s="1"/>
  <c r="U41" i="20"/>
  <c r="R41" i="20"/>
  <c r="L41" i="20"/>
  <c r="H41" i="20"/>
  <c r="U40" i="20"/>
  <c r="R40" i="20"/>
  <c r="L40" i="20"/>
  <c r="H40" i="20"/>
  <c r="U39" i="20"/>
  <c r="R39" i="20"/>
  <c r="L39" i="20"/>
  <c r="H39" i="20"/>
  <c r="U38" i="20"/>
  <c r="R38" i="20"/>
  <c r="L38" i="20"/>
  <c r="H38" i="20"/>
  <c r="V38" i="20" s="1"/>
  <c r="X38" i="20" s="1"/>
  <c r="U37" i="20"/>
  <c r="R37" i="20"/>
  <c r="L37" i="20"/>
  <c r="H37" i="20"/>
  <c r="U36" i="20"/>
  <c r="R36" i="20"/>
  <c r="L36" i="20"/>
  <c r="H36" i="20"/>
  <c r="U35" i="20"/>
  <c r="R35" i="20"/>
  <c r="L35" i="20"/>
  <c r="H35" i="20"/>
  <c r="U34" i="20"/>
  <c r="R34" i="20"/>
  <c r="L34" i="20"/>
  <c r="H34" i="20"/>
  <c r="V34" i="20" s="1"/>
  <c r="X34" i="20" s="1"/>
  <c r="U33" i="20"/>
  <c r="R33" i="20"/>
  <c r="L33" i="20"/>
  <c r="H33" i="20"/>
  <c r="U32" i="20"/>
  <c r="R32" i="20"/>
  <c r="L32" i="20"/>
  <c r="H32" i="20"/>
  <c r="U31" i="20"/>
  <c r="R31" i="20"/>
  <c r="L31" i="20"/>
  <c r="H31" i="20"/>
  <c r="U30" i="20"/>
  <c r="R30" i="20"/>
  <c r="L30" i="20"/>
  <c r="H30" i="20"/>
  <c r="V30" i="20" s="1"/>
  <c r="X30" i="20" s="1"/>
  <c r="U29" i="20"/>
  <c r="R29" i="20"/>
  <c r="L29" i="20"/>
  <c r="H29" i="20"/>
  <c r="U28" i="20"/>
  <c r="R28" i="20"/>
  <c r="L28" i="20"/>
  <c r="H28" i="20"/>
  <c r="U27" i="20"/>
  <c r="R27" i="20"/>
  <c r="V27" i="20" s="1"/>
  <c r="X27" i="20" s="1"/>
  <c r="L27" i="20"/>
  <c r="H27" i="20"/>
  <c r="U26" i="20"/>
  <c r="R26" i="20"/>
  <c r="L26" i="20"/>
  <c r="H26" i="20"/>
  <c r="V26" i="20" s="1"/>
  <c r="X26" i="20" s="1"/>
  <c r="U25" i="20"/>
  <c r="R25" i="20"/>
  <c r="V25" i="20" s="1"/>
  <c r="X25" i="20" s="1"/>
  <c r="L25" i="20"/>
  <c r="H25" i="20"/>
  <c r="U24" i="20"/>
  <c r="R24" i="20"/>
  <c r="L24" i="20"/>
  <c r="H24" i="20"/>
  <c r="U23" i="20"/>
  <c r="R23" i="20"/>
  <c r="V23" i="20" s="1"/>
  <c r="X23" i="20" s="1"/>
  <c r="L23" i="20"/>
  <c r="H23" i="20"/>
  <c r="U22" i="20"/>
  <c r="R22" i="20"/>
  <c r="L22" i="20"/>
  <c r="H22" i="20"/>
  <c r="V22" i="20" s="1"/>
  <c r="X22" i="20" s="1"/>
  <c r="U21" i="20"/>
  <c r="R21" i="20"/>
  <c r="L21" i="20"/>
  <c r="H21" i="20"/>
  <c r="U20" i="20"/>
  <c r="R20" i="20"/>
  <c r="L20" i="20"/>
  <c r="H20" i="20"/>
  <c r="U19" i="20"/>
  <c r="R19" i="20"/>
  <c r="L19" i="20"/>
  <c r="H19" i="20"/>
  <c r="U18" i="20"/>
  <c r="R18" i="20"/>
  <c r="L18" i="20"/>
  <c r="H18" i="20"/>
  <c r="U17" i="20"/>
  <c r="R17" i="20"/>
  <c r="L17" i="20"/>
  <c r="H17" i="20"/>
  <c r="U16" i="20"/>
  <c r="R16" i="20"/>
  <c r="L16" i="20"/>
  <c r="H16" i="20"/>
  <c r="U15" i="20"/>
  <c r="R15" i="20"/>
  <c r="L15" i="20"/>
  <c r="H15" i="20"/>
  <c r="V15" i="20" s="1"/>
  <c r="X15" i="20" s="1"/>
  <c r="U14" i="20"/>
  <c r="R14" i="20"/>
  <c r="L14" i="20"/>
  <c r="H14" i="20"/>
  <c r="V14" i="20" s="1"/>
  <c r="X14" i="20" s="1"/>
  <c r="U13" i="20"/>
  <c r="R13" i="20"/>
  <c r="V13" i="20" s="1"/>
  <c r="X13" i="20" s="1"/>
  <c r="L13" i="20"/>
  <c r="H13" i="20"/>
  <c r="U12" i="20"/>
  <c r="R12" i="20"/>
  <c r="L12" i="20"/>
  <c r="H12" i="20"/>
  <c r="U11" i="20"/>
  <c r="R11" i="20"/>
  <c r="L11" i="20"/>
  <c r="H11" i="20"/>
  <c r="U10" i="20"/>
  <c r="R10" i="20"/>
  <c r="L10" i="20"/>
  <c r="H10" i="20"/>
  <c r="U9" i="20"/>
  <c r="R9" i="20"/>
  <c r="L9" i="20"/>
  <c r="H9" i="20"/>
  <c r="W177" i="19"/>
  <c r="W188" i="19"/>
  <c r="W186" i="19"/>
  <c r="W185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V147" i="19" s="1"/>
  <c r="X147" i="19" s="1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V189" i="19" s="1"/>
  <c r="D190" i="19"/>
  <c r="D191" i="19"/>
  <c r="D192" i="19"/>
  <c r="D193" i="19"/>
  <c r="D194" i="19"/>
  <c r="D195" i="19"/>
  <c r="D196" i="19"/>
  <c r="D197" i="19"/>
  <c r="D9" i="19"/>
  <c r="S200" i="19"/>
  <c r="Q200" i="19"/>
  <c r="J200" i="19"/>
  <c r="I200" i="19"/>
  <c r="R198" i="19"/>
  <c r="L198" i="19"/>
  <c r="U197" i="19"/>
  <c r="R197" i="19"/>
  <c r="H197" i="19"/>
  <c r="U196" i="19"/>
  <c r="R196" i="19"/>
  <c r="H196" i="19"/>
  <c r="U195" i="19"/>
  <c r="R195" i="19"/>
  <c r="H195" i="19"/>
  <c r="U194" i="19"/>
  <c r="R194" i="19"/>
  <c r="H194" i="19"/>
  <c r="U193" i="19"/>
  <c r="R193" i="19"/>
  <c r="H193" i="19"/>
  <c r="U192" i="19"/>
  <c r="R192" i="19"/>
  <c r="H192" i="19"/>
  <c r="U191" i="19"/>
  <c r="R191" i="19"/>
  <c r="H191" i="19"/>
  <c r="U190" i="19"/>
  <c r="R190" i="19"/>
  <c r="H190" i="19"/>
  <c r="U189" i="19"/>
  <c r="R189" i="19"/>
  <c r="H189" i="19"/>
  <c r="U188" i="19"/>
  <c r="R188" i="19"/>
  <c r="H188" i="19"/>
  <c r="U187" i="19"/>
  <c r="R187" i="19"/>
  <c r="H187" i="19"/>
  <c r="U186" i="19"/>
  <c r="R186" i="19"/>
  <c r="H186" i="19"/>
  <c r="U185" i="19"/>
  <c r="R185" i="19"/>
  <c r="H185" i="19"/>
  <c r="U184" i="19"/>
  <c r="R184" i="19"/>
  <c r="H184" i="19"/>
  <c r="U183" i="19"/>
  <c r="R183" i="19"/>
  <c r="H183" i="19"/>
  <c r="U182" i="19"/>
  <c r="R182" i="19"/>
  <c r="H182" i="19"/>
  <c r="U181" i="19"/>
  <c r="R181" i="19"/>
  <c r="H181" i="19"/>
  <c r="U180" i="19"/>
  <c r="R180" i="19"/>
  <c r="H180" i="19"/>
  <c r="U179" i="19"/>
  <c r="R179" i="19"/>
  <c r="H179" i="19"/>
  <c r="U178" i="19"/>
  <c r="R178" i="19"/>
  <c r="H178" i="19"/>
  <c r="U177" i="19"/>
  <c r="R177" i="19"/>
  <c r="H177" i="19"/>
  <c r="U176" i="19"/>
  <c r="R176" i="19"/>
  <c r="H176" i="19"/>
  <c r="U175" i="19"/>
  <c r="R175" i="19"/>
  <c r="H175" i="19"/>
  <c r="U174" i="19"/>
  <c r="R174" i="19"/>
  <c r="H174" i="19"/>
  <c r="U173" i="19"/>
  <c r="R173" i="19"/>
  <c r="H173" i="19"/>
  <c r="U172" i="19"/>
  <c r="R172" i="19"/>
  <c r="H172" i="19"/>
  <c r="U171" i="19"/>
  <c r="R171" i="19"/>
  <c r="H171" i="19"/>
  <c r="U170" i="19"/>
  <c r="R170" i="19"/>
  <c r="H170" i="19"/>
  <c r="U169" i="19"/>
  <c r="R169" i="19"/>
  <c r="H169" i="19"/>
  <c r="U168" i="19"/>
  <c r="R168" i="19"/>
  <c r="H168" i="19"/>
  <c r="U167" i="19"/>
  <c r="R167" i="19"/>
  <c r="H167" i="19"/>
  <c r="U166" i="19"/>
  <c r="R166" i="19"/>
  <c r="H166" i="19"/>
  <c r="U165" i="19"/>
  <c r="R165" i="19"/>
  <c r="H165" i="19"/>
  <c r="U164" i="19"/>
  <c r="R164" i="19"/>
  <c r="H164" i="19"/>
  <c r="V164" i="19" s="1"/>
  <c r="X164" i="19" s="1"/>
  <c r="U163" i="19"/>
  <c r="R163" i="19"/>
  <c r="H163" i="19"/>
  <c r="U162" i="19"/>
  <c r="R162" i="19"/>
  <c r="H162" i="19"/>
  <c r="U161" i="19"/>
  <c r="R161" i="19"/>
  <c r="H161" i="19"/>
  <c r="U160" i="19"/>
  <c r="R160" i="19"/>
  <c r="H160" i="19"/>
  <c r="U159" i="19"/>
  <c r="R159" i="19"/>
  <c r="H159" i="19"/>
  <c r="U158" i="19"/>
  <c r="R158" i="19"/>
  <c r="H158" i="19"/>
  <c r="R157" i="19"/>
  <c r="U156" i="19"/>
  <c r="V156" i="19" s="1"/>
  <c r="X156" i="19" s="1"/>
  <c r="R156" i="19"/>
  <c r="H156" i="19"/>
  <c r="U155" i="19"/>
  <c r="V155" i="19" s="1"/>
  <c r="R155" i="19"/>
  <c r="H155" i="19"/>
  <c r="U154" i="19"/>
  <c r="R154" i="19"/>
  <c r="H154" i="19"/>
  <c r="U153" i="19"/>
  <c r="R153" i="19"/>
  <c r="H153" i="19"/>
  <c r="U152" i="19"/>
  <c r="R152" i="19"/>
  <c r="H152" i="19"/>
  <c r="U151" i="19"/>
  <c r="V151" i="19" s="1"/>
  <c r="X151" i="19" s="1"/>
  <c r="R151" i="19"/>
  <c r="H151" i="19"/>
  <c r="U150" i="19"/>
  <c r="R150" i="19"/>
  <c r="H150" i="19"/>
  <c r="U149" i="19"/>
  <c r="R149" i="19"/>
  <c r="H149" i="19"/>
  <c r="V149" i="19" s="1"/>
  <c r="X149" i="19" s="1"/>
  <c r="U148" i="19"/>
  <c r="R148" i="19"/>
  <c r="H148" i="19"/>
  <c r="U147" i="19"/>
  <c r="R147" i="19"/>
  <c r="H147" i="19"/>
  <c r="U146" i="19"/>
  <c r="R146" i="19"/>
  <c r="H146" i="19"/>
  <c r="U145" i="19"/>
  <c r="R145" i="19"/>
  <c r="H145" i="19"/>
  <c r="U144" i="19"/>
  <c r="R144" i="19"/>
  <c r="H144" i="19"/>
  <c r="U143" i="19"/>
  <c r="R143" i="19"/>
  <c r="H143" i="19"/>
  <c r="U142" i="19"/>
  <c r="R142" i="19"/>
  <c r="H142" i="19"/>
  <c r="R141" i="19"/>
  <c r="U140" i="19"/>
  <c r="R140" i="19"/>
  <c r="H140" i="19"/>
  <c r="U139" i="19"/>
  <c r="R139" i="19"/>
  <c r="H139" i="19"/>
  <c r="U138" i="19"/>
  <c r="R138" i="19"/>
  <c r="H138" i="19"/>
  <c r="U137" i="19"/>
  <c r="R137" i="19"/>
  <c r="H137" i="19"/>
  <c r="U136" i="19"/>
  <c r="R136" i="19"/>
  <c r="H136" i="19"/>
  <c r="U135" i="19"/>
  <c r="R135" i="19"/>
  <c r="H135" i="19"/>
  <c r="U134" i="19"/>
  <c r="R134" i="19"/>
  <c r="H134" i="19"/>
  <c r="U133" i="19"/>
  <c r="R133" i="19"/>
  <c r="H133" i="19"/>
  <c r="R132" i="19"/>
  <c r="U131" i="19"/>
  <c r="R131" i="19"/>
  <c r="H131" i="19"/>
  <c r="V131" i="19" s="1"/>
  <c r="X131" i="19" s="1"/>
  <c r="U130" i="19"/>
  <c r="R130" i="19"/>
  <c r="H130" i="19"/>
  <c r="U129" i="19"/>
  <c r="R129" i="19"/>
  <c r="H129" i="19"/>
  <c r="V129" i="19" s="1"/>
  <c r="X129" i="19" s="1"/>
  <c r="U128" i="19"/>
  <c r="R128" i="19"/>
  <c r="H128" i="19"/>
  <c r="U127" i="19"/>
  <c r="R127" i="19"/>
  <c r="H127" i="19"/>
  <c r="V127" i="19" s="1"/>
  <c r="X127" i="19" s="1"/>
  <c r="U126" i="19"/>
  <c r="R126" i="19"/>
  <c r="H126" i="19"/>
  <c r="U125" i="19"/>
  <c r="R125" i="19"/>
  <c r="H125" i="19"/>
  <c r="U124" i="19"/>
  <c r="R124" i="19"/>
  <c r="H124" i="19"/>
  <c r="U123" i="19"/>
  <c r="V123" i="19" s="1"/>
  <c r="X123" i="19" s="1"/>
  <c r="R123" i="19"/>
  <c r="H123" i="19"/>
  <c r="U122" i="19"/>
  <c r="R122" i="19"/>
  <c r="H122" i="19"/>
  <c r="U121" i="19"/>
  <c r="R121" i="19"/>
  <c r="H121" i="19"/>
  <c r="V121" i="19" s="1"/>
  <c r="X121" i="19" s="1"/>
  <c r="U120" i="19"/>
  <c r="R120" i="19"/>
  <c r="H120" i="19"/>
  <c r="U119" i="19"/>
  <c r="R119" i="19"/>
  <c r="H119" i="19"/>
  <c r="V119" i="19"/>
  <c r="X119" i="19" s="1"/>
  <c r="R118" i="19"/>
  <c r="U117" i="19"/>
  <c r="R117" i="19"/>
  <c r="H117" i="19"/>
  <c r="U116" i="19"/>
  <c r="R116" i="19"/>
  <c r="H116" i="19"/>
  <c r="U115" i="19"/>
  <c r="V115" i="19" s="1"/>
  <c r="X115" i="19" s="1"/>
  <c r="R115" i="19"/>
  <c r="H115" i="19"/>
  <c r="U114" i="19"/>
  <c r="R114" i="19"/>
  <c r="H114" i="19"/>
  <c r="U113" i="19"/>
  <c r="R113" i="19"/>
  <c r="H113" i="19"/>
  <c r="V113" i="19" s="1"/>
  <c r="X113" i="19" s="1"/>
  <c r="U112" i="19"/>
  <c r="R112" i="19"/>
  <c r="H112" i="19"/>
  <c r="U111" i="19"/>
  <c r="V111" i="19" s="1"/>
  <c r="X111" i="19" s="1"/>
  <c r="R111" i="19"/>
  <c r="H111" i="19"/>
  <c r="U110" i="19"/>
  <c r="R110" i="19"/>
  <c r="H110" i="19"/>
  <c r="U109" i="19"/>
  <c r="R109" i="19"/>
  <c r="H109" i="19"/>
  <c r="U108" i="19"/>
  <c r="R108" i="19"/>
  <c r="H108" i="19"/>
  <c r="R107" i="19"/>
  <c r="U106" i="19"/>
  <c r="R106" i="19"/>
  <c r="H106" i="19"/>
  <c r="U105" i="19"/>
  <c r="R105" i="19"/>
  <c r="H105" i="19"/>
  <c r="U104" i="19"/>
  <c r="R104" i="19"/>
  <c r="H104" i="19"/>
  <c r="U103" i="19"/>
  <c r="R103" i="19"/>
  <c r="H103" i="19"/>
  <c r="V103" i="19" s="1"/>
  <c r="X103" i="19" s="1"/>
  <c r="U102" i="19"/>
  <c r="R102" i="19"/>
  <c r="H102" i="19"/>
  <c r="U101" i="19"/>
  <c r="V101" i="19" s="1"/>
  <c r="X101" i="19" s="1"/>
  <c r="R101" i="19"/>
  <c r="H101" i="19"/>
  <c r="U100" i="19"/>
  <c r="R100" i="19"/>
  <c r="H100" i="19"/>
  <c r="U99" i="19"/>
  <c r="R99" i="19"/>
  <c r="H99" i="19"/>
  <c r="U98" i="19"/>
  <c r="R98" i="19"/>
  <c r="H98" i="19"/>
  <c r="U97" i="19"/>
  <c r="R97" i="19"/>
  <c r="H97" i="19"/>
  <c r="V97" i="19"/>
  <c r="X97" i="19" s="1"/>
  <c r="U96" i="19"/>
  <c r="R96" i="19"/>
  <c r="H96" i="19"/>
  <c r="U95" i="19"/>
  <c r="R95" i="19"/>
  <c r="H95" i="19"/>
  <c r="V95" i="19" s="1"/>
  <c r="X95" i="19" s="1"/>
  <c r="U94" i="19"/>
  <c r="R94" i="19"/>
  <c r="H94" i="19"/>
  <c r="U93" i="19"/>
  <c r="V93" i="19" s="1"/>
  <c r="X93" i="19" s="1"/>
  <c r="R93" i="19"/>
  <c r="H93" i="19"/>
  <c r="U92" i="19"/>
  <c r="R92" i="19"/>
  <c r="H92" i="19"/>
  <c r="U91" i="19"/>
  <c r="R91" i="19"/>
  <c r="H91" i="19"/>
  <c r="U90" i="19"/>
  <c r="R90" i="19"/>
  <c r="H90" i="19"/>
  <c r="U89" i="19"/>
  <c r="R89" i="19"/>
  <c r="H89" i="19"/>
  <c r="R88" i="19"/>
  <c r="U87" i="19"/>
  <c r="R87" i="19"/>
  <c r="H87" i="19"/>
  <c r="U86" i="19"/>
  <c r="R86" i="19"/>
  <c r="H86" i="19"/>
  <c r="U85" i="19"/>
  <c r="R85" i="19"/>
  <c r="H85" i="19"/>
  <c r="U84" i="19"/>
  <c r="R84" i="19"/>
  <c r="H84" i="19"/>
  <c r="U83" i="19"/>
  <c r="R83" i="19"/>
  <c r="H83" i="19"/>
  <c r="U82" i="19"/>
  <c r="R82" i="19"/>
  <c r="H82" i="19"/>
  <c r="U81" i="19"/>
  <c r="R81" i="19"/>
  <c r="H81" i="19"/>
  <c r="U80" i="19"/>
  <c r="R80" i="19"/>
  <c r="H80" i="19"/>
  <c r="U79" i="19"/>
  <c r="R79" i="19"/>
  <c r="H79" i="19"/>
  <c r="U78" i="19"/>
  <c r="R78" i="19"/>
  <c r="H78" i="19"/>
  <c r="U77" i="19"/>
  <c r="R77" i="19"/>
  <c r="H77" i="19"/>
  <c r="U76" i="19"/>
  <c r="R76" i="19"/>
  <c r="H76" i="19"/>
  <c r="V76" i="19"/>
  <c r="X76" i="19" s="1"/>
  <c r="U75" i="19"/>
  <c r="R75" i="19"/>
  <c r="H75" i="19"/>
  <c r="U74" i="19"/>
  <c r="R74" i="19"/>
  <c r="H74" i="19"/>
  <c r="R73" i="19"/>
  <c r="U72" i="19"/>
  <c r="R72" i="19"/>
  <c r="H72" i="19"/>
  <c r="U71" i="19"/>
  <c r="R71" i="19"/>
  <c r="H71" i="19"/>
  <c r="U70" i="19"/>
  <c r="R70" i="19"/>
  <c r="H70" i="19"/>
  <c r="U69" i="19"/>
  <c r="R69" i="19"/>
  <c r="H69" i="19"/>
  <c r="U68" i="19"/>
  <c r="R68" i="19"/>
  <c r="H68" i="19"/>
  <c r="R67" i="19"/>
  <c r="U66" i="19"/>
  <c r="R66" i="19"/>
  <c r="H66" i="19"/>
  <c r="U65" i="19"/>
  <c r="R65" i="19"/>
  <c r="H65" i="19"/>
  <c r="V65" i="19" s="1"/>
  <c r="X65" i="19" s="1"/>
  <c r="R64" i="19"/>
  <c r="U63" i="19"/>
  <c r="R63" i="19"/>
  <c r="H63" i="19"/>
  <c r="V63" i="19" s="1"/>
  <c r="X63" i="19" s="1"/>
  <c r="R62" i="19"/>
  <c r="U61" i="19"/>
  <c r="R61" i="19"/>
  <c r="H61" i="19"/>
  <c r="V61" i="19" s="1"/>
  <c r="X61" i="19" s="1"/>
  <c r="U60" i="19"/>
  <c r="R60" i="19"/>
  <c r="H60" i="19"/>
  <c r="U59" i="19"/>
  <c r="R59" i="19"/>
  <c r="H59" i="19"/>
  <c r="V59" i="19" s="1"/>
  <c r="X59" i="19" s="1"/>
  <c r="U58" i="19"/>
  <c r="R58" i="19"/>
  <c r="H58" i="19"/>
  <c r="U57" i="19"/>
  <c r="R57" i="19"/>
  <c r="H57" i="19"/>
  <c r="V57" i="19" s="1"/>
  <c r="X57" i="19" s="1"/>
  <c r="U56" i="19"/>
  <c r="R56" i="19"/>
  <c r="H56" i="19"/>
  <c r="U55" i="19"/>
  <c r="R55" i="19"/>
  <c r="H55" i="19"/>
  <c r="U54" i="19"/>
  <c r="R54" i="19"/>
  <c r="H54" i="19"/>
  <c r="R53" i="19"/>
  <c r="U52" i="19"/>
  <c r="R52" i="19"/>
  <c r="H52" i="19"/>
  <c r="U51" i="19"/>
  <c r="R51" i="19"/>
  <c r="H51" i="19"/>
  <c r="U50" i="19"/>
  <c r="R50" i="19"/>
  <c r="H50" i="19"/>
  <c r="U49" i="19"/>
  <c r="R49" i="19"/>
  <c r="H49" i="19"/>
  <c r="U48" i="19"/>
  <c r="R48" i="19"/>
  <c r="H48" i="19"/>
  <c r="U47" i="19"/>
  <c r="R47" i="19"/>
  <c r="H47" i="19"/>
  <c r="V47" i="19" s="1"/>
  <c r="X47" i="19" s="1"/>
  <c r="U46" i="19"/>
  <c r="R46" i="19"/>
  <c r="H46" i="19"/>
  <c r="U45" i="19"/>
  <c r="R45" i="19"/>
  <c r="H45" i="19"/>
  <c r="V45" i="19" s="1"/>
  <c r="X45" i="19" s="1"/>
  <c r="U44" i="19"/>
  <c r="R44" i="19"/>
  <c r="H44" i="19"/>
  <c r="U43" i="19"/>
  <c r="R43" i="19"/>
  <c r="H43" i="19"/>
  <c r="V43" i="19" s="1"/>
  <c r="X43" i="19" s="1"/>
  <c r="U42" i="19"/>
  <c r="R42" i="19"/>
  <c r="H42" i="19"/>
  <c r="U41" i="19"/>
  <c r="R41" i="19"/>
  <c r="H41" i="19"/>
  <c r="V41" i="19" s="1"/>
  <c r="X41" i="19" s="1"/>
  <c r="U40" i="19"/>
  <c r="R40" i="19"/>
  <c r="H40" i="19"/>
  <c r="V40" i="19" s="1"/>
  <c r="X40" i="19" s="1"/>
  <c r="U39" i="19"/>
  <c r="R39" i="19"/>
  <c r="H39" i="19"/>
  <c r="U38" i="19"/>
  <c r="R38" i="19"/>
  <c r="H38" i="19"/>
  <c r="U37" i="19"/>
  <c r="R37" i="19"/>
  <c r="H37" i="19"/>
  <c r="U36" i="19"/>
  <c r="R36" i="19"/>
  <c r="H36" i="19"/>
  <c r="U35" i="19"/>
  <c r="R35" i="19"/>
  <c r="H35" i="19"/>
  <c r="U34" i="19"/>
  <c r="R34" i="19"/>
  <c r="H34" i="19"/>
  <c r="U33" i="19"/>
  <c r="R33" i="19"/>
  <c r="H33" i="19"/>
  <c r="U32" i="19"/>
  <c r="R32" i="19"/>
  <c r="H32" i="19"/>
  <c r="V32" i="19" s="1"/>
  <c r="X32" i="19" s="1"/>
  <c r="U31" i="19"/>
  <c r="R31" i="19"/>
  <c r="H31" i="19"/>
  <c r="U30" i="19"/>
  <c r="R30" i="19"/>
  <c r="H30" i="19"/>
  <c r="U29" i="19"/>
  <c r="R29" i="19"/>
  <c r="H29" i="19"/>
  <c r="V29" i="19" s="1"/>
  <c r="X29" i="19" s="1"/>
  <c r="U28" i="19"/>
  <c r="R28" i="19"/>
  <c r="H28" i="19"/>
  <c r="U27" i="19"/>
  <c r="R27" i="19"/>
  <c r="H27" i="19"/>
  <c r="V27" i="19" s="1"/>
  <c r="X27" i="19" s="1"/>
  <c r="U26" i="19"/>
  <c r="R26" i="19"/>
  <c r="H26" i="19"/>
  <c r="U25" i="19"/>
  <c r="R25" i="19"/>
  <c r="H25" i="19"/>
  <c r="V25" i="19" s="1"/>
  <c r="X25" i="19" s="1"/>
  <c r="U24" i="19"/>
  <c r="R24" i="19"/>
  <c r="H24" i="19"/>
  <c r="V24" i="19" s="1"/>
  <c r="X24" i="19" s="1"/>
  <c r="U23" i="19"/>
  <c r="R23" i="19"/>
  <c r="H23" i="19"/>
  <c r="U22" i="19"/>
  <c r="R22" i="19"/>
  <c r="H22" i="19"/>
  <c r="U21" i="19"/>
  <c r="R21" i="19"/>
  <c r="H21" i="19"/>
  <c r="U20" i="19"/>
  <c r="R20" i="19"/>
  <c r="H20" i="19"/>
  <c r="U19" i="19"/>
  <c r="R19" i="19"/>
  <c r="H19" i="19"/>
  <c r="U18" i="19"/>
  <c r="R18" i="19"/>
  <c r="H18" i="19"/>
  <c r="U17" i="19"/>
  <c r="R17" i="19"/>
  <c r="H17" i="19"/>
  <c r="U16" i="19"/>
  <c r="R16" i="19"/>
  <c r="H16" i="19"/>
  <c r="V16" i="19" s="1"/>
  <c r="X16" i="19" s="1"/>
  <c r="U15" i="19"/>
  <c r="R15" i="19"/>
  <c r="H15" i="19"/>
  <c r="U14" i="19"/>
  <c r="R14" i="19"/>
  <c r="H14" i="19"/>
  <c r="U13" i="19"/>
  <c r="R13" i="19"/>
  <c r="H13" i="19"/>
  <c r="V13" i="19" s="1"/>
  <c r="X13" i="19" s="1"/>
  <c r="U12" i="19"/>
  <c r="R12" i="19"/>
  <c r="H12" i="19"/>
  <c r="U11" i="19"/>
  <c r="R11" i="19"/>
  <c r="H11" i="19"/>
  <c r="U10" i="19"/>
  <c r="R10" i="19"/>
  <c r="H10" i="19"/>
  <c r="U9" i="19"/>
  <c r="R9" i="19"/>
  <c r="H9" i="19"/>
  <c r="W155" i="18"/>
  <c r="W187" i="18"/>
  <c r="W186" i="18"/>
  <c r="W185" i="18"/>
  <c r="W125" i="18"/>
  <c r="X200" i="21" l="1"/>
  <c r="V195" i="19"/>
  <c r="X195" i="19" s="1"/>
  <c r="V162" i="20"/>
  <c r="X162" i="20" s="1"/>
  <c r="V170" i="20"/>
  <c r="X170" i="20" s="1"/>
  <c r="V174" i="20"/>
  <c r="X174" i="20" s="1"/>
  <c r="D200" i="20"/>
  <c r="V77" i="19"/>
  <c r="X77" i="19" s="1"/>
  <c r="V79" i="19"/>
  <c r="X79" i="19" s="1"/>
  <c r="V83" i="19"/>
  <c r="X83" i="19" s="1"/>
  <c r="V133" i="19"/>
  <c r="X133" i="19" s="1"/>
  <c r="V137" i="19"/>
  <c r="X137" i="19" s="1"/>
  <c r="V139" i="19"/>
  <c r="X139" i="19" s="1"/>
  <c r="V143" i="19"/>
  <c r="X143" i="19" s="1"/>
  <c r="V135" i="20"/>
  <c r="X135" i="20" s="1"/>
  <c r="V137" i="20"/>
  <c r="X137" i="20" s="1"/>
  <c r="V139" i="20"/>
  <c r="X139" i="20" s="1"/>
  <c r="V189" i="20"/>
  <c r="X189" i="20" s="1"/>
  <c r="V161" i="20"/>
  <c r="X161" i="20" s="1"/>
  <c r="V163" i="20"/>
  <c r="X163" i="20" s="1"/>
  <c r="V165" i="20"/>
  <c r="X165" i="20" s="1"/>
  <c r="V171" i="20"/>
  <c r="X171" i="20" s="1"/>
  <c r="V173" i="20"/>
  <c r="X173" i="20" s="1"/>
  <c r="V60" i="20"/>
  <c r="X60" i="20" s="1"/>
  <c r="V179" i="20"/>
  <c r="X179" i="20" s="1"/>
  <c r="V133" i="20"/>
  <c r="X133" i="20" s="1"/>
  <c r="V169" i="20"/>
  <c r="X169" i="20" s="1"/>
  <c r="V167" i="20"/>
  <c r="X167" i="20" s="1"/>
  <c r="V166" i="20"/>
  <c r="X166" i="20" s="1"/>
  <c r="V130" i="20"/>
  <c r="X130" i="20" s="1"/>
  <c r="V129" i="20"/>
  <c r="X129" i="20" s="1"/>
  <c r="V126" i="20"/>
  <c r="X126" i="20" s="1"/>
  <c r="V16" i="20"/>
  <c r="X16" i="20" s="1"/>
  <c r="V87" i="20"/>
  <c r="X87" i="20" s="1"/>
  <c r="V75" i="20"/>
  <c r="X75" i="20" s="1"/>
  <c r="V69" i="20"/>
  <c r="X69" i="20" s="1"/>
  <c r="V55" i="20"/>
  <c r="X55" i="20" s="1"/>
  <c r="V41" i="20"/>
  <c r="X41" i="20" s="1"/>
  <c r="V49" i="20"/>
  <c r="X49" i="20" s="1"/>
  <c r="V37" i="20"/>
  <c r="X37" i="20" s="1"/>
  <c r="V39" i="20"/>
  <c r="X39" i="20" s="1"/>
  <c r="V35" i="20"/>
  <c r="X35" i="20" s="1"/>
  <c r="V33" i="20"/>
  <c r="X33" i="20" s="1"/>
  <c r="V31" i="20"/>
  <c r="X31" i="20" s="1"/>
  <c r="V29" i="20"/>
  <c r="X29" i="20" s="1"/>
  <c r="V21" i="20"/>
  <c r="X21" i="20" s="1"/>
  <c r="V17" i="20"/>
  <c r="X17" i="20" s="1"/>
  <c r="V104" i="20"/>
  <c r="X104" i="20" s="1"/>
  <c r="V105" i="20"/>
  <c r="X105" i="20" s="1"/>
  <c r="V106" i="20"/>
  <c r="X106" i="20" s="1"/>
  <c r="V108" i="20"/>
  <c r="X108" i="20" s="1"/>
  <c r="V112" i="20"/>
  <c r="X112" i="20" s="1"/>
  <c r="V113" i="20"/>
  <c r="X113" i="20" s="1"/>
  <c r="V114" i="20"/>
  <c r="X114" i="20" s="1"/>
  <c r="V116" i="20"/>
  <c r="X116" i="20" s="1"/>
  <c r="V117" i="20"/>
  <c r="X117" i="20" s="1"/>
  <c r="V119" i="20"/>
  <c r="X119" i="20" s="1"/>
  <c r="V121" i="20"/>
  <c r="X121" i="20" s="1"/>
  <c r="V122" i="20"/>
  <c r="X122" i="20" s="1"/>
  <c r="V144" i="20"/>
  <c r="X144" i="20" s="1"/>
  <c r="V145" i="20"/>
  <c r="X145" i="20" s="1"/>
  <c r="V146" i="20"/>
  <c r="X146" i="20" s="1"/>
  <c r="V148" i="20"/>
  <c r="X148" i="20" s="1"/>
  <c r="V149" i="20"/>
  <c r="X149" i="20" s="1"/>
  <c r="V150" i="20"/>
  <c r="X150" i="20" s="1"/>
  <c r="V152" i="20"/>
  <c r="X152" i="20" s="1"/>
  <c r="V153" i="20"/>
  <c r="X153" i="20" s="1"/>
  <c r="V154" i="20"/>
  <c r="X154" i="20" s="1"/>
  <c r="V156" i="20"/>
  <c r="X156" i="20" s="1"/>
  <c r="V158" i="20"/>
  <c r="X158" i="20" s="1"/>
  <c r="V177" i="20"/>
  <c r="V182" i="20"/>
  <c r="X182" i="20" s="1"/>
  <c r="V183" i="20"/>
  <c r="X183" i="20" s="1"/>
  <c r="V184" i="20"/>
  <c r="X184" i="20" s="1"/>
  <c r="V192" i="20"/>
  <c r="X192" i="20" s="1"/>
  <c r="V193" i="20"/>
  <c r="X193" i="20" s="1"/>
  <c r="V194" i="20"/>
  <c r="X194" i="20" s="1"/>
  <c r="V196" i="20"/>
  <c r="X196" i="20" s="1"/>
  <c r="V197" i="20"/>
  <c r="X197" i="20" s="1"/>
  <c r="V10" i="20"/>
  <c r="X10" i="20" s="1"/>
  <c r="V11" i="20"/>
  <c r="X11" i="20" s="1"/>
  <c r="V12" i="20"/>
  <c r="X12" i="20" s="1"/>
  <c r="V18" i="20"/>
  <c r="X18" i="20" s="1"/>
  <c r="V19" i="20"/>
  <c r="X19" i="20" s="1"/>
  <c r="V24" i="20"/>
  <c r="X24" i="20" s="1"/>
  <c r="V28" i="20"/>
  <c r="X28" i="20" s="1"/>
  <c r="V32" i="20"/>
  <c r="X32" i="20" s="1"/>
  <c r="V36" i="20"/>
  <c r="X36" i="20" s="1"/>
  <c r="V40" i="20"/>
  <c r="X40" i="20" s="1"/>
  <c r="V46" i="20"/>
  <c r="X46" i="20" s="1"/>
  <c r="V47" i="20"/>
  <c r="X47" i="20" s="1"/>
  <c r="V48" i="20"/>
  <c r="X48" i="20" s="1"/>
  <c r="V56" i="20"/>
  <c r="X56" i="20" s="1"/>
  <c r="V57" i="20"/>
  <c r="X57" i="20" s="1"/>
  <c r="V58" i="20"/>
  <c r="X58" i="20" s="1"/>
  <c r="V65" i="20"/>
  <c r="X65" i="20" s="1"/>
  <c r="V66" i="20"/>
  <c r="X66" i="20" s="1"/>
  <c r="V68" i="20"/>
  <c r="X68" i="20" s="1"/>
  <c r="V76" i="20"/>
  <c r="X76" i="20" s="1"/>
  <c r="V77" i="20"/>
  <c r="X77" i="20" s="1"/>
  <c r="V78" i="20"/>
  <c r="X78" i="20" s="1"/>
  <c r="V84" i="20"/>
  <c r="X84" i="20" s="1"/>
  <c r="V85" i="20"/>
  <c r="X85" i="20" s="1"/>
  <c r="V86" i="20"/>
  <c r="X86" i="20" s="1"/>
  <c r="V93" i="20"/>
  <c r="X93" i="20" s="1"/>
  <c r="V94" i="20"/>
  <c r="X94" i="20" s="1"/>
  <c r="V95" i="20"/>
  <c r="X95" i="20" s="1"/>
  <c r="V101" i="20"/>
  <c r="X101" i="20" s="1"/>
  <c r="V102" i="20"/>
  <c r="X102" i="20" s="1"/>
  <c r="V103" i="20"/>
  <c r="X103" i="20" s="1"/>
  <c r="V109" i="20"/>
  <c r="X109" i="20" s="1"/>
  <c r="V110" i="20"/>
  <c r="X110" i="20" s="1"/>
  <c r="V111" i="20"/>
  <c r="X111" i="20" s="1"/>
  <c r="V115" i="20"/>
  <c r="X115" i="20" s="1"/>
  <c r="V120" i="20"/>
  <c r="X120" i="20" s="1"/>
  <c r="V124" i="20"/>
  <c r="X124" i="20" s="1"/>
  <c r="V128" i="20"/>
  <c r="X128" i="20" s="1"/>
  <c r="V134" i="20"/>
  <c r="X134" i="20" s="1"/>
  <c r="V138" i="20"/>
  <c r="X138" i="20" s="1"/>
  <c r="V143" i="20"/>
  <c r="X143" i="20" s="1"/>
  <c r="V147" i="20"/>
  <c r="X147" i="20" s="1"/>
  <c r="V151" i="20"/>
  <c r="X151" i="20" s="1"/>
  <c r="V155" i="20"/>
  <c r="X155" i="20" s="1"/>
  <c r="V160" i="20"/>
  <c r="X160" i="20" s="1"/>
  <c r="V164" i="20"/>
  <c r="X164" i="20" s="1"/>
  <c r="V168" i="20"/>
  <c r="X168" i="20" s="1"/>
  <c r="V172" i="20"/>
  <c r="X172" i="20" s="1"/>
  <c r="V176" i="20"/>
  <c r="X176" i="20" s="1"/>
  <c r="V181" i="20"/>
  <c r="X181" i="20" s="1"/>
  <c r="V185" i="20"/>
  <c r="X185" i="20" s="1"/>
  <c r="V187" i="20"/>
  <c r="X187" i="20" s="1"/>
  <c r="V188" i="20"/>
  <c r="V191" i="20"/>
  <c r="X191" i="20" s="1"/>
  <c r="V195" i="20"/>
  <c r="X195" i="20" s="1"/>
  <c r="R200" i="20"/>
  <c r="V9" i="20"/>
  <c r="X9" i="20" s="1"/>
  <c r="V20" i="20"/>
  <c r="X20" i="20" s="1"/>
  <c r="X188" i="20"/>
  <c r="X177" i="20"/>
  <c r="V191" i="19"/>
  <c r="X191" i="19" s="1"/>
  <c r="V9" i="19"/>
  <c r="X9" i="19" s="1"/>
  <c r="V172" i="19"/>
  <c r="X172" i="19" s="1"/>
  <c r="V185" i="19"/>
  <c r="V81" i="19"/>
  <c r="X81" i="19" s="1"/>
  <c r="V31" i="19"/>
  <c r="X31" i="19" s="1"/>
  <c r="V15" i="19"/>
  <c r="X15" i="19" s="1"/>
  <c r="V11" i="19"/>
  <c r="X11" i="19" s="1"/>
  <c r="V181" i="19"/>
  <c r="X181" i="19" s="1"/>
  <c r="V105" i="19"/>
  <c r="X105" i="19" s="1"/>
  <c r="V84" i="19"/>
  <c r="X84" i="19" s="1"/>
  <c r="V68" i="19"/>
  <c r="X68" i="19" s="1"/>
  <c r="V56" i="19"/>
  <c r="X56" i="19" s="1"/>
  <c r="V48" i="19"/>
  <c r="X48" i="19" s="1"/>
  <c r="V176" i="19"/>
  <c r="X176" i="19" s="1"/>
  <c r="V161" i="19"/>
  <c r="X161" i="19" s="1"/>
  <c r="V159" i="19"/>
  <c r="X159" i="19" s="1"/>
  <c r="V163" i="19"/>
  <c r="X163" i="19" s="1"/>
  <c r="V173" i="19"/>
  <c r="X173" i="19" s="1"/>
  <c r="V175" i="19"/>
  <c r="X175" i="19" s="1"/>
  <c r="V177" i="19"/>
  <c r="X177" i="19" s="1"/>
  <c r="R200" i="19"/>
  <c r="V12" i="19"/>
  <c r="X12" i="19" s="1"/>
  <c r="V28" i="19"/>
  <c r="X28" i="19" s="1"/>
  <c r="V44" i="19"/>
  <c r="X44" i="19" s="1"/>
  <c r="V60" i="19"/>
  <c r="X60" i="19" s="1"/>
  <c r="V80" i="19"/>
  <c r="X80" i="19" s="1"/>
  <c r="V94" i="19"/>
  <c r="X94" i="19" s="1"/>
  <c r="V102" i="19"/>
  <c r="X102" i="19" s="1"/>
  <c r="V112" i="19"/>
  <c r="X112" i="19" s="1"/>
  <c r="V122" i="19"/>
  <c r="X122" i="19" s="1"/>
  <c r="V128" i="19"/>
  <c r="X128" i="19" s="1"/>
  <c r="V140" i="19"/>
  <c r="X140" i="19" s="1"/>
  <c r="V142" i="19"/>
  <c r="X142" i="19" s="1"/>
  <c r="V150" i="19"/>
  <c r="X150" i="19" s="1"/>
  <c r="V160" i="19"/>
  <c r="X160" i="19" s="1"/>
  <c r="V182" i="19"/>
  <c r="X182" i="19" s="1"/>
  <c r="V183" i="19"/>
  <c r="X183" i="19" s="1"/>
  <c r="V197" i="19"/>
  <c r="X197" i="19" s="1"/>
  <c r="V193" i="19"/>
  <c r="X193" i="19" s="1"/>
  <c r="V17" i="19"/>
  <c r="X17" i="19" s="1"/>
  <c r="V19" i="19"/>
  <c r="X19" i="19" s="1"/>
  <c r="V20" i="19"/>
  <c r="X20" i="19" s="1"/>
  <c r="V21" i="19"/>
  <c r="X21" i="19" s="1"/>
  <c r="V23" i="19"/>
  <c r="X23" i="19" s="1"/>
  <c r="V33" i="19"/>
  <c r="X33" i="19" s="1"/>
  <c r="V35" i="19"/>
  <c r="X35" i="19" s="1"/>
  <c r="V36" i="19"/>
  <c r="X36" i="19" s="1"/>
  <c r="V37" i="19"/>
  <c r="X37" i="19" s="1"/>
  <c r="V39" i="19"/>
  <c r="X39" i="19" s="1"/>
  <c r="V49" i="19"/>
  <c r="X49" i="19" s="1"/>
  <c r="V51" i="19"/>
  <c r="X51" i="19" s="1"/>
  <c r="V52" i="19"/>
  <c r="X52" i="19" s="1"/>
  <c r="V55" i="19"/>
  <c r="X55" i="19" s="1"/>
  <c r="V69" i="19"/>
  <c r="X69" i="19" s="1"/>
  <c r="V71" i="19"/>
  <c r="X71" i="19" s="1"/>
  <c r="V72" i="19"/>
  <c r="X72" i="19" s="1"/>
  <c r="V75" i="19"/>
  <c r="X75" i="19" s="1"/>
  <c r="V85" i="19"/>
  <c r="X85" i="19" s="1"/>
  <c r="V87" i="19"/>
  <c r="X87" i="19" s="1"/>
  <c r="V89" i="19"/>
  <c r="X89" i="19" s="1"/>
  <c r="V90" i="19"/>
  <c r="X90" i="19" s="1"/>
  <c r="V91" i="19"/>
  <c r="X91" i="19" s="1"/>
  <c r="V98" i="19"/>
  <c r="X98" i="19" s="1"/>
  <c r="V99" i="19"/>
  <c r="X99" i="19" s="1"/>
  <c r="V106" i="19"/>
  <c r="X106" i="19" s="1"/>
  <c r="V108" i="19"/>
  <c r="X108" i="19" s="1"/>
  <c r="V109" i="19"/>
  <c r="X109" i="19" s="1"/>
  <c r="V116" i="19"/>
  <c r="X116" i="19" s="1"/>
  <c r="V117" i="19"/>
  <c r="X117" i="19" s="1"/>
  <c r="V125" i="19"/>
  <c r="V135" i="19"/>
  <c r="X135" i="19" s="1"/>
  <c r="V136" i="19"/>
  <c r="X136" i="19" s="1"/>
  <c r="V145" i="19"/>
  <c r="X145" i="19" s="1"/>
  <c r="V146" i="19"/>
  <c r="X146" i="19" s="1"/>
  <c r="V153" i="19"/>
  <c r="X153" i="19" s="1"/>
  <c r="V154" i="19"/>
  <c r="X154" i="19" s="1"/>
  <c r="V165" i="19"/>
  <c r="X165" i="19" s="1"/>
  <c r="V167" i="19"/>
  <c r="X167" i="19" s="1"/>
  <c r="V168" i="19"/>
  <c r="X168" i="19" s="1"/>
  <c r="V169" i="19"/>
  <c r="X169" i="19" s="1"/>
  <c r="V171" i="19"/>
  <c r="X171" i="19" s="1"/>
  <c r="V178" i="19"/>
  <c r="X178" i="19" s="1"/>
  <c r="V179" i="19"/>
  <c r="X179" i="19" s="1"/>
  <c r="V187" i="19"/>
  <c r="X187" i="19" s="1"/>
  <c r="V192" i="19"/>
  <c r="X192" i="19" s="1"/>
  <c r="V188" i="19"/>
  <c r="X185" i="19"/>
  <c r="X189" i="19"/>
  <c r="V130" i="19"/>
  <c r="X130" i="19" s="1"/>
  <c r="V126" i="19"/>
  <c r="X126" i="19" s="1"/>
  <c r="V194" i="19"/>
  <c r="X194" i="19" s="1"/>
  <c r="V190" i="19"/>
  <c r="X190" i="19" s="1"/>
  <c r="V186" i="19"/>
  <c r="X186" i="19" s="1"/>
  <c r="V174" i="19"/>
  <c r="X174" i="19" s="1"/>
  <c r="V170" i="19"/>
  <c r="X170" i="19" s="1"/>
  <c r="V166" i="19"/>
  <c r="X166" i="19" s="1"/>
  <c r="V162" i="19"/>
  <c r="X162" i="19" s="1"/>
  <c r="V158" i="19"/>
  <c r="X158" i="19" s="1"/>
  <c r="V86" i="19"/>
  <c r="X86" i="19" s="1"/>
  <c r="V82" i="19"/>
  <c r="X82" i="19" s="1"/>
  <c r="V78" i="19"/>
  <c r="X78" i="19" s="1"/>
  <c r="V74" i="19"/>
  <c r="X74" i="19" s="1"/>
  <c r="V70" i="19"/>
  <c r="X70" i="19" s="1"/>
  <c r="V66" i="19"/>
  <c r="X66" i="19" s="1"/>
  <c r="V58" i="19"/>
  <c r="X58" i="19" s="1"/>
  <c r="V54" i="19"/>
  <c r="X54" i="19" s="1"/>
  <c r="V50" i="19"/>
  <c r="X50" i="19" s="1"/>
  <c r="V46" i="19"/>
  <c r="X46" i="19" s="1"/>
  <c r="V42" i="19"/>
  <c r="X42" i="19" s="1"/>
  <c r="V38" i="19"/>
  <c r="X38" i="19" s="1"/>
  <c r="V34" i="19"/>
  <c r="X34" i="19" s="1"/>
  <c r="V30" i="19"/>
  <c r="X30" i="19" s="1"/>
  <c r="V26" i="19"/>
  <c r="X26" i="19" s="1"/>
  <c r="V22" i="19"/>
  <c r="X22" i="19" s="1"/>
  <c r="V18" i="19"/>
  <c r="X18" i="19" s="1"/>
  <c r="V14" i="19"/>
  <c r="X14" i="19" s="1"/>
  <c r="V10" i="19"/>
  <c r="X10" i="19" s="1"/>
  <c r="X188" i="19"/>
  <c r="V92" i="19"/>
  <c r="X92" i="19" s="1"/>
  <c r="V96" i="19"/>
  <c r="X96" i="19" s="1"/>
  <c r="V100" i="19"/>
  <c r="X100" i="19" s="1"/>
  <c r="V104" i="19"/>
  <c r="X104" i="19" s="1"/>
  <c r="V110" i="19"/>
  <c r="X110" i="19" s="1"/>
  <c r="V114" i="19"/>
  <c r="X114" i="19" s="1"/>
  <c r="V120" i="19"/>
  <c r="X120" i="19" s="1"/>
  <c r="V124" i="19"/>
  <c r="X124" i="19" s="1"/>
  <c r="V134" i="19"/>
  <c r="X134" i="19" s="1"/>
  <c r="V138" i="19"/>
  <c r="X138" i="19" s="1"/>
  <c r="V144" i="19"/>
  <c r="X144" i="19" s="1"/>
  <c r="V148" i="19"/>
  <c r="X148" i="19" s="1"/>
  <c r="V152" i="19"/>
  <c r="X152" i="19" s="1"/>
  <c r="V180" i="19"/>
  <c r="X180" i="19" s="1"/>
  <c r="V184" i="19"/>
  <c r="X184" i="19" s="1"/>
  <c r="V196" i="19"/>
  <c r="X196" i="19" s="1"/>
  <c r="D200" i="19"/>
  <c r="X125" i="19"/>
  <c r="X155" i="19"/>
  <c r="W200" i="19"/>
  <c r="X200" i="20" l="1"/>
  <c r="X200" i="19"/>
  <c r="L87" i="18" l="1"/>
  <c r="R9" i="18" l="1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V190" i="18" s="1"/>
  <c r="X190" i="18" s="1"/>
  <c r="D191" i="18"/>
  <c r="D192" i="18"/>
  <c r="D193" i="18"/>
  <c r="D194" i="18"/>
  <c r="D195" i="18"/>
  <c r="D196" i="18"/>
  <c r="D197" i="18"/>
  <c r="D9" i="18"/>
  <c r="S200" i="18"/>
  <c r="Q200" i="18"/>
  <c r="J200" i="18"/>
  <c r="I200" i="18"/>
  <c r="R198" i="18"/>
  <c r="L198" i="18"/>
  <c r="U197" i="18"/>
  <c r="L197" i="18"/>
  <c r="H197" i="18"/>
  <c r="U196" i="18"/>
  <c r="L196" i="18"/>
  <c r="H196" i="18"/>
  <c r="U195" i="18"/>
  <c r="L195" i="18"/>
  <c r="H195" i="18"/>
  <c r="U194" i="18"/>
  <c r="L194" i="18"/>
  <c r="H194" i="18"/>
  <c r="U193" i="18"/>
  <c r="L193" i="18"/>
  <c r="H193" i="18"/>
  <c r="U192" i="18"/>
  <c r="L192" i="18"/>
  <c r="H192" i="18"/>
  <c r="U191" i="18"/>
  <c r="L191" i="18"/>
  <c r="H191" i="18"/>
  <c r="U190" i="18"/>
  <c r="L190" i="18"/>
  <c r="H190" i="18"/>
  <c r="U189" i="18"/>
  <c r="L189" i="18"/>
  <c r="H189" i="18"/>
  <c r="U188" i="18"/>
  <c r="L188" i="18"/>
  <c r="H188" i="18"/>
  <c r="U187" i="18"/>
  <c r="L187" i="18"/>
  <c r="H187" i="18"/>
  <c r="U186" i="18"/>
  <c r="L186" i="18"/>
  <c r="H186" i="18"/>
  <c r="U185" i="18"/>
  <c r="L185" i="18"/>
  <c r="H185" i="18"/>
  <c r="U184" i="18"/>
  <c r="L184" i="18"/>
  <c r="H184" i="18"/>
  <c r="U183" i="18"/>
  <c r="L183" i="18"/>
  <c r="H183" i="18"/>
  <c r="U182" i="18"/>
  <c r="L182" i="18"/>
  <c r="H182" i="18"/>
  <c r="U181" i="18"/>
  <c r="L181" i="18"/>
  <c r="H181" i="18"/>
  <c r="U180" i="18"/>
  <c r="L180" i="18"/>
  <c r="H180" i="18"/>
  <c r="U179" i="18"/>
  <c r="L179" i="18"/>
  <c r="H179" i="18"/>
  <c r="U178" i="18"/>
  <c r="L178" i="18"/>
  <c r="H178" i="18"/>
  <c r="W200" i="18"/>
  <c r="U177" i="18"/>
  <c r="L177" i="18"/>
  <c r="H177" i="18"/>
  <c r="U176" i="18"/>
  <c r="L176" i="18"/>
  <c r="H176" i="18"/>
  <c r="U175" i="18"/>
  <c r="L175" i="18"/>
  <c r="H175" i="18"/>
  <c r="U174" i="18"/>
  <c r="L174" i="18"/>
  <c r="H174" i="18"/>
  <c r="U173" i="18"/>
  <c r="L173" i="18"/>
  <c r="H173" i="18"/>
  <c r="U172" i="18"/>
  <c r="L172" i="18"/>
  <c r="H172" i="18"/>
  <c r="U171" i="18"/>
  <c r="L171" i="18"/>
  <c r="H171" i="18"/>
  <c r="U170" i="18"/>
  <c r="L170" i="18"/>
  <c r="H170" i="18"/>
  <c r="U169" i="18"/>
  <c r="L169" i="18"/>
  <c r="H169" i="18"/>
  <c r="U168" i="18"/>
  <c r="L168" i="18"/>
  <c r="H168" i="18"/>
  <c r="U167" i="18"/>
  <c r="L167" i="18"/>
  <c r="H167" i="18"/>
  <c r="U166" i="18"/>
  <c r="L166" i="18"/>
  <c r="H166" i="18"/>
  <c r="U165" i="18"/>
  <c r="L165" i="18"/>
  <c r="H165" i="18"/>
  <c r="U164" i="18"/>
  <c r="L164" i="18"/>
  <c r="H164" i="18"/>
  <c r="U163" i="18"/>
  <c r="L163" i="18"/>
  <c r="H163" i="18"/>
  <c r="U162" i="18"/>
  <c r="L162" i="18"/>
  <c r="H162" i="18"/>
  <c r="U161" i="18"/>
  <c r="L161" i="18"/>
  <c r="H161" i="18"/>
  <c r="U160" i="18"/>
  <c r="L160" i="18"/>
  <c r="H160" i="18"/>
  <c r="U159" i="18"/>
  <c r="L159" i="18"/>
  <c r="H159" i="18"/>
  <c r="U158" i="18"/>
  <c r="L158" i="18"/>
  <c r="H158" i="18"/>
  <c r="L157" i="18"/>
  <c r="U156" i="18"/>
  <c r="V156" i="18" s="1"/>
  <c r="X156" i="18" s="1"/>
  <c r="L156" i="18"/>
  <c r="H156" i="18"/>
  <c r="U155" i="18"/>
  <c r="L155" i="18"/>
  <c r="H155" i="18"/>
  <c r="U154" i="18"/>
  <c r="L154" i="18"/>
  <c r="H154" i="18"/>
  <c r="V154" i="18" s="1"/>
  <c r="X154" i="18" s="1"/>
  <c r="U153" i="18"/>
  <c r="L153" i="18"/>
  <c r="H153" i="18"/>
  <c r="U152" i="18"/>
  <c r="L152" i="18"/>
  <c r="H152" i="18"/>
  <c r="U151" i="18"/>
  <c r="L151" i="18"/>
  <c r="H151" i="18"/>
  <c r="U150" i="18"/>
  <c r="L150" i="18"/>
  <c r="H150" i="18"/>
  <c r="U149" i="18"/>
  <c r="L149" i="18"/>
  <c r="H149" i="18"/>
  <c r="U148" i="18"/>
  <c r="V148" i="18" s="1"/>
  <c r="X148" i="18" s="1"/>
  <c r="L148" i="18"/>
  <c r="H148" i="18"/>
  <c r="U147" i="18"/>
  <c r="L147" i="18"/>
  <c r="H147" i="18"/>
  <c r="V147" i="18" s="1"/>
  <c r="X147" i="18" s="1"/>
  <c r="U146" i="18"/>
  <c r="L146" i="18"/>
  <c r="H146" i="18"/>
  <c r="U145" i="18"/>
  <c r="L145" i="18"/>
  <c r="H145" i="18"/>
  <c r="U144" i="18"/>
  <c r="V144" i="18" s="1"/>
  <c r="X144" i="18" s="1"/>
  <c r="L144" i="18"/>
  <c r="H144" i="18"/>
  <c r="U143" i="18"/>
  <c r="L143" i="18"/>
  <c r="H143" i="18"/>
  <c r="U142" i="18"/>
  <c r="L142" i="18"/>
  <c r="H142" i="18"/>
  <c r="L141" i="18"/>
  <c r="U140" i="18"/>
  <c r="L140" i="18"/>
  <c r="H140" i="18"/>
  <c r="U139" i="18"/>
  <c r="L139" i="18"/>
  <c r="H139" i="18"/>
  <c r="V139" i="18"/>
  <c r="X139" i="18" s="1"/>
  <c r="U138" i="18"/>
  <c r="L138" i="18"/>
  <c r="H138" i="18"/>
  <c r="V138" i="18" s="1"/>
  <c r="X138" i="18" s="1"/>
  <c r="U137" i="18"/>
  <c r="L137" i="18"/>
  <c r="H137" i="18"/>
  <c r="U136" i="18"/>
  <c r="L136" i="18"/>
  <c r="H136" i="18"/>
  <c r="U135" i="18"/>
  <c r="V135" i="18" s="1"/>
  <c r="X135" i="18" s="1"/>
  <c r="L135" i="18"/>
  <c r="H135" i="18"/>
  <c r="U134" i="18"/>
  <c r="L134" i="18"/>
  <c r="H134" i="18"/>
  <c r="U133" i="18"/>
  <c r="L133" i="18"/>
  <c r="H133" i="18"/>
  <c r="L132" i="18"/>
  <c r="U131" i="18"/>
  <c r="L131" i="18"/>
  <c r="H131" i="18"/>
  <c r="U130" i="18"/>
  <c r="L130" i="18"/>
  <c r="H130" i="18"/>
  <c r="U129" i="18"/>
  <c r="L129" i="18"/>
  <c r="H129" i="18"/>
  <c r="U128" i="18"/>
  <c r="L128" i="18"/>
  <c r="H128" i="18"/>
  <c r="U127" i="18"/>
  <c r="L127" i="18"/>
  <c r="H127" i="18"/>
  <c r="U126" i="18"/>
  <c r="L126" i="18"/>
  <c r="H126" i="18"/>
  <c r="U125" i="18"/>
  <c r="L125" i="18"/>
  <c r="H125" i="18"/>
  <c r="U124" i="18"/>
  <c r="L124" i="18"/>
  <c r="H124" i="18"/>
  <c r="V124" i="18" s="1"/>
  <c r="X124" i="18" s="1"/>
  <c r="U123" i="18"/>
  <c r="L123" i="18"/>
  <c r="H123" i="18"/>
  <c r="U122" i="18"/>
  <c r="L122" i="18"/>
  <c r="H122" i="18"/>
  <c r="U121" i="18"/>
  <c r="L121" i="18"/>
  <c r="H121" i="18"/>
  <c r="V121" i="18"/>
  <c r="X121" i="18" s="1"/>
  <c r="U120" i="18"/>
  <c r="L120" i="18"/>
  <c r="H120" i="18"/>
  <c r="V120" i="18" s="1"/>
  <c r="X120" i="18" s="1"/>
  <c r="U119" i="18"/>
  <c r="L119" i="18"/>
  <c r="H119" i="18"/>
  <c r="L118" i="18"/>
  <c r="U117" i="18"/>
  <c r="L117" i="18"/>
  <c r="H117" i="18"/>
  <c r="U116" i="18"/>
  <c r="L116" i="18"/>
  <c r="H116" i="18"/>
  <c r="V116" i="18"/>
  <c r="X116" i="18" s="1"/>
  <c r="U115" i="18"/>
  <c r="L115" i="18"/>
  <c r="H115" i="18"/>
  <c r="V115" i="18" s="1"/>
  <c r="X115" i="18" s="1"/>
  <c r="U114" i="18"/>
  <c r="L114" i="18"/>
  <c r="H114" i="18"/>
  <c r="U113" i="18"/>
  <c r="L113" i="18"/>
  <c r="H113" i="18"/>
  <c r="U112" i="18"/>
  <c r="L112" i="18"/>
  <c r="H112" i="18"/>
  <c r="U111" i="18"/>
  <c r="L111" i="18"/>
  <c r="H111" i="18"/>
  <c r="U110" i="18"/>
  <c r="L110" i="18"/>
  <c r="H110" i="18"/>
  <c r="U109" i="18"/>
  <c r="L109" i="18"/>
  <c r="H109" i="18"/>
  <c r="U108" i="18"/>
  <c r="L108" i="18"/>
  <c r="H108" i="18"/>
  <c r="L107" i="18"/>
  <c r="U106" i="18"/>
  <c r="L106" i="18"/>
  <c r="H106" i="18"/>
  <c r="V106" i="18" s="1"/>
  <c r="X106" i="18" s="1"/>
  <c r="U105" i="18"/>
  <c r="V105" i="18"/>
  <c r="X105" i="18" s="1"/>
  <c r="L105" i="18"/>
  <c r="H105" i="18"/>
  <c r="U104" i="18"/>
  <c r="L104" i="18"/>
  <c r="H104" i="18"/>
  <c r="U103" i="18"/>
  <c r="L103" i="18"/>
  <c r="H103" i="18"/>
  <c r="U102" i="18"/>
  <c r="L102" i="18"/>
  <c r="H102" i="18"/>
  <c r="U101" i="18"/>
  <c r="L101" i="18"/>
  <c r="H101" i="18"/>
  <c r="U100" i="18"/>
  <c r="L100" i="18"/>
  <c r="H100" i="18"/>
  <c r="U99" i="18"/>
  <c r="L99" i="18"/>
  <c r="H99" i="18"/>
  <c r="V99" i="18" s="1"/>
  <c r="X99" i="18" s="1"/>
  <c r="U98" i="18"/>
  <c r="L98" i="18"/>
  <c r="H98" i="18"/>
  <c r="U97" i="18"/>
  <c r="L97" i="18"/>
  <c r="H97" i="18"/>
  <c r="U96" i="18"/>
  <c r="L96" i="18"/>
  <c r="H96" i="18"/>
  <c r="U95" i="18"/>
  <c r="L95" i="18"/>
  <c r="H95" i="18"/>
  <c r="U94" i="18"/>
  <c r="L94" i="18"/>
  <c r="H94" i="18"/>
  <c r="U93" i="18"/>
  <c r="V93" i="18" s="1"/>
  <c r="X93" i="18" s="1"/>
  <c r="L93" i="18"/>
  <c r="H93" i="18"/>
  <c r="U92" i="18"/>
  <c r="L92" i="18"/>
  <c r="H92" i="18"/>
  <c r="U91" i="18"/>
  <c r="L91" i="18"/>
  <c r="H91" i="18"/>
  <c r="V91" i="18" s="1"/>
  <c r="X91" i="18" s="1"/>
  <c r="U90" i="18"/>
  <c r="L90" i="18"/>
  <c r="H90" i="18"/>
  <c r="U89" i="18"/>
  <c r="L89" i="18"/>
  <c r="H89" i="18"/>
  <c r="V89" i="18" s="1"/>
  <c r="X89" i="18" s="1"/>
  <c r="L88" i="18"/>
  <c r="U87" i="18"/>
  <c r="H87" i="18"/>
  <c r="U86" i="18"/>
  <c r="L86" i="18"/>
  <c r="H86" i="18"/>
  <c r="U85" i="18"/>
  <c r="L85" i="18"/>
  <c r="H85" i="18"/>
  <c r="U84" i="18"/>
  <c r="L84" i="18"/>
  <c r="H84" i="18"/>
  <c r="U83" i="18"/>
  <c r="L83" i="18"/>
  <c r="H83" i="18"/>
  <c r="U82" i="18"/>
  <c r="L82" i="18"/>
  <c r="H82" i="18"/>
  <c r="U81" i="18"/>
  <c r="L81" i="18"/>
  <c r="H81" i="18"/>
  <c r="U80" i="18"/>
  <c r="L80" i="18"/>
  <c r="H80" i="18"/>
  <c r="U79" i="18"/>
  <c r="L79" i="18"/>
  <c r="H79" i="18"/>
  <c r="U78" i="18"/>
  <c r="V78" i="18"/>
  <c r="X78" i="18" s="1"/>
  <c r="L78" i="18"/>
  <c r="H78" i="18"/>
  <c r="U77" i="18"/>
  <c r="L77" i="18"/>
  <c r="H77" i="18"/>
  <c r="U76" i="18"/>
  <c r="L76" i="18"/>
  <c r="H76" i="18"/>
  <c r="U75" i="18"/>
  <c r="L75" i="18"/>
  <c r="H75" i="18"/>
  <c r="U74" i="18"/>
  <c r="L74" i="18"/>
  <c r="H74" i="18"/>
  <c r="L73" i="18"/>
  <c r="U72" i="18"/>
  <c r="L72" i="18"/>
  <c r="H72" i="18"/>
  <c r="U71" i="18"/>
  <c r="L71" i="18"/>
  <c r="H71" i="18"/>
  <c r="V71" i="18" s="1"/>
  <c r="X71" i="18" s="1"/>
  <c r="U70" i="18"/>
  <c r="L70" i="18"/>
  <c r="H70" i="18"/>
  <c r="U69" i="18"/>
  <c r="L69" i="18"/>
  <c r="H69" i="18"/>
  <c r="U68" i="18"/>
  <c r="L68" i="18"/>
  <c r="H68" i="18"/>
  <c r="L67" i="18"/>
  <c r="U66" i="18"/>
  <c r="V66" i="18" s="1"/>
  <c r="X66" i="18" s="1"/>
  <c r="L66" i="18"/>
  <c r="H66" i="18"/>
  <c r="U65" i="18"/>
  <c r="L65" i="18"/>
  <c r="H65" i="18"/>
  <c r="L64" i="18"/>
  <c r="U63" i="18"/>
  <c r="L63" i="18"/>
  <c r="H63" i="18"/>
  <c r="L62" i="18"/>
  <c r="U61" i="18"/>
  <c r="L61" i="18"/>
  <c r="H61" i="18"/>
  <c r="U60" i="18"/>
  <c r="L60" i="18"/>
  <c r="H60" i="18"/>
  <c r="U59" i="18"/>
  <c r="L59" i="18"/>
  <c r="H59" i="18"/>
  <c r="U58" i="18"/>
  <c r="L58" i="18"/>
  <c r="H58" i="18"/>
  <c r="U57" i="18"/>
  <c r="L57" i="18"/>
  <c r="H57" i="18"/>
  <c r="U56" i="18"/>
  <c r="L56" i="18"/>
  <c r="H56" i="18"/>
  <c r="U55" i="18"/>
  <c r="L55" i="18"/>
  <c r="H55" i="18"/>
  <c r="U54" i="18"/>
  <c r="L54" i="18"/>
  <c r="H54" i="18"/>
  <c r="L53" i="18"/>
  <c r="U52" i="18"/>
  <c r="L52" i="18"/>
  <c r="H52" i="18"/>
  <c r="V52" i="18" s="1"/>
  <c r="X52" i="18" s="1"/>
  <c r="U51" i="18"/>
  <c r="L51" i="18"/>
  <c r="H51" i="18"/>
  <c r="V51" i="18" s="1"/>
  <c r="X51" i="18" s="1"/>
  <c r="U50" i="18"/>
  <c r="L50" i="18"/>
  <c r="H50" i="18"/>
  <c r="U49" i="18"/>
  <c r="L49" i="18"/>
  <c r="H49" i="18"/>
  <c r="U48" i="18"/>
  <c r="L48" i="18"/>
  <c r="H48" i="18"/>
  <c r="U47" i="18"/>
  <c r="L47" i="18"/>
  <c r="H47" i="18"/>
  <c r="U46" i="18"/>
  <c r="L46" i="18"/>
  <c r="H46" i="18"/>
  <c r="U45" i="18"/>
  <c r="L45" i="18"/>
  <c r="H45" i="18"/>
  <c r="U44" i="18"/>
  <c r="L44" i="18"/>
  <c r="H44" i="18"/>
  <c r="U43" i="18"/>
  <c r="L43" i="18"/>
  <c r="H43" i="18"/>
  <c r="U42" i="18"/>
  <c r="L42" i="18"/>
  <c r="H42" i="18"/>
  <c r="U41" i="18"/>
  <c r="L41" i="18"/>
  <c r="H41" i="18"/>
  <c r="U40" i="18"/>
  <c r="L40" i="18"/>
  <c r="H40" i="18"/>
  <c r="U39" i="18"/>
  <c r="L39" i="18"/>
  <c r="H39" i="18"/>
  <c r="U38" i="18"/>
  <c r="L38" i="18"/>
  <c r="H38" i="18"/>
  <c r="U37" i="18"/>
  <c r="L37" i="18"/>
  <c r="H37" i="18"/>
  <c r="V37" i="18" s="1"/>
  <c r="X37" i="18" s="1"/>
  <c r="U36" i="18"/>
  <c r="L36" i="18"/>
  <c r="H36" i="18"/>
  <c r="U35" i="18"/>
  <c r="L35" i="18"/>
  <c r="H35" i="18"/>
  <c r="V35" i="18" s="1"/>
  <c r="X35" i="18" s="1"/>
  <c r="U34" i="18"/>
  <c r="L34" i="18"/>
  <c r="H34" i="18"/>
  <c r="U33" i="18"/>
  <c r="L33" i="18"/>
  <c r="H33" i="18"/>
  <c r="U32" i="18"/>
  <c r="L32" i="18"/>
  <c r="H32" i="18"/>
  <c r="U31" i="18"/>
  <c r="L31" i="18"/>
  <c r="H31" i="18"/>
  <c r="U30" i="18"/>
  <c r="L30" i="18"/>
  <c r="H30" i="18"/>
  <c r="U29" i="18"/>
  <c r="L29" i="18"/>
  <c r="H29" i="18"/>
  <c r="U28" i="18"/>
  <c r="L28" i="18"/>
  <c r="H28" i="18"/>
  <c r="U27" i="18"/>
  <c r="L27" i="18"/>
  <c r="H27" i="18"/>
  <c r="U26" i="18"/>
  <c r="L26" i="18"/>
  <c r="H26" i="18"/>
  <c r="U25" i="18"/>
  <c r="L25" i="18"/>
  <c r="H25" i="18"/>
  <c r="U24" i="18"/>
  <c r="L24" i="18"/>
  <c r="H24" i="18"/>
  <c r="U23" i="18"/>
  <c r="L23" i="18"/>
  <c r="H23" i="18"/>
  <c r="U22" i="18"/>
  <c r="L22" i="18"/>
  <c r="H22" i="18"/>
  <c r="U21" i="18"/>
  <c r="L21" i="18"/>
  <c r="H21" i="18"/>
  <c r="U20" i="18"/>
  <c r="L20" i="18"/>
  <c r="H20" i="18"/>
  <c r="U19" i="18"/>
  <c r="L19" i="18"/>
  <c r="H19" i="18"/>
  <c r="U18" i="18"/>
  <c r="L18" i="18"/>
  <c r="H18" i="18"/>
  <c r="U17" i="18"/>
  <c r="L17" i="18"/>
  <c r="H17" i="18"/>
  <c r="U16" i="18"/>
  <c r="L16" i="18"/>
  <c r="H16" i="18"/>
  <c r="U15" i="18"/>
  <c r="L15" i="18"/>
  <c r="H15" i="18"/>
  <c r="U14" i="18"/>
  <c r="L14" i="18"/>
  <c r="H14" i="18"/>
  <c r="U13" i="18"/>
  <c r="L13" i="18"/>
  <c r="H13" i="18"/>
  <c r="U12" i="18"/>
  <c r="L12" i="18"/>
  <c r="H12" i="18"/>
  <c r="U11" i="18"/>
  <c r="L11" i="18"/>
  <c r="H11" i="18"/>
  <c r="U10" i="18"/>
  <c r="L10" i="18"/>
  <c r="H10" i="18"/>
  <c r="U9" i="18"/>
  <c r="R200" i="18"/>
  <c r="L9" i="18"/>
  <c r="H9" i="18"/>
  <c r="W177" i="17"/>
  <c r="W187" i="17"/>
  <c r="V134" i="18" l="1"/>
  <c r="X134" i="18" s="1"/>
  <c r="V128" i="18"/>
  <c r="X128" i="18" s="1"/>
  <c r="V110" i="18"/>
  <c r="X110" i="18" s="1"/>
  <c r="V108" i="18"/>
  <c r="X108" i="18" s="1"/>
  <c r="V72" i="18"/>
  <c r="X72" i="18" s="1"/>
  <c r="V60" i="18"/>
  <c r="X60" i="18" s="1"/>
  <c r="V87" i="18"/>
  <c r="X87" i="18" s="1"/>
  <c r="V44" i="18"/>
  <c r="X44" i="18" s="1"/>
  <c r="V36" i="18"/>
  <c r="X36" i="18" s="1"/>
  <c r="V38" i="18"/>
  <c r="X38" i="18" s="1"/>
  <c r="V28" i="18"/>
  <c r="X28" i="18" s="1"/>
  <c r="V125" i="18"/>
  <c r="X125" i="18" s="1"/>
  <c r="V129" i="18"/>
  <c r="X129" i="18" s="1"/>
  <c r="V86" i="18"/>
  <c r="X86" i="18" s="1"/>
  <c r="V54" i="18"/>
  <c r="X54" i="18" s="1"/>
  <c r="V46" i="18"/>
  <c r="X46" i="18" s="1"/>
  <c r="V18" i="18"/>
  <c r="X18" i="18" s="1"/>
  <c r="V30" i="18"/>
  <c r="X30" i="18" s="1"/>
  <c r="V10" i="18"/>
  <c r="X10" i="18" s="1"/>
  <c r="V22" i="18"/>
  <c r="X22" i="18" s="1"/>
  <c r="V192" i="18"/>
  <c r="X192" i="18" s="1"/>
  <c r="V152" i="18"/>
  <c r="X152" i="18" s="1"/>
  <c r="V146" i="18"/>
  <c r="X146" i="18" s="1"/>
  <c r="V142" i="18"/>
  <c r="X142" i="18" s="1"/>
  <c r="V114" i="18"/>
  <c r="X114" i="18" s="1"/>
  <c r="V82" i="18"/>
  <c r="X82" i="18" s="1"/>
  <c r="V70" i="18"/>
  <c r="X70" i="18" s="1"/>
  <c r="V58" i="18"/>
  <c r="X58" i="18" s="1"/>
  <c r="V50" i="18"/>
  <c r="X50" i="18" s="1"/>
  <c r="V42" i="18"/>
  <c r="X42" i="18" s="1"/>
  <c r="V34" i="18"/>
  <c r="X34" i="18" s="1"/>
  <c r="V26" i="18"/>
  <c r="X26" i="18" s="1"/>
  <c r="V14" i="18"/>
  <c r="X14" i="18" s="1"/>
  <c r="V137" i="18"/>
  <c r="X137" i="18" s="1"/>
  <c r="V133" i="18"/>
  <c r="X133" i="18" s="1"/>
  <c r="V127" i="18"/>
  <c r="X127" i="18" s="1"/>
  <c r="V123" i="18"/>
  <c r="X123" i="18" s="1"/>
  <c r="V119" i="18"/>
  <c r="X119" i="18" s="1"/>
  <c r="V111" i="18"/>
  <c r="X111" i="18" s="1"/>
  <c r="V97" i="18"/>
  <c r="X97" i="18" s="1"/>
  <c r="V27" i="18"/>
  <c r="X27" i="18" s="1"/>
  <c r="V29" i="18"/>
  <c r="X29" i="18" s="1"/>
  <c r="V43" i="18"/>
  <c r="X43" i="18" s="1"/>
  <c r="V45" i="18"/>
  <c r="X45" i="18" s="1"/>
  <c r="V59" i="18"/>
  <c r="X59" i="18" s="1"/>
  <c r="V61" i="18"/>
  <c r="X61" i="18" s="1"/>
  <c r="V63" i="18"/>
  <c r="X63" i="18" s="1"/>
  <c r="V65" i="18"/>
  <c r="X65" i="18" s="1"/>
  <c r="V79" i="18"/>
  <c r="X79" i="18" s="1"/>
  <c r="V81" i="18"/>
  <c r="X81" i="18" s="1"/>
  <c r="V101" i="18"/>
  <c r="X101" i="18" s="1"/>
  <c r="V109" i="18"/>
  <c r="X109" i="18" s="1"/>
  <c r="V143" i="18"/>
  <c r="X143" i="18" s="1"/>
  <c r="V153" i="18"/>
  <c r="X153" i="18" s="1"/>
  <c r="V155" i="18"/>
  <c r="X155" i="18" s="1"/>
  <c r="V80" i="18"/>
  <c r="X80" i="18" s="1"/>
  <c r="V90" i="18"/>
  <c r="X90" i="18" s="1"/>
  <c r="V92" i="18"/>
  <c r="X92" i="18" s="1"/>
  <c r="V98" i="18"/>
  <c r="X98" i="18" s="1"/>
  <c r="V100" i="18"/>
  <c r="X100" i="18" s="1"/>
  <c r="V74" i="18"/>
  <c r="X74" i="18" s="1"/>
  <c r="V11" i="18"/>
  <c r="X11" i="18" s="1"/>
  <c r="V12" i="18"/>
  <c r="X12" i="18" s="1"/>
  <c r="V13" i="18"/>
  <c r="X13" i="18" s="1"/>
  <c r="V19" i="18"/>
  <c r="X19" i="18" s="1"/>
  <c r="V20" i="18"/>
  <c r="X20" i="18" s="1"/>
  <c r="V21" i="18"/>
  <c r="X21" i="18" s="1"/>
  <c r="V178" i="18"/>
  <c r="X178" i="18" s="1"/>
  <c r="V179" i="18"/>
  <c r="X179" i="18" s="1"/>
  <c r="V180" i="18"/>
  <c r="X180" i="18" s="1"/>
  <c r="V181" i="18"/>
  <c r="X181" i="18" s="1"/>
  <c r="V182" i="18"/>
  <c r="X182" i="18" s="1"/>
  <c r="V183" i="18"/>
  <c r="X183" i="18" s="1"/>
  <c r="V184" i="18"/>
  <c r="X184" i="18" s="1"/>
  <c r="V185" i="18"/>
  <c r="X185" i="18" s="1"/>
  <c r="V186" i="18"/>
  <c r="X186" i="18" s="1"/>
  <c r="V187" i="18"/>
  <c r="V189" i="18"/>
  <c r="X189" i="18" s="1"/>
  <c r="V193" i="18"/>
  <c r="X193" i="18" s="1"/>
  <c r="V194" i="18"/>
  <c r="X194" i="18" s="1"/>
  <c r="V196" i="18"/>
  <c r="X196" i="18" s="1"/>
  <c r="V197" i="18"/>
  <c r="X197" i="18" s="1"/>
  <c r="V9" i="18"/>
  <c r="X9" i="18" s="1"/>
  <c r="V15" i="18"/>
  <c r="X15" i="18" s="1"/>
  <c r="V16" i="18"/>
  <c r="X16" i="18" s="1"/>
  <c r="V17" i="18"/>
  <c r="X17" i="18" s="1"/>
  <c r="V23" i="18"/>
  <c r="X23" i="18" s="1"/>
  <c r="V24" i="18"/>
  <c r="X24" i="18" s="1"/>
  <c r="V25" i="18"/>
  <c r="X25" i="18" s="1"/>
  <c r="V31" i="18"/>
  <c r="X31" i="18" s="1"/>
  <c r="V32" i="18"/>
  <c r="X32" i="18" s="1"/>
  <c r="V33" i="18"/>
  <c r="X33" i="18" s="1"/>
  <c r="V39" i="18"/>
  <c r="X39" i="18" s="1"/>
  <c r="V40" i="18"/>
  <c r="X40" i="18" s="1"/>
  <c r="V41" i="18"/>
  <c r="X41" i="18" s="1"/>
  <c r="V47" i="18"/>
  <c r="X47" i="18" s="1"/>
  <c r="V48" i="18"/>
  <c r="X48" i="18" s="1"/>
  <c r="V49" i="18"/>
  <c r="X49" i="18" s="1"/>
  <c r="V55" i="18"/>
  <c r="X55" i="18" s="1"/>
  <c r="V56" i="18"/>
  <c r="X56" i="18" s="1"/>
  <c r="V57" i="18"/>
  <c r="X57" i="18" s="1"/>
  <c r="V68" i="18"/>
  <c r="X68" i="18" s="1"/>
  <c r="V69" i="18"/>
  <c r="X69" i="18" s="1"/>
  <c r="V75" i="18"/>
  <c r="X75" i="18" s="1"/>
  <c r="V76" i="18"/>
  <c r="X76" i="18" s="1"/>
  <c r="V77" i="18"/>
  <c r="X77" i="18" s="1"/>
  <c r="V83" i="18"/>
  <c r="X83" i="18" s="1"/>
  <c r="V84" i="18"/>
  <c r="X84" i="18" s="1"/>
  <c r="V85" i="18"/>
  <c r="X85" i="18" s="1"/>
  <c r="V94" i="18"/>
  <c r="X94" i="18" s="1"/>
  <c r="V95" i="18"/>
  <c r="X95" i="18" s="1"/>
  <c r="V96" i="18"/>
  <c r="X96" i="18" s="1"/>
  <c r="V102" i="18"/>
  <c r="X102" i="18" s="1"/>
  <c r="V103" i="18"/>
  <c r="X103" i="18" s="1"/>
  <c r="V104" i="18"/>
  <c r="X104" i="18" s="1"/>
  <c r="V112" i="18"/>
  <c r="X112" i="18" s="1"/>
  <c r="V113" i="18"/>
  <c r="X113" i="18" s="1"/>
  <c r="V117" i="18"/>
  <c r="X117" i="18" s="1"/>
  <c r="V122" i="18"/>
  <c r="X122" i="18" s="1"/>
  <c r="V126" i="18"/>
  <c r="X126" i="18" s="1"/>
  <c r="V130" i="18"/>
  <c r="X130" i="18" s="1"/>
  <c r="V131" i="18"/>
  <c r="X131" i="18" s="1"/>
  <c r="V136" i="18"/>
  <c r="X136" i="18" s="1"/>
  <c r="V140" i="18"/>
  <c r="X140" i="18" s="1"/>
  <c r="V145" i="18"/>
  <c r="X145" i="18" s="1"/>
  <c r="V149" i="18"/>
  <c r="X149" i="18" s="1"/>
  <c r="V150" i="18"/>
  <c r="X150" i="18" s="1"/>
  <c r="V151" i="18"/>
  <c r="X151" i="18" s="1"/>
  <c r="V158" i="18"/>
  <c r="X158" i="18" s="1"/>
  <c r="V159" i="18"/>
  <c r="X159" i="18" s="1"/>
  <c r="V160" i="18"/>
  <c r="X160" i="18" s="1"/>
  <c r="V161" i="18"/>
  <c r="X161" i="18" s="1"/>
  <c r="V162" i="18"/>
  <c r="X162" i="18" s="1"/>
  <c r="V163" i="18"/>
  <c r="X163" i="18" s="1"/>
  <c r="V164" i="18"/>
  <c r="X164" i="18" s="1"/>
  <c r="V165" i="18"/>
  <c r="X165" i="18" s="1"/>
  <c r="V166" i="18"/>
  <c r="X166" i="18" s="1"/>
  <c r="V167" i="18"/>
  <c r="X167" i="18" s="1"/>
  <c r="V168" i="18"/>
  <c r="X168" i="18" s="1"/>
  <c r="V169" i="18"/>
  <c r="X169" i="18" s="1"/>
  <c r="V170" i="18"/>
  <c r="X170" i="18" s="1"/>
  <c r="V171" i="18"/>
  <c r="X171" i="18" s="1"/>
  <c r="V172" i="18"/>
  <c r="X172" i="18" s="1"/>
  <c r="V173" i="18"/>
  <c r="X173" i="18" s="1"/>
  <c r="V174" i="18"/>
  <c r="X174" i="18" s="1"/>
  <c r="V175" i="18"/>
  <c r="X175" i="18" s="1"/>
  <c r="V176" i="18"/>
  <c r="X176" i="18" s="1"/>
  <c r="V177" i="18"/>
  <c r="X177" i="18" s="1"/>
  <c r="V188" i="18"/>
  <c r="X188" i="18" s="1"/>
  <c r="V191" i="18"/>
  <c r="X191" i="18" s="1"/>
  <c r="V195" i="18"/>
  <c r="X195" i="18" s="1"/>
  <c r="D200" i="18"/>
  <c r="X187" i="18"/>
  <c r="X200" i="18" l="1"/>
  <c r="R9" i="17" l="1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V125" i="17" s="1"/>
  <c r="X125" i="17" s="1"/>
  <c r="D126" i="17"/>
  <c r="D127" i="17"/>
  <c r="D128" i="17"/>
  <c r="D129" i="17"/>
  <c r="D130" i="17"/>
  <c r="D132" i="17"/>
  <c r="D133" i="17"/>
  <c r="D134" i="17"/>
  <c r="D135" i="17"/>
  <c r="D136" i="17"/>
  <c r="D137" i="17"/>
  <c r="D138" i="17"/>
  <c r="D139" i="17"/>
  <c r="D140" i="17"/>
  <c r="D141" i="17"/>
  <c r="D142" i="17"/>
  <c r="V142" i="17" s="1"/>
  <c r="X142" i="17" s="1"/>
  <c r="D143" i="17"/>
  <c r="D144" i="17"/>
  <c r="D145" i="17"/>
  <c r="D146" i="17"/>
  <c r="V146" i="17" s="1"/>
  <c r="X146" i="17" s="1"/>
  <c r="D147" i="17"/>
  <c r="D148" i="17"/>
  <c r="D149" i="17"/>
  <c r="D150" i="17"/>
  <c r="V150" i="17" s="1"/>
  <c r="X150" i="17" s="1"/>
  <c r="D151" i="17"/>
  <c r="D152" i="17"/>
  <c r="D153" i="17"/>
  <c r="D154" i="17"/>
  <c r="V154" i="17" s="1"/>
  <c r="X154" i="17" s="1"/>
  <c r="D155" i="17"/>
  <c r="D156" i="17"/>
  <c r="D157" i="17"/>
  <c r="D158" i="17"/>
  <c r="D159" i="17"/>
  <c r="D160" i="17"/>
  <c r="D161" i="17"/>
  <c r="V161" i="17" s="1"/>
  <c r="X161" i="17" s="1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V176" i="17" s="1"/>
  <c r="X176" i="17" s="1"/>
  <c r="D177" i="17"/>
  <c r="D178" i="17"/>
  <c r="D179" i="17"/>
  <c r="D180" i="17"/>
  <c r="D181" i="17"/>
  <c r="D182" i="17"/>
  <c r="D183" i="17"/>
  <c r="D184" i="17"/>
  <c r="D185" i="17"/>
  <c r="V185" i="17" s="1"/>
  <c r="X185" i="17" s="1"/>
  <c r="D186" i="17"/>
  <c r="D187" i="17"/>
  <c r="D188" i="17"/>
  <c r="V188" i="17" s="1"/>
  <c r="X188" i="17" s="1"/>
  <c r="D189" i="17"/>
  <c r="D190" i="17"/>
  <c r="V190" i="17" s="1"/>
  <c r="X190" i="17" s="1"/>
  <c r="D191" i="17"/>
  <c r="D192" i="17"/>
  <c r="V192" i="17" s="1"/>
  <c r="X192" i="17" s="1"/>
  <c r="D193" i="17"/>
  <c r="D194" i="17"/>
  <c r="D195" i="17"/>
  <c r="D196" i="17"/>
  <c r="D197" i="17"/>
  <c r="D9" i="17"/>
  <c r="S200" i="17"/>
  <c r="Q200" i="17"/>
  <c r="J200" i="17"/>
  <c r="I200" i="17"/>
  <c r="R198" i="17"/>
  <c r="L198" i="17"/>
  <c r="U197" i="17"/>
  <c r="H197" i="17"/>
  <c r="U196" i="17"/>
  <c r="H196" i="17"/>
  <c r="U195" i="17"/>
  <c r="H195" i="17"/>
  <c r="U194" i="17"/>
  <c r="H194" i="17"/>
  <c r="U193" i="17"/>
  <c r="H193" i="17"/>
  <c r="U192" i="17"/>
  <c r="H192" i="17"/>
  <c r="U191" i="17"/>
  <c r="H191" i="17"/>
  <c r="U190" i="17"/>
  <c r="H190" i="17"/>
  <c r="U189" i="17"/>
  <c r="H189" i="17"/>
  <c r="U188" i="17"/>
  <c r="H188" i="17"/>
  <c r="U187" i="17"/>
  <c r="H187" i="17"/>
  <c r="U186" i="17"/>
  <c r="H186" i="17"/>
  <c r="U185" i="17"/>
  <c r="H185" i="17"/>
  <c r="U184" i="17"/>
  <c r="H184" i="17"/>
  <c r="U183" i="17"/>
  <c r="H183" i="17"/>
  <c r="U182" i="17"/>
  <c r="H182" i="17"/>
  <c r="U181" i="17"/>
  <c r="H181" i="17"/>
  <c r="U180" i="17"/>
  <c r="H180" i="17"/>
  <c r="U179" i="17"/>
  <c r="H179" i="17"/>
  <c r="U178" i="17"/>
  <c r="H178" i="17"/>
  <c r="W200" i="17"/>
  <c r="U177" i="17"/>
  <c r="H177" i="17"/>
  <c r="U176" i="17"/>
  <c r="H176" i="17"/>
  <c r="U175" i="17"/>
  <c r="H175" i="17"/>
  <c r="U174" i="17"/>
  <c r="H174" i="17"/>
  <c r="U173" i="17"/>
  <c r="H173" i="17"/>
  <c r="U172" i="17"/>
  <c r="H172" i="17"/>
  <c r="U171" i="17"/>
  <c r="H171" i="17"/>
  <c r="U170" i="17"/>
  <c r="H170" i="17"/>
  <c r="U169" i="17"/>
  <c r="H169" i="17"/>
  <c r="U168" i="17"/>
  <c r="H168" i="17"/>
  <c r="U167" i="17"/>
  <c r="H167" i="17"/>
  <c r="U166" i="17"/>
  <c r="H166" i="17"/>
  <c r="U165" i="17"/>
  <c r="H165" i="17"/>
  <c r="V165" i="17" s="1"/>
  <c r="X165" i="17" s="1"/>
  <c r="U164" i="17"/>
  <c r="H164" i="17"/>
  <c r="U163" i="17"/>
  <c r="H163" i="17"/>
  <c r="U162" i="17"/>
  <c r="H162" i="17"/>
  <c r="U161" i="17"/>
  <c r="H161" i="17"/>
  <c r="U160" i="17"/>
  <c r="H160" i="17"/>
  <c r="U159" i="17"/>
  <c r="H159" i="17"/>
  <c r="U158" i="17"/>
  <c r="H158" i="17"/>
  <c r="U156" i="17"/>
  <c r="H156" i="17"/>
  <c r="V156" i="17"/>
  <c r="X156" i="17" s="1"/>
  <c r="U155" i="17"/>
  <c r="H155" i="17"/>
  <c r="U154" i="17"/>
  <c r="H154" i="17"/>
  <c r="U153" i="17"/>
  <c r="H153" i="17"/>
  <c r="U152" i="17"/>
  <c r="H152" i="17"/>
  <c r="V152" i="17"/>
  <c r="X152" i="17" s="1"/>
  <c r="U151" i="17"/>
  <c r="H151" i="17"/>
  <c r="U150" i="17"/>
  <c r="H150" i="17"/>
  <c r="U149" i="17"/>
  <c r="H149" i="17"/>
  <c r="U148" i="17"/>
  <c r="H148" i="17"/>
  <c r="V148" i="17"/>
  <c r="X148" i="17" s="1"/>
  <c r="U147" i="17"/>
  <c r="H147" i="17"/>
  <c r="U146" i="17"/>
  <c r="H146" i="17"/>
  <c r="U145" i="17"/>
  <c r="H145" i="17"/>
  <c r="U144" i="17"/>
  <c r="H144" i="17"/>
  <c r="V144" i="17"/>
  <c r="X144" i="17" s="1"/>
  <c r="U143" i="17"/>
  <c r="H143" i="17"/>
  <c r="U142" i="17"/>
  <c r="H142" i="17"/>
  <c r="U140" i="17"/>
  <c r="H140" i="17"/>
  <c r="U139" i="17"/>
  <c r="H139" i="17"/>
  <c r="V139" i="17"/>
  <c r="X139" i="17" s="1"/>
  <c r="U138" i="17"/>
  <c r="H138" i="17"/>
  <c r="U137" i="17"/>
  <c r="H137" i="17"/>
  <c r="U136" i="17"/>
  <c r="H136" i="17"/>
  <c r="U135" i="17"/>
  <c r="H135" i="17"/>
  <c r="V135" i="17"/>
  <c r="X135" i="17" s="1"/>
  <c r="U134" i="17"/>
  <c r="H134" i="17"/>
  <c r="U133" i="17"/>
  <c r="H133" i="17"/>
  <c r="U131" i="17"/>
  <c r="H131" i="17"/>
  <c r="U130" i="17"/>
  <c r="H130" i="17"/>
  <c r="U129" i="17"/>
  <c r="H129" i="17"/>
  <c r="V129" i="17"/>
  <c r="X129" i="17" s="1"/>
  <c r="U128" i="17"/>
  <c r="H128" i="17"/>
  <c r="U127" i="17"/>
  <c r="H127" i="17"/>
  <c r="U126" i="17"/>
  <c r="H126" i="17"/>
  <c r="U125" i="17"/>
  <c r="H125" i="17"/>
  <c r="U124" i="17"/>
  <c r="H124" i="17"/>
  <c r="U123" i="17"/>
  <c r="H123" i="17"/>
  <c r="U122" i="17"/>
  <c r="H122" i="17"/>
  <c r="U121" i="17"/>
  <c r="H121" i="17"/>
  <c r="U120" i="17"/>
  <c r="H120" i="17"/>
  <c r="U119" i="17"/>
  <c r="H119" i="17"/>
  <c r="U117" i="17"/>
  <c r="H117" i="17"/>
  <c r="U116" i="17"/>
  <c r="H116" i="17"/>
  <c r="V116" i="17" s="1"/>
  <c r="X116" i="17" s="1"/>
  <c r="U115" i="17"/>
  <c r="H115" i="17"/>
  <c r="U114" i="17"/>
  <c r="H114" i="17"/>
  <c r="V114" i="17" s="1"/>
  <c r="X114" i="17" s="1"/>
  <c r="U113" i="17"/>
  <c r="H113" i="17"/>
  <c r="U112" i="17"/>
  <c r="H112" i="17"/>
  <c r="V112" i="17"/>
  <c r="X112" i="17" s="1"/>
  <c r="U111" i="17"/>
  <c r="H111" i="17"/>
  <c r="U110" i="17"/>
  <c r="H110" i="17"/>
  <c r="U109" i="17"/>
  <c r="H109" i="17"/>
  <c r="U108" i="17"/>
  <c r="H108" i="17"/>
  <c r="V108" i="17"/>
  <c r="X108" i="17" s="1"/>
  <c r="U106" i="17"/>
  <c r="H106" i="17"/>
  <c r="U105" i="17"/>
  <c r="H105" i="17"/>
  <c r="U104" i="17"/>
  <c r="H104" i="17"/>
  <c r="V104" i="17"/>
  <c r="X104" i="17" s="1"/>
  <c r="U103" i="17"/>
  <c r="H103" i="17"/>
  <c r="U102" i="17"/>
  <c r="H102" i="17"/>
  <c r="U101" i="17"/>
  <c r="H101" i="17"/>
  <c r="U100" i="17"/>
  <c r="H100" i="17"/>
  <c r="V100" i="17"/>
  <c r="X100" i="17" s="1"/>
  <c r="U99" i="17"/>
  <c r="H99" i="17"/>
  <c r="U98" i="17"/>
  <c r="H98" i="17"/>
  <c r="U97" i="17"/>
  <c r="H97" i="17"/>
  <c r="U96" i="17"/>
  <c r="H96" i="17"/>
  <c r="V96" i="17"/>
  <c r="X96" i="17" s="1"/>
  <c r="U95" i="17"/>
  <c r="H95" i="17"/>
  <c r="U94" i="17"/>
  <c r="H94" i="17"/>
  <c r="U93" i="17"/>
  <c r="H93" i="17"/>
  <c r="U92" i="17"/>
  <c r="H92" i="17"/>
  <c r="V92" i="17" s="1"/>
  <c r="X92" i="17" s="1"/>
  <c r="U91" i="17"/>
  <c r="H91" i="17"/>
  <c r="U90" i="17"/>
  <c r="H90" i="17"/>
  <c r="U89" i="17"/>
  <c r="H89" i="17"/>
  <c r="U87" i="17"/>
  <c r="H87" i="17"/>
  <c r="V87" i="17" s="1"/>
  <c r="X87" i="17" s="1"/>
  <c r="U86" i="17"/>
  <c r="H86" i="17"/>
  <c r="U85" i="17"/>
  <c r="H85" i="17"/>
  <c r="U84" i="17"/>
  <c r="H84" i="17"/>
  <c r="U83" i="17"/>
  <c r="H83" i="17"/>
  <c r="U82" i="17"/>
  <c r="H82" i="17"/>
  <c r="U81" i="17"/>
  <c r="H81" i="17"/>
  <c r="U80" i="17"/>
  <c r="H80" i="17"/>
  <c r="U79" i="17"/>
  <c r="H79" i="17"/>
  <c r="V79" i="17"/>
  <c r="X79" i="17" s="1"/>
  <c r="U78" i="17"/>
  <c r="H78" i="17"/>
  <c r="U77" i="17"/>
  <c r="H77" i="17"/>
  <c r="U76" i="17"/>
  <c r="H76" i="17"/>
  <c r="U75" i="17"/>
  <c r="H75" i="17"/>
  <c r="U74" i="17"/>
  <c r="H74" i="17"/>
  <c r="U72" i="17"/>
  <c r="H72" i="17"/>
  <c r="U71" i="17"/>
  <c r="H71" i="17"/>
  <c r="U70" i="17"/>
  <c r="H70" i="17"/>
  <c r="U69" i="17"/>
  <c r="H69" i="17"/>
  <c r="V69" i="17" s="1"/>
  <c r="X69" i="17" s="1"/>
  <c r="U68" i="17"/>
  <c r="H68" i="17"/>
  <c r="U66" i="17"/>
  <c r="H66" i="17"/>
  <c r="U65" i="17"/>
  <c r="H65" i="17"/>
  <c r="V65" i="17" s="1"/>
  <c r="X65" i="17" s="1"/>
  <c r="U63" i="17"/>
  <c r="H63" i="17"/>
  <c r="U61" i="17"/>
  <c r="H61" i="17"/>
  <c r="U60" i="17"/>
  <c r="H60" i="17"/>
  <c r="U59" i="17"/>
  <c r="H59" i="17"/>
  <c r="V59" i="17"/>
  <c r="X59" i="17" s="1"/>
  <c r="U58" i="17"/>
  <c r="H58" i="17"/>
  <c r="U57" i="17"/>
  <c r="H57" i="17"/>
  <c r="U56" i="17"/>
  <c r="H56" i="17"/>
  <c r="U55" i="17"/>
  <c r="H55" i="17"/>
  <c r="U54" i="17"/>
  <c r="H54" i="17"/>
  <c r="U52" i="17"/>
  <c r="H52" i="17"/>
  <c r="U51" i="17"/>
  <c r="H51" i="17"/>
  <c r="U50" i="17"/>
  <c r="H50" i="17"/>
  <c r="U49" i="17"/>
  <c r="H49" i="17"/>
  <c r="V49" i="17" s="1"/>
  <c r="X49" i="17" s="1"/>
  <c r="U48" i="17"/>
  <c r="H48" i="17"/>
  <c r="U47" i="17"/>
  <c r="H47" i="17"/>
  <c r="U46" i="17"/>
  <c r="H46" i="17"/>
  <c r="U45" i="17"/>
  <c r="H45" i="17"/>
  <c r="U44" i="17"/>
  <c r="H44" i="17"/>
  <c r="U43" i="17"/>
  <c r="H43" i="17"/>
  <c r="U42" i="17"/>
  <c r="H42" i="17"/>
  <c r="U41" i="17"/>
  <c r="H41" i="17"/>
  <c r="U40" i="17"/>
  <c r="H40" i="17"/>
  <c r="U39" i="17"/>
  <c r="H39" i="17"/>
  <c r="U38" i="17"/>
  <c r="H38" i="17"/>
  <c r="U37" i="17"/>
  <c r="H37" i="17"/>
  <c r="U36" i="17"/>
  <c r="H36" i="17"/>
  <c r="U35" i="17"/>
  <c r="H35" i="17"/>
  <c r="U34" i="17"/>
  <c r="H34" i="17"/>
  <c r="U33" i="17"/>
  <c r="H33" i="17"/>
  <c r="U32" i="17"/>
  <c r="H32" i="17"/>
  <c r="U31" i="17"/>
  <c r="H31" i="17"/>
  <c r="U30" i="17"/>
  <c r="H30" i="17"/>
  <c r="U29" i="17"/>
  <c r="H29" i="17"/>
  <c r="U28" i="17"/>
  <c r="H28" i="17"/>
  <c r="U27" i="17"/>
  <c r="H27" i="17"/>
  <c r="U26" i="17"/>
  <c r="H26" i="17"/>
  <c r="U25" i="17"/>
  <c r="H25" i="17"/>
  <c r="V25" i="17" s="1"/>
  <c r="X25" i="17" s="1"/>
  <c r="U24" i="17"/>
  <c r="H24" i="17"/>
  <c r="U23" i="17"/>
  <c r="H23" i="17"/>
  <c r="U22" i="17"/>
  <c r="H22" i="17"/>
  <c r="U21" i="17"/>
  <c r="H21" i="17"/>
  <c r="U20" i="17"/>
  <c r="H20" i="17"/>
  <c r="U19" i="17"/>
  <c r="H19" i="17"/>
  <c r="U18" i="17"/>
  <c r="H18" i="17"/>
  <c r="U17" i="17"/>
  <c r="H17" i="17"/>
  <c r="U16" i="17"/>
  <c r="H16" i="17"/>
  <c r="U15" i="17"/>
  <c r="H15" i="17"/>
  <c r="U14" i="17"/>
  <c r="H14" i="17"/>
  <c r="U13" i="17"/>
  <c r="H13" i="17"/>
  <c r="V13" i="17"/>
  <c r="X13" i="17" s="1"/>
  <c r="U12" i="17"/>
  <c r="H12" i="17"/>
  <c r="U11" i="17"/>
  <c r="H11" i="17"/>
  <c r="U10" i="17"/>
  <c r="H10" i="17"/>
  <c r="U9" i="17"/>
  <c r="H9" i="17"/>
  <c r="W177" i="16"/>
  <c r="V121" i="17" l="1"/>
  <c r="X121" i="17" s="1"/>
  <c r="D200" i="17"/>
  <c r="V169" i="17"/>
  <c r="X169" i="17" s="1"/>
  <c r="V173" i="17"/>
  <c r="X173" i="17" s="1"/>
  <c r="V181" i="17"/>
  <c r="X181" i="17" s="1"/>
  <c r="V41" i="17"/>
  <c r="X41" i="17" s="1"/>
  <c r="V85" i="17"/>
  <c r="X85" i="17" s="1"/>
  <c r="V57" i="17"/>
  <c r="X57" i="17" s="1"/>
  <c r="V77" i="17"/>
  <c r="X77" i="17" s="1"/>
  <c r="V187" i="17"/>
  <c r="X187" i="17" s="1"/>
  <c r="V183" i="17"/>
  <c r="X183" i="17" s="1"/>
  <c r="V179" i="17"/>
  <c r="X179" i="17" s="1"/>
  <c r="V171" i="17"/>
  <c r="X171" i="17" s="1"/>
  <c r="V167" i="17"/>
  <c r="X167" i="17" s="1"/>
  <c r="V163" i="17"/>
  <c r="X163" i="17" s="1"/>
  <c r="V159" i="17"/>
  <c r="X159" i="17" s="1"/>
  <c r="V137" i="17"/>
  <c r="X137" i="17" s="1"/>
  <c r="V133" i="17"/>
  <c r="X133" i="17" s="1"/>
  <c r="V127" i="17"/>
  <c r="X127" i="17" s="1"/>
  <c r="V123" i="17"/>
  <c r="X123" i="17" s="1"/>
  <c r="V119" i="17"/>
  <c r="X119" i="17" s="1"/>
  <c r="V83" i="17"/>
  <c r="X83" i="17" s="1"/>
  <c r="V75" i="17"/>
  <c r="X75" i="17" s="1"/>
  <c r="V63" i="17"/>
  <c r="X63" i="17" s="1"/>
  <c r="V55" i="17"/>
  <c r="X55" i="17" s="1"/>
  <c r="V45" i="17"/>
  <c r="X45" i="17" s="1"/>
  <c r="V37" i="17"/>
  <c r="X37" i="17" s="1"/>
  <c r="V33" i="17"/>
  <c r="X33" i="17" s="1"/>
  <c r="V29" i="17"/>
  <c r="X29" i="17" s="1"/>
  <c r="V21" i="17"/>
  <c r="X21" i="17" s="1"/>
  <c r="V19" i="17"/>
  <c r="X19" i="17" s="1"/>
  <c r="V17" i="17"/>
  <c r="X17" i="17" s="1"/>
  <c r="V10" i="17"/>
  <c r="X10" i="17" s="1"/>
  <c r="V12" i="17"/>
  <c r="X12" i="17" s="1"/>
  <c r="V18" i="17"/>
  <c r="X18" i="17" s="1"/>
  <c r="V38" i="17"/>
  <c r="X38" i="17" s="1"/>
  <c r="V40" i="17"/>
  <c r="X40" i="17" s="1"/>
  <c r="V46" i="17"/>
  <c r="X46" i="17" s="1"/>
  <c r="V48" i="17"/>
  <c r="X48" i="17" s="1"/>
  <c r="V94" i="17"/>
  <c r="X94" i="17" s="1"/>
  <c r="V102" i="17"/>
  <c r="X102" i="17" s="1"/>
  <c r="V110" i="17"/>
  <c r="X110" i="17" s="1"/>
  <c r="V120" i="17"/>
  <c r="X120" i="17" s="1"/>
  <c r="V124" i="17"/>
  <c r="X124" i="17" s="1"/>
  <c r="V134" i="17"/>
  <c r="X134" i="17" s="1"/>
  <c r="V160" i="17"/>
  <c r="X160" i="17" s="1"/>
  <c r="V56" i="17"/>
  <c r="X56" i="17" s="1"/>
  <c r="V58" i="17"/>
  <c r="X58" i="17" s="1"/>
  <c r="V66" i="17"/>
  <c r="X66" i="17" s="1"/>
  <c r="V68" i="17"/>
  <c r="X68" i="17" s="1"/>
  <c r="V76" i="17"/>
  <c r="X76" i="17" s="1"/>
  <c r="V78" i="17"/>
  <c r="X78" i="17" s="1"/>
  <c r="V84" i="17"/>
  <c r="X84" i="17" s="1"/>
  <c r="V86" i="17"/>
  <c r="X86" i="17" s="1"/>
  <c r="V128" i="17"/>
  <c r="X128" i="17" s="1"/>
  <c r="V138" i="17"/>
  <c r="X138" i="17" s="1"/>
  <c r="V164" i="17"/>
  <c r="X164" i="17" s="1"/>
  <c r="V11" i="17"/>
  <c r="X11" i="17" s="1"/>
  <c r="V39" i="17"/>
  <c r="X39" i="17" s="1"/>
  <c r="V47" i="17"/>
  <c r="X47" i="17" s="1"/>
  <c r="V93" i="17"/>
  <c r="X93" i="17" s="1"/>
  <c r="V95" i="17"/>
  <c r="X95" i="17" s="1"/>
  <c r="V101" i="17"/>
  <c r="X101" i="17" s="1"/>
  <c r="V103" i="17"/>
  <c r="X103" i="17" s="1"/>
  <c r="V109" i="17"/>
  <c r="X109" i="17" s="1"/>
  <c r="V111" i="17"/>
  <c r="X111" i="17" s="1"/>
  <c r="V115" i="17"/>
  <c r="X115" i="17" s="1"/>
  <c r="V143" i="17"/>
  <c r="X143" i="17" s="1"/>
  <c r="V147" i="17"/>
  <c r="X147" i="17" s="1"/>
  <c r="V151" i="17"/>
  <c r="X151" i="17" s="1"/>
  <c r="V155" i="17"/>
  <c r="X155" i="17" s="1"/>
  <c r="V22" i="17"/>
  <c r="X22" i="17" s="1"/>
  <c r="V23" i="17"/>
  <c r="X23" i="17" s="1"/>
  <c r="V24" i="17"/>
  <c r="X24" i="17" s="1"/>
  <c r="V30" i="17"/>
  <c r="X30" i="17" s="1"/>
  <c r="V31" i="17"/>
  <c r="X31" i="17" s="1"/>
  <c r="V32" i="17"/>
  <c r="X32" i="17" s="1"/>
  <c r="V168" i="17"/>
  <c r="X168" i="17" s="1"/>
  <c r="V172" i="17"/>
  <c r="X172" i="17" s="1"/>
  <c r="V177" i="17"/>
  <c r="V180" i="17"/>
  <c r="X180" i="17" s="1"/>
  <c r="V184" i="17"/>
  <c r="X184" i="17" s="1"/>
  <c r="V189" i="17"/>
  <c r="X189" i="17" s="1"/>
  <c r="V193" i="17"/>
  <c r="X193" i="17" s="1"/>
  <c r="V194" i="17"/>
  <c r="X194" i="17" s="1"/>
  <c r="V196" i="17"/>
  <c r="X196" i="17" s="1"/>
  <c r="V197" i="17"/>
  <c r="X197" i="17" s="1"/>
  <c r="V14" i="17"/>
  <c r="X14" i="17" s="1"/>
  <c r="V15" i="17"/>
  <c r="X15" i="17" s="1"/>
  <c r="V16" i="17"/>
  <c r="X16" i="17" s="1"/>
  <c r="V20" i="17"/>
  <c r="X20" i="17" s="1"/>
  <c r="V26" i="17"/>
  <c r="X26" i="17" s="1"/>
  <c r="V27" i="17"/>
  <c r="X27" i="17" s="1"/>
  <c r="V28" i="17"/>
  <c r="X28" i="17" s="1"/>
  <c r="V34" i="17"/>
  <c r="X34" i="17" s="1"/>
  <c r="V35" i="17"/>
  <c r="X35" i="17" s="1"/>
  <c r="V36" i="17"/>
  <c r="X36" i="17" s="1"/>
  <c r="V42" i="17"/>
  <c r="X42" i="17" s="1"/>
  <c r="V43" i="17"/>
  <c r="X43" i="17" s="1"/>
  <c r="V44" i="17"/>
  <c r="X44" i="17" s="1"/>
  <c r="V50" i="17"/>
  <c r="X50" i="17" s="1"/>
  <c r="V51" i="17"/>
  <c r="X51" i="17" s="1"/>
  <c r="V52" i="17"/>
  <c r="X52" i="17" s="1"/>
  <c r="V54" i="17"/>
  <c r="X54" i="17" s="1"/>
  <c r="V60" i="17"/>
  <c r="X60" i="17" s="1"/>
  <c r="V61" i="17"/>
  <c r="X61" i="17" s="1"/>
  <c r="V70" i="17"/>
  <c r="X70" i="17" s="1"/>
  <c r="V71" i="17"/>
  <c r="X71" i="17" s="1"/>
  <c r="V72" i="17"/>
  <c r="X72" i="17" s="1"/>
  <c r="V74" i="17"/>
  <c r="X74" i="17" s="1"/>
  <c r="V80" i="17"/>
  <c r="X80" i="17" s="1"/>
  <c r="V81" i="17"/>
  <c r="X81" i="17" s="1"/>
  <c r="V82" i="17"/>
  <c r="X82" i="17" s="1"/>
  <c r="V89" i="17"/>
  <c r="X89" i="17" s="1"/>
  <c r="V90" i="17"/>
  <c r="X90" i="17" s="1"/>
  <c r="V91" i="17"/>
  <c r="X91" i="17" s="1"/>
  <c r="V97" i="17"/>
  <c r="X97" i="17" s="1"/>
  <c r="V98" i="17"/>
  <c r="X98" i="17" s="1"/>
  <c r="V99" i="17"/>
  <c r="X99" i="17" s="1"/>
  <c r="V105" i="17"/>
  <c r="X105" i="17" s="1"/>
  <c r="V106" i="17"/>
  <c r="X106" i="17" s="1"/>
  <c r="V113" i="17"/>
  <c r="X113" i="17" s="1"/>
  <c r="V117" i="17"/>
  <c r="X117" i="17" s="1"/>
  <c r="V122" i="17"/>
  <c r="X122" i="17" s="1"/>
  <c r="V126" i="17"/>
  <c r="X126" i="17" s="1"/>
  <c r="V130" i="17"/>
  <c r="X130" i="17" s="1"/>
  <c r="V131" i="17"/>
  <c r="X131" i="17" s="1"/>
  <c r="V136" i="17"/>
  <c r="X136" i="17" s="1"/>
  <c r="V140" i="17"/>
  <c r="X140" i="17" s="1"/>
  <c r="V145" i="17"/>
  <c r="X145" i="17" s="1"/>
  <c r="V149" i="17"/>
  <c r="X149" i="17" s="1"/>
  <c r="V153" i="17"/>
  <c r="X153" i="17" s="1"/>
  <c r="V158" i="17"/>
  <c r="X158" i="17" s="1"/>
  <c r="V162" i="17"/>
  <c r="X162" i="17" s="1"/>
  <c r="V166" i="17"/>
  <c r="X166" i="17" s="1"/>
  <c r="V170" i="17"/>
  <c r="X170" i="17" s="1"/>
  <c r="V174" i="17"/>
  <c r="X174" i="17" s="1"/>
  <c r="V175" i="17"/>
  <c r="X175" i="17" s="1"/>
  <c r="V178" i="17"/>
  <c r="X178" i="17" s="1"/>
  <c r="V182" i="17"/>
  <c r="X182" i="17" s="1"/>
  <c r="V186" i="17"/>
  <c r="X186" i="17" s="1"/>
  <c r="V191" i="17"/>
  <c r="X191" i="17" s="1"/>
  <c r="V195" i="17"/>
  <c r="X195" i="17" s="1"/>
  <c r="R200" i="17"/>
  <c r="V9" i="17"/>
  <c r="X9" i="17" s="1"/>
  <c r="X177" i="17"/>
  <c r="X200" i="17" l="1"/>
  <c r="D10" i="16" l="1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9" i="16"/>
  <c r="W200" i="16"/>
  <c r="S200" i="16"/>
  <c r="Q200" i="16"/>
  <c r="J200" i="16"/>
  <c r="I200" i="16"/>
  <c r="R198" i="16"/>
  <c r="L198" i="16"/>
  <c r="U197" i="16"/>
  <c r="R197" i="16"/>
  <c r="L197" i="16"/>
  <c r="H197" i="16"/>
  <c r="U196" i="16"/>
  <c r="R196" i="16"/>
  <c r="L196" i="16"/>
  <c r="H196" i="16"/>
  <c r="U195" i="16"/>
  <c r="R195" i="16"/>
  <c r="L195" i="16"/>
  <c r="H195" i="16"/>
  <c r="U194" i="16"/>
  <c r="R194" i="16"/>
  <c r="L194" i="16"/>
  <c r="H194" i="16"/>
  <c r="U193" i="16"/>
  <c r="R193" i="16"/>
  <c r="L193" i="16"/>
  <c r="H193" i="16"/>
  <c r="U192" i="16"/>
  <c r="R192" i="16"/>
  <c r="L192" i="16"/>
  <c r="H192" i="16"/>
  <c r="U191" i="16"/>
  <c r="R191" i="16"/>
  <c r="L191" i="16"/>
  <c r="H191" i="16"/>
  <c r="U190" i="16"/>
  <c r="R190" i="16"/>
  <c r="L190" i="16"/>
  <c r="H190" i="16"/>
  <c r="U189" i="16"/>
  <c r="R189" i="16"/>
  <c r="L189" i="16"/>
  <c r="H189" i="16"/>
  <c r="U188" i="16"/>
  <c r="R188" i="16"/>
  <c r="L188" i="16"/>
  <c r="H188" i="16"/>
  <c r="U187" i="16"/>
  <c r="R187" i="16"/>
  <c r="L187" i="16"/>
  <c r="H187" i="16"/>
  <c r="U186" i="16"/>
  <c r="R186" i="16"/>
  <c r="L186" i="16"/>
  <c r="H186" i="16"/>
  <c r="U185" i="16"/>
  <c r="R185" i="16"/>
  <c r="L185" i="16"/>
  <c r="H185" i="16"/>
  <c r="U184" i="16"/>
  <c r="R184" i="16"/>
  <c r="L184" i="16"/>
  <c r="H184" i="16"/>
  <c r="U183" i="16"/>
  <c r="R183" i="16"/>
  <c r="L183" i="16"/>
  <c r="H183" i="16"/>
  <c r="U182" i="16"/>
  <c r="R182" i="16"/>
  <c r="L182" i="16"/>
  <c r="H182" i="16"/>
  <c r="U181" i="16"/>
  <c r="R181" i="16"/>
  <c r="L181" i="16"/>
  <c r="H181" i="16"/>
  <c r="U180" i="16"/>
  <c r="R180" i="16"/>
  <c r="L180" i="16"/>
  <c r="H180" i="16"/>
  <c r="U179" i="16"/>
  <c r="R179" i="16"/>
  <c r="L179" i="16"/>
  <c r="H179" i="16"/>
  <c r="U178" i="16"/>
  <c r="R178" i="16"/>
  <c r="L178" i="16"/>
  <c r="H178" i="16"/>
  <c r="U177" i="16"/>
  <c r="R177" i="16"/>
  <c r="L177" i="16"/>
  <c r="H177" i="16"/>
  <c r="U176" i="16"/>
  <c r="R176" i="16"/>
  <c r="L176" i="16"/>
  <c r="H176" i="16"/>
  <c r="U175" i="16"/>
  <c r="R175" i="16"/>
  <c r="L175" i="16"/>
  <c r="H175" i="16"/>
  <c r="U174" i="16"/>
  <c r="R174" i="16"/>
  <c r="L174" i="16"/>
  <c r="H174" i="16"/>
  <c r="U173" i="16"/>
  <c r="R173" i="16"/>
  <c r="L173" i="16"/>
  <c r="H173" i="16"/>
  <c r="U172" i="16"/>
  <c r="R172" i="16"/>
  <c r="L172" i="16"/>
  <c r="H172" i="16"/>
  <c r="U171" i="16"/>
  <c r="R171" i="16"/>
  <c r="L171" i="16"/>
  <c r="H171" i="16"/>
  <c r="U170" i="16"/>
  <c r="R170" i="16"/>
  <c r="L170" i="16"/>
  <c r="H170" i="16"/>
  <c r="U169" i="16"/>
  <c r="R169" i="16"/>
  <c r="L169" i="16"/>
  <c r="H169" i="16"/>
  <c r="U168" i="16"/>
  <c r="R168" i="16"/>
  <c r="L168" i="16"/>
  <c r="H168" i="16"/>
  <c r="U167" i="16"/>
  <c r="R167" i="16"/>
  <c r="L167" i="16"/>
  <c r="H167" i="16"/>
  <c r="U166" i="16"/>
  <c r="R166" i="16"/>
  <c r="L166" i="16"/>
  <c r="H166" i="16"/>
  <c r="U165" i="16"/>
  <c r="R165" i="16"/>
  <c r="L165" i="16"/>
  <c r="H165" i="16"/>
  <c r="U164" i="16"/>
  <c r="R164" i="16"/>
  <c r="L164" i="16"/>
  <c r="H164" i="16"/>
  <c r="U163" i="16"/>
  <c r="R163" i="16"/>
  <c r="L163" i="16"/>
  <c r="H163" i="16"/>
  <c r="U162" i="16"/>
  <c r="R162" i="16"/>
  <c r="L162" i="16"/>
  <c r="H162" i="16"/>
  <c r="U161" i="16"/>
  <c r="R161" i="16"/>
  <c r="L161" i="16"/>
  <c r="H161" i="16"/>
  <c r="U160" i="16"/>
  <c r="R160" i="16"/>
  <c r="L160" i="16"/>
  <c r="H160" i="16"/>
  <c r="U159" i="16"/>
  <c r="R159" i="16"/>
  <c r="L159" i="16"/>
  <c r="H159" i="16"/>
  <c r="U158" i="16"/>
  <c r="R158" i="16"/>
  <c r="L158" i="16"/>
  <c r="H158" i="16"/>
  <c r="R157" i="16"/>
  <c r="L157" i="16"/>
  <c r="U156" i="16"/>
  <c r="R156" i="16"/>
  <c r="L156" i="16"/>
  <c r="H156" i="16"/>
  <c r="U155" i="16"/>
  <c r="R155" i="16"/>
  <c r="L155" i="16"/>
  <c r="H155" i="16"/>
  <c r="U154" i="16"/>
  <c r="R154" i="16"/>
  <c r="L154" i="16"/>
  <c r="H154" i="16"/>
  <c r="U153" i="16"/>
  <c r="R153" i="16"/>
  <c r="L153" i="16"/>
  <c r="H153" i="16"/>
  <c r="U152" i="16"/>
  <c r="R152" i="16"/>
  <c r="L152" i="16"/>
  <c r="H152" i="16"/>
  <c r="U151" i="16"/>
  <c r="R151" i="16"/>
  <c r="L151" i="16"/>
  <c r="H151" i="16"/>
  <c r="U150" i="16"/>
  <c r="R150" i="16"/>
  <c r="L150" i="16"/>
  <c r="H150" i="16"/>
  <c r="U149" i="16"/>
  <c r="R149" i="16"/>
  <c r="L149" i="16"/>
  <c r="H149" i="16"/>
  <c r="U148" i="16"/>
  <c r="R148" i="16"/>
  <c r="L148" i="16"/>
  <c r="H148" i="16"/>
  <c r="U147" i="16"/>
  <c r="R147" i="16"/>
  <c r="L147" i="16"/>
  <c r="H147" i="16"/>
  <c r="U146" i="16"/>
  <c r="R146" i="16"/>
  <c r="L146" i="16"/>
  <c r="H146" i="16"/>
  <c r="U145" i="16"/>
  <c r="R145" i="16"/>
  <c r="L145" i="16"/>
  <c r="H145" i="16"/>
  <c r="U144" i="16"/>
  <c r="R144" i="16"/>
  <c r="L144" i="16"/>
  <c r="H144" i="16"/>
  <c r="U143" i="16"/>
  <c r="R143" i="16"/>
  <c r="L143" i="16"/>
  <c r="H143" i="16"/>
  <c r="U142" i="16"/>
  <c r="R142" i="16"/>
  <c r="L142" i="16"/>
  <c r="H142" i="16"/>
  <c r="R141" i="16"/>
  <c r="L141" i="16"/>
  <c r="U140" i="16"/>
  <c r="R140" i="16"/>
  <c r="L140" i="16"/>
  <c r="H140" i="16"/>
  <c r="U139" i="16"/>
  <c r="R139" i="16"/>
  <c r="L139" i="16"/>
  <c r="H139" i="16"/>
  <c r="U138" i="16"/>
  <c r="R138" i="16"/>
  <c r="L138" i="16"/>
  <c r="H138" i="16"/>
  <c r="U137" i="16"/>
  <c r="R137" i="16"/>
  <c r="L137" i="16"/>
  <c r="H137" i="16"/>
  <c r="U136" i="16"/>
  <c r="R136" i="16"/>
  <c r="L136" i="16"/>
  <c r="H136" i="16"/>
  <c r="U135" i="16"/>
  <c r="R135" i="16"/>
  <c r="L135" i="16"/>
  <c r="H135" i="16"/>
  <c r="U134" i="16"/>
  <c r="R134" i="16"/>
  <c r="L134" i="16"/>
  <c r="H134" i="16"/>
  <c r="U133" i="16"/>
  <c r="R133" i="16"/>
  <c r="L133" i="16"/>
  <c r="H133" i="16"/>
  <c r="R132" i="16"/>
  <c r="L132" i="16"/>
  <c r="U131" i="16"/>
  <c r="R131" i="16"/>
  <c r="L131" i="16"/>
  <c r="H131" i="16"/>
  <c r="U130" i="16"/>
  <c r="R130" i="16"/>
  <c r="L130" i="16"/>
  <c r="H130" i="16"/>
  <c r="U129" i="16"/>
  <c r="R129" i="16"/>
  <c r="L129" i="16"/>
  <c r="H129" i="16"/>
  <c r="U128" i="16"/>
  <c r="R128" i="16"/>
  <c r="L128" i="16"/>
  <c r="H128" i="16"/>
  <c r="U127" i="16"/>
  <c r="R127" i="16"/>
  <c r="L127" i="16"/>
  <c r="H127" i="16"/>
  <c r="U126" i="16"/>
  <c r="R126" i="16"/>
  <c r="L126" i="16"/>
  <c r="H126" i="16"/>
  <c r="U125" i="16"/>
  <c r="R125" i="16"/>
  <c r="L125" i="16"/>
  <c r="H125" i="16"/>
  <c r="U124" i="16"/>
  <c r="R124" i="16"/>
  <c r="L124" i="16"/>
  <c r="H124" i="16"/>
  <c r="U123" i="16"/>
  <c r="R123" i="16"/>
  <c r="L123" i="16"/>
  <c r="H123" i="16"/>
  <c r="U122" i="16"/>
  <c r="R122" i="16"/>
  <c r="L122" i="16"/>
  <c r="H122" i="16"/>
  <c r="U121" i="16"/>
  <c r="R121" i="16"/>
  <c r="L121" i="16"/>
  <c r="H121" i="16"/>
  <c r="U120" i="16"/>
  <c r="R120" i="16"/>
  <c r="L120" i="16"/>
  <c r="H120" i="16"/>
  <c r="U119" i="16"/>
  <c r="R119" i="16"/>
  <c r="L119" i="16"/>
  <c r="H119" i="16"/>
  <c r="R118" i="16"/>
  <c r="L118" i="16"/>
  <c r="U117" i="16"/>
  <c r="R117" i="16"/>
  <c r="L117" i="16"/>
  <c r="H117" i="16"/>
  <c r="U116" i="16"/>
  <c r="R116" i="16"/>
  <c r="L116" i="16"/>
  <c r="H116" i="16"/>
  <c r="U115" i="16"/>
  <c r="R115" i="16"/>
  <c r="L115" i="16"/>
  <c r="H115" i="16"/>
  <c r="U114" i="16"/>
  <c r="R114" i="16"/>
  <c r="L114" i="16"/>
  <c r="H114" i="16"/>
  <c r="U113" i="16"/>
  <c r="R113" i="16"/>
  <c r="L113" i="16"/>
  <c r="H113" i="16"/>
  <c r="U112" i="16"/>
  <c r="R112" i="16"/>
  <c r="L112" i="16"/>
  <c r="H112" i="16"/>
  <c r="U111" i="16"/>
  <c r="R111" i="16"/>
  <c r="L111" i="16"/>
  <c r="H111" i="16"/>
  <c r="U110" i="16"/>
  <c r="R110" i="16"/>
  <c r="L110" i="16"/>
  <c r="H110" i="16"/>
  <c r="U109" i="16"/>
  <c r="R109" i="16"/>
  <c r="L109" i="16"/>
  <c r="H109" i="16"/>
  <c r="U108" i="16"/>
  <c r="R108" i="16"/>
  <c r="L108" i="16"/>
  <c r="H108" i="16"/>
  <c r="R107" i="16"/>
  <c r="L107" i="16"/>
  <c r="U106" i="16"/>
  <c r="R106" i="16"/>
  <c r="L106" i="16"/>
  <c r="H106" i="16"/>
  <c r="U105" i="16"/>
  <c r="R105" i="16"/>
  <c r="L105" i="16"/>
  <c r="H105" i="16"/>
  <c r="U104" i="16"/>
  <c r="R104" i="16"/>
  <c r="L104" i="16"/>
  <c r="H104" i="16"/>
  <c r="U103" i="16"/>
  <c r="R103" i="16"/>
  <c r="L103" i="16"/>
  <c r="H103" i="16"/>
  <c r="U102" i="16"/>
  <c r="R102" i="16"/>
  <c r="L102" i="16"/>
  <c r="H102" i="16"/>
  <c r="U101" i="16"/>
  <c r="R101" i="16"/>
  <c r="L101" i="16"/>
  <c r="H101" i="16"/>
  <c r="U100" i="16"/>
  <c r="R100" i="16"/>
  <c r="L100" i="16"/>
  <c r="H100" i="16"/>
  <c r="U99" i="16"/>
  <c r="R99" i="16"/>
  <c r="L99" i="16"/>
  <c r="H99" i="16"/>
  <c r="U98" i="16"/>
  <c r="R98" i="16"/>
  <c r="L98" i="16"/>
  <c r="H98" i="16"/>
  <c r="U97" i="16"/>
  <c r="R97" i="16"/>
  <c r="L97" i="16"/>
  <c r="H97" i="16"/>
  <c r="U96" i="16"/>
  <c r="R96" i="16"/>
  <c r="L96" i="16"/>
  <c r="H96" i="16"/>
  <c r="U95" i="16"/>
  <c r="R95" i="16"/>
  <c r="L95" i="16"/>
  <c r="H95" i="16"/>
  <c r="U94" i="16"/>
  <c r="R94" i="16"/>
  <c r="L94" i="16"/>
  <c r="H94" i="16"/>
  <c r="U93" i="16"/>
  <c r="R93" i="16"/>
  <c r="L93" i="16"/>
  <c r="H93" i="16"/>
  <c r="U92" i="16"/>
  <c r="R92" i="16"/>
  <c r="L92" i="16"/>
  <c r="H92" i="16"/>
  <c r="U91" i="16"/>
  <c r="R91" i="16"/>
  <c r="L91" i="16"/>
  <c r="H91" i="16"/>
  <c r="U90" i="16"/>
  <c r="R90" i="16"/>
  <c r="L90" i="16"/>
  <c r="H90" i="16"/>
  <c r="U89" i="16"/>
  <c r="R89" i="16"/>
  <c r="L89" i="16"/>
  <c r="H89" i="16"/>
  <c r="R88" i="16"/>
  <c r="L88" i="16"/>
  <c r="U87" i="16"/>
  <c r="R87" i="16"/>
  <c r="L87" i="16"/>
  <c r="H87" i="16"/>
  <c r="U86" i="16"/>
  <c r="R86" i="16"/>
  <c r="L86" i="16"/>
  <c r="H86" i="16"/>
  <c r="U85" i="16"/>
  <c r="R85" i="16"/>
  <c r="L85" i="16"/>
  <c r="H85" i="16"/>
  <c r="U84" i="16"/>
  <c r="R84" i="16"/>
  <c r="L84" i="16"/>
  <c r="H84" i="16"/>
  <c r="U83" i="16"/>
  <c r="R83" i="16"/>
  <c r="L83" i="16"/>
  <c r="H83" i="16"/>
  <c r="U82" i="16"/>
  <c r="R82" i="16"/>
  <c r="L82" i="16"/>
  <c r="H82" i="16"/>
  <c r="U81" i="16"/>
  <c r="R81" i="16"/>
  <c r="L81" i="16"/>
  <c r="H81" i="16"/>
  <c r="U80" i="16"/>
  <c r="R80" i="16"/>
  <c r="L80" i="16"/>
  <c r="H80" i="16"/>
  <c r="U79" i="16"/>
  <c r="R79" i="16"/>
  <c r="L79" i="16"/>
  <c r="H79" i="16"/>
  <c r="U78" i="16"/>
  <c r="R78" i="16"/>
  <c r="L78" i="16"/>
  <c r="H78" i="16"/>
  <c r="U77" i="16"/>
  <c r="R77" i="16"/>
  <c r="L77" i="16"/>
  <c r="H77" i="16"/>
  <c r="U76" i="16"/>
  <c r="R76" i="16"/>
  <c r="L76" i="16"/>
  <c r="H76" i="16"/>
  <c r="U75" i="16"/>
  <c r="R75" i="16"/>
  <c r="L75" i="16"/>
  <c r="H75" i="16"/>
  <c r="U74" i="16"/>
  <c r="R74" i="16"/>
  <c r="L74" i="16"/>
  <c r="H74" i="16"/>
  <c r="R73" i="16"/>
  <c r="L73" i="16"/>
  <c r="U72" i="16"/>
  <c r="R72" i="16"/>
  <c r="L72" i="16"/>
  <c r="H72" i="16"/>
  <c r="U71" i="16"/>
  <c r="R71" i="16"/>
  <c r="L71" i="16"/>
  <c r="H71" i="16"/>
  <c r="U70" i="16"/>
  <c r="R70" i="16"/>
  <c r="L70" i="16"/>
  <c r="H70" i="16"/>
  <c r="U69" i="16"/>
  <c r="R69" i="16"/>
  <c r="L69" i="16"/>
  <c r="H69" i="16"/>
  <c r="U68" i="16"/>
  <c r="R68" i="16"/>
  <c r="L68" i="16"/>
  <c r="H68" i="16"/>
  <c r="R67" i="16"/>
  <c r="L67" i="16"/>
  <c r="U66" i="16"/>
  <c r="R66" i="16"/>
  <c r="L66" i="16"/>
  <c r="H66" i="16"/>
  <c r="U65" i="16"/>
  <c r="R65" i="16"/>
  <c r="L65" i="16"/>
  <c r="H65" i="16"/>
  <c r="R64" i="16"/>
  <c r="L64" i="16"/>
  <c r="U63" i="16"/>
  <c r="R63" i="16"/>
  <c r="L63" i="16"/>
  <c r="H63" i="16"/>
  <c r="R62" i="16"/>
  <c r="L62" i="16"/>
  <c r="U61" i="16"/>
  <c r="R61" i="16"/>
  <c r="L61" i="16"/>
  <c r="H61" i="16"/>
  <c r="U60" i="16"/>
  <c r="R60" i="16"/>
  <c r="L60" i="16"/>
  <c r="H60" i="16"/>
  <c r="U59" i="16"/>
  <c r="R59" i="16"/>
  <c r="L59" i="16"/>
  <c r="H59" i="16"/>
  <c r="U58" i="16"/>
  <c r="R58" i="16"/>
  <c r="L58" i="16"/>
  <c r="H58" i="16"/>
  <c r="U57" i="16"/>
  <c r="R57" i="16"/>
  <c r="L57" i="16"/>
  <c r="H57" i="16"/>
  <c r="U56" i="16"/>
  <c r="R56" i="16"/>
  <c r="L56" i="16"/>
  <c r="H56" i="16"/>
  <c r="U55" i="16"/>
  <c r="R55" i="16"/>
  <c r="L55" i="16"/>
  <c r="H55" i="16"/>
  <c r="U54" i="16"/>
  <c r="R54" i="16"/>
  <c r="L54" i="16"/>
  <c r="H54" i="16"/>
  <c r="R53" i="16"/>
  <c r="L53" i="16"/>
  <c r="U52" i="16"/>
  <c r="R52" i="16"/>
  <c r="L52" i="16"/>
  <c r="H52" i="16"/>
  <c r="U51" i="16"/>
  <c r="R51" i="16"/>
  <c r="L51" i="16"/>
  <c r="H51" i="16"/>
  <c r="U50" i="16"/>
  <c r="R50" i="16"/>
  <c r="L50" i="16"/>
  <c r="H50" i="16"/>
  <c r="U49" i="16"/>
  <c r="R49" i="16"/>
  <c r="L49" i="16"/>
  <c r="H49" i="16"/>
  <c r="U48" i="16"/>
  <c r="R48" i="16"/>
  <c r="L48" i="16"/>
  <c r="H48" i="16"/>
  <c r="U47" i="16"/>
  <c r="R47" i="16"/>
  <c r="L47" i="16"/>
  <c r="H47" i="16"/>
  <c r="U46" i="16"/>
  <c r="R46" i="16"/>
  <c r="L46" i="16"/>
  <c r="H46" i="16"/>
  <c r="U45" i="16"/>
  <c r="R45" i="16"/>
  <c r="L45" i="16"/>
  <c r="H45" i="16"/>
  <c r="U44" i="16"/>
  <c r="R44" i="16"/>
  <c r="L44" i="16"/>
  <c r="H44" i="16"/>
  <c r="U43" i="16"/>
  <c r="R43" i="16"/>
  <c r="L43" i="16"/>
  <c r="H43" i="16"/>
  <c r="U42" i="16"/>
  <c r="R42" i="16"/>
  <c r="L42" i="16"/>
  <c r="H42" i="16"/>
  <c r="U41" i="16"/>
  <c r="R41" i="16"/>
  <c r="L41" i="16"/>
  <c r="H41" i="16"/>
  <c r="U40" i="16"/>
  <c r="R40" i="16"/>
  <c r="L40" i="16"/>
  <c r="H40" i="16"/>
  <c r="U39" i="16"/>
  <c r="R39" i="16"/>
  <c r="L39" i="16"/>
  <c r="H39" i="16"/>
  <c r="U38" i="16"/>
  <c r="R38" i="16"/>
  <c r="L38" i="16"/>
  <c r="H38" i="16"/>
  <c r="U37" i="16"/>
  <c r="R37" i="16"/>
  <c r="L37" i="16"/>
  <c r="H37" i="16"/>
  <c r="U36" i="16"/>
  <c r="R36" i="16"/>
  <c r="L36" i="16"/>
  <c r="H36" i="16"/>
  <c r="U35" i="16"/>
  <c r="R35" i="16"/>
  <c r="L35" i="16"/>
  <c r="H35" i="16"/>
  <c r="U34" i="16"/>
  <c r="R34" i="16"/>
  <c r="L34" i="16"/>
  <c r="H34" i="16"/>
  <c r="U33" i="16"/>
  <c r="R33" i="16"/>
  <c r="L33" i="16"/>
  <c r="H33" i="16"/>
  <c r="U32" i="16"/>
  <c r="R32" i="16"/>
  <c r="L32" i="16"/>
  <c r="H32" i="16"/>
  <c r="V32" i="16" s="1"/>
  <c r="X32" i="16" s="1"/>
  <c r="U31" i="16"/>
  <c r="R31" i="16"/>
  <c r="L31" i="16"/>
  <c r="H31" i="16"/>
  <c r="U30" i="16"/>
  <c r="R30" i="16"/>
  <c r="L30" i="16"/>
  <c r="H30" i="16"/>
  <c r="U29" i="16"/>
  <c r="R29" i="16"/>
  <c r="L29" i="16"/>
  <c r="H29" i="16"/>
  <c r="U28" i="16"/>
  <c r="R28" i="16"/>
  <c r="L28" i="16"/>
  <c r="H28" i="16"/>
  <c r="U27" i="16"/>
  <c r="R27" i="16"/>
  <c r="L27" i="16"/>
  <c r="H27" i="16"/>
  <c r="U26" i="16"/>
  <c r="R26" i="16"/>
  <c r="L26" i="16"/>
  <c r="H26" i="16"/>
  <c r="U25" i="16"/>
  <c r="R25" i="16"/>
  <c r="L25" i="16"/>
  <c r="H25" i="16"/>
  <c r="U24" i="16"/>
  <c r="R24" i="16"/>
  <c r="L24" i="16"/>
  <c r="H24" i="16"/>
  <c r="U23" i="16"/>
  <c r="R23" i="16"/>
  <c r="L23" i="16"/>
  <c r="H23" i="16"/>
  <c r="U22" i="16"/>
  <c r="R22" i="16"/>
  <c r="L22" i="16"/>
  <c r="H22" i="16"/>
  <c r="U21" i="16"/>
  <c r="R21" i="16"/>
  <c r="L21" i="16"/>
  <c r="H21" i="16"/>
  <c r="U20" i="16"/>
  <c r="R20" i="16"/>
  <c r="L20" i="16"/>
  <c r="H20" i="16"/>
  <c r="U19" i="16"/>
  <c r="R19" i="16"/>
  <c r="L19" i="16"/>
  <c r="H19" i="16"/>
  <c r="U18" i="16"/>
  <c r="R18" i="16"/>
  <c r="L18" i="16"/>
  <c r="H18" i="16"/>
  <c r="U17" i="16"/>
  <c r="R17" i="16"/>
  <c r="L17" i="16"/>
  <c r="H17" i="16"/>
  <c r="U16" i="16"/>
  <c r="R16" i="16"/>
  <c r="L16" i="16"/>
  <c r="H16" i="16"/>
  <c r="U15" i="16"/>
  <c r="R15" i="16"/>
  <c r="L15" i="16"/>
  <c r="H15" i="16"/>
  <c r="U14" i="16"/>
  <c r="R14" i="16"/>
  <c r="L14" i="16"/>
  <c r="H14" i="16"/>
  <c r="U13" i="16"/>
  <c r="R13" i="16"/>
  <c r="L13" i="16"/>
  <c r="H13" i="16"/>
  <c r="U12" i="16"/>
  <c r="R12" i="16"/>
  <c r="L12" i="16"/>
  <c r="H12" i="16"/>
  <c r="U11" i="16"/>
  <c r="R11" i="16"/>
  <c r="L11" i="16"/>
  <c r="H11" i="16"/>
  <c r="U10" i="16"/>
  <c r="R10" i="16"/>
  <c r="L10" i="16"/>
  <c r="H10" i="16"/>
  <c r="U9" i="16"/>
  <c r="R9" i="16"/>
  <c r="R200" i="16" s="1"/>
  <c r="L9" i="16"/>
  <c r="H9" i="16"/>
  <c r="D200" i="16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9" i="15"/>
  <c r="S200" i="15"/>
  <c r="Q200" i="15"/>
  <c r="J200" i="15"/>
  <c r="I200" i="15"/>
  <c r="R198" i="15"/>
  <c r="L198" i="15"/>
  <c r="U197" i="15"/>
  <c r="R197" i="15"/>
  <c r="L197" i="15"/>
  <c r="H197" i="15"/>
  <c r="U196" i="15"/>
  <c r="R196" i="15"/>
  <c r="L196" i="15"/>
  <c r="H196" i="15"/>
  <c r="U195" i="15"/>
  <c r="R195" i="15"/>
  <c r="L195" i="15"/>
  <c r="H195" i="15"/>
  <c r="U194" i="15"/>
  <c r="R194" i="15"/>
  <c r="L194" i="15"/>
  <c r="H194" i="15"/>
  <c r="U193" i="15"/>
  <c r="R193" i="15"/>
  <c r="L193" i="15"/>
  <c r="H193" i="15"/>
  <c r="U192" i="15"/>
  <c r="R192" i="15"/>
  <c r="L192" i="15"/>
  <c r="H192" i="15"/>
  <c r="U191" i="15"/>
  <c r="R191" i="15"/>
  <c r="L191" i="15"/>
  <c r="H191" i="15"/>
  <c r="U190" i="15"/>
  <c r="R190" i="15"/>
  <c r="L190" i="15"/>
  <c r="H190" i="15"/>
  <c r="U189" i="15"/>
  <c r="R189" i="15"/>
  <c r="L189" i="15"/>
  <c r="H189" i="15"/>
  <c r="U188" i="15"/>
  <c r="R188" i="15"/>
  <c r="L188" i="15"/>
  <c r="H188" i="15"/>
  <c r="U187" i="15"/>
  <c r="R187" i="15"/>
  <c r="L187" i="15"/>
  <c r="H187" i="15"/>
  <c r="U186" i="15"/>
  <c r="R186" i="15"/>
  <c r="L186" i="15"/>
  <c r="H186" i="15"/>
  <c r="U185" i="15"/>
  <c r="R185" i="15"/>
  <c r="L185" i="15"/>
  <c r="H185" i="15"/>
  <c r="U184" i="15"/>
  <c r="R184" i="15"/>
  <c r="L184" i="15"/>
  <c r="H184" i="15"/>
  <c r="U183" i="15"/>
  <c r="R183" i="15"/>
  <c r="L183" i="15"/>
  <c r="H183" i="15"/>
  <c r="U182" i="15"/>
  <c r="R182" i="15"/>
  <c r="L182" i="15"/>
  <c r="H182" i="15"/>
  <c r="V182" i="15" s="1"/>
  <c r="X182" i="15" s="1"/>
  <c r="U181" i="15"/>
  <c r="R181" i="15"/>
  <c r="L181" i="15"/>
  <c r="H181" i="15"/>
  <c r="U180" i="15"/>
  <c r="R180" i="15"/>
  <c r="L180" i="15"/>
  <c r="H180" i="15"/>
  <c r="U179" i="15"/>
  <c r="R179" i="15"/>
  <c r="L179" i="15"/>
  <c r="H179" i="15"/>
  <c r="U178" i="15"/>
  <c r="R178" i="15"/>
  <c r="L178" i="15"/>
  <c r="H178" i="15"/>
  <c r="U177" i="15"/>
  <c r="R177" i="15"/>
  <c r="L177" i="15"/>
  <c r="H177" i="15"/>
  <c r="U176" i="15"/>
  <c r="R176" i="15"/>
  <c r="L176" i="15"/>
  <c r="H176" i="15"/>
  <c r="U175" i="15"/>
  <c r="R175" i="15"/>
  <c r="L175" i="15"/>
  <c r="H175" i="15"/>
  <c r="U174" i="15"/>
  <c r="R174" i="15"/>
  <c r="L174" i="15"/>
  <c r="H174" i="15"/>
  <c r="U173" i="15"/>
  <c r="R173" i="15"/>
  <c r="L173" i="15"/>
  <c r="H173" i="15"/>
  <c r="V173" i="15"/>
  <c r="X173" i="15" s="1"/>
  <c r="U172" i="15"/>
  <c r="R172" i="15"/>
  <c r="L172" i="15"/>
  <c r="H172" i="15"/>
  <c r="U171" i="15"/>
  <c r="R171" i="15"/>
  <c r="L171" i="15"/>
  <c r="H171" i="15"/>
  <c r="U170" i="15"/>
  <c r="R170" i="15"/>
  <c r="L170" i="15"/>
  <c r="H170" i="15"/>
  <c r="U169" i="15"/>
  <c r="R169" i="15"/>
  <c r="L169" i="15"/>
  <c r="H169" i="15"/>
  <c r="U168" i="15"/>
  <c r="R168" i="15"/>
  <c r="L168" i="15"/>
  <c r="H168" i="15"/>
  <c r="U167" i="15"/>
  <c r="R167" i="15"/>
  <c r="L167" i="15"/>
  <c r="H167" i="15"/>
  <c r="U166" i="15"/>
  <c r="R166" i="15"/>
  <c r="L166" i="15"/>
  <c r="H166" i="15"/>
  <c r="U165" i="15"/>
  <c r="R165" i="15"/>
  <c r="L165" i="15"/>
  <c r="H165" i="15"/>
  <c r="U164" i="15"/>
  <c r="R164" i="15"/>
  <c r="L164" i="15"/>
  <c r="H164" i="15"/>
  <c r="U163" i="15"/>
  <c r="R163" i="15"/>
  <c r="L163" i="15"/>
  <c r="H163" i="15"/>
  <c r="U162" i="15"/>
  <c r="R162" i="15"/>
  <c r="L162" i="15"/>
  <c r="H162" i="15"/>
  <c r="U161" i="15"/>
  <c r="R161" i="15"/>
  <c r="L161" i="15"/>
  <c r="H161" i="15"/>
  <c r="U160" i="15"/>
  <c r="R160" i="15"/>
  <c r="L160" i="15"/>
  <c r="H160" i="15"/>
  <c r="U159" i="15"/>
  <c r="R159" i="15"/>
  <c r="L159" i="15"/>
  <c r="H159" i="15"/>
  <c r="U158" i="15"/>
  <c r="R158" i="15"/>
  <c r="L158" i="15"/>
  <c r="H158" i="15"/>
  <c r="R157" i="15"/>
  <c r="L157" i="15"/>
  <c r="U156" i="15"/>
  <c r="R156" i="15"/>
  <c r="L156" i="15"/>
  <c r="H156" i="15"/>
  <c r="U155" i="15"/>
  <c r="R155" i="15"/>
  <c r="L155" i="15"/>
  <c r="H155" i="15"/>
  <c r="U154" i="15"/>
  <c r="R154" i="15"/>
  <c r="L154" i="15"/>
  <c r="H154" i="15"/>
  <c r="U153" i="15"/>
  <c r="R153" i="15"/>
  <c r="L153" i="15"/>
  <c r="H153" i="15"/>
  <c r="U152" i="15"/>
  <c r="R152" i="15"/>
  <c r="L152" i="15"/>
  <c r="H152" i="15"/>
  <c r="U151" i="15"/>
  <c r="R151" i="15"/>
  <c r="L151" i="15"/>
  <c r="H151" i="15"/>
  <c r="U150" i="15"/>
  <c r="R150" i="15"/>
  <c r="L150" i="15"/>
  <c r="H150" i="15"/>
  <c r="U149" i="15"/>
  <c r="R149" i="15"/>
  <c r="L149" i="15"/>
  <c r="H149" i="15"/>
  <c r="U148" i="15"/>
  <c r="R148" i="15"/>
  <c r="L148" i="15"/>
  <c r="H148" i="15"/>
  <c r="U147" i="15"/>
  <c r="R147" i="15"/>
  <c r="L147" i="15"/>
  <c r="H147" i="15"/>
  <c r="U146" i="15"/>
  <c r="R146" i="15"/>
  <c r="L146" i="15"/>
  <c r="H146" i="15"/>
  <c r="U145" i="15"/>
  <c r="R145" i="15"/>
  <c r="L145" i="15"/>
  <c r="H145" i="15"/>
  <c r="U144" i="15"/>
  <c r="R144" i="15"/>
  <c r="L144" i="15"/>
  <c r="H144" i="15"/>
  <c r="U143" i="15"/>
  <c r="R143" i="15"/>
  <c r="L143" i="15"/>
  <c r="H143" i="15"/>
  <c r="U142" i="15"/>
  <c r="R142" i="15"/>
  <c r="L142" i="15"/>
  <c r="H142" i="15"/>
  <c r="R141" i="15"/>
  <c r="L141" i="15"/>
  <c r="U140" i="15"/>
  <c r="R140" i="15"/>
  <c r="L140" i="15"/>
  <c r="H140" i="15"/>
  <c r="U139" i="15"/>
  <c r="R139" i="15"/>
  <c r="L139" i="15"/>
  <c r="H139" i="15"/>
  <c r="U138" i="15"/>
  <c r="R138" i="15"/>
  <c r="L138" i="15"/>
  <c r="H138" i="15"/>
  <c r="U137" i="15"/>
  <c r="R137" i="15"/>
  <c r="L137" i="15"/>
  <c r="H137" i="15"/>
  <c r="V137" i="15" s="1"/>
  <c r="X137" i="15" s="1"/>
  <c r="U136" i="15"/>
  <c r="R136" i="15"/>
  <c r="L136" i="15"/>
  <c r="H136" i="15"/>
  <c r="V136" i="15" s="1"/>
  <c r="X136" i="15" s="1"/>
  <c r="U135" i="15"/>
  <c r="R135" i="15"/>
  <c r="L135" i="15"/>
  <c r="H135" i="15"/>
  <c r="V135" i="15" s="1"/>
  <c r="X135" i="15" s="1"/>
  <c r="U134" i="15"/>
  <c r="R134" i="15"/>
  <c r="L134" i="15"/>
  <c r="H134" i="15"/>
  <c r="V134" i="15" s="1"/>
  <c r="X134" i="15" s="1"/>
  <c r="U133" i="15"/>
  <c r="R133" i="15"/>
  <c r="V133" i="15" s="1"/>
  <c r="X133" i="15" s="1"/>
  <c r="L133" i="15"/>
  <c r="H133" i="15"/>
  <c r="R132" i="15"/>
  <c r="L132" i="15"/>
  <c r="U131" i="15"/>
  <c r="R131" i="15"/>
  <c r="L131" i="15"/>
  <c r="H131" i="15"/>
  <c r="U130" i="15"/>
  <c r="R130" i="15"/>
  <c r="L130" i="15"/>
  <c r="H130" i="15"/>
  <c r="U129" i="15"/>
  <c r="R129" i="15"/>
  <c r="L129" i="15"/>
  <c r="H129" i="15"/>
  <c r="U128" i="15"/>
  <c r="R128" i="15"/>
  <c r="L128" i="15"/>
  <c r="H128" i="15"/>
  <c r="U127" i="15"/>
  <c r="R127" i="15"/>
  <c r="L127" i="15"/>
  <c r="H127" i="15"/>
  <c r="V127" i="15" s="1"/>
  <c r="X127" i="15" s="1"/>
  <c r="U126" i="15"/>
  <c r="R126" i="15"/>
  <c r="L126" i="15"/>
  <c r="H126" i="15"/>
  <c r="V126" i="15" s="1"/>
  <c r="X126" i="15" s="1"/>
  <c r="U125" i="15"/>
  <c r="R125" i="15"/>
  <c r="L125" i="15"/>
  <c r="H125" i="15"/>
  <c r="V125" i="15" s="1"/>
  <c r="X125" i="15" s="1"/>
  <c r="U124" i="15"/>
  <c r="R124" i="15"/>
  <c r="V124" i="15" s="1"/>
  <c r="X124" i="15" s="1"/>
  <c r="L124" i="15"/>
  <c r="H124" i="15"/>
  <c r="U123" i="15"/>
  <c r="R123" i="15"/>
  <c r="L123" i="15"/>
  <c r="H123" i="15"/>
  <c r="U122" i="15"/>
  <c r="R122" i="15"/>
  <c r="L122" i="15"/>
  <c r="H122" i="15"/>
  <c r="W200" i="15"/>
  <c r="U121" i="15"/>
  <c r="R121" i="15"/>
  <c r="L121" i="15"/>
  <c r="H121" i="15"/>
  <c r="U120" i="15"/>
  <c r="R120" i="15"/>
  <c r="L120" i="15"/>
  <c r="H120" i="15"/>
  <c r="U119" i="15"/>
  <c r="R119" i="15"/>
  <c r="L119" i="15"/>
  <c r="H119" i="15"/>
  <c r="R118" i="15"/>
  <c r="L118" i="15"/>
  <c r="U117" i="15"/>
  <c r="R117" i="15"/>
  <c r="L117" i="15"/>
  <c r="H117" i="15"/>
  <c r="U116" i="15"/>
  <c r="R116" i="15"/>
  <c r="L116" i="15"/>
  <c r="H116" i="15"/>
  <c r="U115" i="15"/>
  <c r="R115" i="15"/>
  <c r="L115" i="15"/>
  <c r="H115" i="15"/>
  <c r="U114" i="15"/>
  <c r="R114" i="15"/>
  <c r="L114" i="15"/>
  <c r="H114" i="15"/>
  <c r="U113" i="15"/>
  <c r="R113" i="15"/>
  <c r="L113" i="15"/>
  <c r="H113" i="15"/>
  <c r="U112" i="15"/>
  <c r="R112" i="15"/>
  <c r="L112" i="15"/>
  <c r="H112" i="15"/>
  <c r="U111" i="15"/>
  <c r="R111" i="15"/>
  <c r="L111" i="15"/>
  <c r="H111" i="15"/>
  <c r="U110" i="15"/>
  <c r="R110" i="15"/>
  <c r="L110" i="15"/>
  <c r="H110" i="15"/>
  <c r="U109" i="15"/>
  <c r="R109" i="15"/>
  <c r="L109" i="15"/>
  <c r="H109" i="15"/>
  <c r="U108" i="15"/>
  <c r="R108" i="15"/>
  <c r="L108" i="15"/>
  <c r="H108" i="15"/>
  <c r="R107" i="15"/>
  <c r="L107" i="15"/>
  <c r="U106" i="15"/>
  <c r="R106" i="15"/>
  <c r="L106" i="15"/>
  <c r="H106" i="15"/>
  <c r="V106" i="15"/>
  <c r="X106" i="15" s="1"/>
  <c r="U105" i="15"/>
  <c r="R105" i="15"/>
  <c r="L105" i="15"/>
  <c r="H105" i="15"/>
  <c r="V105" i="15" s="1"/>
  <c r="X105" i="15" s="1"/>
  <c r="U104" i="15"/>
  <c r="R104" i="15"/>
  <c r="L104" i="15"/>
  <c r="H104" i="15"/>
  <c r="V104" i="15" s="1"/>
  <c r="X104" i="15" s="1"/>
  <c r="U103" i="15"/>
  <c r="R103" i="15"/>
  <c r="L103" i="15"/>
  <c r="H103" i="15"/>
  <c r="V103" i="15" s="1"/>
  <c r="X103" i="15" s="1"/>
  <c r="U102" i="15"/>
  <c r="R102" i="15"/>
  <c r="V102" i="15" s="1"/>
  <c r="X102" i="15" s="1"/>
  <c r="L102" i="15"/>
  <c r="H102" i="15"/>
  <c r="U101" i="15"/>
  <c r="R101" i="15"/>
  <c r="L101" i="15"/>
  <c r="H101" i="15"/>
  <c r="U100" i="15"/>
  <c r="R100" i="15"/>
  <c r="L100" i="15"/>
  <c r="H100" i="15"/>
  <c r="U99" i="15"/>
  <c r="R99" i="15"/>
  <c r="L99" i="15"/>
  <c r="H99" i="15"/>
  <c r="U98" i="15"/>
  <c r="R98" i="15"/>
  <c r="V98" i="15" s="1"/>
  <c r="X98" i="15" s="1"/>
  <c r="L98" i="15"/>
  <c r="H98" i="15"/>
  <c r="U97" i="15"/>
  <c r="R97" i="15"/>
  <c r="L97" i="15"/>
  <c r="H97" i="15"/>
  <c r="V97" i="15" s="1"/>
  <c r="X97" i="15" s="1"/>
  <c r="U96" i="15"/>
  <c r="R96" i="15"/>
  <c r="L96" i="15"/>
  <c r="H96" i="15"/>
  <c r="V96" i="15" s="1"/>
  <c r="X96" i="15" s="1"/>
  <c r="U95" i="15"/>
  <c r="R95" i="15"/>
  <c r="L95" i="15"/>
  <c r="H95" i="15"/>
  <c r="V95" i="15" s="1"/>
  <c r="X95" i="15" s="1"/>
  <c r="U94" i="15"/>
  <c r="R94" i="15"/>
  <c r="V94" i="15" s="1"/>
  <c r="X94" i="15" s="1"/>
  <c r="L94" i="15"/>
  <c r="H94" i="15"/>
  <c r="U93" i="15"/>
  <c r="R93" i="15"/>
  <c r="L93" i="15"/>
  <c r="H93" i="15"/>
  <c r="U92" i="15"/>
  <c r="R92" i="15"/>
  <c r="L92" i="15"/>
  <c r="H92" i="15"/>
  <c r="U91" i="15"/>
  <c r="R91" i="15"/>
  <c r="L91" i="15"/>
  <c r="H91" i="15"/>
  <c r="U90" i="15"/>
  <c r="R90" i="15"/>
  <c r="L90" i="15"/>
  <c r="H90" i="15"/>
  <c r="U89" i="15"/>
  <c r="R89" i="15"/>
  <c r="L89" i="15"/>
  <c r="H89" i="15"/>
  <c r="R88" i="15"/>
  <c r="L88" i="15"/>
  <c r="U87" i="15"/>
  <c r="R87" i="15"/>
  <c r="L87" i="15"/>
  <c r="H87" i="15"/>
  <c r="V87" i="15" s="1"/>
  <c r="X87" i="15" s="1"/>
  <c r="U86" i="15"/>
  <c r="R86" i="15"/>
  <c r="L86" i="15"/>
  <c r="H86" i="15"/>
  <c r="V86" i="15" s="1"/>
  <c r="X86" i="15" s="1"/>
  <c r="U85" i="15"/>
  <c r="R85" i="15"/>
  <c r="L85" i="15"/>
  <c r="H85" i="15"/>
  <c r="U84" i="15"/>
  <c r="R84" i="15"/>
  <c r="L84" i="15"/>
  <c r="H84" i="15"/>
  <c r="U83" i="15"/>
  <c r="R83" i="15"/>
  <c r="L83" i="15"/>
  <c r="H83" i="15"/>
  <c r="U82" i="15"/>
  <c r="R82" i="15"/>
  <c r="L82" i="15"/>
  <c r="H82" i="15"/>
  <c r="U81" i="15"/>
  <c r="R81" i="15"/>
  <c r="L81" i="15"/>
  <c r="H81" i="15"/>
  <c r="U80" i="15"/>
  <c r="R80" i="15"/>
  <c r="L80" i="15"/>
  <c r="H80" i="15"/>
  <c r="V80" i="15" s="1"/>
  <c r="X80" i="15" s="1"/>
  <c r="U79" i="15"/>
  <c r="R79" i="15"/>
  <c r="L79" i="15"/>
  <c r="H79" i="15"/>
  <c r="V79" i="15" s="1"/>
  <c r="X79" i="15" s="1"/>
  <c r="U78" i="15"/>
  <c r="R78" i="15"/>
  <c r="L78" i="15"/>
  <c r="H78" i="15"/>
  <c r="V78" i="15" s="1"/>
  <c r="X78" i="15" s="1"/>
  <c r="U77" i="15"/>
  <c r="R77" i="15"/>
  <c r="V77" i="15" s="1"/>
  <c r="X77" i="15" s="1"/>
  <c r="L77" i="15"/>
  <c r="H77" i="15"/>
  <c r="U76" i="15"/>
  <c r="R76" i="15"/>
  <c r="L76" i="15"/>
  <c r="H76" i="15"/>
  <c r="U75" i="15"/>
  <c r="R75" i="15"/>
  <c r="L75" i="15"/>
  <c r="H75" i="15"/>
  <c r="U74" i="15"/>
  <c r="R74" i="15"/>
  <c r="L74" i="15"/>
  <c r="H74" i="15"/>
  <c r="R73" i="15"/>
  <c r="L73" i="15"/>
  <c r="U72" i="15"/>
  <c r="R72" i="15"/>
  <c r="L72" i="15"/>
  <c r="H72" i="15"/>
  <c r="U71" i="15"/>
  <c r="R71" i="15"/>
  <c r="L71" i="15"/>
  <c r="H71" i="15"/>
  <c r="V71" i="15" s="1"/>
  <c r="X71" i="15" s="1"/>
  <c r="U70" i="15"/>
  <c r="R70" i="15"/>
  <c r="L70" i="15"/>
  <c r="H70" i="15"/>
  <c r="U69" i="15"/>
  <c r="R69" i="15"/>
  <c r="L69" i="15"/>
  <c r="H69" i="15"/>
  <c r="U68" i="15"/>
  <c r="R68" i="15"/>
  <c r="L68" i="15"/>
  <c r="H68" i="15"/>
  <c r="R67" i="15"/>
  <c r="L67" i="15"/>
  <c r="U66" i="15"/>
  <c r="R66" i="15"/>
  <c r="L66" i="15"/>
  <c r="H66" i="15"/>
  <c r="U65" i="15"/>
  <c r="R65" i="15"/>
  <c r="L65" i="15"/>
  <c r="H65" i="15"/>
  <c r="R64" i="15"/>
  <c r="L64" i="15"/>
  <c r="U63" i="15"/>
  <c r="R63" i="15"/>
  <c r="L63" i="15"/>
  <c r="H63" i="15"/>
  <c r="R62" i="15"/>
  <c r="L62" i="15"/>
  <c r="U61" i="15"/>
  <c r="R61" i="15"/>
  <c r="L61" i="15"/>
  <c r="H61" i="15"/>
  <c r="U60" i="15"/>
  <c r="R60" i="15"/>
  <c r="L60" i="15"/>
  <c r="H60" i="15"/>
  <c r="U59" i="15"/>
  <c r="R59" i="15"/>
  <c r="L59" i="15"/>
  <c r="H59" i="15"/>
  <c r="U58" i="15"/>
  <c r="R58" i="15"/>
  <c r="L58" i="15"/>
  <c r="H58" i="15"/>
  <c r="U57" i="15"/>
  <c r="R57" i="15"/>
  <c r="L57" i="15"/>
  <c r="H57" i="15"/>
  <c r="U56" i="15"/>
  <c r="R56" i="15"/>
  <c r="L56" i="15"/>
  <c r="H56" i="15"/>
  <c r="U55" i="15"/>
  <c r="R55" i="15"/>
  <c r="L55" i="15"/>
  <c r="H55" i="15"/>
  <c r="U54" i="15"/>
  <c r="R54" i="15"/>
  <c r="L54" i="15"/>
  <c r="H54" i="15"/>
  <c r="R53" i="15"/>
  <c r="L53" i="15"/>
  <c r="U52" i="15"/>
  <c r="R52" i="15"/>
  <c r="L52" i="15"/>
  <c r="H52" i="15"/>
  <c r="U51" i="15"/>
  <c r="R51" i="15"/>
  <c r="L51" i="15"/>
  <c r="H51" i="15"/>
  <c r="U50" i="15"/>
  <c r="R50" i="15"/>
  <c r="L50" i="15"/>
  <c r="H50" i="15"/>
  <c r="U49" i="15"/>
  <c r="R49" i="15"/>
  <c r="L49" i="15"/>
  <c r="H49" i="15"/>
  <c r="U48" i="15"/>
  <c r="R48" i="15"/>
  <c r="L48" i="15"/>
  <c r="H48" i="15"/>
  <c r="U47" i="15"/>
  <c r="R47" i="15"/>
  <c r="L47" i="15"/>
  <c r="H47" i="15"/>
  <c r="U46" i="15"/>
  <c r="R46" i="15"/>
  <c r="L46" i="15"/>
  <c r="H46" i="15"/>
  <c r="U45" i="15"/>
  <c r="R45" i="15"/>
  <c r="L45" i="15"/>
  <c r="H45" i="15"/>
  <c r="U44" i="15"/>
  <c r="R44" i="15"/>
  <c r="L44" i="15"/>
  <c r="H44" i="15"/>
  <c r="U43" i="15"/>
  <c r="R43" i="15"/>
  <c r="L43" i="15"/>
  <c r="H43" i="15"/>
  <c r="U42" i="15"/>
  <c r="R42" i="15"/>
  <c r="L42" i="15"/>
  <c r="H42" i="15"/>
  <c r="U41" i="15"/>
  <c r="R41" i="15"/>
  <c r="L41" i="15"/>
  <c r="H41" i="15"/>
  <c r="U40" i="15"/>
  <c r="R40" i="15"/>
  <c r="L40" i="15"/>
  <c r="H40" i="15"/>
  <c r="U39" i="15"/>
  <c r="R39" i="15"/>
  <c r="L39" i="15"/>
  <c r="H39" i="15"/>
  <c r="U38" i="15"/>
  <c r="R38" i="15"/>
  <c r="L38" i="15"/>
  <c r="H38" i="15"/>
  <c r="U37" i="15"/>
  <c r="R37" i="15"/>
  <c r="L37" i="15"/>
  <c r="H37" i="15"/>
  <c r="U36" i="15"/>
  <c r="R36" i="15"/>
  <c r="L36" i="15"/>
  <c r="H36" i="15"/>
  <c r="U35" i="15"/>
  <c r="R35" i="15"/>
  <c r="L35" i="15"/>
  <c r="H35" i="15"/>
  <c r="V35" i="15" s="1"/>
  <c r="X35" i="15" s="1"/>
  <c r="U34" i="15"/>
  <c r="R34" i="15"/>
  <c r="L34" i="15"/>
  <c r="H34" i="15"/>
  <c r="U33" i="15"/>
  <c r="R33" i="15"/>
  <c r="L33" i="15"/>
  <c r="H33" i="15"/>
  <c r="V33" i="15" s="1"/>
  <c r="X33" i="15" s="1"/>
  <c r="U32" i="15"/>
  <c r="R32" i="15"/>
  <c r="L32" i="15"/>
  <c r="H32" i="15"/>
  <c r="U31" i="15"/>
  <c r="R31" i="15"/>
  <c r="L31" i="15"/>
  <c r="H31" i="15"/>
  <c r="U30" i="15"/>
  <c r="R30" i="15"/>
  <c r="L30" i="15"/>
  <c r="H30" i="15"/>
  <c r="U29" i="15"/>
  <c r="R29" i="15"/>
  <c r="L29" i="15"/>
  <c r="H29" i="15"/>
  <c r="U28" i="15"/>
  <c r="R28" i="15"/>
  <c r="L28" i="15"/>
  <c r="H28" i="15"/>
  <c r="U27" i="15"/>
  <c r="R27" i="15"/>
  <c r="L27" i="15"/>
  <c r="H27" i="15"/>
  <c r="U26" i="15"/>
  <c r="R26" i="15"/>
  <c r="L26" i="15"/>
  <c r="H26" i="15"/>
  <c r="V26" i="15" s="1"/>
  <c r="X26" i="15" s="1"/>
  <c r="U25" i="15"/>
  <c r="R25" i="15"/>
  <c r="L25" i="15"/>
  <c r="H25" i="15"/>
  <c r="V25" i="15" s="1"/>
  <c r="X25" i="15" s="1"/>
  <c r="U24" i="15"/>
  <c r="R24" i="15"/>
  <c r="L24" i="15"/>
  <c r="H24" i="15"/>
  <c r="U23" i="15"/>
  <c r="R23" i="15"/>
  <c r="V23" i="15" s="1"/>
  <c r="X23" i="15" s="1"/>
  <c r="L23" i="15"/>
  <c r="H23" i="15"/>
  <c r="U22" i="15"/>
  <c r="R22" i="15"/>
  <c r="L22" i="15"/>
  <c r="H22" i="15"/>
  <c r="U21" i="15"/>
  <c r="R21" i="15"/>
  <c r="L21" i="15"/>
  <c r="H21" i="15"/>
  <c r="U20" i="15"/>
  <c r="R20" i="15"/>
  <c r="L20" i="15"/>
  <c r="H20" i="15"/>
  <c r="U19" i="15"/>
  <c r="R19" i="15"/>
  <c r="V19" i="15" s="1"/>
  <c r="X19" i="15" s="1"/>
  <c r="L19" i="15"/>
  <c r="H19" i="15"/>
  <c r="U18" i="15"/>
  <c r="R18" i="15"/>
  <c r="L18" i="15"/>
  <c r="H18" i="15"/>
  <c r="V18" i="15" s="1"/>
  <c r="X18" i="15" s="1"/>
  <c r="U17" i="15"/>
  <c r="R17" i="15"/>
  <c r="L17" i="15"/>
  <c r="H17" i="15"/>
  <c r="U16" i="15"/>
  <c r="R16" i="15"/>
  <c r="L16" i="15"/>
  <c r="H16" i="15"/>
  <c r="V16" i="15" s="1"/>
  <c r="X16" i="15" s="1"/>
  <c r="U15" i="15"/>
  <c r="R15" i="15"/>
  <c r="L15" i="15"/>
  <c r="H15" i="15"/>
  <c r="U14" i="15"/>
  <c r="R14" i="15"/>
  <c r="L14" i="15"/>
  <c r="H14" i="15"/>
  <c r="U13" i="15"/>
  <c r="R13" i="15"/>
  <c r="L13" i="15"/>
  <c r="H13" i="15"/>
  <c r="U12" i="15"/>
  <c r="R12" i="15"/>
  <c r="L12" i="15"/>
  <c r="H12" i="15"/>
  <c r="U11" i="15"/>
  <c r="R11" i="15"/>
  <c r="L11" i="15"/>
  <c r="H11" i="15"/>
  <c r="U10" i="15"/>
  <c r="R10" i="15"/>
  <c r="L10" i="15"/>
  <c r="H10" i="15"/>
  <c r="U9" i="15"/>
  <c r="R9" i="15"/>
  <c r="L9" i="15"/>
  <c r="H9" i="15"/>
  <c r="W177" i="14"/>
  <c r="W121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9" i="14"/>
  <c r="S200" i="14"/>
  <c r="Q200" i="14"/>
  <c r="J200" i="14"/>
  <c r="I200" i="14"/>
  <c r="R198" i="14"/>
  <c r="L198" i="14"/>
  <c r="U197" i="14"/>
  <c r="V197" i="14" s="1"/>
  <c r="X197" i="14" s="1"/>
  <c r="R197" i="14"/>
  <c r="H197" i="14"/>
  <c r="U196" i="14"/>
  <c r="R196" i="14"/>
  <c r="H196" i="14"/>
  <c r="U195" i="14"/>
  <c r="R195" i="14"/>
  <c r="H195" i="14"/>
  <c r="U194" i="14"/>
  <c r="R194" i="14"/>
  <c r="H194" i="14"/>
  <c r="U193" i="14"/>
  <c r="V193" i="14" s="1"/>
  <c r="X193" i="14" s="1"/>
  <c r="R193" i="14"/>
  <c r="H193" i="14"/>
  <c r="U192" i="14"/>
  <c r="R192" i="14"/>
  <c r="H192" i="14"/>
  <c r="U191" i="14"/>
  <c r="R191" i="14"/>
  <c r="H191" i="14"/>
  <c r="U190" i="14"/>
  <c r="R190" i="14"/>
  <c r="H190" i="14"/>
  <c r="U189" i="14"/>
  <c r="R189" i="14"/>
  <c r="H189" i="14"/>
  <c r="V189" i="14" s="1"/>
  <c r="X189" i="14" s="1"/>
  <c r="U188" i="14"/>
  <c r="V188" i="14" s="1"/>
  <c r="X188" i="14" s="1"/>
  <c r="R188" i="14"/>
  <c r="H188" i="14"/>
  <c r="U187" i="14"/>
  <c r="R187" i="14"/>
  <c r="H187" i="14"/>
  <c r="U186" i="14"/>
  <c r="R186" i="14"/>
  <c r="H186" i="14"/>
  <c r="U185" i="14"/>
  <c r="R185" i="14"/>
  <c r="H185" i="14"/>
  <c r="V185" i="14" s="1"/>
  <c r="X185" i="14" s="1"/>
  <c r="U184" i="14"/>
  <c r="R184" i="14"/>
  <c r="H184" i="14"/>
  <c r="U183" i="14"/>
  <c r="R183" i="14"/>
  <c r="H183" i="14"/>
  <c r="V183" i="14" s="1"/>
  <c r="X183" i="14" s="1"/>
  <c r="U182" i="14"/>
  <c r="R182" i="14"/>
  <c r="H182" i="14"/>
  <c r="U181" i="14"/>
  <c r="R181" i="14"/>
  <c r="H181" i="14"/>
  <c r="V181" i="14" s="1"/>
  <c r="X181" i="14" s="1"/>
  <c r="U180" i="14"/>
  <c r="R180" i="14"/>
  <c r="H180" i="14"/>
  <c r="U179" i="14"/>
  <c r="R179" i="14"/>
  <c r="H179" i="14"/>
  <c r="U178" i="14"/>
  <c r="R178" i="14"/>
  <c r="H178" i="14"/>
  <c r="U177" i="14"/>
  <c r="R177" i="14"/>
  <c r="H177" i="14"/>
  <c r="V177" i="14"/>
  <c r="U176" i="14"/>
  <c r="R176" i="14"/>
  <c r="H176" i="14"/>
  <c r="U175" i="14"/>
  <c r="R175" i="14"/>
  <c r="H175" i="14"/>
  <c r="U174" i="14"/>
  <c r="R174" i="14"/>
  <c r="H174" i="14"/>
  <c r="U173" i="14"/>
  <c r="R173" i="14"/>
  <c r="H173" i="14"/>
  <c r="U172" i="14"/>
  <c r="R172" i="14"/>
  <c r="H172" i="14"/>
  <c r="U171" i="14"/>
  <c r="R171" i="14"/>
  <c r="H171" i="14"/>
  <c r="U170" i="14"/>
  <c r="R170" i="14"/>
  <c r="H170" i="14"/>
  <c r="U169" i="14"/>
  <c r="R169" i="14"/>
  <c r="H169" i="14"/>
  <c r="V169" i="14" s="1"/>
  <c r="X169" i="14" s="1"/>
  <c r="U168" i="14"/>
  <c r="R168" i="14"/>
  <c r="H168" i="14"/>
  <c r="U167" i="14"/>
  <c r="R167" i="14"/>
  <c r="H167" i="14"/>
  <c r="U166" i="14"/>
  <c r="R166" i="14"/>
  <c r="H166" i="14"/>
  <c r="U165" i="14"/>
  <c r="R165" i="14"/>
  <c r="H165" i="14"/>
  <c r="U164" i="14"/>
  <c r="R164" i="14"/>
  <c r="H164" i="14"/>
  <c r="U163" i="14"/>
  <c r="R163" i="14"/>
  <c r="H163" i="14"/>
  <c r="U162" i="14"/>
  <c r="R162" i="14"/>
  <c r="H162" i="14"/>
  <c r="U161" i="14"/>
  <c r="R161" i="14"/>
  <c r="H161" i="14"/>
  <c r="U160" i="14"/>
  <c r="R160" i="14"/>
  <c r="H160" i="14"/>
  <c r="U159" i="14"/>
  <c r="R159" i="14"/>
  <c r="H159" i="14"/>
  <c r="U158" i="14"/>
  <c r="R158" i="14"/>
  <c r="H158" i="14"/>
  <c r="R157" i="14"/>
  <c r="U156" i="14"/>
  <c r="R156" i="14"/>
  <c r="H156" i="14"/>
  <c r="U155" i="14"/>
  <c r="V155" i="14" s="1"/>
  <c r="X155" i="14" s="1"/>
  <c r="R155" i="14"/>
  <c r="H155" i="14"/>
  <c r="U154" i="14"/>
  <c r="R154" i="14"/>
  <c r="H154" i="14"/>
  <c r="U153" i="14"/>
  <c r="R153" i="14"/>
  <c r="H153" i="14"/>
  <c r="U152" i="14"/>
  <c r="R152" i="14"/>
  <c r="H152" i="14"/>
  <c r="U151" i="14"/>
  <c r="R151" i="14"/>
  <c r="H151" i="14"/>
  <c r="V151" i="14"/>
  <c r="X151" i="14" s="1"/>
  <c r="U150" i="14"/>
  <c r="R150" i="14"/>
  <c r="H150" i="14"/>
  <c r="U149" i="14"/>
  <c r="R149" i="14"/>
  <c r="H149" i="14"/>
  <c r="U148" i="14"/>
  <c r="R148" i="14"/>
  <c r="H148" i="14"/>
  <c r="U147" i="14"/>
  <c r="R147" i="14"/>
  <c r="H147" i="14"/>
  <c r="V147" i="14"/>
  <c r="X147" i="14" s="1"/>
  <c r="U146" i="14"/>
  <c r="R146" i="14"/>
  <c r="H146" i="14"/>
  <c r="U145" i="14"/>
  <c r="R145" i="14"/>
  <c r="H145" i="14"/>
  <c r="U144" i="14"/>
  <c r="R144" i="14"/>
  <c r="H144" i="14"/>
  <c r="U143" i="14"/>
  <c r="V143" i="14" s="1"/>
  <c r="X143" i="14" s="1"/>
  <c r="R143" i="14"/>
  <c r="H143" i="14"/>
  <c r="U142" i="14"/>
  <c r="R142" i="14"/>
  <c r="H142" i="14"/>
  <c r="R141" i="14"/>
  <c r="U140" i="14"/>
  <c r="R140" i="14"/>
  <c r="H140" i="14"/>
  <c r="U139" i="14"/>
  <c r="R139" i="14"/>
  <c r="H139" i="14"/>
  <c r="U138" i="14"/>
  <c r="R138" i="14"/>
  <c r="H138" i="14"/>
  <c r="U137" i="14"/>
  <c r="V137" i="14" s="1"/>
  <c r="X137" i="14" s="1"/>
  <c r="R137" i="14"/>
  <c r="H137" i="14"/>
  <c r="U136" i="14"/>
  <c r="R136" i="14"/>
  <c r="H136" i="14"/>
  <c r="U135" i="14"/>
  <c r="R135" i="14"/>
  <c r="H135" i="14"/>
  <c r="U134" i="14"/>
  <c r="R134" i="14"/>
  <c r="H134" i="14"/>
  <c r="U133" i="14"/>
  <c r="V133" i="14" s="1"/>
  <c r="X133" i="14" s="1"/>
  <c r="R133" i="14"/>
  <c r="H133" i="14"/>
  <c r="R132" i="14"/>
  <c r="U131" i="14"/>
  <c r="R131" i="14"/>
  <c r="H131" i="14"/>
  <c r="U130" i="14"/>
  <c r="R130" i="14"/>
  <c r="H130" i="14"/>
  <c r="U129" i="14"/>
  <c r="R129" i="14"/>
  <c r="H129" i="14"/>
  <c r="U128" i="14"/>
  <c r="R128" i="14"/>
  <c r="H128" i="14"/>
  <c r="U127" i="14"/>
  <c r="R127" i="14"/>
  <c r="H127" i="14"/>
  <c r="U126" i="14"/>
  <c r="R126" i="14"/>
  <c r="H126" i="14"/>
  <c r="V126" i="14"/>
  <c r="X126" i="14" s="1"/>
  <c r="U125" i="14"/>
  <c r="R125" i="14"/>
  <c r="H125" i="14"/>
  <c r="U124" i="14"/>
  <c r="R124" i="14"/>
  <c r="H124" i="14"/>
  <c r="U123" i="14"/>
  <c r="R123" i="14"/>
  <c r="H123" i="14"/>
  <c r="U122" i="14"/>
  <c r="R122" i="14"/>
  <c r="H122" i="14"/>
  <c r="U121" i="14"/>
  <c r="R121" i="14"/>
  <c r="H121" i="14"/>
  <c r="U120" i="14"/>
  <c r="R120" i="14"/>
  <c r="H120" i="14"/>
  <c r="U119" i="14"/>
  <c r="R119" i="14"/>
  <c r="H119" i="14"/>
  <c r="R118" i="14"/>
  <c r="U117" i="14"/>
  <c r="R117" i="14"/>
  <c r="H117" i="14"/>
  <c r="U116" i="14"/>
  <c r="R116" i="14"/>
  <c r="H116" i="14"/>
  <c r="U115" i="14"/>
  <c r="R115" i="14"/>
  <c r="H115" i="14"/>
  <c r="U114" i="14"/>
  <c r="R114" i="14"/>
  <c r="H114" i="14"/>
  <c r="U113" i="14"/>
  <c r="R113" i="14"/>
  <c r="H113" i="14"/>
  <c r="U112" i="14"/>
  <c r="R112" i="14"/>
  <c r="H112" i="14"/>
  <c r="U111" i="14"/>
  <c r="R111" i="14"/>
  <c r="H111" i="14"/>
  <c r="U110" i="14"/>
  <c r="R110" i="14"/>
  <c r="H110" i="14"/>
  <c r="V110" i="14" s="1"/>
  <c r="X110" i="14" s="1"/>
  <c r="U109" i="14"/>
  <c r="R109" i="14"/>
  <c r="H109" i="14"/>
  <c r="U108" i="14"/>
  <c r="R108" i="14"/>
  <c r="H108" i="14"/>
  <c r="R107" i="14"/>
  <c r="U106" i="14"/>
  <c r="R106" i="14"/>
  <c r="H106" i="14"/>
  <c r="V106" i="14" s="1"/>
  <c r="X106" i="14" s="1"/>
  <c r="U105" i="14"/>
  <c r="R105" i="14"/>
  <c r="H105" i="14"/>
  <c r="U104" i="14"/>
  <c r="R104" i="14"/>
  <c r="H104" i="14"/>
  <c r="U103" i="14"/>
  <c r="R103" i="14"/>
  <c r="H103" i="14"/>
  <c r="U102" i="14"/>
  <c r="R102" i="14"/>
  <c r="H102" i="14"/>
  <c r="U101" i="14"/>
  <c r="R101" i="14"/>
  <c r="H101" i="14"/>
  <c r="U100" i="14"/>
  <c r="R100" i="14"/>
  <c r="H100" i="14"/>
  <c r="U99" i="14"/>
  <c r="R99" i="14"/>
  <c r="H99" i="14"/>
  <c r="U98" i="14"/>
  <c r="R98" i="14"/>
  <c r="H98" i="14"/>
  <c r="U97" i="14"/>
  <c r="R97" i="14"/>
  <c r="H97" i="14"/>
  <c r="U96" i="14"/>
  <c r="R96" i="14"/>
  <c r="H96" i="14"/>
  <c r="U95" i="14"/>
  <c r="R95" i="14"/>
  <c r="H95" i="14"/>
  <c r="U94" i="14"/>
  <c r="R94" i="14"/>
  <c r="H94" i="14"/>
  <c r="U93" i="14"/>
  <c r="R93" i="14"/>
  <c r="H93" i="14"/>
  <c r="U92" i="14"/>
  <c r="R92" i="14"/>
  <c r="H92" i="14"/>
  <c r="U91" i="14"/>
  <c r="R91" i="14"/>
  <c r="H91" i="14"/>
  <c r="U90" i="14"/>
  <c r="R90" i="14"/>
  <c r="H90" i="14"/>
  <c r="U89" i="14"/>
  <c r="R89" i="14"/>
  <c r="H89" i="14"/>
  <c r="R88" i="14"/>
  <c r="U87" i="14"/>
  <c r="R87" i="14"/>
  <c r="H87" i="14"/>
  <c r="V87" i="14" s="1"/>
  <c r="X87" i="14" s="1"/>
  <c r="U86" i="14"/>
  <c r="R86" i="14"/>
  <c r="H86" i="14"/>
  <c r="U85" i="14"/>
  <c r="R85" i="14"/>
  <c r="H85" i="14"/>
  <c r="U84" i="14"/>
  <c r="R84" i="14"/>
  <c r="H84" i="14"/>
  <c r="U83" i="14"/>
  <c r="V83" i="14" s="1"/>
  <c r="X83" i="14" s="1"/>
  <c r="R83" i="14"/>
  <c r="H83" i="14"/>
  <c r="U82" i="14"/>
  <c r="R82" i="14"/>
  <c r="H82" i="14"/>
  <c r="U81" i="14"/>
  <c r="R81" i="14"/>
  <c r="H81" i="14"/>
  <c r="U80" i="14"/>
  <c r="R80" i="14"/>
  <c r="H80" i="14"/>
  <c r="U79" i="14"/>
  <c r="V79" i="14" s="1"/>
  <c r="X79" i="14" s="1"/>
  <c r="R79" i="14"/>
  <c r="H79" i="14"/>
  <c r="U78" i="14"/>
  <c r="R78" i="14"/>
  <c r="H78" i="14"/>
  <c r="U77" i="14"/>
  <c r="R77" i="14"/>
  <c r="H77" i="14"/>
  <c r="U76" i="14"/>
  <c r="R76" i="14"/>
  <c r="H76" i="14"/>
  <c r="U75" i="14"/>
  <c r="R75" i="14"/>
  <c r="H75" i="14"/>
  <c r="U74" i="14"/>
  <c r="R74" i="14"/>
  <c r="H74" i="14"/>
  <c r="R73" i="14"/>
  <c r="U72" i="14"/>
  <c r="R72" i="14"/>
  <c r="H72" i="14"/>
  <c r="U71" i="14"/>
  <c r="R71" i="14"/>
  <c r="H71" i="14"/>
  <c r="V71" i="14" s="1"/>
  <c r="X71" i="14" s="1"/>
  <c r="U70" i="14"/>
  <c r="R70" i="14"/>
  <c r="H70" i="14"/>
  <c r="U69" i="14"/>
  <c r="R69" i="14"/>
  <c r="H69" i="14"/>
  <c r="V69" i="14" s="1"/>
  <c r="X69" i="14" s="1"/>
  <c r="U68" i="14"/>
  <c r="R68" i="14"/>
  <c r="H68" i="14"/>
  <c r="R67" i="14"/>
  <c r="U66" i="14"/>
  <c r="R66" i="14"/>
  <c r="H66" i="14"/>
  <c r="U65" i="14"/>
  <c r="R65" i="14"/>
  <c r="H65" i="14"/>
  <c r="R64" i="14"/>
  <c r="U63" i="14"/>
  <c r="R63" i="14"/>
  <c r="H63" i="14"/>
  <c r="R62" i="14"/>
  <c r="U61" i="14"/>
  <c r="R61" i="14"/>
  <c r="H61" i="14"/>
  <c r="V61" i="14" s="1"/>
  <c r="X61" i="14" s="1"/>
  <c r="U60" i="14"/>
  <c r="R60" i="14"/>
  <c r="H60" i="14"/>
  <c r="U59" i="14"/>
  <c r="V59" i="14" s="1"/>
  <c r="X59" i="14" s="1"/>
  <c r="R59" i="14"/>
  <c r="H59" i="14"/>
  <c r="U58" i="14"/>
  <c r="R58" i="14"/>
  <c r="H58" i="14"/>
  <c r="U57" i="14"/>
  <c r="R57" i="14"/>
  <c r="H57" i="14"/>
  <c r="U56" i="14"/>
  <c r="R56" i="14"/>
  <c r="H56" i="14"/>
  <c r="U55" i="14"/>
  <c r="V55" i="14" s="1"/>
  <c r="X55" i="14" s="1"/>
  <c r="R55" i="14"/>
  <c r="H55" i="14"/>
  <c r="U54" i="14"/>
  <c r="R54" i="14"/>
  <c r="H54" i="14"/>
  <c r="R53" i="14"/>
  <c r="U52" i="14"/>
  <c r="R52" i="14"/>
  <c r="H52" i="14"/>
  <c r="U51" i="14"/>
  <c r="R51" i="14"/>
  <c r="H51" i="14"/>
  <c r="V51" i="14" s="1"/>
  <c r="X51" i="14" s="1"/>
  <c r="U50" i="14"/>
  <c r="R50" i="14"/>
  <c r="H50" i="14"/>
  <c r="U49" i="14"/>
  <c r="R49" i="14"/>
  <c r="H49" i="14"/>
  <c r="U48" i="14"/>
  <c r="R48" i="14"/>
  <c r="H48" i="14"/>
  <c r="U47" i="14"/>
  <c r="R47" i="14"/>
  <c r="H47" i="14"/>
  <c r="U46" i="14"/>
  <c r="R46" i="14"/>
  <c r="H46" i="14"/>
  <c r="U45" i="14"/>
  <c r="R45" i="14"/>
  <c r="H45" i="14"/>
  <c r="V45" i="14"/>
  <c r="X45" i="14" s="1"/>
  <c r="U44" i="14"/>
  <c r="R44" i="14"/>
  <c r="H44" i="14"/>
  <c r="U43" i="14"/>
  <c r="R43" i="14"/>
  <c r="H43" i="14"/>
  <c r="V43" i="14" s="1"/>
  <c r="X43" i="14" s="1"/>
  <c r="U42" i="14"/>
  <c r="R42" i="14"/>
  <c r="H42" i="14"/>
  <c r="U41" i="14"/>
  <c r="R41" i="14"/>
  <c r="H41" i="14"/>
  <c r="U40" i="14"/>
  <c r="R40" i="14"/>
  <c r="H40" i="14"/>
  <c r="U39" i="14"/>
  <c r="R39" i="14"/>
  <c r="H39" i="14"/>
  <c r="U38" i="14"/>
  <c r="R38" i="14"/>
  <c r="H38" i="14"/>
  <c r="U37" i="14"/>
  <c r="R37" i="14"/>
  <c r="H37" i="14"/>
  <c r="U36" i="14"/>
  <c r="R36" i="14"/>
  <c r="H36" i="14"/>
  <c r="U35" i="14"/>
  <c r="R35" i="14"/>
  <c r="H35" i="14"/>
  <c r="V35" i="14" s="1"/>
  <c r="X35" i="14" s="1"/>
  <c r="U34" i="14"/>
  <c r="R34" i="14"/>
  <c r="H34" i="14"/>
  <c r="U33" i="14"/>
  <c r="R33" i="14"/>
  <c r="H33" i="14"/>
  <c r="U32" i="14"/>
  <c r="R32" i="14"/>
  <c r="H32" i="14"/>
  <c r="U31" i="14"/>
  <c r="R31" i="14"/>
  <c r="H31" i="14"/>
  <c r="U30" i="14"/>
  <c r="R30" i="14"/>
  <c r="H30" i="14"/>
  <c r="U29" i="14"/>
  <c r="R29" i="14"/>
  <c r="H29" i="14"/>
  <c r="V29" i="14"/>
  <c r="X29" i="14" s="1"/>
  <c r="U28" i="14"/>
  <c r="R28" i="14"/>
  <c r="H28" i="14"/>
  <c r="U27" i="14"/>
  <c r="R27" i="14"/>
  <c r="H27" i="14"/>
  <c r="U26" i="14"/>
  <c r="R26" i="14"/>
  <c r="H26" i="14"/>
  <c r="U25" i="14"/>
  <c r="R25" i="14"/>
  <c r="H25" i="14"/>
  <c r="U24" i="14"/>
  <c r="R24" i="14"/>
  <c r="H24" i="14"/>
  <c r="U23" i="14"/>
  <c r="R23" i="14"/>
  <c r="H23" i="14"/>
  <c r="U22" i="14"/>
  <c r="R22" i="14"/>
  <c r="H22" i="14"/>
  <c r="U21" i="14"/>
  <c r="R21" i="14"/>
  <c r="H21" i="14"/>
  <c r="V21" i="14" s="1"/>
  <c r="X21" i="14" s="1"/>
  <c r="U20" i="14"/>
  <c r="R20" i="14"/>
  <c r="H20" i="14"/>
  <c r="U19" i="14"/>
  <c r="R19" i="14"/>
  <c r="H19" i="14"/>
  <c r="V19" i="14" s="1"/>
  <c r="X19" i="14" s="1"/>
  <c r="U18" i="14"/>
  <c r="R18" i="14"/>
  <c r="H18" i="14"/>
  <c r="U17" i="14"/>
  <c r="R17" i="14"/>
  <c r="H17" i="14"/>
  <c r="U16" i="14"/>
  <c r="R16" i="14"/>
  <c r="H16" i="14"/>
  <c r="U15" i="14"/>
  <c r="R15" i="14"/>
  <c r="H15" i="14"/>
  <c r="U14" i="14"/>
  <c r="R14" i="14"/>
  <c r="H14" i="14"/>
  <c r="U13" i="14"/>
  <c r="R13" i="14"/>
  <c r="H13" i="14"/>
  <c r="U12" i="14"/>
  <c r="R12" i="14"/>
  <c r="H12" i="14"/>
  <c r="V12" i="14" s="1"/>
  <c r="X12" i="14" s="1"/>
  <c r="U11" i="14"/>
  <c r="R11" i="14"/>
  <c r="H11" i="14"/>
  <c r="U10" i="14"/>
  <c r="R10" i="14"/>
  <c r="H10" i="14"/>
  <c r="V10" i="14" s="1"/>
  <c r="X10" i="14" s="1"/>
  <c r="U9" i="14"/>
  <c r="R9" i="14"/>
  <c r="R200" i="14" s="1"/>
  <c r="H9" i="14"/>
  <c r="W177" i="13"/>
  <c r="W189" i="13"/>
  <c r="W186" i="13"/>
  <c r="W121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V46" i="13" s="1"/>
  <c r="X46" i="13" s="1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V66" i="13" s="1"/>
  <c r="X66" i="13" s="1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2" i="13"/>
  <c r="D93" i="13"/>
  <c r="D94" i="13"/>
  <c r="D95" i="13"/>
  <c r="D96" i="13"/>
  <c r="D97" i="13"/>
  <c r="D98" i="13"/>
  <c r="D99" i="13"/>
  <c r="D100" i="13"/>
  <c r="D101" i="13"/>
  <c r="V101" i="13" s="1"/>
  <c r="X101" i="13" s="1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V154" i="13" s="1"/>
  <c r="X154" i="13" s="1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V176" i="13" s="1"/>
  <c r="X176" i="13" s="1"/>
  <c r="D177" i="13"/>
  <c r="D178" i="13"/>
  <c r="D179" i="13"/>
  <c r="D180" i="13"/>
  <c r="D181" i="13"/>
  <c r="D182" i="13"/>
  <c r="V182" i="13" s="1"/>
  <c r="X182" i="13" s="1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9" i="13"/>
  <c r="S200" i="13"/>
  <c r="Q200" i="13"/>
  <c r="J200" i="13"/>
  <c r="I200" i="13"/>
  <c r="R198" i="13"/>
  <c r="L198" i="13"/>
  <c r="U197" i="13"/>
  <c r="H197" i="13"/>
  <c r="V197" i="13"/>
  <c r="X197" i="13" s="1"/>
  <c r="U196" i="13"/>
  <c r="H196" i="13"/>
  <c r="U195" i="13"/>
  <c r="H195" i="13"/>
  <c r="U194" i="13"/>
  <c r="H194" i="13"/>
  <c r="U193" i="13"/>
  <c r="H193" i="13"/>
  <c r="V193" i="13" s="1"/>
  <c r="X193" i="13" s="1"/>
  <c r="U192" i="13"/>
  <c r="H192" i="13"/>
  <c r="U191" i="13"/>
  <c r="H191" i="13"/>
  <c r="U190" i="13"/>
  <c r="H190" i="13"/>
  <c r="U189" i="13"/>
  <c r="H189" i="13"/>
  <c r="U188" i="13"/>
  <c r="H188" i="13"/>
  <c r="U187" i="13"/>
  <c r="H187" i="13"/>
  <c r="V187" i="13" s="1"/>
  <c r="U186" i="13"/>
  <c r="H186" i="13"/>
  <c r="V186" i="13"/>
  <c r="X186" i="13" s="1"/>
  <c r="U185" i="13"/>
  <c r="H185" i="13"/>
  <c r="U184" i="13"/>
  <c r="H184" i="13"/>
  <c r="U183" i="13"/>
  <c r="H183" i="13"/>
  <c r="U182" i="13"/>
  <c r="H182" i="13"/>
  <c r="U181" i="13"/>
  <c r="H181" i="13"/>
  <c r="U180" i="13"/>
  <c r="H180" i="13"/>
  <c r="U179" i="13"/>
  <c r="H179" i="13"/>
  <c r="V179" i="13" s="1"/>
  <c r="X179" i="13" s="1"/>
  <c r="U178" i="13"/>
  <c r="H178" i="13"/>
  <c r="V178" i="13"/>
  <c r="X178" i="13" s="1"/>
  <c r="U177" i="13"/>
  <c r="H177" i="13"/>
  <c r="U176" i="13"/>
  <c r="H176" i="13"/>
  <c r="U175" i="13"/>
  <c r="H175" i="13"/>
  <c r="U174" i="13"/>
  <c r="H174" i="13"/>
  <c r="U173" i="13"/>
  <c r="H173" i="13"/>
  <c r="U172" i="13"/>
  <c r="H172" i="13"/>
  <c r="U171" i="13"/>
  <c r="H171" i="13"/>
  <c r="U170" i="13"/>
  <c r="H170" i="13"/>
  <c r="U169" i="13"/>
  <c r="H169" i="13"/>
  <c r="U168" i="13"/>
  <c r="H168" i="13"/>
  <c r="U167" i="13"/>
  <c r="H167" i="13"/>
  <c r="U166" i="13"/>
  <c r="H166" i="13"/>
  <c r="U165" i="13"/>
  <c r="H165" i="13"/>
  <c r="U164" i="13"/>
  <c r="H164" i="13"/>
  <c r="U163" i="13"/>
  <c r="H163" i="13"/>
  <c r="U162" i="13"/>
  <c r="H162" i="13"/>
  <c r="U161" i="13"/>
  <c r="H161" i="13"/>
  <c r="U160" i="13"/>
  <c r="H160" i="13"/>
  <c r="V160" i="13"/>
  <c r="X160" i="13" s="1"/>
  <c r="U159" i="13"/>
  <c r="H159" i="13"/>
  <c r="U158" i="13"/>
  <c r="H158" i="13"/>
  <c r="U156" i="13"/>
  <c r="H156" i="13"/>
  <c r="U155" i="13"/>
  <c r="H155" i="13"/>
  <c r="U154" i="13"/>
  <c r="H154" i="13"/>
  <c r="U153" i="13"/>
  <c r="H153" i="13"/>
  <c r="U152" i="13"/>
  <c r="H152" i="13"/>
  <c r="U151" i="13"/>
  <c r="H151" i="13"/>
  <c r="V151" i="13" s="1"/>
  <c r="X151" i="13" s="1"/>
  <c r="U150" i="13"/>
  <c r="H150" i="13"/>
  <c r="V150" i="13"/>
  <c r="X150" i="13" s="1"/>
  <c r="U149" i="13"/>
  <c r="H149" i="13"/>
  <c r="U148" i="13"/>
  <c r="H148" i="13"/>
  <c r="U147" i="13"/>
  <c r="H147" i="13"/>
  <c r="U146" i="13"/>
  <c r="H146" i="13"/>
  <c r="U145" i="13"/>
  <c r="H145" i="13"/>
  <c r="V145" i="13"/>
  <c r="X145" i="13" s="1"/>
  <c r="U144" i="13"/>
  <c r="H144" i="13"/>
  <c r="U143" i="13"/>
  <c r="H143" i="13"/>
  <c r="U142" i="13"/>
  <c r="H142" i="13"/>
  <c r="U140" i="13"/>
  <c r="H140" i="13"/>
  <c r="U139" i="13"/>
  <c r="H139" i="13"/>
  <c r="V139" i="13" s="1"/>
  <c r="X139" i="13" s="1"/>
  <c r="U138" i="13"/>
  <c r="H138" i="13"/>
  <c r="U137" i="13"/>
  <c r="H137" i="13"/>
  <c r="U136" i="13"/>
  <c r="H136" i="13"/>
  <c r="U135" i="13"/>
  <c r="H135" i="13"/>
  <c r="V135" i="13"/>
  <c r="X135" i="13" s="1"/>
  <c r="U134" i="13"/>
  <c r="H134" i="13"/>
  <c r="U133" i="13"/>
  <c r="H133" i="13"/>
  <c r="U131" i="13"/>
  <c r="H131" i="13"/>
  <c r="U130" i="13"/>
  <c r="H130" i="13"/>
  <c r="U129" i="13"/>
  <c r="H129" i="13"/>
  <c r="U128" i="13"/>
  <c r="H128" i="13"/>
  <c r="U127" i="13"/>
  <c r="H127" i="13"/>
  <c r="U126" i="13"/>
  <c r="H126" i="13"/>
  <c r="U125" i="13"/>
  <c r="H125" i="13"/>
  <c r="U124" i="13"/>
  <c r="H124" i="13"/>
  <c r="V124" i="13"/>
  <c r="X124" i="13" s="1"/>
  <c r="U123" i="13"/>
  <c r="H123" i="13"/>
  <c r="U122" i="13"/>
  <c r="H122" i="13"/>
  <c r="U121" i="13"/>
  <c r="H121" i="13"/>
  <c r="U120" i="13"/>
  <c r="H120" i="13"/>
  <c r="U119" i="13"/>
  <c r="H119" i="13"/>
  <c r="U117" i="13"/>
  <c r="H117" i="13"/>
  <c r="U116" i="13"/>
  <c r="H116" i="13"/>
  <c r="U115" i="13"/>
  <c r="H115" i="13"/>
  <c r="U114" i="13"/>
  <c r="H114" i="13"/>
  <c r="U113" i="13"/>
  <c r="H113" i="13"/>
  <c r="U112" i="13"/>
  <c r="H112" i="13"/>
  <c r="U111" i="13"/>
  <c r="H111" i="13"/>
  <c r="V111" i="13"/>
  <c r="X111" i="13" s="1"/>
  <c r="U110" i="13"/>
  <c r="H110" i="13"/>
  <c r="U109" i="13"/>
  <c r="H109" i="13"/>
  <c r="U108" i="13"/>
  <c r="H108" i="13"/>
  <c r="U106" i="13"/>
  <c r="H106" i="13"/>
  <c r="U105" i="13"/>
  <c r="H105" i="13"/>
  <c r="U104" i="13"/>
  <c r="H104" i="13"/>
  <c r="U103" i="13"/>
  <c r="H103" i="13"/>
  <c r="U102" i="13"/>
  <c r="H102" i="13"/>
  <c r="U101" i="13"/>
  <c r="H101" i="13"/>
  <c r="U100" i="13"/>
  <c r="H100" i="13"/>
  <c r="U99" i="13"/>
  <c r="H99" i="13"/>
  <c r="U98" i="13"/>
  <c r="H98" i="13"/>
  <c r="U97" i="13"/>
  <c r="H97" i="13"/>
  <c r="U96" i="13"/>
  <c r="H96" i="13"/>
  <c r="U95" i="13"/>
  <c r="H95" i="13"/>
  <c r="U94" i="13"/>
  <c r="H94" i="13"/>
  <c r="U93" i="13"/>
  <c r="H93" i="13"/>
  <c r="U92" i="13"/>
  <c r="H92" i="13"/>
  <c r="U91" i="13"/>
  <c r="H91" i="13"/>
  <c r="U90" i="13"/>
  <c r="H90" i="13"/>
  <c r="U89" i="13"/>
  <c r="H89" i="13"/>
  <c r="U87" i="13"/>
  <c r="H87" i="13"/>
  <c r="U86" i="13"/>
  <c r="H86" i="13"/>
  <c r="U85" i="13"/>
  <c r="H85" i="13"/>
  <c r="U84" i="13"/>
  <c r="H84" i="13"/>
  <c r="U83" i="13"/>
  <c r="H83" i="13"/>
  <c r="U82" i="13"/>
  <c r="H82" i="13"/>
  <c r="V82" i="13"/>
  <c r="X82" i="13" s="1"/>
  <c r="U81" i="13"/>
  <c r="H81" i="13"/>
  <c r="U80" i="13"/>
  <c r="H80" i="13"/>
  <c r="U79" i="13"/>
  <c r="H79" i="13"/>
  <c r="U78" i="13"/>
  <c r="H78" i="13"/>
  <c r="U77" i="13"/>
  <c r="H77" i="13"/>
  <c r="U76" i="13"/>
  <c r="H76" i="13"/>
  <c r="U75" i="13"/>
  <c r="H75" i="13"/>
  <c r="U74" i="13"/>
  <c r="H74" i="13"/>
  <c r="V74" i="13" s="1"/>
  <c r="X74" i="13" s="1"/>
  <c r="U72" i="13"/>
  <c r="H72" i="13"/>
  <c r="U71" i="13"/>
  <c r="H71" i="13"/>
  <c r="U70" i="13"/>
  <c r="H70" i="13"/>
  <c r="U69" i="13"/>
  <c r="H69" i="13"/>
  <c r="U68" i="13"/>
  <c r="H68" i="13"/>
  <c r="U66" i="13"/>
  <c r="H66" i="13"/>
  <c r="U65" i="13"/>
  <c r="H65" i="13"/>
  <c r="U63" i="13"/>
  <c r="H63" i="13"/>
  <c r="U61" i="13"/>
  <c r="H61" i="13"/>
  <c r="U60" i="13"/>
  <c r="H60" i="13"/>
  <c r="U59" i="13"/>
  <c r="H59" i="13"/>
  <c r="U58" i="13"/>
  <c r="H58" i="13"/>
  <c r="U57" i="13"/>
  <c r="H57" i="13"/>
  <c r="U56" i="13"/>
  <c r="H56" i="13"/>
  <c r="U55" i="13"/>
  <c r="H55" i="13"/>
  <c r="U54" i="13"/>
  <c r="H54" i="13"/>
  <c r="V54" i="13"/>
  <c r="X54" i="13" s="1"/>
  <c r="U52" i="13"/>
  <c r="H52" i="13"/>
  <c r="U51" i="13"/>
  <c r="H51" i="13"/>
  <c r="U50" i="13"/>
  <c r="H50" i="13"/>
  <c r="U49" i="13"/>
  <c r="H49" i="13"/>
  <c r="U48" i="13"/>
  <c r="H48" i="13"/>
  <c r="U47" i="13"/>
  <c r="H47" i="13"/>
  <c r="U46" i="13"/>
  <c r="H46" i="13"/>
  <c r="U45" i="13"/>
  <c r="H45" i="13"/>
  <c r="U44" i="13"/>
  <c r="H44" i="13"/>
  <c r="U43" i="13"/>
  <c r="H43" i="13"/>
  <c r="U42" i="13"/>
  <c r="H42" i="13"/>
  <c r="U41" i="13"/>
  <c r="H41" i="13"/>
  <c r="U40" i="13"/>
  <c r="H40" i="13"/>
  <c r="U39" i="13"/>
  <c r="H39" i="13"/>
  <c r="U38" i="13"/>
  <c r="H38" i="13"/>
  <c r="U37" i="13"/>
  <c r="H37" i="13"/>
  <c r="U36" i="13"/>
  <c r="H36" i="13"/>
  <c r="U35" i="13"/>
  <c r="H35" i="13"/>
  <c r="U34" i="13"/>
  <c r="H34" i="13"/>
  <c r="U33" i="13"/>
  <c r="H33" i="13"/>
  <c r="U32" i="13"/>
  <c r="H32" i="13"/>
  <c r="U31" i="13"/>
  <c r="H31" i="13"/>
  <c r="U30" i="13"/>
  <c r="H30" i="13"/>
  <c r="U29" i="13"/>
  <c r="H29" i="13"/>
  <c r="U28" i="13"/>
  <c r="H28" i="13"/>
  <c r="U27" i="13"/>
  <c r="V27" i="13" s="1"/>
  <c r="X27" i="13" s="1"/>
  <c r="H27" i="13"/>
  <c r="U26" i="13"/>
  <c r="H26" i="13"/>
  <c r="U25" i="13"/>
  <c r="H25" i="13"/>
  <c r="V25" i="13" s="1"/>
  <c r="X25" i="13" s="1"/>
  <c r="U24" i="13"/>
  <c r="H24" i="13"/>
  <c r="U23" i="13"/>
  <c r="H23" i="13"/>
  <c r="V23" i="13" s="1"/>
  <c r="X23" i="13" s="1"/>
  <c r="U22" i="13"/>
  <c r="H22" i="13"/>
  <c r="U21" i="13"/>
  <c r="H21" i="13"/>
  <c r="V21" i="13" s="1"/>
  <c r="X21" i="13" s="1"/>
  <c r="U20" i="13"/>
  <c r="H20" i="13"/>
  <c r="U19" i="13"/>
  <c r="H19" i="13"/>
  <c r="U18" i="13"/>
  <c r="H18" i="13"/>
  <c r="U17" i="13"/>
  <c r="H17" i="13"/>
  <c r="U16" i="13"/>
  <c r="H16" i="13"/>
  <c r="U15" i="13"/>
  <c r="H15" i="13"/>
  <c r="U14" i="13"/>
  <c r="H14" i="13"/>
  <c r="U13" i="13"/>
  <c r="H13" i="13"/>
  <c r="U12" i="13"/>
  <c r="H12" i="13"/>
  <c r="U11" i="13"/>
  <c r="H11" i="13"/>
  <c r="V11" i="13" s="1"/>
  <c r="X11" i="13" s="1"/>
  <c r="U10" i="13"/>
  <c r="H10" i="13"/>
  <c r="U9" i="13"/>
  <c r="R200" i="13"/>
  <c r="H9" i="13"/>
  <c r="V9" i="13" s="1"/>
  <c r="X9" i="13" s="1"/>
  <c r="W189" i="12"/>
  <c r="W177" i="12"/>
  <c r="W187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V155" i="12" s="1"/>
  <c r="X155" i="12" s="1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V184" i="12" s="1"/>
  <c r="X184" i="12" s="1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9" i="12"/>
  <c r="S200" i="12"/>
  <c r="Q200" i="12"/>
  <c r="J200" i="12"/>
  <c r="I200" i="12"/>
  <c r="R198" i="12"/>
  <c r="L198" i="12"/>
  <c r="U197" i="12"/>
  <c r="R197" i="12"/>
  <c r="L197" i="12"/>
  <c r="H197" i="12"/>
  <c r="U196" i="12"/>
  <c r="R196" i="12"/>
  <c r="L196" i="12"/>
  <c r="H196" i="12"/>
  <c r="U195" i="12"/>
  <c r="R195" i="12"/>
  <c r="L195" i="12"/>
  <c r="H195" i="12"/>
  <c r="U194" i="12"/>
  <c r="R194" i="12"/>
  <c r="L194" i="12"/>
  <c r="H194" i="12"/>
  <c r="U193" i="12"/>
  <c r="R193" i="12"/>
  <c r="L193" i="12"/>
  <c r="H193" i="12"/>
  <c r="U192" i="12"/>
  <c r="R192" i="12"/>
  <c r="L192" i="12"/>
  <c r="H192" i="12"/>
  <c r="U191" i="12"/>
  <c r="R191" i="12"/>
  <c r="L191" i="12"/>
  <c r="H191" i="12"/>
  <c r="U190" i="12"/>
  <c r="R190" i="12"/>
  <c r="L190" i="12"/>
  <c r="H190" i="12"/>
  <c r="U189" i="12"/>
  <c r="R189" i="12"/>
  <c r="L189" i="12"/>
  <c r="H189" i="12"/>
  <c r="U188" i="12"/>
  <c r="R188" i="12"/>
  <c r="L188" i="12"/>
  <c r="H188" i="12"/>
  <c r="U187" i="12"/>
  <c r="R187" i="12"/>
  <c r="L187" i="12"/>
  <c r="H187" i="12"/>
  <c r="U186" i="12"/>
  <c r="R186" i="12"/>
  <c r="V186" i="12" s="1"/>
  <c r="X186" i="12" s="1"/>
  <c r="L186" i="12"/>
  <c r="H186" i="12"/>
  <c r="U185" i="12"/>
  <c r="R185" i="12"/>
  <c r="L185" i="12"/>
  <c r="H185" i="12"/>
  <c r="U184" i="12"/>
  <c r="R184" i="12"/>
  <c r="L184" i="12"/>
  <c r="H184" i="12"/>
  <c r="U183" i="12"/>
  <c r="R183" i="12"/>
  <c r="L183" i="12"/>
  <c r="H183" i="12"/>
  <c r="U182" i="12"/>
  <c r="R182" i="12"/>
  <c r="L182" i="12"/>
  <c r="H182" i="12"/>
  <c r="U181" i="12"/>
  <c r="R181" i="12"/>
  <c r="L181" i="12"/>
  <c r="H181" i="12"/>
  <c r="U180" i="12"/>
  <c r="R180" i="12"/>
  <c r="L180" i="12"/>
  <c r="H180" i="12"/>
  <c r="U179" i="12"/>
  <c r="R179" i="12"/>
  <c r="L179" i="12"/>
  <c r="H179" i="12"/>
  <c r="U178" i="12"/>
  <c r="R178" i="12"/>
  <c r="L178" i="12"/>
  <c r="H178" i="12"/>
  <c r="U177" i="12"/>
  <c r="R177" i="12"/>
  <c r="L177" i="12"/>
  <c r="H177" i="12"/>
  <c r="U176" i="12"/>
  <c r="R176" i="12"/>
  <c r="L176" i="12"/>
  <c r="H176" i="12"/>
  <c r="U175" i="12"/>
  <c r="R175" i="12"/>
  <c r="L175" i="12"/>
  <c r="H175" i="12"/>
  <c r="U174" i="12"/>
  <c r="R174" i="12"/>
  <c r="L174" i="12"/>
  <c r="H174" i="12"/>
  <c r="U173" i="12"/>
  <c r="R173" i="12"/>
  <c r="L173" i="12"/>
  <c r="H173" i="12"/>
  <c r="U172" i="12"/>
  <c r="R172" i="12"/>
  <c r="L172" i="12"/>
  <c r="H172" i="12"/>
  <c r="U171" i="12"/>
  <c r="R171" i="12"/>
  <c r="L171" i="12"/>
  <c r="H171" i="12"/>
  <c r="U170" i="12"/>
  <c r="R170" i="12"/>
  <c r="L170" i="12"/>
  <c r="H170" i="12"/>
  <c r="U169" i="12"/>
  <c r="R169" i="12"/>
  <c r="L169" i="12"/>
  <c r="H169" i="12"/>
  <c r="U168" i="12"/>
  <c r="R168" i="12"/>
  <c r="L168" i="12"/>
  <c r="H168" i="12"/>
  <c r="U167" i="12"/>
  <c r="R167" i="12"/>
  <c r="L167" i="12"/>
  <c r="H167" i="12"/>
  <c r="U166" i="12"/>
  <c r="R166" i="12"/>
  <c r="L166" i="12"/>
  <c r="H166" i="12"/>
  <c r="U165" i="12"/>
  <c r="R165" i="12"/>
  <c r="L165" i="12"/>
  <c r="H165" i="12"/>
  <c r="U164" i="12"/>
  <c r="R164" i="12"/>
  <c r="L164" i="12"/>
  <c r="H164" i="12"/>
  <c r="U163" i="12"/>
  <c r="R163" i="12"/>
  <c r="L163" i="12"/>
  <c r="H163" i="12"/>
  <c r="U162" i="12"/>
  <c r="R162" i="12"/>
  <c r="L162" i="12"/>
  <c r="H162" i="12"/>
  <c r="U161" i="12"/>
  <c r="R161" i="12"/>
  <c r="L161" i="12"/>
  <c r="H161" i="12"/>
  <c r="U160" i="12"/>
  <c r="R160" i="12"/>
  <c r="L160" i="12"/>
  <c r="H160" i="12"/>
  <c r="U159" i="12"/>
  <c r="R159" i="12"/>
  <c r="L159" i="12"/>
  <c r="H159" i="12"/>
  <c r="U158" i="12"/>
  <c r="R158" i="12"/>
  <c r="L158" i="12"/>
  <c r="H158" i="12"/>
  <c r="R157" i="12"/>
  <c r="L157" i="12"/>
  <c r="U156" i="12"/>
  <c r="R156" i="12"/>
  <c r="L156" i="12"/>
  <c r="H156" i="12"/>
  <c r="U155" i="12"/>
  <c r="R155" i="12"/>
  <c r="L155" i="12"/>
  <c r="H155" i="12"/>
  <c r="U154" i="12"/>
  <c r="R154" i="12"/>
  <c r="L154" i="12"/>
  <c r="H154" i="12"/>
  <c r="U153" i="12"/>
  <c r="R153" i="12"/>
  <c r="L153" i="12"/>
  <c r="H153" i="12"/>
  <c r="U152" i="12"/>
  <c r="R152" i="12"/>
  <c r="L152" i="12"/>
  <c r="H152" i="12"/>
  <c r="U151" i="12"/>
  <c r="R151" i="12"/>
  <c r="L151" i="12"/>
  <c r="H151" i="12"/>
  <c r="U150" i="12"/>
  <c r="R150" i="12"/>
  <c r="L150" i="12"/>
  <c r="H150" i="12"/>
  <c r="U149" i="12"/>
  <c r="R149" i="12"/>
  <c r="L149" i="12"/>
  <c r="H149" i="12"/>
  <c r="U148" i="12"/>
  <c r="R148" i="12"/>
  <c r="L148" i="12"/>
  <c r="H148" i="12"/>
  <c r="U147" i="12"/>
  <c r="R147" i="12"/>
  <c r="L147" i="12"/>
  <c r="H147" i="12"/>
  <c r="U146" i="12"/>
  <c r="R146" i="12"/>
  <c r="L146" i="12"/>
  <c r="H146" i="12"/>
  <c r="U145" i="12"/>
  <c r="R145" i="12"/>
  <c r="L145" i="12"/>
  <c r="H145" i="12"/>
  <c r="U144" i="12"/>
  <c r="R144" i="12"/>
  <c r="L144" i="12"/>
  <c r="H144" i="12"/>
  <c r="U143" i="12"/>
  <c r="R143" i="12"/>
  <c r="L143" i="12"/>
  <c r="H143" i="12"/>
  <c r="U142" i="12"/>
  <c r="R142" i="12"/>
  <c r="L142" i="12"/>
  <c r="H142" i="12"/>
  <c r="R141" i="12"/>
  <c r="L141" i="12"/>
  <c r="U140" i="12"/>
  <c r="R140" i="12"/>
  <c r="L140" i="12"/>
  <c r="H140" i="12"/>
  <c r="U139" i="12"/>
  <c r="R139" i="12"/>
  <c r="L139" i="12"/>
  <c r="H139" i="12"/>
  <c r="U138" i="12"/>
  <c r="R138" i="12"/>
  <c r="L138" i="12"/>
  <c r="H138" i="12"/>
  <c r="V138" i="12"/>
  <c r="X138" i="12" s="1"/>
  <c r="U137" i="12"/>
  <c r="R137" i="12"/>
  <c r="L137" i="12"/>
  <c r="H137" i="12"/>
  <c r="U136" i="12"/>
  <c r="R136" i="12"/>
  <c r="V136" i="12" s="1"/>
  <c r="X136" i="12" s="1"/>
  <c r="L136" i="12"/>
  <c r="H136" i="12"/>
  <c r="U135" i="12"/>
  <c r="R135" i="12"/>
  <c r="L135" i="12"/>
  <c r="H135" i="12"/>
  <c r="U134" i="12"/>
  <c r="R134" i="12"/>
  <c r="V134" i="12" s="1"/>
  <c r="X134" i="12" s="1"/>
  <c r="L134" i="12"/>
  <c r="H134" i="12"/>
  <c r="U133" i="12"/>
  <c r="R133" i="12"/>
  <c r="L133" i="12"/>
  <c r="H133" i="12"/>
  <c r="R132" i="12"/>
  <c r="L132" i="12"/>
  <c r="U131" i="12"/>
  <c r="R131" i="12"/>
  <c r="L131" i="12"/>
  <c r="H131" i="12"/>
  <c r="U130" i="12"/>
  <c r="R130" i="12"/>
  <c r="L130" i="12"/>
  <c r="H130" i="12"/>
  <c r="U129" i="12"/>
  <c r="R129" i="12"/>
  <c r="L129" i="12"/>
  <c r="H129" i="12"/>
  <c r="U128" i="12"/>
  <c r="R128" i="12"/>
  <c r="L128" i="12"/>
  <c r="H128" i="12"/>
  <c r="U127" i="12"/>
  <c r="R127" i="12"/>
  <c r="L127" i="12"/>
  <c r="H127" i="12"/>
  <c r="U126" i="12"/>
  <c r="R126" i="12"/>
  <c r="V126" i="12" s="1"/>
  <c r="X126" i="12" s="1"/>
  <c r="L126" i="12"/>
  <c r="H126" i="12"/>
  <c r="W200" i="12"/>
  <c r="U125" i="12"/>
  <c r="R125" i="12"/>
  <c r="L125" i="12"/>
  <c r="H125" i="12"/>
  <c r="U124" i="12"/>
  <c r="R124" i="12"/>
  <c r="L124" i="12"/>
  <c r="H124" i="12"/>
  <c r="U123" i="12"/>
  <c r="R123" i="12"/>
  <c r="L123" i="12"/>
  <c r="H123" i="12"/>
  <c r="U122" i="12"/>
  <c r="R122" i="12"/>
  <c r="L122" i="12"/>
  <c r="H122" i="12"/>
  <c r="U121" i="12"/>
  <c r="R121" i="12"/>
  <c r="L121" i="12"/>
  <c r="H121" i="12"/>
  <c r="U120" i="12"/>
  <c r="R120" i="12"/>
  <c r="L120" i="12"/>
  <c r="H120" i="12"/>
  <c r="U119" i="12"/>
  <c r="R119" i="12"/>
  <c r="L119" i="12"/>
  <c r="H119" i="12"/>
  <c r="R118" i="12"/>
  <c r="L118" i="12"/>
  <c r="U117" i="12"/>
  <c r="R117" i="12"/>
  <c r="L117" i="12"/>
  <c r="H117" i="12"/>
  <c r="U116" i="12"/>
  <c r="R116" i="12"/>
  <c r="L116" i="12"/>
  <c r="H116" i="12"/>
  <c r="U115" i="12"/>
  <c r="R115" i="12"/>
  <c r="L115" i="12"/>
  <c r="H115" i="12"/>
  <c r="U114" i="12"/>
  <c r="R114" i="12"/>
  <c r="L114" i="12"/>
  <c r="H114" i="12"/>
  <c r="U113" i="12"/>
  <c r="R113" i="12"/>
  <c r="L113" i="12"/>
  <c r="H113" i="12"/>
  <c r="U112" i="12"/>
  <c r="R112" i="12"/>
  <c r="L112" i="12"/>
  <c r="H112" i="12"/>
  <c r="U111" i="12"/>
  <c r="R111" i="12"/>
  <c r="L111" i="12"/>
  <c r="H111" i="12"/>
  <c r="U110" i="12"/>
  <c r="R110" i="12"/>
  <c r="L110" i="12"/>
  <c r="H110" i="12"/>
  <c r="U109" i="12"/>
  <c r="R109" i="12"/>
  <c r="L109" i="12"/>
  <c r="H109" i="12"/>
  <c r="U108" i="12"/>
  <c r="R108" i="12"/>
  <c r="L108" i="12"/>
  <c r="H108" i="12"/>
  <c r="R107" i="12"/>
  <c r="L107" i="12"/>
  <c r="U106" i="12"/>
  <c r="R106" i="12"/>
  <c r="L106" i="12"/>
  <c r="H106" i="12"/>
  <c r="U105" i="12"/>
  <c r="R105" i="12"/>
  <c r="L105" i="12"/>
  <c r="H105" i="12"/>
  <c r="U104" i="12"/>
  <c r="R104" i="12"/>
  <c r="L104" i="12"/>
  <c r="H104" i="12"/>
  <c r="V104" i="12"/>
  <c r="X104" i="12" s="1"/>
  <c r="U103" i="12"/>
  <c r="R103" i="12"/>
  <c r="L103" i="12"/>
  <c r="H103" i="12"/>
  <c r="U102" i="12"/>
  <c r="R102" i="12"/>
  <c r="L102" i="12"/>
  <c r="H102" i="12"/>
  <c r="U101" i="12"/>
  <c r="R101" i="12"/>
  <c r="L101" i="12"/>
  <c r="H101" i="12"/>
  <c r="U100" i="12"/>
  <c r="R100" i="12"/>
  <c r="V100" i="12" s="1"/>
  <c r="X100" i="12" s="1"/>
  <c r="L100" i="12"/>
  <c r="H100" i="12"/>
  <c r="U99" i="12"/>
  <c r="R99" i="12"/>
  <c r="L99" i="12"/>
  <c r="H99" i="12"/>
  <c r="U98" i="12"/>
  <c r="R98" i="12"/>
  <c r="L98" i="12"/>
  <c r="H98" i="12"/>
  <c r="U97" i="12"/>
  <c r="R97" i="12"/>
  <c r="L97" i="12"/>
  <c r="H97" i="12"/>
  <c r="U96" i="12"/>
  <c r="R96" i="12"/>
  <c r="V96" i="12" s="1"/>
  <c r="X96" i="12" s="1"/>
  <c r="L96" i="12"/>
  <c r="H96" i="12"/>
  <c r="U95" i="12"/>
  <c r="R95" i="12"/>
  <c r="L95" i="12"/>
  <c r="H95" i="12"/>
  <c r="V95" i="12" s="1"/>
  <c r="X95" i="12" s="1"/>
  <c r="U94" i="12"/>
  <c r="R94" i="12"/>
  <c r="L94" i="12"/>
  <c r="H94" i="12"/>
  <c r="V94" i="12" s="1"/>
  <c r="X94" i="12" s="1"/>
  <c r="U93" i="12"/>
  <c r="R93" i="12"/>
  <c r="L93" i="12"/>
  <c r="H93" i="12"/>
  <c r="V93" i="12" s="1"/>
  <c r="X93" i="12" s="1"/>
  <c r="U92" i="12"/>
  <c r="R92" i="12"/>
  <c r="V92" i="12" s="1"/>
  <c r="X92" i="12" s="1"/>
  <c r="L92" i="12"/>
  <c r="H92" i="12"/>
  <c r="U91" i="12"/>
  <c r="R91" i="12"/>
  <c r="L91" i="12"/>
  <c r="H91" i="12"/>
  <c r="U90" i="12"/>
  <c r="R90" i="12"/>
  <c r="L90" i="12"/>
  <c r="H90" i="12"/>
  <c r="U89" i="12"/>
  <c r="R89" i="12"/>
  <c r="L89" i="12"/>
  <c r="H89" i="12"/>
  <c r="R88" i="12"/>
  <c r="L88" i="12"/>
  <c r="U87" i="12"/>
  <c r="R87" i="12"/>
  <c r="L87" i="12"/>
  <c r="H87" i="12"/>
  <c r="U86" i="12"/>
  <c r="R86" i="12"/>
  <c r="L86" i="12"/>
  <c r="H86" i="12"/>
  <c r="V86" i="12" s="1"/>
  <c r="X86" i="12" s="1"/>
  <c r="U85" i="12"/>
  <c r="R85" i="12"/>
  <c r="L85" i="12"/>
  <c r="H85" i="12"/>
  <c r="U84" i="12"/>
  <c r="R84" i="12"/>
  <c r="L84" i="12"/>
  <c r="H84" i="12"/>
  <c r="V84" i="12" s="1"/>
  <c r="X84" i="12" s="1"/>
  <c r="U83" i="12"/>
  <c r="R83" i="12"/>
  <c r="V83" i="12" s="1"/>
  <c r="X83" i="12" s="1"/>
  <c r="L83" i="12"/>
  <c r="H83" i="12"/>
  <c r="U82" i="12"/>
  <c r="R82" i="12"/>
  <c r="L82" i="12"/>
  <c r="H82" i="12"/>
  <c r="U81" i="12"/>
  <c r="R81" i="12"/>
  <c r="L81" i="12"/>
  <c r="H81" i="12"/>
  <c r="U80" i="12"/>
  <c r="R80" i="12"/>
  <c r="L80" i="12"/>
  <c r="H80" i="12"/>
  <c r="U79" i="12"/>
  <c r="R79" i="12"/>
  <c r="V79" i="12" s="1"/>
  <c r="X79" i="12" s="1"/>
  <c r="L79" i="12"/>
  <c r="H79" i="12"/>
  <c r="U78" i="12"/>
  <c r="R78" i="12"/>
  <c r="L78" i="12"/>
  <c r="H78" i="12"/>
  <c r="V78" i="12" s="1"/>
  <c r="X78" i="12" s="1"/>
  <c r="U77" i="12"/>
  <c r="R77" i="12"/>
  <c r="L77" i="12"/>
  <c r="H77" i="12"/>
  <c r="V77" i="12" s="1"/>
  <c r="X77" i="12" s="1"/>
  <c r="U76" i="12"/>
  <c r="R76" i="12"/>
  <c r="L76" i="12"/>
  <c r="H76" i="12"/>
  <c r="V76" i="12" s="1"/>
  <c r="X76" i="12" s="1"/>
  <c r="U75" i="12"/>
  <c r="R75" i="12"/>
  <c r="L75" i="12"/>
  <c r="H75" i="12"/>
  <c r="U74" i="12"/>
  <c r="R74" i="12"/>
  <c r="L74" i="12"/>
  <c r="H74" i="12"/>
  <c r="R73" i="12"/>
  <c r="L73" i="12"/>
  <c r="U72" i="12"/>
  <c r="R72" i="12"/>
  <c r="L72" i="12"/>
  <c r="H72" i="12"/>
  <c r="U71" i="12"/>
  <c r="R71" i="12"/>
  <c r="L71" i="12"/>
  <c r="H71" i="12"/>
  <c r="U70" i="12"/>
  <c r="R70" i="12"/>
  <c r="L70" i="12"/>
  <c r="H70" i="12"/>
  <c r="U69" i="12"/>
  <c r="R69" i="12"/>
  <c r="L69" i="12"/>
  <c r="H69" i="12"/>
  <c r="U68" i="12"/>
  <c r="R68" i="12"/>
  <c r="L68" i="12"/>
  <c r="H68" i="12"/>
  <c r="R67" i="12"/>
  <c r="L67" i="12"/>
  <c r="U66" i="12"/>
  <c r="R66" i="12"/>
  <c r="L66" i="12"/>
  <c r="H66" i="12"/>
  <c r="V66" i="12" s="1"/>
  <c r="X66" i="12" s="1"/>
  <c r="U65" i="12"/>
  <c r="R65" i="12"/>
  <c r="L65" i="12"/>
  <c r="H65" i="12"/>
  <c r="V65" i="12" s="1"/>
  <c r="X65" i="12" s="1"/>
  <c r="R64" i="12"/>
  <c r="L64" i="12"/>
  <c r="U63" i="12"/>
  <c r="R63" i="12"/>
  <c r="V63" i="12" s="1"/>
  <c r="X63" i="12" s="1"/>
  <c r="L63" i="12"/>
  <c r="H63" i="12"/>
  <c r="R62" i="12"/>
  <c r="L62" i="12"/>
  <c r="U61" i="12"/>
  <c r="R61" i="12"/>
  <c r="L61" i="12"/>
  <c r="H61" i="12"/>
  <c r="U60" i="12"/>
  <c r="R60" i="12"/>
  <c r="L60" i="12"/>
  <c r="H60" i="12"/>
  <c r="U59" i="12"/>
  <c r="R59" i="12"/>
  <c r="V59" i="12" s="1"/>
  <c r="X59" i="12" s="1"/>
  <c r="L59" i="12"/>
  <c r="H59" i="12"/>
  <c r="U58" i="12"/>
  <c r="R58" i="12"/>
  <c r="L58" i="12"/>
  <c r="H58" i="12"/>
  <c r="V58" i="12" s="1"/>
  <c r="X58" i="12" s="1"/>
  <c r="U57" i="12"/>
  <c r="R57" i="12"/>
  <c r="L57" i="12"/>
  <c r="H57" i="12"/>
  <c r="V57" i="12" s="1"/>
  <c r="X57" i="12" s="1"/>
  <c r="U56" i="12"/>
  <c r="R56" i="12"/>
  <c r="L56" i="12"/>
  <c r="H56" i="12"/>
  <c r="U55" i="12"/>
  <c r="R55" i="12"/>
  <c r="L55" i="12"/>
  <c r="H55" i="12"/>
  <c r="U54" i="12"/>
  <c r="R54" i="12"/>
  <c r="L54" i="12"/>
  <c r="H54" i="12"/>
  <c r="R53" i="12"/>
  <c r="L53" i="12"/>
  <c r="U52" i="12"/>
  <c r="R52" i="12"/>
  <c r="L52" i="12"/>
  <c r="H52" i="12"/>
  <c r="U51" i="12"/>
  <c r="R51" i="12"/>
  <c r="L51" i="12"/>
  <c r="H51" i="12"/>
  <c r="U50" i="12"/>
  <c r="R50" i="12"/>
  <c r="L50" i="12"/>
  <c r="H50" i="12"/>
  <c r="U49" i="12"/>
  <c r="R49" i="12"/>
  <c r="L49" i="12"/>
  <c r="H49" i="12"/>
  <c r="U48" i="12"/>
  <c r="R48" i="12"/>
  <c r="L48" i="12"/>
  <c r="H48" i="12"/>
  <c r="V48" i="12" s="1"/>
  <c r="X48" i="12" s="1"/>
  <c r="U47" i="12"/>
  <c r="R47" i="12"/>
  <c r="L47" i="12"/>
  <c r="H47" i="12"/>
  <c r="V47" i="12" s="1"/>
  <c r="X47" i="12" s="1"/>
  <c r="U46" i="12"/>
  <c r="R46" i="12"/>
  <c r="L46" i="12"/>
  <c r="H46" i="12"/>
  <c r="V46" i="12" s="1"/>
  <c r="X46" i="12" s="1"/>
  <c r="U45" i="12"/>
  <c r="R45" i="12"/>
  <c r="V45" i="12" s="1"/>
  <c r="X45" i="12" s="1"/>
  <c r="L45" i="12"/>
  <c r="H45" i="12"/>
  <c r="U44" i="12"/>
  <c r="R44" i="12"/>
  <c r="L44" i="12"/>
  <c r="H44" i="12"/>
  <c r="U43" i="12"/>
  <c r="R43" i="12"/>
  <c r="L43" i="12"/>
  <c r="H43" i="12"/>
  <c r="U42" i="12"/>
  <c r="R42" i="12"/>
  <c r="L42" i="12"/>
  <c r="H42" i="12"/>
  <c r="U41" i="12"/>
  <c r="R41" i="12"/>
  <c r="L41" i="12"/>
  <c r="H41" i="12"/>
  <c r="U40" i="12"/>
  <c r="R40" i="12"/>
  <c r="L40" i="12"/>
  <c r="H40" i="12"/>
  <c r="U39" i="12"/>
  <c r="R39" i="12"/>
  <c r="L39" i="12"/>
  <c r="H39" i="12"/>
  <c r="U38" i="12"/>
  <c r="R38" i="12"/>
  <c r="L38" i="12"/>
  <c r="H38" i="12"/>
  <c r="V38" i="12" s="1"/>
  <c r="X38" i="12" s="1"/>
  <c r="U37" i="12"/>
  <c r="R37" i="12"/>
  <c r="L37" i="12"/>
  <c r="H37" i="12"/>
  <c r="U36" i="12"/>
  <c r="R36" i="12"/>
  <c r="L36" i="12"/>
  <c r="H36" i="12"/>
  <c r="U35" i="12"/>
  <c r="R35" i="12"/>
  <c r="L35" i="12"/>
  <c r="H35" i="12"/>
  <c r="U34" i="12"/>
  <c r="R34" i="12"/>
  <c r="L34" i="12"/>
  <c r="H34" i="12"/>
  <c r="U33" i="12"/>
  <c r="R33" i="12"/>
  <c r="L33" i="12"/>
  <c r="H33" i="12"/>
  <c r="U32" i="12"/>
  <c r="R32" i="12"/>
  <c r="L32" i="12"/>
  <c r="H32" i="12"/>
  <c r="V32" i="12" s="1"/>
  <c r="X32" i="12" s="1"/>
  <c r="U31" i="12"/>
  <c r="R31" i="12"/>
  <c r="L31" i="12"/>
  <c r="H31" i="12"/>
  <c r="U30" i="12"/>
  <c r="R30" i="12"/>
  <c r="L30" i="12"/>
  <c r="H30" i="12"/>
  <c r="V30" i="12" s="1"/>
  <c r="X30" i="12" s="1"/>
  <c r="U29" i="12"/>
  <c r="R29" i="12"/>
  <c r="L29" i="12"/>
  <c r="H29" i="12"/>
  <c r="U28" i="12"/>
  <c r="R28" i="12"/>
  <c r="L28" i="12"/>
  <c r="H28" i="12"/>
  <c r="U27" i="12"/>
  <c r="R27" i="12"/>
  <c r="L27" i="12"/>
  <c r="H27" i="12"/>
  <c r="U26" i="12"/>
  <c r="R26" i="12"/>
  <c r="L26" i="12"/>
  <c r="H26" i="12"/>
  <c r="U25" i="12"/>
  <c r="R25" i="12"/>
  <c r="L25" i="12"/>
  <c r="H25" i="12"/>
  <c r="U24" i="12"/>
  <c r="R24" i="12"/>
  <c r="L24" i="12"/>
  <c r="H24" i="12"/>
  <c r="U23" i="12"/>
  <c r="R23" i="12"/>
  <c r="L23" i="12"/>
  <c r="H23" i="12"/>
  <c r="U22" i="12"/>
  <c r="R22" i="12"/>
  <c r="L22" i="12"/>
  <c r="H22" i="12"/>
  <c r="V22" i="12" s="1"/>
  <c r="X22" i="12" s="1"/>
  <c r="U21" i="12"/>
  <c r="R21" i="12"/>
  <c r="L21" i="12"/>
  <c r="H21" i="12"/>
  <c r="V21" i="12" s="1"/>
  <c r="X21" i="12" s="1"/>
  <c r="U20" i="12"/>
  <c r="R20" i="12"/>
  <c r="L20" i="12"/>
  <c r="H20" i="12"/>
  <c r="U19" i="12"/>
  <c r="R19" i="12"/>
  <c r="L19" i="12"/>
  <c r="H19" i="12"/>
  <c r="U18" i="12"/>
  <c r="R18" i="12"/>
  <c r="L18" i="12"/>
  <c r="H18" i="12"/>
  <c r="U17" i="12"/>
  <c r="R17" i="12"/>
  <c r="L17" i="12"/>
  <c r="H17" i="12"/>
  <c r="U16" i="12"/>
  <c r="R16" i="12"/>
  <c r="L16" i="12"/>
  <c r="H16" i="12"/>
  <c r="U15" i="12"/>
  <c r="R15" i="12"/>
  <c r="L15" i="12"/>
  <c r="H15" i="12"/>
  <c r="U14" i="12"/>
  <c r="R14" i="12"/>
  <c r="L14" i="12"/>
  <c r="H14" i="12"/>
  <c r="U13" i="12"/>
  <c r="R13" i="12"/>
  <c r="L13" i="12"/>
  <c r="H13" i="12"/>
  <c r="V13" i="12" s="1"/>
  <c r="X13" i="12" s="1"/>
  <c r="U12" i="12"/>
  <c r="R12" i="12"/>
  <c r="L12" i="12"/>
  <c r="H12" i="12"/>
  <c r="U11" i="12"/>
  <c r="R11" i="12"/>
  <c r="L11" i="12"/>
  <c r="H11" i="12"/>
  <c r="U10" i="12"/>
  <c r="R10" i="12"/>
  <c r="L10" i="12"/>
  <c r="H10" i="12"/>
  <c r="U9" i="12"/>
  <c r="R9" i="12"/>
  <c r="L9" i="12"/>
  <c r="H9" i="12"/>
  <c r="W189" i="11"/>
  <c r="W177" i="11"/>
  <c r="W125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V180" i="11" s="1"/>
  <c r="X180" i="11" s="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9" i="11"/>
  <c r="S200" i="11"/>
  <c r="Q200" i="11"/>
  <c r="J200" i="11"/>
  <c r="I200" i="11"/>
  <c r="R198" i="11"/>
  <c r="L198" i="11"/>
  <c r="U197" i="11"/>
  <c r="R197" i="11"/>
  <c r="L197" i="11"/>
  <c r="H197" i="11"/>
  <c r="U196" i="11"/>
  <c r="R196" i="11"/>
  <c r="L196" i="11"/>
  <c r="H196" i="11"/>
  <c r="U195" i="11"/>
  <c r="R195" i="11"/>
  <c r="L195" i="11"/>
  <c r="H195" i="11"/>
  <c r="U194" i="11"/>
  <c r="R194" i="11"/>
  <c r="L194" i="11"/>
  <c r="H194" i="11"/>
  <c r="U193" i="11"/>
  <c r="R193" i="11"/>
  <c r="L193" i="11"/>
  <c r="H193" i="11"/>
  <c r="U192" i="11"/>
  <c r="R192" i="11"/>
  <c r="L192" i="11"/>
  <c r="H192" i="11"/>
  <c r="U191" i="11"/>
  <c r="R191" i="11"/>
  <c r="L191" i="11"/>
  <c r="H191" i="11"/>
  <c r="U190" i="11"/>
  <c r="R190" i="11"/>
  <c r="L190" i="11"/>
  <c r="H190" i="11"/>
  <c r="U189" i="11"/>
  <c r="R189" i="11"/>
  <c r="L189" i="11"/>
  <c r="H189" i="11"/>
  <c r="U188" i="11"/>
  <c r="R188" i="11"/>
  <c r="L188" i="11"/>
  <c r="H188" i="11"/>
  <c r="U187" i="11"/>
  <c r="R187" i="11"/>
  <c r="L187" i="11"/>
  <c r="H187" i="11"/>
  <c r="U186" i="11"/>
  <c r="R186" i="11"/>
  <c r="L186" i="11"/>
  <c r="H186" i="11"/>
  <c r="U185" i="11"/>
  <c r="R185" i="11"/>
  <c r="L185" i="11"/>
  <c r="H185" i="11"/>
  <c r="U184" i="11"/>
  <c r="R184" i="11"/>
  <c r="L184" i="11"/>
  <c r="H184" i="11"/>
  <c r="U183" i="11"/>
  <c r="R183" i="11"/>
  <c r="L183" i="11"/>
  <c r="H183" i="11"/>
  <c r="U182" i="11"/>
  <c r="R182" i="11"/>
  <c r="L182" i="11"/>
  <c r="H182" i="11"/>
  <c r="U181" i="11"/>
  <c r="R181" i="11"/>
  <c r="L181" i="11"/>
  <c r="H181" i="11"/>
  <c r="U180" i="11"/>
  <c r="R180" i="11"/>
  <c r="L180" i="11"/>
  <c r="H180" i="11"/>
  <c r="U179" i="11"/>
  <c r="R179" i="11"/>
  <c r="L179" i="11"/>
  <c r="H179" i="11"/>
  <c r="U178" i="11"/>
  <c r="R178" i="11"/>
  <c r="L178" i="11"/>
  <c r="H178" i="11"/>
  <c r="U177" i="11"/>
  <c r="R177" i="11"/>
  <c r="L177" i="11"/>
  <c r="H177" i="11"/>
  <c r="W200" i="11"/>
  <c r="U176" i="11"/>
  <c r="R176" i="11"/>
  <c r="L176" i="11"/>
  <c r="H176" i="11"/>
  <c r="U175" i="11"/>
  <c r="R175" i="11"/>
  <c r="L175" i="11"/>
  <c r="H175" i="11"/>
  <c r="U174" i="11"/>
  <c r="R174" i="11"/>
  <c r="L174" i="11"/>
  <c r="H174" i="11"/>
  <c r="U173" i="11"/>
  <c r="R173" i="11"/>
  <c r="L173" i="11"/>
  <c r="H173" i="11"/>
  <c r="U172" i="11"/>
  <c r="R172" i="11"/>
  <c r="L172" i="11"/>
  <c r="H172" i="11"/>
  <c r="U171" i="11"/>
  <c r="R171" i="11"/>
  <c r="L171" i="11"/>
  <c r="H171" i="11"/>
  <c r="U170" i="11"/>
  <c r="R170" i="11"/>
  <c r="L170" i="11"/>
  <c r="H170" i="11"/>
  <c r="U169" i="11"/>
  <c r="R169" i="11"/>
  <c r="L169" i="11"/>
  <c r="H169" i="11"/>
  <c r="U168" i="11"/>
  <c r="R168" i="11"/>
  <c r="L168" i="11"/>
  <c r="H168" i="11"/>
  <c r="U167" i="11"/>
  <c r="R167" i="11"/>
  <c r="L167" i="11"/>
  <c r="H167" i="11"/>
  <c r="U166" i="11"/>
  <c r="R166" i="11"/>
  <c r="L166" i="11"/>
  <c r="H166" i="11"/>
  <c r="U165" i="11"/>
  <c r="R165" i="11"/>
  <c r="L165" i="11"/>
  <c r="H165" i="11"/>
  <c r="U164" i="11"/>
  <c r="R164" i="11"/>
  <c r="L164" i="11"/>
  <c r="H164" i="11"/>
  <c r="U163" i="11"/>
  <c r="R163" i="11"/>
  <c r="L163" i="11"/>
  <c r="H163" i="11"/>
  <c r="U162" i="11"/>
  <c r="R162" i="11"/>
  <c r="L162" i="11"/>
  <c r="H162" i="11"/>
  <c r="U161" i="11"/>
  <c r="R161" i="11"/>
  <c r="L161" i="11"/>
  <c r="H161" i="11"/>
  <c r="U160" i="11"/>
  <c r="R160" i="11"/>
  <c r="L160" i="11"/>
  <c r="H160" i="11"/>
  <c r="U159" i="11"/>
  <c r="R159" i="11"/>
  <c r="L159" i="11"/>
  <c r="H159" i="11"/>
  <c r="U158" i="11"/>
  <c r="R158" i="11"/>
  <c r="L158" i="11"/>
  <c r="H158" i="11"/>
  <c r="R157" i="11"/>
  <c r="L157" i="11"/>
  <c r="U156" i="11"/>
  <c r="R156" i="11"/>
  <c r="L156" i="11"/>
  <c r="H156" i="11"/>
  <c r="U155" i="11"/>
  <c r="R155" i="11"/>
  <c r="L155" i="11"/>
  <c r="H155" i="11"/>
  <c r="U154" i="11"/>
  <c r="R154" i="11"/>
  <c r="L154" i="11"/>
  <c r="H154" i="11"/>
  <c r="U153" i="11"/>
  <c r="R153" i="11"/>
  <c r="L153" i="11"/>
  <c r="H153" i="11"/>
  <c r="U152" i="11"/>
  <c r="R152" i="11"/>
  <c r="L152" i="11"/>
  <c r="H152" i="11"/>
  <c r="U151" i="11"/>
  <c r="R151" i="11"/>
  <c r="L151" i="11"/>
  <c r="H151" i="11"/>
  <c r="U150" i="11"/>
  <c r="R150" i="11"/>
  <c r="L150" i="11"/>
  <c r="H150" i="11"/>
  <c r="U149" i="11"/>
  <c r="R149" i="11"/>
  <c r="L149" i="11"/>
  <c r="H149" i="11"/>
  <c r="U148" i="11"/>
  <c r="R148" i="11"/>
  <c r="L148" i="11"/>
  <c r="H148" i="11"/>
  <c r="U147" i="11"/>
  <c r="R147" i="11"/>
  <c r="L147" i="11"/>
  <c r="H147" i="11"/>
  <c r="U146" i="11"/>
  <c r="R146" i="11"/>
  <c r="L146" i="11"/>
  <c r="H146" i="11"/>
  <c r="V146" i="11"/>
  <c r="X146" i="11" s="1"/>
  <c r="U145" i="11"/>
  <c r="R145" i="11"/>
  <c r="L145" i="11"/>
  <c r="H145" i="11"/>
  <c r="U144" i="11"/>
  <c r="R144" i="11"/>
  <c r="L144" i="11"/>
  <c r="H144" i="11"/>
  <c r="U143" i="11"/>
  <c r="R143" i="11"/>
  <c r="L143" i="11"/>
  <c r="H143" i="11"/>
  <c r="U142" i="11"/>
  <c r="R142" i="11"/>
  <c r="L142" i="11"/>
  <c r="H142" i="11"/>
  <c r="R141" i="11"/>
  <c r="L141" i="11"/>
  <c r="U140" i="11"/>
  <c r="R140" i="11"/>
  <c r="L140" i="11"/>
  <c r="H140" i="11"/>
  <c r="U139" i="11"/>
  <c r="R139" i="11"/>
  <c r="L139" i="11"/>
  <c r="H139" i="11"/>
  <c r="U138" i="11"/>
  <c r="R138" i="11"/>
  <c r="L138" i="11"/>
  <c r="H138" i="11"/>
  <c r="U137" i="11"/>
  <c r="R137" i="11"/>
  <c r="L137" i="11"/>
  <c r="H137" i="11"/>
  <c r="U136" i="11"/>
  <c r="R136" i="11"/>
  <c r="L136" i="11"/>
  <c r="H136" i="11"/>
  <c r="U135" i="11"/>
  <c r="R135" i="11"/>
  <c r="L135" i="11"/>
  <c r="H135" i="11"/>
  <c r="U134" i="11"/>
  <c r="R134" i="11"/>
  <c r="L134" i="11"/>
  <c r="H134" i="11"/>
  <c r="U133" i="11"/>
  <c r="R133" i="11"/>
  <c r="L133" i="11"/>
  <c r="H133" i="11"/>
  <c r="R132" i="11"/>
  <c r="L132" i="11"/>
  <c r="U131" i="11"/>
  <c r="R131" i="11"/>
  <c r="L131" i="11"/>
  <c r="H131" i="11"/>
  <c r="U130" i="11"/>
  <c r="R130" i="11"/>
  <c r="L130" i="11"/>
  <c r="H130" i="11"/>
  <c r="U129" i="11"/>
  <c r="R129" i="11"/>
  <c r="L129" i="11"/>
  <c r="H129" i="11"/>
  <c r="U128" i="11"/>
  <c r="R128" i="11"/>
  <c r="L128" i="11"/>
  <c r="H128" i="11"/>
  <c r="U127" i="11"/>
  <c r="R127" i="11"/>
  <c r="L127" i="11"/>
  <c r="H127" i="11"/>
  <c r="U126" i="11"/>
  <c r="R126" i="11"/>
  <c r="L126" i="11"/>
  <c r="H126" i="11"/>
  <c r="U125" i="11"/>
  <c r="R125" i="11"/>
  <c r="L125" i="11"/>
  <c r="H125" i="11"/>
  <c r="U124" i="11"/>
  <c r="R124" i="11"/>
  <c r="L124" i="11"/>
  <c r="H124" i="11"/>
  <c r="U123" i="11"/>
  <c r="R123" i="11"/>
  <c r="L123" i="11"/>
  <c r="H123" i="11"/>
  <c r="U122" i="11"/>
  <c r="R122" i="11"/>
  <c r="L122" i="11"/>
  <c r="H122" i="11"/>
  <c r="U121" i="11"/>
  <c r="R121" i="11"/>
  <c r="L121" i="11"/>
  <c r="H121" i="11"/>
  <c r="U120" i="11"/>
  <c r="R120" i="11"/>
  <c r="L120" i="11"/>
  <c r="H120" i="11"/>
  <c r="U119" i="11"/>
  <c r="R119" i="11"/>
  <c r="L119" i="11"/>
  <c r="H119" i="11"/>
  <c r="R118" i="11"/>
  <c r="L118" i="11"/>
  <c r="U117" i="11"/>
  <c r="R117" i="11"/>
  <c r="L117" i="11"/>
  <c r="H117" i="11"/>
  <c r="U116" i="11"/>
  <c r="R116" i="11"/>
  <c r="L116" i="11"/>
  <c r="H116" i="11"/>
  <c r="U115" i="11"/>
  <c r="R115" i="11"/>
  <c r="L115" i="11"/>
  <c r="H115" i="11"/>
  <c r="U114" i="11"/>
  <c r="R114" i="11"/>
  <c r="L114" i="11"/>
  <c r="H114" i="11"/>
  <c r="U113" i="11"/>
  <c r="R113" i="11"/>
  <c r="L113" i="11"/>
  <c r="H113" i="11"/>
  <c r="U112" i="11"/>
  <c r="R112" i="11"/>
  <c r="L112" i="11"/>
  <c r="H112" i="11"/>
  <c r="U111" i="11"/>
  <c r="R111" i="11"/>
  <c r="L111" i="11"/>
  <c r="H111" i="11"/>
  <c r="U110" i="11"/>
  <c r="R110" i="11"/>
  <c r="L110" i="11"/>
  <c r="H110" i="11"/>
  <c r="V110" i="11"/>
  <c r="X110" i="11" s="1"/>
  <c r="U109" i="11"/>
  <c r="R109" i="11"/>
  <c r="L109" i="11"/>
  <c r="H109" i="11"/>
  <c r="U108" i="11"/>
  <c r="R108" i="11"/>
  <c r="L108" i="11"/>
  <c r="H108" i="11"/>
  <c r="R107" i="11"/>
  <c r="L107" i="11"/>
  <c r="U106" i="11"/>
  <c r="R106" i="11"/>
  <c r="V106" i="11" s="1"/>
  <c r="X106" i="11" s="1"/>
  <c r="L106" i="11"/>
  <c r="H106" i="11"/>
  <c r="U105" i="11"/>
  <c r="R105" i="11"/>
  <c r="L105" i="11"/>
  <c r="H105" i="11"/>
  <c r="U104" i="11"/>
  <c r="R104" i="11"/>
  <c r="L104" i="11"/>
  <c r="H104" i="11"/>
  <c r="U103" i="11"/>
  <c r="R103" i="11"/>
  <c r="L103" i="11"/>
  <c r="H103" i="11"/>
  <c r="U102" i="11"/>
  <c r="R102" i="11"/>
  <c r="V102" i="11" s="1"/>
  <c r="X102" i="11" s="1"/>
  <c r="L102" i="11"/>
  <c r="H102" i="11"/>
  <c r="U101" i="11"/>
  <c r="R101" i="11"/>
  <c r="L101" i="11"/>
  <c r="H101" i="11"/>
  <c r="U100" i="11"/>
  <c r="R100" i="11"/>
  <c r="L100" i="11"/>
  <c r="H100" i="11"/>
  <c r="U99" i="11"/>
  <c r="R99" i="11"/>
  <c r="L99" i="11"/>
  <c r="H99" i="11"/>
  <c r="U98" i="11"/>
  <c r="R98" i="11"/>
  <c r="V98" i="11" s="1"/>
  <c r="X98" i="11" s="1"/>
  <c r="L98" i="11"/>
  <c r="H98" i="11"/>
  <c r="U97" i="11"/>
  <c r="R97" i="11"/>
  <c r="L97" i="11"/>
  <c r="H97" i="11"/>
  <c r="U96" i="11"/>
  <c r="R96" i="11"/>
  <c r="L96" i="11"/>
  <c r="H96" i="11"/>
  <c r="U95" i="11"/>
  <c r="R95" i="11"/>
  <c r="L95" i="11"/>
  <c r="H95" i="11"/>
  <c r="U94" i="11"/>
  <c r="R94" i="11"/>
  <c r="V94" i="11" s="1"/>
  <c r="X94" i="11" s="1"/>
  <c r="L94" i="11"/>
  <c r="H94" i="11"/>
  <c r="U93" i="11"/>
  <c r="R93" i="11"/>
  <c r="L93" i="11"/>
  <c r="H93" i="11"/>
  <c r="U92" i="11"/>
  <c r="R92" i="11"/>
  <c r="L92" i="11"/>
  <c r="H92" i="11"/>
  <c r="U91" i="11"/>
  <c r="R91" i="11"/>
  <c r="L91" i="11"/>
  <c r="H91" i="11"/>
  <c r="U90" i="11"/>
  <c r="R90" i="11"/>
  <c r="L90" i="11"/>
  <c r="H90" i="11"/>
  <c r="U89" i="11"/>
  <c r="R89" i="11"/>
  <c r="L89" i="11"/>
  <c r="H89" i="11"/>
  <c r="R88" i="11"/>
  <c r="L88" i="11"/>
  <c r="U87" i="11"/>
  <c r="R87" i="11"/>
  <c r="L87" i="11"/>
  <c r="H87" i="11"/>
  <c r="U86" i="11"/>
  <c r="R86" i="11"/>
  <c r="L86" i="11"/>
  <c r="H86" i="11"/>
  <c r="U85" i="11"/>
  <c r="R85" i="11"/>
  <c r="L85" i="11"/>
  <c r="H85" i="11"/>
  <c r="U84" i="11"/>
  <c r="R84" i="11"/>
  <c r="L84" i="11"/>
  <c r="H84" i="11"/>
  <c r="U83" i="11"/>
  <c r="R83" i="11"/>
  <c r="L83" i="11"/>
  <c r="H83" i="11"/>
  <c r="U82" i="11"/>
  <c r="R82" i="11"/>
  <c r="L82" i="11"/>
  <c r="H82" i="11"/>
  <c r="U81" i="11"/>
  <c r="R81" i="11"/>
  <c r="L81" i="11"/>
  <c r="H81" i="11"/>
  <c r="U80" i="11"/>
  <c r="R80" i="11"/>
  <c r="L80" i="11"/>
  <c r="H80" i="11"/>
  <c r="U79" i="11"/>
  <c r="R79" i="11"/>
  <c r="L79" i="11"/>
  <c r="H79" i="11"/>
  <c r="U78" i="11"/>
  <c r="R78" i="11"/>
  <c r="L78" i="11"/>
  <c r="H78" i="11"/>
  <c r="U77" i="11"/>
  <c r="R77" i="11"/>
  <c r="L77" i="11"/>
  <c r="H77" i="11"/>
  <c r="U76" i="11"/>
  <c r="R76" i="11"/>
  <c r="L76" i="11"/>
  <c r="H76" i="11"/>
  <c r="U75" i="11"/>
  <c r="R75" i="11"/>
  <c r="L75" i="11"/>
  <c r="H75" i="11"/>
  <c r="U74" i="11"/>
  <c r="R74" i="11"/>
  <c r="L74" i="11"/>
  <c r="H74" i="11"/>
  <c r="R73" i="11"/>
  <c r="L73" i="11"/>
  <c r="U72" i="11"/>
  <c r="R72" i="11"/>
  <c r="L72" i="11"/>
  <c r="H72" i="11"/>
  <c r="U71" i="11"/>
  <c r="R71" i="11"/>
  <c r="L71" i="11"/>
  <c r="H71" i="11"/>
  <c r="U70" i="11"/>
  <c r="R70" i="11"/>
  <c r="L70" i="11"/>
  <c r="H70" i="11"/>
  <c r="U69" i="11"/>
  <c r="R69" i="11"/>
  <c r="L69" i="11"/>
  <c r="H69" i="11"/>
  <c r="U68" i="11"/>
  <c r="R68" i="11"/>
  <c r="L68" i="11"/>
  <c r="H68" i="11"/>
  <c r="R67" i="11"/>
  <c r="L67" i="11"/>
  <c r="U66" i="11"/>
  <c r="R66" i="11"/>
  <c r="L66" i="11"/>
  <c r="H66" i="11"/>
  <c r="U65" i="11"/>
  <c r="R65" i="11"/>
  <c r="V65" i="11" s="1"/>
  <c r="X65" i="11" s="1"/>
  <c r="L65" i="11"/>
  <c r="H65" i="11"/>
  <c r="R64" i="11"/>
  <c r="L64" i="11"/>
  <c r="U63" i="11"/>
  <c r="R63" i="11"/>
  <c r="L63" i="11"/>
  <c r="H63" i="11"/>
  <c r="R62" i="11"/>
  <c r="L62" i="11"/>
  <c r="U61" i="11"/>
  <c r="R61" i="11"/>
  <c r="V61" i="11" s="1"/>
  <c r="X61" i="11" s="1"/>
  <c r="L61" i="11"/>
  <c r="H61" i="11"/>
  <c r="U60" i="11"/>
  <c r="R60" i="11"/>
  <c r="L60" i="11"/>
  <c r="H60" i="11"/>
  <c r="U59" i="11"/>
  <c r="R59" i="11"/>
  <c r="L59" i="11"/>
  <c r="H59" i="11"/>
  <c r="U58" i="11"/>
  <c r="R58" i="11"/>
  <c r="L58" i="11"/>
  <c r="H58" i="11"/>
  <c r="U57" i="11"/>
  <c r="R57" i="11"/>
  <c r="L57" i="11"/>
  <c r="H57" i="11"/>
  <c r="U56" i="11"/>
  <c r="R56" i="11"/>
  <c r="L56" i="11"/>
  <c r="H56" i="11"/>
  <c r="U55" i="11"/>
  <c r="R55" i="11"/>
  <c r="L55" i="11"/>
  <c r="H55" i="11"/>
  <c r="U54" i="11"/>
  <c r="R54" i="11"/>
  <c r="L54" i="11"/>
  <c r="H54" i="11"/>
  <c r="R53" i="11"/>
  <c r="L53" i="11"/>
  <c r="U52" i="11"/>
  <c r="R52" i="11"/>
  <c r="L52" i="11"/>
  <c r="H52" i="11"/>
  <c r="U51" i="11"/>
  <c r="R51" i="11"/>
  <c r="L51" i="11"/>
  <c r="H51" i="11"/>
  <c r="U50" i="11"/>
  <c r="R50" i="11"/>
  <c r="L50" i="11"/>
  <c r="H50" i="11"/>
  <c r="U49" i="11"/>
  <c r="R49" i="11"/>
  <c r="L49" i="11"/>
  <c r="H49" i="11"/>
  <c r="U48" i="11"/>
  <c r="R48" i="11"/>
  <c r="L48" i="11"/>
  <c r="H48" i="11"/>
  <c r="U47" i="11"/>
  <c r="R47" i="11"/>
  <c r="L47" i="11"/>
  <c r="H47" i="11"/>
  <c r="U46" i="11"/>
  <c r="R46" i="11"/>
  <c r="L46" i="11"/>
  <c r="H46" i="11"/>
  <c r="U45" i="11"/>
  <c r="R45" i="11"/>
  <c r="L45" i="11"/>
  <c r="H45" i="11"/>
  <c r="U44" i="11"/>
  <c r="R44" i="11"/>
  <c r="L44" i="11"/>
  <c r="H44" i="11"/>
  <c r="U43" i="11"/>
  <c r="R43" i="11"/>
  <c r="L43" i="11"/>
  <c r="H43" i="11"/>
  <c r="U42" i="11"/>
  <c r="R42" i="11"/>
  <c r="L42" i="11"/>
  <c r="H42" i="11"/>
  <c r="U41" i="11"/>
  <c r="R41" i="11"/>
  <c r="L41" i="11"/>
  <c r="H41" i="11"/>
  <c r="U40" i="11"/>
  <c r="R40" i="11"/>
  <c r="L40" i="11"/>
  <c r="H40" i="11"/>
  <c r="U39" i="11"/>
  <c r="R39" i="11"/>
  <c r="L39" i="11"/>
  <c r="H39" i="11"/>
  <c r="U38" i="11"/>
  <c r="R38" i="11"/>
  <c r="L38" i="11"/>
  <c r="H38" i="11"/>
  <c r="U37" i="11"/>
  <c r="R37" i="11"/>
  <c r="L37" i="11"/>
  <c r="H37" i="11"/>
  <c r="U36" i="11"/>
  <c r="R36" i="11"/>
  <c r="L36" i="11"/>
  <c r="H36" i="11"/>
  <c r="U35" i="11"/>
  <c r="R35" i="11"/>
  <c r="L35" i="11"/>
  <c r="H35" i="11"/>
  <c r="U34" i="11"/>
  <c r="R34" i="11"/>
  <c r="L34" i="11"/>
  <c r="H34" i="11"/>
  <c r="U33" i="11"/>
  <c r="R33" i="11"/>
  <c r="L33" i="11"/>
  <c r="H33" i="11"/>
  <c r="U32" i="11"/>
  <c r="R32" i="11"/>
  <c r="L32" i="11"/>
  <c r="H32" i="11"/>
  <c r="U31" i="11"/>
  <c r="R31" i="11"/>
  <c r="L31" i="11"/>
  <c r="H31" i="11"/>
  <c r="U30" i="11"/>
  <c r="R30" i="11"/>
  <c r="L30" i="11"/>
  <c r="H30" i="11"/>
  <c r="U29" i="11"/>
  <c r="R29" i="11"/>
  <c r="L29" i="11"/>
  <c r="H29" i="11"/>
  <c r="U28" i="11"/>
  <c r="R28" i="11"/>
  <c r="L28" i="11"/>
  <c r="H28" i="11"/>
  <c r="U27" i="11"/>
  <c r="R27" i="11"/>
  <c r="L27" i="11"/>
  <c r="H27" i="11"/>
  <c r="U26" i="11"/>
  <c r="R26" i="11"/>
  <c r="L26" i="11"/>
  <c r="H26" i="11"/>
  <c r="U25" i="11"/>
  <c r="R25" i="11"/>
  <c r="L25" i="11"/>
  <c r="H25" i="11"/>
  <c r="U24" i="11"/>
  <c r="R24" i="11"/>
  <c r="L24" i="11"/>
  <c r="H24" i="11"/>
  <c r="U23" i="11"/>
  <c r="R23" i="11"/>
  <c r="L23" i="11"/>
  <c r="H23" i="11"/>
  <c r="U22" i="11"/>
  <c r="R22" i="11"/>
  <c r="L22" i="11"/>
  <c r="H22" i="11"/>
  <c r="U21" i="11"/>
  <c r="R21" i="11"/>
  <c r="L21" i="11"/>
  <c r="H21" i="11"/>
  <c r="U20" i="11"/>
  <c r="R20" i="11"/>
  <c r="L20" i="11"/>
  <c r="H20" i="11"/>
  <c r="U19" i="11"/>
  <c r="R19" i="11"/>
  <c r="L19" i="11"/>
  <c r="H19" i="11"/>
  <c r="U18" i="11"/>
  <c r="R18" i="11"/>
  <c r="L18" i="11"/>
  <c r="H18" i="11"/>
  <c r="U17" i="11"/>
  <c r="R17" i="11"/>
  <c r="L17" i="11"/>
  <c r="H17" i="11"/>
  <c r="U16" i="11"/>
  <c r="R16" i="11"/>
  <c r="L16" i="11"/>
  <c r="H16" i="11"/>
  <c r="U15" i="11"/>
  <c r="R15" i="11"/>
  <c r="L15" i="11"/>
  <c r="H15" i="11"/>
  <c r="U14" i="11"/>
  <c r="R14" i="11"/>
  <c r="L14" i="11"/>
  <c r="H14" i="11"/>
  <c r="U13" i="11"/>
  <c r="R13" i="11"/>
  <c r="L13" i="11"/>
  <c r="H13" i="11"/>
  <c r="U12" i="11"/>
  <c r="R12" i="11"/>
  <c r="L12" i="11"/>
  <c r="H12" i="11"/>
  <c r="U11" i="11"/>
  <c r="R11" i="11"/>
  <c r="L11" i="11"/>
  <c r="H11" i="11"/>
  <c r="U10" i="11"/>
  <c r="R10" i="11"/>
  <c r="L10" i="11"/>
  <c r="H10" i="11"/>
  <c r="U9" i="11"/>
  <c r="R9" i="11"/>
  <c r="L9" i="11"/>
  <c r="H9" i="11"/>
  <c r="W177" i="10"/>
  <c r="W189" i="10"/>
  <c r="W176" i="10"/>
  <c r="W187" i="10"/>
  <c r="V18" i="13" l="1"/>
  <c r="X18" i="13" s="1"/>
  <c r="V38" i="13"/>
  <c r="X38" i="13" s="1"/>
  <c r="V93" i="13"/>
  <c r="X93" i="13" s="1"/>
  <c r="V97" i="13"/>
  <c r="X97" i="13" s="1"/>
  <c r="V115" i="13"/>
  <c r="X115" i="13" s="1"/>
  <c r="V168" i="13"/>
  <c r="X168" i="13" s="1"/>
  <c r="V115" i="14"/>
  <c r="X115" i="14" s="1"/>
  <c r="V119" i="14"/>
  <c r="X119" i="14" s="1"/>
  <c r="V10" i="16"/>
  <c r="X10" i="16" s="1"/>
  <c r="V12" i="16"/>
  <c r="X12" i="16" s="1"/>
  <c r="V14" i="16"/>
  <c r="X14" i="16" s="1"/>
  <c r="V16" i="16"/>
  <c r="X16" i="16" s="1"/>
  <c r="V18" i="16"/>
  <c r="X18" i="16" s="1"/>
  <c r="V20" i="16"/>
  <c r="X20" i="16" s="1"/>
  <c r="V22" i="16"/>
  <c r="X22" i="16" s="1"/>
  <c r="V24" i="16"/>
  <c r="X24" i="16" s="1"/>
  <c r="V26" i="16"/>
  <c r="X26" i="16" s="1"/>
  <c r="V28" i="16"/>
  <c r="X28" i="16" s="1"/>
  <c r="V30" i="16"/>
  <c r="X30" i="16" s="1"/>
  <c r="V34" i="16"/>
  <c r="X34" i="16" s="1"/>
  <c r="V36" i="16"/>
  <c r="X36" i="16" s="1"/>
  <c r="V38" i="16"/>
  <c r="X38" i="16" s="1"/>
  <c r="V40" i="16"/>
  <c r="X40" i="16" s="1"/>
  <c r="V42" i="16"/>
  <c r="X42" i="16" s="1"/>
  <c r="V44" i="16"/>
  <c r="X44" i="16" s="1"/>
  <c r="V46" i="16"/>
  <c r="X46" i="16" s="1"/>
  <c r="V48" i="16"/>
  <c r="X48" i="16" s="1"/>
  <c r="V50" i="16"/>
  <c r="X50" i="16" s="1"/>
  <c r="V52" i="16"/>
  <c r="X52" i="16" s="1"/>
  <c r="V55" i="16"/>
  <c r="X55" i="16" s="1"/>
  <c r="V57" i="16"/>
  <c r="X57" i="16" s="1"/>
  <c r="V59" i="16"/>
  <c r="X59" i="16" s="1"/>
  <c r="V61" i="16"/>
  <c r="X61" i="16" s="1"/>
  <c r="V65" i="16"/>
  <c r="X65" i="16" s="1"/>
  <c r="V68" i="16"/>
  <c r="X68" i="16" s="1"/>
  <c r="V70" i="16"/>
  <c r="X70" i="16" s="1"/>
  <c r="V72" i="16"/>
  <c r="X72" i="16" s="1"/>
  <c r="V75" i="16"/>
  <c r="X75" i="16" s="1"/>
  <c r="V77" i="16"/>
  <c r="X77" i="16" s="1"/>
  <c r="V79" i="16"/>
  <c r="X79" i="16" s="1"/>
  <c r="V81" i="16"/>
  <c r="X81" i="16" s="1"/>
  <c r="V83" i="16"/>
  <c r="X83" i="16" s="1"/>
  <c r="V85" i="16"/>
  <c r="X85" i="16" s="1"/>
  <c r="V87" i="16"/>
  <c r="X87" i="16" s="1"/>
  <c r="V90" i="16"/>
  <c r="X90" i="16" s="1"/>
  <c r="V93" i="16"/>
  <c r="X93" i="16" s="1"/>
  <c r="V95" i="16"/>
  <c r="X95" i="16" s="1"/>
  <c r="V97" i="16"/>
  <c r="X97" i="16" s="1"/>
  <c r="V99" i="16"/>
  <c r="X99" i="16" s="1"/>
  <c r="V101" i="16"/>
  <c r="X101" i="16" s="1"/>
  <c r="V103" i="16"/>
  <c r="X103" i="16" s="1"/>
  <c r="V105" i="16"/>
  <c r="X105" i="16" s="1"/>
  <c r="V108" i="16"/>
  <c r="X108" i="16" s="1"/>
  <c r="V110" i="16"/>
  <c r="X110" i="16" s="1"/>
  <c r="V112" i="16"/>
  <c r="X112" i="16" s="1"/>
  <c r="V114" i="16"/>
  <c r="X114" i="16" s="1"/>
  <c r="V116" i="16"/>
  <c r="X116" i="16" s="1"/>
  <c r="V119" i="16"/>
  <c r="X119" i="16" s="1"/>
  <c r="V121" i="16"/>
  <c r="X121" i="16" s="1"/>
  <c r="V123" i="16"/>
  <c r="X123" i="16" s="1"/>
  <c r="V126" i="16"/>
  <c r="X126" i="16" s="1"/>
  <c r="V130" i="16"/>
  <c r="X130" i="16" s="1"/>
  <c r="V134" i="16"/>
  <c r="X134" i="16" s="1"/>
  <c r="V136" i="16"/>
  <c r="X136" i="16" s="1"/>
  <c r="V138" i="16"/>
  <c r="X138" i="16" s="1"/>
  <c r="V140" i="16"/>
  <c r="X140" i="16" s="1"/>
  <c r="V142" i="16"/>
  <c r="X142" i="16" s="1"/>
  <c r="V143" i="16"/>
  <c r="X143" i="16" s="1"/>
  <c r="V145" i="16"/>
  <c r="X145" i="16" s="1"/>
  <c r="V146" i="16"/>
  <c r="X146" i="16" s="1"/>
  <c r="V147" i="16"/>
  <c r="X147" i="16" s="1"/>
  <c r="V149" i="16"/>
  <c r="X149" i="16" s="1"/>
  <c r="V150" i="16"/>
  <c r="X150" i="16" s="1"/>
  <c r="V151" i="16"/>
  <c r="X151" i="16" s="1"/>
  <c r="V154" i="16"/>
  <c r="X154" i="16" s="1"/>
  <c r="V155" i="16"/>
  <c r="X155" i="16" s="1"/>
  <c r="V156" i="16"/>
  <c r="X156" i="16" s="1"/>
  <c r="V159" i="16"/>
  <c r="X159" i="16" s="1"/>
  <c r="V160" i="16"/>
  <c r="X160" i="16" s="1"/>
  <c r="V161" i="16"/>
  <c r="X161" i="16" s="1"/>
  <c r="V163" i="16"/>
  <c r="X163" i="16" s="1"/>
  <c r="V164" i="16"/>
  <c r="X164" i="16" s="1"/>
  <c r="V165" i="16"/>
  <c r="X165" i="16" s="1"/>
  <c r="V167" i="16"/>
  <c r="X167" i="16" s="1"/>
  <c r="V169" i="16"/>
  <c r="X169" i="16" s="1"/>
  <c r="V171" i="16"/>
  <c r="X171" i="16" s="1"/>
  <c r="V173" i="16"/>
  <c r="X173" i="16" s="1"/>
  <c r="V175" i="16"/>
  <c r="X175" i="16" s="1"/>
  <c r="V177" i="16"/>
  <c r="X177" i="16" s="1"/>
  <c r="V179" i="16"/>
  <c r="X179" i="16" s="1"/>
  <c r="V181" i="16"/>
  <c r="X181" i="16" s="1"/>
  <c r="V183" i="16"/>
  <c r="X183" i="16" s="1"/>
  <c r="V185" i="16"/>
  <c r="X185" i="16" s="1"/>
  <c r="V187" i="16"/>
  <c r="X187" i="16" s="1"/>
  <c r="V191" i="16"/>
  <c r="X191" i="16" s="1"/>
  <c r="V195" i="16"/>
  <c r="X195" i="16" s="1"/>
  <c r="V11" i="16"/>
  <c r="X11" i="16" s="1"/>
  <c r="V15" i="16"/>
  <c r="X15" i="16" s="1"/>
  <c r="V19" i="16"/>
  <c r="X19" i="16" s="1"/>
  <c r="V23" i="16"/>
  <c r="X23" i="16" s="1"/>
  <c r="V27" i="16"/>
  <c r="X27" i="16" s="1"/>
  <c r="V31" i="16"/>
  <c r="X31" i="16" s="1"/>
  <c r="V35" i="16"/>
  <c r="X35" i="16" s="1"/>
  <c r="V39" i="16"/>
  <c r="X39" i="16" s="1"/>
  <c r="V43" i="16"/>
  <c r="X43" i="16" s="1"/>
  <c r="V47" i="16"/>
  <c r="X47" i="16" s="1"/>
  <c r="V51" i="16"/>
  <c r="X51" i="16" s="1"/>
  <c r="V56" i="16"/>
  <c r="X56" i="16" s="1"/>
  <c r="V60" i="16"/>
  <c r="X60" i="16" s="1"/>
  <c r="V66" i="16"/>
  <c r="X66" i="16" s="1"/>
  <c r="V71" i="16"/>
  <c r="X71" i="16" s="1"/>
  <c r="V76" i="16"/>
  <c r="X76" i="16" s="1"/>
  <c r="V80" i="16"/>
  <c r="X80" i="16" s="1"/>
  <c r="V84" i="16"/>
  <c r="X84" i="16" s="1"/>
  <c r="V89" i="16"/>
  <c r="X89" i="16" s="1"/>
  <c r="V94" i="16"/>
  <c r="X94" i="16" s="1"/>
  <c r="V98" i="16"/>
  <c r="X98" i="16" s="1"/>
  <c r="V102" i="16"/>
  <c r="X102" i="16" s="1"/>
  <c r="V106" i="16"/>
  <c r="X106" i="16" s="1"/>
  <c r="V111" i="16"/>
  <c r="X111" i="16" s="1"/>
  <c r="V115" i="16"/>
  <c r="X115" i="16" s="1"/>
  <c r="V120" i="16"/>
  <c r="X120" i="16" s="1"/>
  <c r="V124" i="16"/>
  <c r="X124" i="16" s="1"/>
  <c r="V125" i="16"/>
  <c r="X125" i="16" s="1"/>
  <c r="V131" i="16"/>
  <c r="X131" i="16" s="1"/>
  <c r="V133" i="16"/>
  <c r="X133" i="16" s="1"/>
  <c r="V137" i="16"/>
  <c r="X137" i="16" s="1"/>
  <c r="V168" i="16"/>
  <c r="X168" i="16" s="1"/>
  <c r="V172" i="16"/>
  <c r="X172" i="16" s="1"/>
  <c r="V176" i="16"/>
  <c r="X176" i="16" s="1"/>
  <c r="V180" i="16"/>
  <c r="X180" i="16" s="1"/>
  <c r="V184" i="16"/>
  <c r="X184" i="16" s="1"/>
  <c r="V188" i="16"/>
  <c r="X188" i="16" s="1"/>
  <c r="V189" i="16"/>
  <c r="X189" i="16" s="1"/>
  <c r="V190" i="16"/>
  <c r="X190" i="16" s="1"/>
  <c r="V196" i="16"/>
  <c r="X196" i="16" s="1"/>
  <c r="V13" i="16"/>
  <c r="X13" i="16" s="1"/>
  <c r="V17" i="16"/>
  <c r="X17" i="16" s="1"/>
  <c r="V21" i="16"/>
  <c r="X21" i="16" s="1"/>
  <c r="V25" i="16"/>
  <c r="X25" i="16" s="1"/>
  <c r="V29" i="16"/>
  <c r="X29" i="16" s="1"/>
  <c r="V33" i="16"/>
  <c r="X33" i="16" s="1"/>
  <c r="V37" i="16"/>
  <c r="X37" i="16" s="1"/>
  <c r="V41" i="16"/>
  <c r="X41" i="16" s="1"/>
  <c r="V45" i="16"/>
  <c r="X45" i="16" s="1"/>
  <c r="V49" i="16"/>
  <c r="X49" i="16" s="1"/>
  <c r="V54" i="16"/>
  <c r="X54" i="16" s="1"/>
  <c r="V58" i="16"/>
  <c r="X58" i="16" s="1"/>
  <c r="V63" i="16"/>
  <c r="X63" i="16" s="1"/>
  <c r="V69" i="16"/>
  <c r="X69" i="16" s="1"/>
  <c r="V74" i="16"/>
  <c r="X74" i="16" s="1"/>
  <c r="V78" i="16"/>
  <c r="X78" i="16" s="1"/>
  <c r="V82" i="16"/>
  <c r="X82" i="16" s="1"/>
  <c r="V86" i="16"/>
  <c r="X86" i="16" s="1"/>
  <c r="V91" i="16"/>
  <c r="X91" i="16" s="1"/>
  <c r="V92" i="16"/>
  <c r="X92" i="16" s="1"/>
  <c r="V96" i="16"/>
  <c r="X96" i="16" s="1"/>
  <c r="V100" i="16"/>
  <c r="X100" i="16" s="1"/>
  <c r="V104" i="16"/>
  <c r="X104" i="16" s="1"/>
  <c r="V109" i="16"/>
  <c r="X109" i="16" s="1"/>
  <c r="V113" i="16"/>
  <c r="X113" i="16" s="1"/>
  <c r="V117" i="16"/>
  <c r="X117" i="16" s="1"/>
  <c r="V122" i="16"/>
  <c r="X122" i="16" s="1"/>
  <c r="V127" i="16"/>
  <c r="X127" i="16" s="1"/>
  <c r="V128" i="16"/>
  <c r="X128" i="16" s="1"/>
  <c r="V129" i="16"/>
  <c r="X129" i="16" s="1"/>
  <c r="V135" i="16"/>
  <c r="X135" i="16" s="1"/>
  <c r="V139" i="16"/>
  <c r="X139" i="16" s="1"/>
  <c r="V144" i="16"/>
  <c r="X144" i="16" s="1"/>
  <c r="V148" i="16"/>
  <c r="X148" i="16" s="1"/>
  <c r="V152" i="16"/>
  <c r="X152" i="16" s="1"/>
  <c r="V153" i="16"/>
  <c r="X153" i="16" s="1"/>
  <c r="V158" i="16"/>
  <c r="X158" i="16" s="1"/>
  <c r="V162" i="16"/>
  <c r="X162" i="16" s="1"/>
  <c r="V166" i="16"/>
  <c r="X166" i="16" s="1"/>
  <c r="V170" i="16"/>
  <c r="X170" i="16" s="1"/>
  <c r="V174" i="16"/>
  <c r="X174" i="16" s="1"/>
  <c r="V178" i="16"/>
  <c r="X178" i="16" s="1"/>
  <c r="V182" i="16"/>
  <c r="X182" i="16" s="1"/>
  <c r="V186" i="16"/>
  <c r="X186" i="16" s="1"/>
  <c r="V192" i="16"/>
  <c r="X192" i="16" s="1"/>
  <c r="V193" i="16"/>
  <c r="X193" i="16" s="1"/>
  <c r="V194" i="16"/>
  <c r="X194" i="16" s="1"/>
  <c r="V197" i="16"/>
  <c r="X197" i="16" s="1"/>
  <c r="V9" i="16"/>
  <c r="X9" i="16" s="1"/>
  <c r="V128" i="15"/>
  <c r="X128" i="15" s="1"/>
  <c r="V34" i="15"/>
  <c r="X34" i="15" s="1"/>
  <c r="V32" i="15"/>
  <c r="X32" i="15" s="1"/>
  <c r="V27" i="15"/>
  <c r="X27" i="15" s="1"/>
  <c r="V24" i="15"/>
  <c r="X24" i="15" s="1"/>
  <c r="V17" i="15"/>
  <c r="X17" i="15" s="1"/>
  <c r="V10" i="15"/>
  <c r="X10" i="15" s="1"/>
  <c r="V89" i="15"/>
  <c r="X89" i="15" s="1"/>
  <c r="V81" i="15"/>
  <c r="X81" i="15" s="1"/>
  <c r="V85" i="15"/>
  <c r="X85" i="15" s="1"/>
  <c r="V31" i="15"/>
  <c r="X31" i="15" s="1"/>
  <c r="V15" i="15"/>
  <c r="X15" i="15" s="1"/>
  <c r="V11" i="15"/>
  <c r="X11" i="15" s="1"/>
  <c r="V177" i="15"/>
  <c r="V186" i="15"/>
  <c r="X186" i="15" s="1"/>
  <c r="V188" i="15"/>
  <c r="V143" i="15"/>
  <c r="X143" i="15" s="1"/>
  <c r="V39" i="15"/>
  <c r="X39" i="15" s="1"/>
  <c r="V40" i="15"/>
  <c r="X40" i="15" s="1"/>
  <c r="V41" i="15"/>
  <c r="X41" i="15" s="1"/>
  <c r="V42" i="15"/>
  <c r="X42" i="15" s="1"/>
  <c r="V43" i="15"/>
  <c r="X43" i="15" s="1"/>
  <c r="V47" i="15"/>
  <c r="X47" i="15" s="1"/>
  <c r="V48" i="15"/>
  <c r="X48" i="15" s="1"/>
  <c r="V49" i="15"/>
  <c r="X49" i="15" s="1"/>
  <c r="V50" i="15"/>
  <c r="X50" i="15" s="1"/>
  <c r="V51" i="15"/>
  <c r="X51" i="15" s="1"/>
  <c r="V57" i="15"/>
  <c r="X57" i="15" s="1"/>
  <c r="V58" i="15"/>
  <c r="X58" i="15" s="1"/>
  <c r="V59" i="15"/>
  <c r="X59" i="15" s="1"/>
  <c r="V60" i="15"/>
  <c r="X60" i="15" s="1"/>
  <c r="V61" i="15"/>
  <c r="X61" i="15" s="1"/>
  <c r="V65" i="15"/>
  <c r="X65" i="15" s="1"/>
  <c r="V66" i="15"/>
  <c r="X66" i="15" s="1"/>
  <c r="V68" i="15"/>
  <c r="X68" i="15" s="1"/>
  <c r="V69" i="15"/>
  <c r="X69" i="15" s="1"/>
  <c r="V70" i="15"/>
  <c r="X70" i="15" s="1"/>
  <c r="V110" i="15"/>
  <c r="X110" i="15" s="1"/>
  <c r="V111" i="15"/>
  <c r="X111" i="15" s="1"/>
  <c r="V112" i="15"/>
  <c r="X112" i="15" s="1"/>
  <c r="V113" i="15"/>
  <c r="X113" i="15" s="1"/>
  <c r="V114" i="15"/>
  <c r="X114" i="15" s="1"/>
  <c r="V119" i="15"/>
  <c r="X119" i="15" s="1"/>
  <c r="V120" i="15"/>
  <c r="X120" i="15" s="1"/>
  <c r="V121" i="15"/>
  <c r="V144" i="15"/>
  <c r="X144" i="15" s="1"/>
  <c r="V145" i="15"/>
  <c r="X145" i="15" s="1"/>
  <c r="V146" i="15"/>
  <c r="X146" i="15" s="1"/>
  <c r="V147" i="15"/>
  <c r="X147" i="15" s="1"/>
  <c r="V151" i="15"/>
  <c r="X151" i="15" s="1"/>
  <c r="V152" i="15"/>
  <c r="X152" i="15" s="1"/>
  <c r="V153" i="15"/>
  <c r="X153" i="15" s="1"/>
  <c r="V154" i="15"/>
  <c r="X154" i="15" s="1"/>
  <c r="V155" i="15"/>
  <c r="X155" i="15" s="1"/>
  <c r="V161" i="15"/>
  <c r="X161" i="15" s="1"/>
  <c r="V162" i="15"/>
  <c r="X162" i="15" s="1"/>
  <c r="V163" i="15"/>
  <c r="X163" i="15" s="1"/>
  <c r="V164" i="15"/>
  <c r="X164" i="15" s="1"/>
  <c r="V165" i="15"/>
  <c r="X165" i="15" s="1"/>
  <c r="V169" i="15"/>
  <c r="X169" i="15" s="1"/>
  <c r="V170" i="15"/>
  <c r="X170" i="15" s="1"/>
  <c r="V171" i="15"/>
  <c r="X171" i="15" s="1"/>
  <c r="V172" i="15"/>
  <c r="X172" i="15" s="1"/>
  <c r="V178" i="15"/>
  <c r="X178" i="15" s="1"/>
  <c r="V179" i="15"/>
  <c r="X179" i="15" s="1"/>
  <c r="V180" i="15"/>
  <c r="X180" i="15" s="1"/>
  <c r="V181" i="15"/>
  <c r="X181" i="15" s="1"/>
  <c r="V192" i="15"/>
  <c r="X192" i="15" s="1"/>
  <c r="V193" i="15"/>
  <c r="X193" i="15" s="1"/>
  <c r="V194" i="15"/>
  <c r="X194" i="15" s="1"/>
  <c r="V196" i="15"/>
  <c r="X196" i="15" s="1"/>
  <c r="V197" i="15"/>
  <c r="X197" i="15" s="1"/>
  <c r="V12" i="15"/>
  <c r="X12" i="15" s="1"/>
  <c r="V13" i="15"/>
  <c r="X13" i="15" s="1"/>
  <c r="V14" i="15"/>
  <c r="X14" i="15" s="1"/>
  <c r="V20" i="15"/>
  <c r="X20" i="15" s="1"/>
  <c r="V21" i="15"/>
  <c r="X21" i="15" s="1"/>
  <c r="V22" i="15"/>
  <c r="X22" i="15" s="1"/>
  <c r="V28" i="15"/>
  <c r="X28" i="15" s="1"/>
  <c r="V29" i="15"/>
  <c r="X29" i="15" s="1"/>
  <c r="V30" i="15"/>
  <c r="X30" i="15" s="1"/>
  <c r="V36" i="15"/>
  <c r="X36" i="15" s="1"/>
  <c r="V37" i="15"/>
  <c r="X37" i="15" s="1"/>
  <c r="V38" i="15"/>
  <c r="X38" i="15" s="1"/>
  <c r="V44" i="15"/>
  <c r="X44" i="15" s="1"/>
  <c r="V45" i="15"/>
  <c r="X45" i="15" s="1"/>
  <c r="V46" i="15"/>
  <c r="X46" i="15" s="1"/>
  <c r="V52" i="15"/>
  <c r="X52" i="15" s="1"/>
  <c r="V54" i="15"/>
  <c r="X54" i="15" s="1"/>
  <c r="V55" i="15"/>
  <c r="X55" i="15" s="1"/>
  <c r="V56" i="15"/>
  <c r="X56" i="15" s="1"/>
  <c r="V63" i="15"/>
  <c r="X63" i="15" s="1"/>
  <c r="V72" i="15"/>
  <c r="X72" i="15" s="1"/>
  <c r="V74" i="15"/>
  <c r="X74" i="15" s="1"/>
  <c r="V75" i="15"/>
  <c r="X75" i="15" s="1"/>
  <c r="V76" i="15"/>
  <c r="X76" i="15" s="1"/>
  <c r="V82" i="15"/>
  <c r="X82" i="15" s="1"/>
  <c r="V83" i="15"/>
  <c r="X83" i="15" s="1"/>
  <c r="V84" i="15"/>
  <c r="X84" i="15" s="1"/>
  <c r="V90" i="15"/>
  <c r="X90" i="15" s="1"/>
  <c r="V91" i="15"/>
  <c r="X91" i="15" s="1"/>
  <c r="V92" i="15"/>
  <c r="X92" i="15" s="1"/>
  <c r="V93" i="15"/>
  <c r="X93" i="15" s="1"/>
  <c r="V99" i="15"/>
  <c r="X99" i="15" s="1"/>
  <c r="V100" i="15"/>
  <c r="X100" i="15" s="1"/>
  <c r="V101" i="15"/>
  <c r="X101" i="15" s="1"/>
  <c r="V108" i="15"/>
  <c r="X108" i="15" s="1"/>
  <c r="V109" i="15"/>
  <c r="X109" i="15" s="1"/>
  <c r="V116" i="15"/>
  <c r="X116" i="15" s="1"/>
  <c r="V117" i="15"/>
  <c r="X117" i="15" s="1"/>
  <c r="V122" i="15"/>
  <c r="X122" i="15" s="1"/>
  <c r="V123" i="15"/>
  <c r="X123" i="15" s="1"/>
  <c r="V129" i="15"/>
  <c r="X129" i="15" s="1"/>
  <c r="V130" i="15"/>
  <c r="X130" i="15" s="1"/>
  <c r="V131" i="15"/>
  <c r="X131" i="15" s="1"/>
  <c r="V138" i="15"/>
  <c r="X138" i="15" s="1"/>
  <c r="V139" i="15"/>
  <c r="X139" i="15" s="1"/>
  <c r="V140" i="15"/>
  <c r="X140" i="15" s="1"/>
  <c r="V142" i="15"/>
  <c r="X142" i="15" s="1"/>
  <c r="V148" i="15"/>
  <c r="X148" i="15" s="1"/>
  <c r="V149" i="15"/>
  <c r="X149" i="15" s="1"/>
  <c r="V150" i="15"/>
  <c r="X150" i="15" s="1"/>
  <c r="V156" i="15"/>
  <c r="X156" i="15" s="1"/>
  <c r="V158" i="15"/>
  <c r="X158" i="15" s="1"/>
  <c r="V159" i="15"/>
  <c r="X159" i="15" s="1"/>
  <c r="V160" i="15"/>
  <c r="X160" i="15" s="1"/>
  <c r="V166" i="15"/>
  <c r="X166" i="15" s="1"/>
  <c r="V167" i="15"/>
  <c r="X167" i="15" s="1"/>
  <c r="V168" i="15"/>
  <c r="X168" i="15" s="1"/>
  <c r="V174" i="15"/>
  <c r="X174" i="15" s="1"/>
  <c r="V175" i="15"/>
  <c r="X175" i="15" s="1"/>
  <c r="V176" i="15"/>
  <c r="X176" i="15" s="1"/>
  <c r="V183" i="15"/>
  <c r="X183" i="15" s="1"/>
  <c r="V184" i="15"/>
  <c r="X184" i="15" s="1"/>
  <c r="V185" i="15"/>
  <c r="X185" i="15" s="1"/>
  <c r="V190" i="15"/>
  <c r="X190" i="15" s="1"/>
  <c r="V191" i="15"/>
  <c r="X191" i="15" s="1"/>
  <c r="X188" i="15"/>
  <c r="V195" i="15"/>
  <c r="X195" i="15" s="1"/>
  <c r="V189" i="15"/>
  <c r="X189" i="15" s="1"/>
  <c r="X177" i="15"/>
  <c r="V187" i="15"/>
  <c r="X187" i="15" s="1"/>
  <c r="D200" i="15"/>
  <c r="V9" i="15"/>
  <c r="X9" i="15" s="1"/>
  <c r="R200" i="15"/>
  <c r="V115" i="15"/>
  <c r="X115" i="15" s="1"/>
  <c r="X121" i="15"/>
  <c r="V180" i="14"/>
  <c r="X180" i="14" s="1"/>
  <c r="V161" i="14"/>
  <c r="X161" i="14" s="1"/>
  <c r="V165" i="14"/>
  <c r="X165" i="14" s="1"/>
  <c r="V173" i="14"/>
  <c r="X173" i="14" s="1"/>
  <c r="V75" i="14"/>
  <c r="X75" i="14" s="1"/>
  <c r="V63" i="14"/>
  <c r="X63" i="14" s="1"/>
  <c r="V41" i="14"/>
  <c r="X41" i="14" s="1"/>
  <c r="V49" i="14"/>
  <c r="X49" i="14" s="1"/>
  <c r="V37" i="14"/>
  <c r="X37" i="14" s="1"/>
  <c r="V33" i="14"/>
  <c r="X33" i="14" s="1"/>
  <c r="V25" i="14"/>
  <c r="X25" i="14" s="1"/>
  <c r="V17" i="14"/>
  <c r="X17" i="14" s="1"/>
  <c r="V81" i="14"/>
  <c r="X81" i="14" s="1"/>
  <c r="V89" i="14"/>
  <c r="X89" i="14" s="1"/>
  <c r="V91" i="14"/>
  <c r="X91" i="14" s="1"/>
  <c r="V93" i="14"/>
  <c r="X93" i="14" s="1"/>
  <c r="V95" i="14"/>
  <c r="X95" i="14" s="1"/>
  <c r="V97" i="14"/>
  <c r="X97" i="14" s="1"/>
  <c r="V99" i="14"/>
  <c r="X99" i="14" s="1"/>
  <c r="V101" i="14"/>
  <c r="X101" i="14" s="1"/>
  <c r="V117" i="14"/>
  <c r="X117" i="14" s="1"/>
  <c r="V145" i="14"/>
  <c r="X145" i="14" s="1"/>
  <c r="V153" i="14"/>
  <c r="X153" i="14" s="1"/>
  <c r="V163" i="14"/>
  <c r="X163" i="14" s="1"/>
  <c r="V171" i="14"/>
  <c r="X171" i="14" s="1"/>
  <c r="V103" i="14"/>
  <c r="X103" i="14" s="1"/>
  <c r="V26" i="14"/>
  <c r="X26" i="14" s="1"/>
  <c r="V122" i="14"/>
  <c r="X122" i="14" s="1"/>
  <c r="V9" i="14"/>
  <c r="X9" i="14" s="1"/>
  <c r="V11" i="14"/>
  <c r="X11" i="14" s="1"/>
  <c r="V27" i="14"/>
  <c r="X27" i="14" s="1"/>
  <c r="V105" i="14"/>
  <c r="X105" i="14" s="1"/>
  <c r="V109" i="14"/>
  <c r="X109" i="14" s="1"/>
  <c r="V123" i="14"/>
  <c r="X123" i="14" s="1"/>
  <c r="V125" i="14"/>
  <c r="X125" i="14" s="1"/>
  <c r="V135" i="14"/>
  <c r="X135" i="14" s="1"/>
  <c r="V18" i="14"/>
  <c r="X18" i="14" s="1"/>
  <c r="V20" i="14"/>
  <c r="X20" i="14" s="1"/>
  <c r="V28" i="14"/>
  <c r="X28" i="14" s="1"/>
  <c r="V34" i="14"/>
  <c r="X34" i="14" s="1"/>
  <c r="V36" i="14"/>
  <c r="X36" i="14" s="1"/>
  <c r="V42" i="14"/>
  <c r="X42" i="14" s="1"/>
  <c r="V44" i="14"/>
  <c r="X44" i="14" s="1"/>
  <c r="V50" i="14"/>
  <c r="X50" i="14" s="1"/>
  <c r="V52" i="14"/>
  <c r="X52" i="14" s="1"/>
  <c r="V54" i="14"/>
  <c r="X54" i="14" s="1"/>
  <c r="V60" i="14"/>
  <c r="X60" i="14" s="1"/>
  <c r="V70" i="14"/>
  <c r="X70" i="14" s="1"/>
  <c r="V72" i="14"/>
  <c r="X72" i="14" s="1"/>
  <c r="V80" i="14"/>
  <c r="X80" i="14" s="1"/>
  <c r="V94" i="14"/>
  <c r="X94" i="14" s="1"/>
  <c r="V98" i="14"/>
  <c r="X98" i="14" s="1"/>
  <c r="V102" i="14"/>
  <c r="X102" i="14" s="1"/>
  <c r="V116" i="14"/>
  <c r="X116" i="14" s="1"/>
  <c r="V134" i="14"/>
  <c r="X134" i="14" s="1"/>
  <c r="V144" i="14"/>
  <c r="X144" i="14" s="1"/>
  <c r="V152" i="14"/>
  <c r="X152" i="14" s="1"/>
  <c r="V162" i="14"/>
  <c r="X162" i="14" s="1"/>
  <c r="V170" i="14"/>
  <c r="X170" i="14" s="1"/>
  <c r="V184" i="14"/>
  <c r="X184" i="14" s="1"/>
  <c r="V194" i="14"/>
  <c r="X194" i="14" s="1"/>
  <c r="V195" i="14"/>
  <c r="X195" i="14" s="1"/>
  <c r="V14" i="14"/>
  <c r="X14" i="14" s="1"/>
  <c r="V15" i="14"/>
  <c r="X15" i="14" s="1"/>
  <c r="V16" i="14"/>
  <c r="X16" i="14" s="1"/>
  <c r="V22" i="14"/>
  <c r="X22" i="14" s="1"/>
  <c r="V23" i="14"/>
  <c r="X23" i="14" s="1"/>
  <c r="V24" i="14"/>
  <c r="X24" i="14" s="1"/>
  <c r="V30" i="14"/>
  <c r="X30" i="14" s="1"/>
  <c r="V31" i="14"/>
  <c r="X31" i="14" s="1"/>
  <c r="V32" i="14"/>
  <c r="X32" i="14" s="1"/>
  <c r="V38" i="14"/>
  <c r="X38" i="14" s="1"/>
  <c r="V39" i="14"/>
  <c r="X39" i="14" s="1"/>
  <c r="V40" i="14"/>
  <c r="X40" i="14" s="1"/>
  <c r="V46" i="14"/>
  <c r="X46" i="14" s="1"/>
  <c r="V47" i="14"/>
  <c r="X47" i="14" s="1"/>
  <c r="V48" i="14"/>
  <c r="X48" i="14" s="1"/>
  <c r="V56" i="14"/>
  <c r="X56" i="14" s="1"/>
  <c r="V57" i="14"/>
  <c r="X57" i="14" s="1"/>
  <c r="V58" i="14"/>
  <c r="X58" i="14" s="1"/>
  <c r="V65" i="14"/>
  <c r="X65" i="14" s="1"/>
  <c r="V66" i="14"/>
  <c r="X66" i="14" s="1"/>
  <c r="V68" i="14"/>
  <c r="X68" i="14" s="1"/>
  <c r="V76" i="14"/>
  <c r="X76" i="14" s="1"/>
  <c r="V77" i="14"/>
  <c r="X77" i="14" s="1"/>
  <c r="V84" i="14"/>
  <c r="X84" i="14" s="1"/>
  <c r="V85" i="14"/>
  <c r="X85" i="14" s="1"/>
  <c r="V111" i="14"/>
  <c r="X111" i="14" s="1"/>
  <c r="V113" i="14"/>
  <c r="X113" i="14" s="1"/>
  <c r="V114" i="14"/>
  <c r="X114" i="14" s="1"/>
  <c r="V120" i="14"/>
  <c r="X120" i="14" s="1"/>
  <c r="V121" i="14"/>
  <c r="V127" i="14"/>
  <c r="X127" i="14" s="1"/>
  <c r="V129" i="14"/>
  <c r="X129" i="14" s="1"/>
  <c r="V130" i="14"/>
  <c r="X130" i="14" s="1"/>
  <c r="V131" i="14"/>
  <c r="X131" i="14" s="1"/>
  <c r="V138" i="14"/>
  <c r="X138" i="14" s="1"/>
  <c r="V139" i="14"/>
  <c r="X139" i="14" s="1"/>
  <c r="V148" i="14"/>
  <c r="X148" i="14" s="1"/>
  <c r="V149" i="14"/>
  <c r="X149" i="14" s="1"/>
  <c r="V156" i="14"/>
  <c r="X156" i="14" s="1"/>
  <c r="V158" i="14"/>
  <c r="X158" i="14" s="1"/>
  <c r="V159" i="14"/>
  <c r="X159" i="14" s="1"/>
  <c r="V166" i="14"/>
  <c r="X166" i="14" s="1"/>
  <c r="V167" i="14"/>
  <c r="X167" i="14" s="1"/>
  <c r="V174" i="14"/>
  <c r="X174" i="14" s="1"/>
  <c r="V175" i="14"/>
  <c r="X175" i="14" s="1"/>
  <c r="V179" i="14"/>
  <c r="X179" i="14" s="1"/>
  <c r="V187" i="14"/>
  <c r="X187" i="14" s="1"/>
  <c r="V191" i="14"/>
  <c r="X191" i="14" s="1"/>
  <c r="V128" i="14"/>
  <c r="X128" i="14" s="1"/>
  <c r="V124" i="14"/>
  <c r="X124" i="14" s="1"/>
  <c r="V112" i="14"/>
  <c r="X112" i="14" s="1"/>
  <c r="V108" i="14"/>
  <c r="X108" i="14" s="1"/>
  <c r="V104" i="14"/>
  <c r="X104" i="14" s="1"/>
  <c r="V100" i="14"/>
  <c r="X100" i="14" s="1"/>
  <c r="V96" i="14"/>
  <c r="X96" i="14" s="1"/>
  <c r="V92" i="14"/>
  <c r="X92" i="14" s="1"/>
  <c r="X177" i="14"/>
  <c r="V190" i="14"/>
  <c r="X190" i="14" s="1"/>
  <c r="V186" i="14"/>
  <c r="X186" i="14" s="1"/>
  <c r="V182" i="14"/>
  <c r="X182" i="14" s="1"/>
  <c r="V178" i="14"/>
  <c r="X178" i="14" s="1"/>
  <c r="V74" i="14"/>
  <c r="X74" i="14" s="1"/>
  <c r="V78" i="14"/>
  <c r="X78" i="14" s="1"/>
  <c r="V82" i="14"/>
  <c r="X82" i="14" s="1"/>
  <c r="V86" i="14"/>
  <c r="X86" i="14" s="1"/>
  <c r="V90" i="14"/>
  <c r="X90" i="14" s="1"/>
  <c r="V136" i="14"/>
  <c r="X136" i="14" s="1"/>
  <c r="V140" i="14"/>
  <c r="X140" i="14" s="1"/>
  <c r="V142" i="14"/>
  <c r="X142" i="14" s="1"/>
  <c r="V146" i="14"/>
  <c r="X146" i="14" s="1"/>
  <c r="V150" i="14"/>
  <c r="X150" i="14" s="1"/>
  <c r="V154" i="14"/>
  <c r="X154" i="14" s="1"/>
  <c r="V160" i="14"/>
  <c r="X160" i="14" s="1"/>
  <c r="V164" i="14"/>
  <c r="X164" i="14" s="1"/>
  <c r="V168" i="14"/>
  <c r="X168" i="14" s="1"/>
  <c r="V172" i="14"/>
  <c r="X172" i="14" s="1"/>
  <c r="V176" i="14"/>
  <c r="X176" i="14" s="1"/>
  <c r="V192" i="14"/>
  <c r="X192" i="14" s="1"/>
  <c r="V196" i="14"/>
  <c r="X196" i="14" s="1"/>
  <c r="D200" i="14"/>
  <c r="V13" i="14"/>
  <c r="X13" i="14" s="1"/>
  <c r="X121" i="14"/>
  <c r="W200" i="14"/>
  <c r="V31" i="13"/>
  <c r="X31" i="13" s="1"/>
  <c r="V29" i="13"/>
  <c r="X29" i="13" s="1"/>
  <c r="V33" i="13"/>
  <c r="X33" i="13" s="1"/>
  <c r="V49" i="13"/>
  <c r="X49" i="13" s="1"/>
  <c r="V77" i="13"/>
  <c r="X77" i="13" s="1"/>
  <c r="V13" i="13"/>
  <c r="X13" i="13" s="1"/>
  <c r="V41" i="13"/>
  <c r="X41" i="13" s="1"/>
  <c r="V57" i="13"/>
  <c r="X57" i="13" s="1"/>
  <c r="V184" i="13"/>
  <c r="X184" i="13" s="1"/>
  <c r="V180" i="13"/>
  <c r="X180" i="13" s="1"/>
  <c r="V172" i="13"/>
  <c r="X172" i="13" s="1"/>
  <c r="V164" i="13"/>
  <c r="X164" i="13" s="1"/>
  <c r="V156" i="13"/>
  <c r="X156" i="13" s="1"/>
  <c r="V152" i="13"/>
  <c r="X152" i="13" s="1"/>
  <c r="V128" i="13"/>
  <c r="X128" i="13" s="1"/>
  <c r="V120" i="13"/>
  <c r="X120" i="13" s="1"/>
  <c r="V86" i="13"/>
  <c r="X86" i="13" s="1"/>
  <c r="V78" i="13"/>
  <c r="X78" i="13" s="1"/>
  <c r="V70" i="13"/>
  <c r="X70" i="13" s="1"/>
  <c r="V58" i="13"/>
  <c r="X58" i="13" s="1"/>
  <c r="V50" i="13"/>
  <c r="X50" i="13" s="1"/>
  <c r="V42" i="13"/>
  <c r="X42" i="13" s="1"/>
  <c r="V34" i="13"/>
  <c r="X34" i="13" s="1"/>
  <c r="V14" i="13"/>
  <c r="X14" i="13" s="1"/>
  <c r="V69" i="13"/>
  <c r="X69" i="13" s="1"/>
  <c r="V85" i="13"/>
  <c r="X85" i="13" s="1"/>
  <c r="V125" i="13"/>
  <c r="X125" i="13" s="1"/>
  <c r="V155" i="13"/>
  <c r="X155" i="13" s="1"/>
  <c r="V183" i="13"/>
  <c r="X183" i="13" s="1"/>
  <c r="V10" i="13"/>
  <c r="X10" i="13" s="1"/>
  <c r="V12" i="13"/>
  <c r="X12" i="13" s="1"/>
  <c r="V20" i="13"/>
  <c r="X20" i="13" s="1"/>
  <c r="V24" i="13"/>
  <c r="X24" i="13" s="1"/>
  <c r="V28" i="13"/>
  <c r="X28" i="13" s="1"/>
  <c r="V32" i="13"/>
  <c r="X32" i="13" s="1"/>
  <c r="V40" i="13"/>
  <c r="X40" i="13" s="1"/>
  <c r="V48" i="13"/>
  <c r="X48" i="13" s="1"/>
  <c r="V56" i="13"/>
  <c r="X56" i="13" s="1"/>
  <c r="V68" i="13"/>
  <c r="X68" i="13" s="1"/>
  <c r="V76" i="13"/>
  <c r="X76" i="13" s="1"/>
  <c r="V84" i="13"/>
  <c r="X84" i="13" s="1"/>
  <c r="V94" i="13"/>
  <c r="X94" i="13" s="1"/>
  <c r="V96" i="13"/>
  <c r="X96" i="13" s="1"/>
  <c r="V98" i="13"/>
  <c r="X98" i="13" s="1"/>
  <c r="V100" i="13"/>
  <c r="X100" i="13" s="1"/>
  <c r="V112" i="13"/>
  <c r="X112" i="13" s="1"/>
  <c r="V114" i="13"/>
  <c r="X114" i="13" s="1"/>
  <c r="V116" i="13"/>
  <c r="X116" i="13" s="1"/>
  <c r="V126" i="13"/>
  <c r="X126" i="13" s="1"/>
  <c r="V136" i="13"/>
  <c r="X136" i="13" s="1"/>
  <c r="V138" i="13"/>
  <c r="X138" i="13" s="1"/>
  <c r="V140" i="13"/>
  <c r="X140" i="13" s="1"/>
  <c r="V142" i="13"/>
  <c r="X142" i="13" s="1"/>
  <c r="V144" i="13"/>
  <c r="X144" i="13" s="1"/>
  <c r="V162" i="13"/>
  <c r="X162" i="13" s="1"/>
  <c r="V170" i="13"/>
  <c r="X170" i="13" s="1"/>
  <c r="V190" i="13"/>
  <c r="X190" i="13" s="1"/>
  <c r="V192" i="13"/>
  <c r="X192" i="13" s="1"/>
  <c r="V194" i="13"/>
  <c r="X194" i="13" s="1"/>
  <c r="V196" i="13"/>
  <c r="X196" i="13" s="1"/>
  <c r="V146" i="13"/>
  <c r="X146" i="13" s="1"/>
  <c r="V148" i="13"/>
  <c r="X148" i="13" s="1"/>
  <c r="V153" i="13"/>
  <c r="X153" i="13" s="1"/>
  <c r="V158" i="13"/>
  <c r="X158" i="13" s="1"/>
  <c r="V166" i="13"/>
  <c r="X166" i="13" s="1"/>
  <c r="V174" i="13"/>
  <c r="X174" i="13" s="1"/>
  <c r="V191" i="13"/>
  <c r="X191" i="13" s="1"/>
  <c r="V177" i="13"/>
  <c r="V173" i="13"/>
  <c r="X173" i="13" s="1"/>
  <c r="V169" i="13"/>
  <c r="X169" i="13" s="1"/>
  <c r="V165" i="13"/>
  <c r="X165" i="13" s="1"/>
  <c r="V161" i="13"/>
  <c r="X161" i="13" s="1"/>
  <c r="V16" i="13"/>
  <c r="X16" i="13" s="1"/>
  <c r="V17" i="13"/>
  <c r="X17" i="13" s="1"/>
  <c r="V22" i="13"/>
  <c r="X22" i="13" s="1"/>
  <c r="V26" i="13"/>
  <c r="X26" i="13" s="1"/>
  <c r="V30" i="13"/>
  <c r="X30" i="13" s="1"/>
  <c r="V36" i="13"/>
  <c r="X36" i="13" s="1"/>
  <c r="V37" i="13"/>
  <c r="X37" i="13" s="1"/>
  <c r="V44" i="13"/>
  <c r="X44" i="13" s="1"/>
  <c r="V45" i="13"/>
  <c r="X45" i="13" s="1"/>
  <c r="V52" i="13"/>
  <c r="X52" i="13" s="1"/>
  <c r="V60" i="13"/>
  <c r="X60" i="13" s="1"/>
  <c r="V61" i="13"/>
  <c r="X61" i="13" s="1"/>
  <c r="V63" i="13"/>
  <c r="X63" i="13" s="1"/>
  <c r="V65" i="13"/>
  <c r="X65" i="13" s="1"/>
  <c r="V72" i="13"/>
  <c r="X72" i="13" s="1"/>
  <c r="V80" i="13"/>
  <c r="X80" i="13" s="1"/>
  <c r="V81" i="13"/>
  <c r="X81" i="13" s="1"/>
  <c r="V90" i="13"/>
  <c r="X90" i="13" s="1"/>
  <c r="V91" i="13"/>
  <c r="X91" i="13" s="1"/>
  <c r="V92" i="13"/>
  <c r="X92" i="13" s="1"/>
  <c r="V102" i="13"/>
  <c r="X102" i="13" s="1"/>
  <c r="V104" i="13"/>
  <c r="X104" i="13" s="1"/>
  <c r="V105" i="13"/>
  <c r="X105" i="13" s="1"/>
  <c r="V106" i="13"/>
  <c r="X106" i="13" s="1"/>
  <c r="V108" i="13"/>
  <c r="X108" i="13" s="1"/>
  <c r="V110" i="13"/>
  <c r="X110" i="13" s="1"/>
  <c r="V121" i="13"/>
  <c r="X121" i="13" s="1"/>
  <c r="V122" i="13"/>
  <c r="X122" i="13" s="1"/>
  <c r="V129" i="13"/>
  <c r="X129" i="13" s="1"/>
  <c r="V130" i="13"/>
  <c r="X130" i="13" s="1"/>
  <c r="V134" i="13"/>
  <c r="X134" i="13" s="1"/>
  <c r="V149" i="13"/>
  <c r="X149" i="13" s="1"/>
  <c r="V181" i="13"/>
  <c r="X181" i="13" s="1"/>
  <c r="V185" i="13"/>
  <c r="X185" i="13" s="1"/>
  <c r="V188" i="13"/>
  <c r="X188" i="13" s="1"/>
  <c r="V195" i="13"/>
  <c r="X195" i="13" s="1"/>
  <c r="V189" i="13"/>
  <c r="X189" i="13" s="1"/>
  <c r="V175" i="13"/>
  <c r="X175" i="13" s="1"/>
  <c r="V171" i="13"/>
  <c r="X171" i="13" s="1"/>
  <c r="V167" i="13"/>
  <c r="X167" i="13" s="1"/>
  <c r="V163" i="13"/>
  <c r="X163" i="13" s="1"/>
  <c r="V159" i="13"/>
  <c r="X159" i="13" s="1"/>
  <c r="V147" i="13"/>
  <c r="X147" i="13" s="1"/>
  <c r="V143" i="13"/>
  <c r="X143" i="13" s="1"/>
  <c r="V137" i="13"/>
  <c r="X137" i="13" s="1"/>
  <c r="V133" i="13"/>
  <c r="X133" i="13" s="1"/>
  <c r="V113" i="13"/>
  <c r="X113" i="13" s="1"/>
  <c r="V109" i="13"/>
  <c r="X109" i="13" s="1"/>
  <c r="V103" i="13"/>
  <c r="X103" i="13" s="1"/>
  <c r="V99" i="13"/>
  <c r="X99" i="13" s="1"/>
  <c r="V95" i="13"/>
  <c r="X95" i="13" s="1"/>
  <c r="X177" i="13"/>
  <c r="V15" i="13"/>
  <c r="X15" i="13" s="1"/>
  <c r="V35" i="13"/>
  <c r="X35" i="13" s="1"/>
  <c r="V39" i="13"/>
  <c r="X39" i="13" s="1"/>
  <c r="V43" i="13"/>
  <c r="X43" i="13" s="1"/>
  <c r="V47" i="13"/>
  <c r="X47" i="13" s="1"/>
  <c r="V51" i="13"/>
  <c r="X51" i="13" s="1"/>
  <c r="V55" i="13"/>
  <c r="X55" i="13" s="1"/>
  <c r="V59" i="13"/>
  <c r="X59" i="13" s="1"/>
  <c r="V71" i="13"/>
  <c r="X71" i="13" s="1"/>
  <c r="V75" i="13"/>
  <c r="X75" i="13" s="1"/>
  <c r="V79" i="13"/>
  <c r="X79" i="13" s="1"/>
  <c r="V83" i="13"/>
  <c r="X83" i="13" s="1"/>
  <c r="V87" i="13"/>
  <c r="X87" i="13" s="1"/>
  <c r="V89" i="13"/>
  <c r="X89" i="13" s="1"/>
  <c r="V117" i="13"/>
  <c r="X117" i="13" s="1"/>
  <c r="V119" i="13"/>
  <c r="X119" i="13" s="1"/>
  <c r="V123" i="13"/>
  <c r="X123" i="13" s="1"/>
  <c r="V127" i="13"/>
  <c r="X127" i="13" s="1"/>
  <c r="V131" i="13"/>
  <c r="X131" i="13" s="1"/>
  <c r="D200" i="13"/>
  <c r="V19" i="13"/>
  <c r="X19" i="13" s="1"/>
  <c r="X187" i="13"/>
  <c r="W200" i="13"/>
  <c r="V172" i="12"/>
  <c r="X172" i="12" s="1"/>
  <c r="V158" i="12"/>
  <c r="X158" i="12" s="1"/>
  <c r="V160" i="12"/>
  <c r="X160" i="12" s="1"/>
  <c r="V162" i="12"/>
  <c r="X162" i="12" s="1"/>
  <c r="V164" i="12"/>
  <c r="X164" i="12" s="1"/>
  <c r="V168" i="12"/>
  <c r="X168" i="12" s="1"/>
  <c r="V170" i="12"/>
  <c r="X170" i="12" s="1"/>
  <c r="V68" i="12"/>
  <c r="X68" i="12" s="1"/>
  <c r="V56" i="12"/>
  <c r="X56" i="12" s="1"/>
  <c r="V39" i="12"/>
  <c r="X39" i="12" s="1"/>
  <c r="V31" i="12"/>
  <c r="X31" i="12" s="1"/>
  <c r="V182" i="12"/>
  <c r="X182" i="12" s="1"/>
  <c r="V180" i="12"/>
  <c r="X180" i="12" s="1"/>
  <c r="V166" i="12"/>
  <c r="X166" i="12" s="1"/>
  <c r="V85" i="12"/>
  <c r="X85" i="12" s="1"/>
  <c r="V40" i="12"/>
  <c r="X40" i="12" s="1"/>
  <c r="V24" i="12"/>
  <c r="X24" i="12" s="1"/>
  <c r="V15" i="12"/>
  <c r="X15" i="12" s="1"/>
  <c r="V14" i="12"/>
  <c r="X14" i="12" s="1"/>
  <c r="V130" i="12"/>
  <c r="X130" i="12" s="1"/>
  <c r="V128" i="12"/>
  <c r="X128" i="12" s="1"/>
  <c r="V87" i="12"/>
  <c r="X87" i="12" s="1"/>
  <c r="V75" i="12"/>
  <c r="X75" i="12" s="1"/>
  <c r="V69" i="12"/>
  <c r="X69" i="12" s="1"/>
  <c r="V55" i="12"/>
  <c r="X55" i="12" s="1"/>
  <c r="V41" i="12"/>
  <c r="X41" i="12" s="1"/>
  <c r="V49" i="12"/>
  <c r="X49" i="12" s="1"/>
  <c r="V37" i="12"/>
  <c r="X37" i="12" s="1"/>
  <c r="V33" i="12"/>
  <c r="X33" i="12" s="1"/>
  <c r="V29" i="12"/>
  <c r="X29" i="12" s="1"/>
  <c r="V25" i="12"/>
  <c r="X25" i="12" s="1"/>
  <c r="V20" i="12"/>
  <c r="X20" i="12" s="1"/>
  <c r="V16" i="12"/>
  <c r="X16" i="12" s="1"/>
  <c r="V12" i="12"/>
  <c r="X12" i="12" s="1"/>
  <c r="V188" i="12"/>
  <c r="X188" i="12" s="1"/>
  <c r="V108" i="12"/>
  <c r="X108" i="12" s="1"/>
  <c r="V112" i="12"/>
  <c r="X112" i="12" s="1"/>
  <c r="V117" i="12"/>
  <c r="X117" i="12" s="1"/>
  <c r="V121" i="12"/>
  <c r="X121" i="12" s="1"/>
  <c r="V125" i="12"/>
  <c r="V140" i="12"/>
  <c r="X140" i="12" s="1"/>
  <c r="V143" i="12"/>
  <c r="X143" i="12" s="1"/>
  <c r="V145" i="12"/>
  <c r="X145" i="12" s="1"/>
  <c r="V147" i="12"/>
  <c r="X147" i="12" s="1"/>
  <c r="V149" i="12"/>
  <c r="X149" i="12" s="1"/>
  <c r="V151" i="12"/>
  <c r="X151" i="12" s="1"/>
  <c r="V153" i="12"/>
  <c r="X153" i="12" s="1"/>
  <c r="V174" i="12"/>
  <c r="X174" i="12" s="1"/>
  <c r="V176" i="12"/>
  <c r="X176" i="12" s="1"/>
  <c r="V191" i="12"/>
  <c r="X191" i="12" s="1"/>
  <c r="V194" i="12"/>
  <c r="X194" i="12" s="1"/>
  <c r="R200" i="12"/>
  <c r="V101" i="12"/>
  <c r="X101" i="12" s="1"/>
  <c r="V102" i="12"/>
  <c r="X102" i="12" s="1"/>
  <c r="V103" i="12"/>
  <c r="X103" i="12" s="1"/>
  <c r="V109" i="12"/>
  <c r="X109" i="12" s="1"/>
  <c r="V110" i="12"/>
  <c r="X110" i="12" s="1"/>
  <c r="V111" i="12"/>
  <c r="X111" i="12" s="1"/>
  <c r="V119" i="12"/>
  <c r="X119" i="12" s="1"/>
  <c r="V120" i="12"/>
  <c r="X120" i="12" s="1"/>
  <c r="V127" i="12"/>
  <c r="X127" i="12" s="1"/>
  <c r="V131" i="12"/>
  <c r="X131" i="12" s="1"/>
  <c r="V133" i="12"/>
  <c r="X133" i="12" s="1"/>
  <c r="V137" i="12"/>
  <c r="X137" i="12" s="1"/>
  <c r="V142" i="12"/>
  <c r="X142" i="12" s="1"/>
  <c r="V146" i="12"/>
  <c r="X146" i="12" s="1"/>
  <c r="V150" i="12"/>
  <c r="X150" i="12" s="1"/>
  <c r="V154" i="12"/>
  <c r="X154" i="12" s="1"/>
  <c r="V159" i="12"/>
  <c r="X159" i="12" s="1"/>
  <c r="V163" i="12"/>
  <c r="X163" i="12" s="1"/>
  <c r="V167" i="12"/>
  <c r="X167" i="12" s="1"/>
  <c r="V171" i="12"/>
  <c r="X171" i="12" s="1"/>
  <c r="V175" i="12"/>
  <c r="X175" i="12" s="1"/>
  <c r="V178" i="12"/>
  <c r="X178" i="12" s="1"/>
  <c r="V179" i="12"/>
  <c r="X179" i="12" s="1"/>
  <c r="V183" i="12"/>
  <c r="X183" i="12" s="1"/>
  <c r="V187" i="12"/>
  <c r="X187" i="12" s="1"/>
  <c r="V190" i="12"/>
  <c r="X190" i="12" s="1"/>
  <c r="V196" i="12"/>
  <c r="X196" i="12" s="1"/>
  <c r="V9" i="12"/>
  <c r="X9" i="12" s="1"/>
  <c r="V10" i="12"/>
  <c r="X10" i="12" s="1"/>
  <c r="V11" i="12"/>
  <c r="X11" i="12" s="1"/>
  <c r="V17" i="12"/>
  <c r="X17" i="12" s="1"/>
  <c r="V18" i="12"/>
  <c r="X18" i="12" s="1"/>
  <c r="V19" i="12"/>
  <c r="X19" i="12" s="1"/>
  <c r="V26" i="12"/>
  <c r="X26" i="12" s="1"/>
  <c r="V27" i="12"/>
  <c r="X27" i="12" s="1"/>
  <c r="V28" i="12"/>
  <c r="X28" i="12" s="1"/>
  <c r="V34" i="12"/>
  <c r="X34" i="12" s="1"/>
  <c r="V35" i="12"/>
  <c r="X35" i="12" s="1"/>
  <c r="V36" i="12"/>
  <c r="X36" i="12" s="1"/>
  <c r="V42" i="12"/>
  <c r="X42" i="12" s="1"/>
  <c r="V43" i="12"/>
  <c r="X43" i="12" s="1"/>
  <c r="V44" i="12"/>
  <c r="X44" i="12" s="1"/>
  <c r="V50" i="12"/>
  <c r="X50" i="12" s="1"/>
  <c r="V51" i="12"/>
  <c r="X51" i="12" s="1"/>
  <c r="V52" i="12"/>
  <c r="X52" i="12" s="1"/>
  <c r="V54" i="12"/>
  <c r="X54" i="12" s="1"/>
  <c r="V60" i="12"/>
  <c r="X60" i="12" s="1"/>
  <c r="V61" i="12"/>
  <c r="X61" i="12" s="1"/>
  <c r="V70" i="12"/>
  <c r="X70" i="12" s="1"/>
  <c r="V71" i="12"/>
  <c r="X71" i="12" s="1"/>
  <c r="V72" i="12"/>
  <c r="X72" i="12" s="1"/>
  <c r="V74" i="12"/>
  <c r="X74" i="12" s="1"/>
  <c r="V80" i="12"/>
  <c r="X80" i="12" s="1"/>
  <c r="V81" i="12"/>
  <c r="X81" i="12" s="1"/>
  <c r="V82" i="12"/>
  <c r="X82" i="12" s="1"/>
  <c r="V89" i="12"/>
  <c r="X89" i="12" s="1"/>
  <c r="V90" i="12"/>
  <c r="X90" i="12" s="1"/>
  <c r="V91" i="12"/>
  <c r="X91" i="12" s="1"/>
  <c r="V97" i="12"/>
  <c r="X97" i="12" s="1"/>
  <c r="V98" i="12"/>
  <c r="X98" i="12" s="1"/>
  <c r="V99" i="12"/>
  <c r="X99" i="12" s="1"/>
  <c r="V105" i="12"/>
  <c r="X105" i="12" s="1"/>
  <c r="V106" i="12"/>
  <c r="X106" i="12" s="1"/>
  <c r="V114" i="12"/>
  <c r="X114" i="12" s="1"/>
  <c r="V115" i="12"/>
  <c r="X115" i="12" s="1"/>
  <c r="V116" i="12"/>
  <c r="X116" i="12" s="1"/>
  <c r="V122" i="12"/>
  <c r="X122" i="12" s="1"/>
  <c r="V123" i="12"/>
  <c r="X123" i="12" s="1"/>
  <c r="V124" i="12"/>
  <c r="X124" i="12" s="1"/>
  <c r="V129" i="12"/>
  <c r="X129" i="12" s="1"/>
  <c r="V135" i="12"/>
  <c r="X135" i="12" s="1"/>
  <c r="V139" i="12"/>
  <c r="X139" i="12" s="1"/>
  <c r="V144" i="12"/>
  <c r="X144" i="12" s="1"/>
  <c r="V148" i="12"/>
  <c r="X148" i="12" s="1"/>
  <c r="V152" i="12"/>
  <c r="X152" i="12" s="1"/>
  <c r="V156" i="12"/>
  <c r="X156" i="12" s="1"/>
  <c r="V161" i="12"/>
  <c r="X161" i="12" s="1"/>
  <c r="V165" i="12"/>
  <c r="X165" i="12" s="1"/>
  <c r="V169" i="12"/>
  <c r="X169" i="12" s="1"/>
  <c r="V173" i="12"/>
  <c r="X173" i="12" s="1"/>
  <c r="V177" i="12"/>
  <c r="X177" i="12" s="1"/>
  <c r="V181" i="12"/>
  <c r="X181" i="12" s="1"/>
  <c r="V185" i="12"/>
  <c r="X185" i="12" s="1"/>
  <c r="V189" i="12"/>
  <c r="V192" i="12"/>
  <c r="X192" i="12" s="1"/>
  <c r="V197" i="12"/>
  <c r="X197" i="12" s="1"/>
  <c r="V195" i="12"/>
  <c r="X195" i="12" s="1"/>
  <c r="V193" i="12"/>
  <c r="X193" i="12" s="1"/>
  <c r="D200" i="12"/>
  <c r="V23" i="12"/>
  <c r="X23" i="12" s="1"/>
  <c r="V113" i="12"/>
  <c r="X113" i="12" s="1"/>
  <c r="X189" i="12"/>
  <c r="X125" i="12"/>
  <c r="V166" i="11"/>
  <c r="X166" i="11" s="1"/>
  <c r="V170" i="11"/>
  <c r="X170" i="11" s="1"/>
  <c r="V174" i="11"/>
  <c r="X174" i="11" s="1"/>
  <c r="V57" i="11"/>
  <c r="X57" i="11" s="1"/>
  <c r="V89" i="11"/>
  <c r="X89" i="11" s="1"/>
  <c r="V81" i="11"/>
  <c r="X81" i="11" s="1"/>
  <c r="V77" i="11"/>
  <c r="X77" i="11" s="1"/>
  <c r="V85" i="11"/>
  <c r="X85" i="11" s="1"/>
  <c r="V71" i="11"/>
  <c r="X71" i="11" s="1"/>
  <c r="V43" i="11"/>
  <c r="X43" i="11" s="1"/>
  <c r="V51" i="11"/>
  <c r="X51" i="11" s="1"/>
  <c r="V47" i="11"/>
  <c r="X47" i="11" s="1"/>
  <c r="V39" i="11"/>
  <c r="X39" i="11" s="1"/>
  <c r="V31" i="11"/>
  <c r="X31" i="11" s="1"/>
  <c r="V150" i="11"/>
  <c r="X150" i="11" s="1"/>
  <c r="V154" i="11"/>
  <c r="X154" i="11" s="1"/>
  <c r="V158" i="11"/>
  <c r="X158" i="11" s="1"/>
  <c r="V162" i="11"/>
  <c r="X162" i="11" s="1"/>
  <c r="V193" i="11"/>
  <c r="X193" i="11" s="1"/>
  <c r="V114" i="11"/>
  <c r="X114" i="11" s="1"/>
  <c r="V119" i="11"/>
  <c r="X119" i="11" s="1"/>
  <c r="V123" i="11"/>
  <c r="X123" i="11" s="1"/>
  <c r="V127" i="11"/>
  <c r="X127" i="11" s="1"/>
  <c r="V134" i="11"/>
  <c r="X134" i="11" s="1"/>
  <c r="V138" i="11"/>
  <c r="X138" i="11" s="1"/>
  <c r="V142" i="11"/>
  <c r="X142" i="11" s="1"/>
  <c r="V184" i="11"/>
  <c r="X184" i="11" s="1"/>
  <c r="V11" i="11"/>
  <c r="X11" i="11" s="1"/>
  <c r="V12" i="11"/>
  <c r="X12" i="11" s="1"/>
  <c r="V13" i="11"/>
  <c r="X13" i="11" s="1"/>
  <c r="V15" i="11"/>
  <c r="X15" i="11" s="1"/>
  <c r="V16" i="11"/>
  <c r="X16" i="11" s="1"/>
  <c r="V19" i="11"/>
  <c r="X19" i="11" s="1"/>
  <c r="V23" i="11"/>
  <c r="X23" i="11" s="1"/>
  <c r="V27" i="11"/>
  <c r="X27" i="11" s="1"/>
  <c r="V35" i="11"/>
  <c r="X35" i="11" s="1"/>
  <c r="V17" i="11"/>
  <c r="X17" i="11" s="1"/>
  <c r="V20" i="11"/>
  <c r="X20" i="11" s="1"/>
  <c r="V21" i="11"/>
  <c r="X21" i="11" s="1"/>
  <c r="V22" i="11"/>
  <c r="X22" i="11" s="1"/>
  <c r="V28" i="11"/>
  <c r="X28" i="11" s="1"/>
  <c r="V29" i="11"/>
  <c r="X29" i="11" s="1"/>
  <c r="V30" i="11"/>
  <c r="X30" i="11" s="1"/>
  <c r="V36" i="11"/>
  <c r="X36" i="11" s="1"/>
  <c r="V37" i="11"/>
  <c r="X37" i="11" s="1"/>
  <c r="V38" i="11"/>
  <c r="X38" i="11" s="1"/>
  <c r="V44" i="11"/>
  <c r="X44" i="11" s="1"/>
  <c r="V45" i="11"/>
  <c r="X45" i="11" s="1"/>
  <c r="V46" i="11"/>
  <c r="X46" i="11" s="1"/>
  <c r="V52" i="11"/>
  <c r="X52" i="11" s="1"/>
  <c r="V54" i="11"/>
  <c r="X54" i="11" s="1"/>
  <c r="V55" i="11"/>
  <c r="X55" i="11" s="1"/>
  <c r="V56" i="11"/>
  <c r="X56" i="11" s="1"/>
  <c r="V63" i="11"/>
  <c r="X63" i="11" s="1"/>
  <c r="V72" i="11"/>
  <c r="X72" i="11" s="1"/>
  <c r="V74" i="11"/>
  <c r="X74" i="11" s="1"/>
  <c r="V75" i="11"/>
  <c r="X75" i="11" s="1"/>
  <c r="V76" i="11"/>
  <c r="X76" i="11" s="1"/>
  <c r="V82" i="11"/>
  <c r="X82" i="11" s="1"/>
  <c r="V83" i="11"/>
  <c r="X83" i="11" s="1"/>
  <c r="V84" i="11"/>
  <c r="X84" i="11" s="1"/>
  <c r="V90" i="11"/>
  <c r="X90" i="11" s="1"/>
  <c r="V91" i="11"/>
  <c r="X91" i="11" s="1"/>
  <c r="V92" i="11"/>
  <c r="X92" i="11" s="1"/>
  <c r="V93" i="11"/>
  <c r="X93" i="11" s="1"/>
  <c r="V99" i="11"/>
  <c r="X99" i="11" s="1"/>
  <c r="V100" i="11"/>
  <c r="X100" i="11" s="1"/>
  <c r="V101" i="11"/>
  <c r="X101" i="11" s="1"/>
  <c r="V108" i="11"/>
  <c r="X108" i="11" s="1"/>
  <c r="V109" i="11"/>
  <c r="X109" i="11" s="1"/>
  <c r="V116" i="11"/>
  <c r="X116" i="11" s="1"/>
  <c r="V117" i="11"/>
  <c r="X117" i="11" s="1"/>
  <c r="V124" i="11"/>
  <c r="X124" i="11" s="1"/>
  <c r="V125" i="11"/>
  <c r="X125" i="11" s="1"/>
  <c r="V126" i="11"/>
  <c r="X126" i="11" s="1"/>
  <c r="V135" i="11"/>
  <c r="X135" i="11" s="1"/>
  <c r="V136" i="11"/>
  <c r="X136" i="11" s="1"/>
  <c r="V137" i="11"/>
  <c r="X137" i="11" s="1"/>
  <c r="V143" i="11"/>
  <c r="X143" i="11" s="1"/>
  <c r="V144" i="11"/>
  <c r="X144" i="11" s="1"/>
  <c r="V145" i="11"/>
  <c r="X145" i="11" s="1"/>
  <c r="V151" i="11"/>
  <c r="X151" i="11" s="1"/>
  <c r="V152" i="11"/>
  <c r="X152" i="11" s="1"/>
  <c r="V153" i="11"/>
  <c r="X153" i="11" s="1"/>
  <c r="V159" i="11"/>
  <c r="X159" i="11" s="1"/>
  <c r="V160" i="11"/>
  <c r="X160" i="11" s="1"/>
  <c r="V161" i="11"/>
  <c r="X161" i="11" s="1"/>
  <c r="V167" i="11"/>
  <c r="X167" i="11" s="1"/>
  <c r="V168" i="11"/>
  <c r="X168" i="11" s="1"/>
  <c r="V169" i="11"/>
  <c r="X169" i="11" s="1"/>
  <c r="V175" i="11"/>
  <c r="X175" i="11" s="1"/>
  <c r="V176" i="11"/>
  <c r="X176" i="11" s="1"/>
  <c r="V178" i="11"/>
  <c r="X178" i="11" s="1"/>
  <c r="V179" i="11"/>
  <c r="X179" i="11" s="1"/>
  <c r="V185" i="11"/>
  <c r="X185" i="11" s="1"/>
  <c r="V186" i="11"/>
  <c r="X186" i="11" s="1"/>
  <c r="V187" i="11"/>
  <c r="X187" i="11" s="1"/>
  <c r="V190" i="11"/>
  <c r="V194" i="11"/>
  <c r="X194" i="11" s="1"/>
  <c r="V196" i="11"/>
  <c r="X196" i="11" s="1"/>
  <c r="V197" i="11"/>
  <c r="X197" i="11" s="1"/>
  <c r="V10" i="11"/>
  <c r="X10" i="11" s="1"/>
  <c r="V14" i="11"/>
  <c r="X14" i="11" s="1"/>
  <c r="V18" i="11"/>
  <c r="X18" i="11" s="1"/>
  <c r="V24" i="11"/>
  <c r="X24" i="11" s="1"/>
  <c r="V25" i="11"/>
  <c r="X25" i="11" s="1"/>
  <c r="V26" i="11"/>
  <c r="X26" i="11" s="1"/>
  <c r="V32" i="11"/>
  <c r="X32" i="11" s="1"/>
  <c r="V33" i="11"/>
  <c r="X33" i="11" s="1"/>
  <c r="V34" i="11"/>
  <c r="X34" i="11" s="1"/>
  <c r="V40" i="11"/>
  <c r="X40" i="11" s="1"/>
  <c r="V41" i="11"/>
  <c r="X41" i="11" s="1"/>
  <c r="V42" i="11"/>
  <c r="X42" i="11" s="1"/>
  <c r="V48" i="11"/>
  <c r="X48" i="11" s="1"/>
  <c r="V49" i="11"/>
  <c r="X49" i="11" s="1"/>
  <c r="V50" i="11"/>
  <c r="X50" i="11" s="1"/>
  <c r="V58" i="11"/>
  <c r="X58" i="11" s="1"/>
  <c r="V59" i="11"/>
  <c r="X59" i="11" s="1"/>
  <c r="V60" i="11"/>
  <c r="X60" i="11" s="1"/>
  <c r="V66" i="11"/>
  <c r="X66" i="11" s="1"/>
  <c r="V68" i="11"/>
  <c r="X68" i="11" s="1"/>
  <c r="V69" i="11"/>
  <c r="X69" i="11" s="1"/>
  <c r="V70" i="11"/>
  <c r="X70" i="11" s="1"/>
  <c r="V78" i="11"/>
  <c r="X78" i="11" s="1"/>
  <c r="V79" i="11"/>
  <c r="X79" i="11" s="1"/>
  <c r="V80" i="11"/>
  <c r="X80" i="11" s="1"/>
  <c r="V86" i="11"/>
  <c r="X86" i="11" s="1"/>
  <c r="V87" i="11"/>
  <c r="X87" i="11" s="1"/>
  <c r="V95" i="11"/>
  <c r="X95" i="11" s="1"/>
  <c r="V96" i="11"/>
  <c r="X96" i="11" s="1"/>
  <c r="V97" i="11"/>
  <c r="X97" i="11" s="1"/>
  <c r="V103" i="11"/>
  <c r="X103" i="11" s="1"/>
  <c r="V104" i="11"/>
  <c r="X104" i="11" s="1"/>
  <c r="V105" i="11"/>
  <c r="X105" i="11" s="1"/>
  <c r="V111" i="11"/>
  <c r="X111" i="11" s="1"/>
  <c r="V112" i="11"/>
  <c r="X112" i="11" s="1"/>
  <c r="V113" i="11"/>
  <c r="X113" i="11" s="1"/>
  <c r="V120" i="11"/>
  <c r="X120" i="11" s="1"/>
  <c r="V121" i="11"/>
  <c r="X121" i="11" s="1"/>
  <c r="V122" i="11"/>
  <c r="X122" i="11" s="1"/>
  <c r="V128" i="11"/>
  <c r="X128" i="11" s="1"/>
  <c r="V129" i="11"/>
  <c r="X129" i="11" s="1"/>
  <c r="V130" i="11"/>
  <c r="X130" i="11" s="1"/>
  <c r="V131" i="11"/>
  <c r="X131" i="11" s="1"/>
  <c r="V133" i="11"/>
  <c r="X133" i="11" s="1"/>
  <c r="V139" i="11"/>
  <c r="X139" i="11" s="1"/>
  <c r="V140" i="11"/>
  <c r="X140" i="11" s="1"/>
  <c r="V147" i="11"/>
  <c r="X147" i="11" s="1"/>
  <c r="V148" i="11"/>
  <c r="X148" i="11" s="1"/>
  <c r="V149" i="11"/>
  <c r="X149" i="11" s="1"/>
  <c r="V155" i="11"/>
  <c r="X155" i="11" s="1"/>
  <c r="V156" i="11"/>
  <c r="X156" i="11" s="1"/>
  <c r="V163" i="11"/>
  <c r="X163" i="11" s="1"/>
  <c r="V164" i="11"/>
  <c r="X164" i="11" s="1"/>
  <c r="V165" i="11"/>
  <c r="X165" i="11" s="1"/>
  <c r="V171" i="11"/>
  <c r="X171" i="11" s="1"/>
  <c r="V172" i="11"/>
  <c r="X172" i="11" s="1"/>
  <c r="V173" i="11"/>
  <c r="X173" i="11" s="1"/>
  <c r="V177" i="11"/>
  <c r="X177" i="11" s="1"/>
  <c r="V181" i="11"/>
  <c r="X181" i="11" s="1"/>
  <c r="V182" i="11"/>
  <c r="X182" i="11" s="1"/>
  <c r="V183" i="11"/>
  <c r="X183" i="11" s="1"/>
  <c r="V188" i="11"/>
  <c r="X188" i="11" s="1"/>
  <c r="V189" i="11"/>
  <c r="X189" i="11" s="1"/>
  <c r="V191" i="11"/>
  <c r="X191" i="11" s="1"/>
  <c r="V192" i="11"/>
  <c r="X192" i="11" s="1"/>
  <c r="V195" i="11"/>
  <c r="X195" i="11" s="1"/>
  <c r="D200" i="11"/>
  <c r="V9" i="11"/>
  <c r="X9" i="11" s="1"/>
  <c r="R200" i="11"/>
  <c r="V115" i="11"/>
  <c r="X115" i="11" s="1"/>
  <c r="X190" i="11"/>
  <c r="X200" i="16" l="1"/>
  <c r="X200" i="15"/>
  <c r="X200" i="14"/>
  <c r="X200" i="13"/>
  <c r="X200" i="12"/>
  <c r="X200" i="11"/>
  <c r="Q199" i="1" l="1"/>
  <c r="Q200" i="2"/>
  <c r="Q200" i="3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9" i="10"/>
  <c r="S200" i="10"/>
  <c r="Q200" i="10"/>
  <c r="J200" i="10"/>
  <c r="I200" i="10"/>
  <c r="R198" i="10"/>
  <c r="L198" i="10"/>
  <c r="U197" i="10"/>
  <c r="R197" i="10"/>
  <c r="L197" i="10"/>
  <c r="H197" i="10"/>
  <c r="U196" i="10"/>
  <c r="R196" i="10"/>
  <c r="L196" i="10"/>
  <c r="H196" i="10"/>
  <c r="U195" i="10"/>
  <c r="R195" i="10"/>
  <c r="L195" i="10"/>
  <c r="H195" i="10"/>
  <c r="U194" i="10"/>
  <c r="R194" i="10"/>
  <c r="L194" i="10"/>
  <c r="H194" i="10"/>
  <c r="U193" i="10"/>
  <c r="R193" i="10"/>
  <c r="L193" i="10"/>
  <c r="H193" i="10"/>
  <c r="U192" i="10"/>
  <c r="R192" i="10"/>
  <c r="L192" i="10"/>
  <c r="H192" i="10"/>
  <c r="U191" i="10"/>
  <c r="R191" i="10"/>
  <c r="L191" i="10"/>
  <c r="H191" i="10"/>
  <c r="U190" i="10"/>
  <c r="R190" i="10"/>
  <c r="L190" i="10"/>
  <c r="H190" i="10"/>
  <c r="U189" i="10"/>
  <c r="R189" i="10"/>
  <c r="L189" i="10"/>
  <c r="H189" i="10"/>
  <c r="U188" i="10"/>
  <c r="R188" i="10"/>
  <c r="L188" i="10"/>
  <c r="H188" i="10"/>
  <c r="W200" i="10"/>
  <c r="U187" i="10"/>
  <c r="R187" i="10"/>
  <c r="L187" i="10"/>
  <c r="H187" i="10"/>
  <c r="U186" i="10"/>
  <c r="R186" i="10"/>
  <c r="L186" i="10"/>
  <c r="H186" i="10"/>
  <c r="U185" i="10"/>
  <c r="R185" i="10"/>
  <c r="L185" i="10"/>
  <c r="H185" i="10"/>
  <c r="U184" i="10"/>
  <c r="R184" i="10"/>
  <c r="L184" i="10"/>
  <c r="H184" i="10"/>
  <c r="U183" i="10"/>
  <c r="R183" i="10"/>
  <c r="V183" i="10" s="1"/>
  <c r="X183" i="10" s="1"/>
  <c r="L183" i="10"/>
  <c r="H183" i="10"/>
  <c r="U182" i="10"/>
  <c r="R182" i="10"/>
  <c r="L182" i="10"/>
  <c r="H182" i="10"/>
  <c r="U181" i="10"/>
  <c r="R181" i="10"/>
  <c r="L181" i="10"/>
  <c r="H181" i="10"/>
  <c r="U180" i="10"/>
  <c r="R180" i="10"/>
  <c r="L180" i="10"/>
  <c r="H180" i="10"/>
  <c r="U179" i="10"/>
  <c r="R179" i="10"/>
  <c r="L179" i="10"/>
  <c r="H179" i="10"/>
  <c r="U178" i="10"/>
  <c r="R178" i="10"/>
  <c r="L178" i="10"/>
  <c r="H178" i="10"/>
  <c r="U177" i="10"/>
  <c r="R177" i="10"/>
  <c r="L177" i="10"/>
  <c r="H177" i="10"/>
  <c r="U176" i="10"/>
  <c r="R176" i="10"/>
  <c r="L176" i="10"/>
  <c r="H176" i="10"/>
  <c r="U175" i="10"/>
  <c r="R175" i="10"/>
  <c r="L175" i="10"/>
  <c r="H175" i="10"/>
  <c r="U174" i="10"/>
  <c r="R174" i="10"/>
  <c r="L174" i="10"/>
  <c r="H174" i="10"/>
  <c r="U173" i="10"/>
  <c r="R173" i="10"/>
  <c r="L173" i="10"/>
  <c r="H173" i="10"/>
  <c r="U172" i="10"/>
  <c r="R172" i="10"/>
  <c r="L172" i="10"/>
  <c r="H172" i="10"/>
  <c r="U171" i="10"/>
  <c r="R171" i="10"/>
  <c r="L171" i="10"/>
  <c r="H171" i="10"/>
  <c r="U170" i="10"/>
  <c r="R170" i="10"/>
  <c r="L170" i="10"/>
  <c r="H170" i="10"/>
  <c r="U169" i="10"/>
  <c r="R169" i="10"/>
  <c r="L169" i="10"/>
  <c r="H169" i="10"/>
  <c r="U168" i="10"/>
  <c r="R168" i="10"/>
  <c r="L168" i="10"/>
  <c r="H168" i="10"/>
  <c r="U167" i="10"/>
  <c r="R167" i="10"/>
  <c r="L167" i="10"/>
  <c r="H167" i="10"/>
  <c r="U166" i="10"/>
  <c r="R166" i="10"/>
  <c r="L166" i="10"/>
  <c r="H166" i="10"/>
  <c r="U165" i="10"/>
  <c r="R165" i="10"/>
  <c r="L165" i="10"/>
  <c r="H165" i="10"/>
  <c r="U164" i="10"/>
  <c r="R164" i="10"/>
  <c r="L164" i="10"/>
  <c r="H164" i="10"/>
  <c r="U163" i="10"/>
  <c r="R163" i="10"/>
  <c r="L163" i="10"/>
  <c r="H163" i="10"/>
  <c r="U162" i="10"/>
  <c r="R162" i="10"/>
  <c r="L162" i="10"/>
  <c r="H162" i="10"/>
  <c r="U161" i="10"/>
  <c r="R161" i="10"/>
  <c r="L161" i="10"/>
  <c r="H161" i="10"/>
  <c r="U160" i="10"/>
  <c r="R160" i="10"/>
  <c r="L160" i="10"/>
  <c r="H160" i="10"/>
  <c r="U159" i="10"/>
  <c r="R159" i="10"/>
  <c r="L159" i="10"/>
  <c r="H159" i="10"/>
  <c r="U158" i="10"/>
  <c r="R158" i="10"/>
  <c r="L158" i="10"/>
  <c r="H158" i="10"/>
  <c r="R157" i="10"/>
  <c r="L157" i="10"/>
  <c r="U156" i="10"/>
  <c r="R156" i="10"/>
  <c r="L156" i="10"/>
  <c r="H156" i="10"/>
  <c r="U155" i="10"/>
  <c r="R155" i="10"/>
  <c r="L155" i="10"/>
  <c r="H155" i="10"/>
  <c r="U154" i="10"/>
  <c r="R154" i="10"/>
  <c r="L154" i="10"/>
  <c r="H154" i="10"/>
  <c r="U153" i="10"/>
  <c r="R153" i="10"/>
  <c r="L153" i="10"/>
  <c r="H153" i="10"/>
  <c r="U152" i="10"/>
  <c r="R152" i="10"/>
  <c r="L152" i="10"/>
  <c r="H152" i="10"/>
  <c r="U151" i="10"/>
  <c r="R151" i="10"/>
  <c r="L151" i="10"/>
  <c r="H151" i="10"/>
  <c r="U150" i="10"/>
  <c r="R150" i="10"/>
  <c r="L150" i="10"/>
  <c r="H150" i="10"/>
  <c r="U149" i="10"/>
  <c r="R149" i="10"/>
  <c r="L149" i="10"/>
  <c r="H149" i="10"/>
  <c r="U148" i="10"/>
  <c r="R148" i="10"/>
  <c r="L148" i="10"/>
  <c r="H148" i="10"/>
  <c r="U147" i="10"/>
  <c r="R147" i="10"/>
  <c r="L147" i="10"/>
  <c r="H147" i="10"/>
  <c r="U146" i="10"/>
  <c r="R146" i="10"/>
  <c r="L146" i="10"/>
  <c r="H146" i="10"/>
  <c r="U145" i="10"/>
  <c r="R145" i="10"/>
  <c r="L145" i="10"/>
  <c r="H145" i="10"/>
  <c r="U144" i="10"/>
  <c r="R144" i="10"/>
  <c r="L144" i="10"/>
  <c r="H144" i="10"/>
  <c r="U143" i="10"/>
  <c r="R143" i="10"/>
  <c r="L143" i="10"/>
  <c r="H143" i="10"/>
  <c r="U142" i="10"/>
  <c r="R142" i="10"/>
  <c r="L142" i="10"/>
  <c r="H142" i="10"/>
  <c r="R141" i="10"/>
  <c r="L141" i="10"/>
  <c r="U140" i="10"/>
  <c r="R140" i="10"/>
  <c r="L140" i="10"/>
  <c r="H140" i="10"/>
  <c r="U139" i="10"/>
  <c r="R139" i="10"/>
  <c r="L139" i="10"/>
  <c r="H139" i="10"/>
  <c r="U138" i="10"/>
  <c r="R138" i="10"/>
  <c r="L138" i="10"/>
  <c r="H138" i="10"/>
  <c r="U137" i="10"/>
  <c r="R137" i="10"/>
  <c r="L137" i="10"/>
  <c r="H137" i="10"/>
  <c r="U136" i="10"/>
  <c r="R136" i="10"/>
  <c r="L136" i="10"/>
  <c r="H136" i="10"/>
  <c r="U135" i="10"/>
  <c r="R135" i="10"/>
  <c r="L135" i="10"/>
  <c r="H135" i="10"/>
  <c r="U134" i="10"/>
  <c r="R134" i="10"/>
  <c r="L134" i="10"/>
  <c r="H134" i="10"/>
  <c r="U133" i="10"/>
  <c r="R133" i="10"/>
  <c r="L133" i="10"/>
  <c r="H133" i="10"/>
  <c r="R132" i="10"/>
  <c r="L132" i="10"/>
  <c r="U131" i="10"/>
  <c r="R131" i="10"/>
  <c r="L131" i="10"/>
  <c r="H131" i="10"/>
  <c r="U130" i="10"/>
  <c r="R130" i="10"/>
  <c r="L130" i="10"/>
  <c r="H130" i="10"/>
  <c r="U129" i="10"/>
  <c r="R129" i="10"/>
  <c r="L129" i="10"/>
  <c r="H129" i="10"/>
  <c r="U128" i="10"/>
  <c r="R128" i="10"/>
  <c r="L128" i="10"/>
  <c r="H128" i="10"/>
  <c r="U127" i="10"/>
  <c r="R127" i="10"/>
  <c r="L127" i="10"/>
  <c r="H127" i="10"/>
  <c r="U126" i="10"/>
  <c r="R126" i="10"/>
  <c r="L126" i="10"/>
  <c r="H126" i="10"/>
  <c r="U125" i="10"/>
  <c r="R125" i="10"/>
  <c r="L125" i="10"/>
  <c r="H125" i="10"/>
  <c r="U124" i="10"/>
  <c r="R124" i="10"/>
  <c r="L124" i="10"/>
  <c r="H124" i="10"/>
  <c r="U123" i="10"/>
  <c r="R123" i="10"/>
  <c r="L123" i="10"/>
  <c r="H123" i="10"/>
  <c r="U122" i="10"/>
  <c r="R122" i="10"/>
  <c r="L122" i="10"/>
  <c r="H122" i="10"/>
  <c r="U121" i="10"/>
  <c r="R121" i="10"/>
  <c r="L121" i="10"/>
  <c r="H121" i="10"/>
  <c r="U120" i="10"/>
  <c r="R120" i="10"/>
  <c r="L120" i="10"/>
  <c r="H120" i="10"/>
  <c r="U119" i="10"/>
  <c r="R119" i="10"/>
  <c r="L119" i="10"/>
  <c r="H119" i="10"/>
  <c r="R118" i="10"/>
  <c r="L118" i="10"/>
  <c r="U117" i="10"/>
  <c r="R117" i="10"/>
  <c r="L117" i="10"/>
  <c r="H117" i="10"/>
  <c r="U116" i="10"/>
  <c r="R116" i="10"/>
  <c r="L116" i="10"/>
  <c r="H116" i="10"/>
  <c r="U115" i="10"/>
  <c r="R115" i="10"/>
  <c r="L115" i="10"/>
  <c r="H115" i="10"/>
  <c r="U114" i="10"/>
  <c r="R114" i="10"/>
  <c r="L114" i="10"/>
  <c r="H114" i="10"/>
  <c r="U113" i="10"/>
  <c r="R113" i="10"/>
  <c r="L113" i="10"/>
  <c r="H113" i="10"/>
  <c r="U112" i="10"/>
  <c r="R112" i="10"/>
  <c r="L112" i="10"/>
  <c r="H112" i="10"/>
  <c r="U111" i="10"/>
  <c r="R111" i="10"/>
  <c r="L111" i="10"/>
  <c r="H111" i="10"/>
  <c r="U110" i="10"/>
  <c r="R110" i="10"/>
  <c r="L110" i="10"/>
  <c r="H110" i="10"/>
  <c r="U109" i="10"/>
  <c r="R109" i="10"/>
  <c r="L109" i="10"/>
  <c r="H109" i="10"/>
  <c r="U108" i="10"/>
  <c r="R108" i="10"/>
  <c r="L108" i="10"/>
  <c r="H108" i="10"/>
  <c r="R107" i="10"/>
  <c r="L107" i="10"/>
  <c r="U106" i="10"/>
  <c r="R106" i="10"/>
  <c r="L106" i="10"/>
  <c r="H106" i="10"/>
  <c r="U105" i="10"/>
  <c r="R105" i="10"/>
  <c r="L105" i="10"/>
  <c r="H105" i="10"/>
  <c r="U104" i="10"/>
  <c r="R104" i="10"/>
  <c r="L104" i="10"/>
  <c r="H104" i="10"/>
  <c r="U103" i="10"/>
  <c r="R103" i="10"/>
  <c r="L103" i="10"/>
  <c r="H103" i="10"/>
  <c r="U102" i="10"/>
  <c r="R102" i="10"/>
  <c r="L102" i="10"/>
  <c r="H102" i="10"/>
  <c r="U101" i="10"/>
  <c r="R101" i="10"/>
  <c r="L101" i="10"/>
  <c r="H101" i="10"/>
  <c r="U100" i="10"/>
  <c r="R100" i="10"/>
  <c r="L100" i="10"/>
  <c r="H100" i="10"/>
  <c r="U99" i="10"/>
  <c r="R99" i="10"/>
  <c r="L99" i="10"/>
  <c r="H99" i="10"/>
  <c r="U98" i="10"/>
  <c r="R98" i="10"/>
  <c r="L98" i="10"/>
  <c r="H98" i="10"/>
  <c r="U97" i="10"/>
  <c r="R97" i="10"/>
  <c r="L97" i="10"/>
  <c r="H97" i="10"/>
  <c r="U96" i="10"/>
  <c r="R96" i="10"/>
  <c r="L96" i="10"/>
  <c r="H96" i="10"/>
  <c r="U95" i="10"/>
  <c r="R95" i="10"/>
  <c r="L95" i="10"/>
  <c r="H95" i="10"/>
  <c r="U94" i="10"/>
  <c r="R94" i="10"/>
  <c r="L94" i="10"/>
  <c r="H94" i="10"/>
  <c r="V94" i="10"/>
  <c r="X94" i="10" s="1"/>
  <c r="U93" i="10"/>
  <c r="R93" i="10"/>
  <c r="L93" i="10"/>
  <c r="H93" i="10"/>
  <c r="U92" i="10"/>
  <c r="R92" i="10"/>
  <c r="V92" i="10" s="1"/>
  <c r="X92" i="10" s="1"/>
  <c r="L92" i="10"/>
  <c r="H92" i="10"/>
  <c r="U91" i="10"/>
  <c r="R91" i="10"/>
  <c r="L91" i="10"/>
  <c r="H91" i="10"/>
  <c r="U90" i="10"/>
  <c r="R90" i="10"/>
  <c r="L90" i="10"/>
  <c r="H90" i="10"/>
  <c r="U89" i="10"/>
  <c r="R89" i="10"/>
  <c r="L89" i="10"/>
  <c r="H89" i="10"/>
  <c r="R88" i="10"/>
  <c r="L88" i="10"/>
  <c r="U87" i="10"/>
  <c r="R87" i="10"/>
  <c r="L87" i="10"/>
  <c r="H87" i="10"/>
  <c r="U86" i="10"/>
  <c r="R86" i="10"/>
  <c r="L86" i="10"/>
  <c r="H86" i="10"/>
  <c r="U85" i="10"/>
  <c r="R85" i="10"/>
  <c r="L85" i="10"/>
  <c r="H85" i="10"/>
  <c r="U84" i="10"/>
  <c r="R84" i="10"/>
  <c r="L84" i="10"/>
  <c r="H84" i="10"/>
  <c r="U83" i="10"/>
  <c r="R83" i="10"/>
  <c r="V83" i="10" s="1"/>
  <c r="X83" i="10" s="1"/>
  <c r="L83" i="10"/>
  <c r="H83" i="10"/>
  <c r="U82" i="10"/>
  <c r="R82" i="10"/>
  <c r="L82" i="10"/>
  <c r="H82" i="10"/>
  <c r="U81" i="10"/>
  <c r="R81" i="10"/>
  <c r="L81" i="10"/>
  <c r="H81" i="10"/>
  <c r="U80" i="10"/>
  <c r="R80" i="10"/>
  <c r="L80" i="10"/>
  <c r="H80" i="10"/>
  <c r="U79" i="10"/>
  <c r="R79" i="10"/>
  <c r="L79" i="10"/>
  <c r="H79" i="10"/>
  <c r="U78" i="10"/>
  <c r="R78" i="10"/>
  <c r="L78" i="10"/>
  <c r="H78" i="10"/>
  <c r="U77" i="10"/>
  <c r="R77" i="10"/>
  <c r="L77" i="10"/>
  <c r="H77" i="10"/>
  <c r="U76" i="10"/>
  <c r="R76" i="10"/>
  <c r="L76" i="10"/>
  <c r="H76" i="10"/>
  <c r="U75" i="10"/>
  <c r="R75" i="10"/>
  <c r="L75" i="10"/>
  <c r="H75" i="10"/>
  <c r="U74" i="10"/>
  <c r="R74" i="10"/>
  <c r="L74" i="10"/>
  <c r="H74" i="10"/>
  <c r="R73" i="10"/>
  <c r="L73" i="10"/>
  <c r="U72" i="10"/>
  <c r="R72" i="10"/>
  <c r="L72" i="10"/>
  <c r="H72" i="10"/>
  <c r="U71" i="10"/>
  <c r="R71" i="10"/>
  <c r="L71" i="10"/>
  <c r="H71" i="10"/>
  <c r="U70" i="10"/>
  <c r="R70" i="10"/>
  <c r="L70" i="10"/>
  <c r="H70" i="10"/>
  <c r="U69" i="10"/>
  <c r="R69" i="10"/>
  <c r="L69" i="10"/>
  <c r="H69" i="10"/>
  <c r="U68" i="10"/>
  <c r="R68" i="10"/>
  <c r="L68" i="10"/>
  <c r="H68" i="10"/>
  <c r="R67" i="10"/>
  <c r="L67" i="10"/>
  <c r="U66" i="10"/>
  <c r="R66" i="10"/>
  <c r="L66" i="10"/>
  <c r="H66" i="10"/>
  <c r="U65" i="10"/>
  <c r="R65" i="10"/>
  <c r="L65" i="10"/>
  <c r="H65" i="10"/>
  <c r="R64" i="10"/>
  <c r="L64" i="10"/>
  <c r="U63" i="10"/>
  <c r="R63" i="10"/>
  <c r="L63" i="10"/>
  <c r="H63" i="10"/>
  <c r="R62" i="10"/>
  <c r="L62" i="10"/>
  <c r="U61" i="10"/>
  <c r="R61" i="10"/>
  <c r="L61" i="10"/>
  <c r="H61" i="10"/>
  <c r="U60" i="10"/>
  <c r="R60" i="10"/>
  <c r="L60" i="10"/>
  <c r="H60" i="10"/>
  <c r="U59" i="10"/>
  <c r="R59" i="10"/>
  <c r="V59" i="10" s="1"/>
  <c r="X59" i="10" s="1"/>
  <c r="L59" i="10"/>
  <c r="H59" i="10"/>
  <c r="U58" i="10"/>
  <c r="R58" i="10"/>
  <c r="L58" i="10"/>
  <c r="H58" i="10"/>
  <c r="U57" i="10"/>
  <c r="R57" i="10"/>
  <c r="L57" i="10"/>
  <c r="H57" i="10"/>
  <c r="U56" i="10"/>
  <c r="R56" i="10"/>
  <c r="L56" i="10"/>
  <c r="H56" i="10"/>
  <c r="U55" i="10"/>
  <c r="R55" i="10"/>
  <c r="V55" i="10" s="1"/>
  <c r="X55" i="10" s="1"/>
  <c r="L55" i="10"/>
  <c r="H55" i="10"/>
  <c r="U54" i="10"/>
  <c r="R54" i="10"/>
  <c r="L54" i="10"/>
  <c r="H54" i="10"/>
  <c r="R53" i="10"/>
  <c r="L53" i="10"/>
  <c r="U52" i="10"/>
  <c r="R52" i="10"/>
  <c r="L52" i="10"/>
  <c r="H52" i="10"/>
  <c r="U51" i="10"/>
  <c r="R51" i="10"/>
  <c r="L51" i="10"/>
  <c r="H51" i="10"/>
  <c r="U50" i="10"/>
  <c r="R50" i="10"/>
  <c r="L50" i="10"/>
  <c r="H50" i="10"/>
  <c r="U49" i="10"/>
  <c r="R49" i="10"/>
  <c r="L49" i="10"/>
  <c r="H49" i="10"/>
  <c r="U48" i="10"/>
  <c r="R48" i="10"/>
  <c r="L48" i="10"/>
  <c r="H48" i="10"/>
  <c r="U47" i="10"/>
  <c r="R47" i="10"/>
  <c r="L47" i="10"/>
  <c r="H47" i="10"/>
  <c r="U46" i="10"/>
  <c r="R46" i="10"/>
  <c r="L46" i="10"/>
  <c r="H46" i="10"/>
  <c r="U45" i="10"/>
  <c r="R45" i="10"/>
  <c r="L45" i="10"/>
  <c r="H45" i="10"/>
  <c r="V45" i="10"/>
  <c r="X45" i="10" s="1"/>
  <c r="U44" i="10"/>
  <c r="R44" i="10"/>
  <c r="L44" i="10"/>
  <c r="H44" i="10"/>
  <c r="U43" i="10"/>
  <c r="R43" i="10"/>
  <c r="L43" i="10"/>
  <c r="H43" i="10"/>
  <c r="U42" i="10"/>
  <c r="R42" i="10"/>
  <c r="L42" i="10"/>
  <c r="H42" i="10"/>
  <c r="U41" i="10"/>
  <c r="R41" i="10"/>
  <c r="L41" i="10"/>
  <c r="H41" i="10"/>
  <c r="U40" i="10"/>
  <c r="R40" i="10"/>
  <c r="L40" i="10"/>
  <c r="H40" i="10"/>
  <c r="U39" i="10"/>
  <c r="R39" i="10"/>
  <c r="L39" i="10"/>
  <c r="H39" i="10"/>
  <c r="U38" i="10"/>
  <c r="R38" i="10"/>
  <c r="L38" i="10"/>
  <c r="H38" i="10"/>
  <c r="U37" i="10"/>
  <c r="R37" i="10"/>
  <c r="L37" i="10"/>
  <c r="H37" i="10"/>
  <c r="U36" i="10"/>
  <c r="R36" i="10"/>
  <c r="L36" i="10"/>
  <c r="H36" i="10"/>
  <c r="U35" i="10"/>
  <c r="R35" i="10"/>
  <c r="L35" i="10"/>
  <c r="H35" i="10"/>
  <c r="U34" i="10"/>
  <c r="R34" i="10"/>
  <c r="L34" i="10"/>
  <c r="H34" i="10"/>
  <c r="U33" i="10"/>
  <c r="R33" i="10"/>
  <c r="L33" i="10"/>
  <c r="H33" i="10"/>
  <c r="U32" i="10"/>
  <c r="R32" i="10"/>
  <c r="L32" i="10"/>
  <c r="H32" i="10"/>
  <c r="U31" i="10"/>
  <c r="R31" i="10"/>
  <c r="L31" i="10"/>
  <c r="H31" i="10"/>
  <c r="U30" i="10"/>
  <c r="R30" i="10"/>
  <c r="L30" i="10"/>
  <c r="H30" i="10"/>
  <c r="U29" i="10"/>
  <c r="R29" i="10"/>
  <c r="L29" i="10"/>
  <c r="H29" i="10"/>
  <c r="U28" i="10"/>
  <c r="R28" i="10"/>
  <c r="L28" i="10"/>
  <c r="H28" i="10"/>
  <c r="U27" i="10"/>
  <c r="R27" i="10"/>
  <c r="L27" i="10"/>
  <c r="H27" i="10"/>
  <c r="U26" i="10"/>
  <c r="R26" i="10"/>
  <c r="L26" i="10"/>
  <c r="H26" i="10"/>
  <c r="U25" i="10"/>
  <c r="R25" i="10"/>
  <c r="L25" i="10"/>
  <c r="H25" i="10"/>
  <c r="U24" i="10"/>
  <c r="R24" i="10"/>
  <c r="L24" i="10"/>
  <c r="H24" i="10"/>
  <c r="U23" i="10"/>
  <c r="R23" i="10"/>
  <c r="L23" i="10"/>
  <c r="H23" i="10"/>
  <c r="U22" i="10"/>
  <c r="R22" i="10"/>
  <c r="L22" i="10"/>
  <c r="H22" i="10"/>
  <c r="U21" i="10"/>
  <c r="R21" i="10"/>
  <c r="L21" i="10"/>
  <c r="H21" i="10"/>
  <c r="U20" i="10"/>
  <c r="R20" i="10"/>
  <c r="L20" i="10"/>
  <c r="H20" i="10"/>
  <c r="U19" i="10"/>
  <c r="R19" i="10"/>
  <c r="L19" i="10"/>
  <c r="H19" i="10"/>
  <c r="U18" i="10"/>
  <c r="R18" i="10"/>
  <c r="L18" i="10"/>
  <c r="H18" i="10"/>
  <c r="U17" i="10"/>
  <c r="R17" i="10"/>
  <c r="L17" i="10"/>
  <c r="H17" i="10"/>
  <c r="U16" i="10"/>
  <c r="R16" i="10"/>
  <c r="L16" i="10"/>
  <c r="H16" i="10"/>
  <c r="U15" i="10"/>
  <c r="R15" i="10"/>
  <c r="L15" i="10"/>
  <c r="H15" i="10"/>
  <c r="U14" i="10"/>
  <c r="R14" i="10"/>
  <c r="L14" i="10"/>
  <c r="H14" i="10"/>
  <c r="U13" i="10"/>
  <c r="R13" i="10"/>
  <c r="L13" i="10"/>
  <c r="H13" i="10"/>
  <c r="U12" i="10"/>
  <c r="R12" i="10"/>
  <c r="L12" i="10"/>
  <c r="H12" i="10"/>
  <c r="U11" i="10"/>
  <c r="R11" i="10"/>
  <c r="L11" i="10"/>
  <c r="H11" i="10"/>
  <c r="U10" i="10"/>
  <c r="R10" i="10"/>
  <c r="L10" i="10"/>
  <c r="H10" i="10"/>
  <c r="U9" i="10"/>
  <c r="R9" i="10"/>
  <c r="L9" i="10"/>
  <c r="H9" i="10"/>
  <c r="D200" i="10"/>
  <c r="V187" i="10" l="1"/>
  <c r="X187" i="10" s="1"/>
  <c r="V177" i="10"/>
  <c r="X177" i="10" s="1"/>
  <c r="V185" i="10"/>
  <c r="X185" i="10" s="1"/>
  <c r="V181" i="10"/>
  <c r="X181" i="10" s="1"/>
  <c r="V179" i="10"/>
  <c r="X179" i="10" s="1"/>
  <c r="V57" i="10"/>
  <c r="X57" i="10" s="1"/>
  <c r="V87" i="10"/>
  <c r="X87" i="10" s="1"/>
  <c r="V75" i="10"/>
  <c r="X75" i="10" s="1"/>
  <c r="V63" i="10"/>
  <c r="X63" i="10" s="1"/>
  <c r="V49" i="10"/>
  <c r="X49" i="10" s="1"/>
  <c r="V13" i="10"/>
  <c r="X13" i="10" s="1"/>
  <c r="V17" i="10"/>
  <c r="X17" i="10" s="1"/>
  <c r="V21" i="10"/>
  <c r="X21" i="10" s="1"/>
  <c r="V29" i="10"/>
  <c r="X29" i="10" s="1"/>
  <c r="V33" i="10"/>
  <c r="X33" i="10" s="1"/>
  <c r="V41" i="10"/>
  <c r="X41" i="10" s="1"/>
  <c r="V96" i="10"/>
  <c r="X96" i="10" s="1"/>
  <c r="V98" i="10"/>
  <c r="X98" i="10" s="1"/>
  <c r="V100" i="10"/>
  <c r="X100" i="10" s="1"/>
  <c r="V102" i="10"/>
  <c r="X102" i="10" s="1"/>
  <c r="V104" i="10"/>
  <c r="X104" i="10" s="1"/>
  <c r="V106" i="10"/>
  <c r="X106" i="10" s="1"/>
  <c r="V108" i="10"/>
  <c r="X108" i="10" s="1"/>
  <c r="V113" i="10"/>
  <c r="X113" i="10" s="1"/>
  <c r="V115" i="10"/>
  <c r="X115" i="10" s="1"/>
  <c r="V117" i="10"/>
  <c r="X117" i="10" s="1"/>
  <c r="V119" i="10"/>
  <c r="X119" i="10" s="1"/>
  <c r="V123" i="10"/>
  <c r="X123" i="10" s="1"/>
  <c r="V127" i="10"/>
  <c r="X127" i="10" s="1"/>
  <c r="V130" i="10"/>
  <c r="X130" i="10" s="1"/>
  <c r="V135" i="10"/>
  <c r="X135" i="10" s="1"/>
  <c r="V139" i="10"/>
  <c r="X139" i="10" s="1"/>
  <c r="V144" i="10"/>
  <c r="X144" i="10" s="1"/>
  <c r="V146" i="10"/>
  <c r="X146" i="10" s="1"/>
  <c r="V148" i="10"/>
  <c r="X148" i="10" s="1"/>
  <c r="V150" i="10"/>
  <c r="X150" i="10" s="1"/>
  <c r="V152" i="10"/>
  <c r="X152" i="10" s="1"/>
  <c r="V154" i="10"/>
  <c r="X154" i="10" s="1"/>
  <c r="V156" i="10"/>
  <c r="X156" i="10" s="1"/>
  <c r="V159" i="10"/>
  <c r="X159" i="10" s="1"/>
  <c r="V161" i="10"/>
  <c r="X161" i="10" s="1"/>
  <c r="V163" i="10"/>
  <c r="X163" i="10" s="1"/>
  <c r="V165" i="10"/>
  <c r="X165" i="10" s="1"/>
  <c r="V167" i="10"/>
  <c r="X167" i="10" s="1"/>
  <c r="V169" i="10"/>
  <c r="X169" i="10" s="1"/>
  <c r="V171" i="10"/>
  <c r="X171" i="10" s="1"/>
  <c r="V173" i="10"/>
  <c r="X173" i="10" s="1"/>
  <c r="V175" i="10"/>
  <c r="X175" i="10" s="1"/>
  <c r="V189" i="10"/>
  <c r="X189" i="10" s="1"/>
  <c r="V193" i="10"/>
  <c r="X193" i="10" s="1"/>
  <c r="V196" i="10"/>
  <c r="X196" i="10" s="1"/>
  <c r="V61" i="10"/>
  <c r="X61" i="10" s="1"/>
  <c r="V25" i="10"/>
  <c r="X25" i="10" s="1"/>
  <c r="V37" i="10"/>
  <c r="X37" i="10" s="1"/>
  <c r="V79" i="10"/>
  <c r="X79" i="10" s="1"/>
  <c r="V69" i="10"/>
  <c r="X69" i="10" s="1"/>
  <c r="V42" i="10"/>
  <c r="X42" i="10" s="1"/>
  <c r="V43" i="10"/>
  <c r="X43" i="10" s="1"/>
  <c r="V44" i="10"/>
  <c r="X44" i="10" s="1"/>
  <c r="V50" i="10"/>
  <c r="X50" i="10" s="1"/>
  <c r="V51" i="10"/>
  <c r="X51" i="10" s="1"/>
  <c r="V52" i="10"/>
  <c r="X52" i="10" s="1"/>
  <c r="V54" i="10"/>
  <c r="X54" i="10" s="1"/>
  <c r="V58" i="10"/>
  <c r="X58" i="10" s="1"/>
  <c r="V70" i="10"/>
  <c r="X70" i="10" s="1"/>
  <c r="V71" i="10"/>
  <c r="X71" i="10" s="1"/>
  <c r="V72" i="10"/>
  <c r="X72" i="10" s="1"/>
  <c r="V74" i="10"/>
  <c r="X74" i="10" s="1"/>
  <c r="V80" i="10"/>
  <c r="X80" i="10" s="1"/>
  <c r="V81" i="10"/>
  <c r="X81" i="10" s="1"/>
  <c r="V82" i="10"/>
  <c r="X82" i="10" s="1"/>
  <c r="V89" i="10"/>
  <c r="X89" i="10" s="1"/>
  <c r="V90" i="10"/>
  <c r="X90" i="10" s="1"/>
  <c r="V91" i="10"/>
  <c r="X91" i="10" s="1"/>
  <c r="V95" i="10"/>
  <c r="X95" i="10" s="1"/>
  <c r="V99" i="10"/>
  <c r="X99" i="10" s="1"/>
  <c r="V103" i="10"/>
  <c r="X103" i="10" s="1"/>
  <c r="V114" i="10"/>
  <c r="X114" i="10" s="1"/>
  <c r="V124" i="10"/>
  <c r="X124" i="10" s="1"/>
  <c r="V125" i="10"/>
  <c r="X125" i="10" s="1"/>
  <c r="V126" i="10"/>
  <c r="X126" i="10" s="1"/>
  <c r="V131" i="10"/>
  <c r="X131" i="10" s="1"/>
  <c r="V133" i="10"/>
  <c r="X133" i="10" s="1"/>
  <c r="V134" i="10"/>
  <c r="X134" i="10" s="1"/>
  <c r="V140" i="10"/>
  <c r="X140" i="10" s="1"/>
  <c r="V142" i="10"/>
  <c r="X142" i="10" s="1"/>
  <c r="V143" i="10"/>
  <c r="X143" i="10" s="1"/>
  <c r="V147" i="10"/>
  <c r="X147" i="10" s="1"/>
  <c r="V151" i="10"/>
  <c r="X151" i="10" s="1"/>
  <c r="V155" i="10"/>
  <c r="X155" i="10" s="1"/>
  <c r="V160" i="10"/>
  <c r="X160" i="10" s="1"/>
  <c r="V164" i="10"/>
  <c r="X164" i="10" s="1"/>
  <c r="V168" i="10"/>
  <c r="X168" i="10" s="1"/>
  <c r="V172" i="10"/>
  <c r="X172" i="10" s="1"/>
  <c r="V10" i="10"/>
  <c r="X10" i="10" s="1"/>
  <c r="V11" i="10"/>
  <c r="X11" i="10" s="1"/>
  <c r="V12" i="10"/>
  <c r="X12" i="10" s="1"/>
  <c r="V18" i="10"/>
  <c r="X18" i="10" s="1"/>
  <c r="V19" i="10"/>
  <c r="X19" i="10" s="1"/>
  <c r="V20" i="10"/>
  <c r="X20" i="10" s="1"/>
  <c r="V26" i="10"/>
  <c r="X26" i="10" s="1"/>
  <c r="V27" i="10"/>
  <c r="X27" i="10" s="1"/>
  <c r="V28" i="10"/>
  <c r="X28" i="10" s="1"/>
  <c r="V34" i="10"/>
  <c r="X34" i="10" s="1"/>
  <c r="V35" i="10"/>
  <c r="X35" i="10" s="1"/>
  <c r="V36" i="10"/>
  <c r="X36" i="10" s="1"/>
  <c r="V176" i="10"/>
  <c r="X176" i="10" s="1"/>
  <c r="V180" i="10"/>
  <c r="X180" i="10" s="1"/>
  <c r="V184" i="10"/>
  <c r="X184" i="10" s="1"/>
  <c r="V190" i="10"/>
  <c r="X190" i="10" s="1"/>
  <c r="V191" i="10"/>
  <c r="X191" i="10" s="1"/>
  <c r="V192" i="10"/>
  <c r="X192" i="10" s="1"/>
  <c r="V197" i="10"/>
  <c r="X197" i="10" s="1"/>
  <c r="V14" i="10"/>
  <c r="X14" i="10" s="1"/>
  <c r="V15" i="10"/>
  <c r="X15" i="10" s="1"/>
  <c r="V16" i="10"/>
  <c r="X16" i="10" s="1"/>
  <c r="V22" i="10"/>
  <c r="X22" i="10" s="1"/>
  <c r="V23" i="10"/>
  <c r="X23" i="10" s="1"/>
  <c r="V24" i="10"/>
  <c r="X24" i="10" s="1"/>
  <c r="V30" i="10"/>
  <c r="X30" i="10" s="1"/>
  <c r="V31" i="10"/>
  <c r="X31" i="10" s="1"/>
  <c r="V32" i="10"/>
  <c r="X32" i="10" s="1"/>
  <c r="V38" i="10"/>
  <c r="X38" i="10" s="1"/>
  <c r="V39" i="10"/>
  <c r="X39" i="10" s="1"/>
  <c r="V40" i="10"/>
  <c r="X40" i="10" s="1"/>
  <c r="V46" i="10"/>
  <c r="X46" i="10" s="1"/>
  <c r="V47" i="10"/>
  <c r="X47" i="10" s="1"/>
  <c r="V48" i="10"/>
  <c r="X48" i="10" s="1"/>
  <c r="V56" i="10"/>
  <c r="X56" i="10" s="1"/>
  <c r="V60" i="10"/>
  <c r="X60" i="10" s="1"/>
  <c r="V65" i="10"/>
  <c r="X65" i="10" s="1"/>
  <c r="V66" i="10"/>
  <c r="X66" i="10" s="1"/>
  <c r="V68" i="10"/>
  <c r="X68" i="10" s="1"/>
  <c r="V76" i="10"/>
  <c r="X76" i="10" s="1"/>
  <c r="V77" i="10"/>
  <c r="X77" i="10" s="1"/>
  <c r="V78" i="10"/>
  <c r="X78" i="10" s="1"/>
  <c r="V84" i="10"/>
  <c r="X84" i="10" s="1"/>
  <c r="V85" i="10"/>
  <c r="X85" i="10" s="1"/>
  <c r="V86" i="10"/>
  <c r="X86" i="10" s="1"/>
  <c r="V93" i="10"/>
  <c r="X93" i="10" s="1"/>
  <c r="V97" i="10"/>
  <c r="X97" i="10" s="1"/>
  <c r="V101" i="10"/>
  <c r="X101" i="10" s="1"/>
  <c r="V105" i="10"/>
  <c r="X105" i="10" s="1"/>
  <c r="V109" i="10"/>
  <c r="X109" i="10" s="1"/>
  <c r="V110" i="10"/>
  <c r="X110" i="10" s="1"/>
  <c r="V112" i="10"/>
  <c r="X112" i="10" s="1"/>
  <c r="V116" i="10"/>
  <c r="X116" i="10" s="1"/>
  <c r="V120" i="10"/>
  <c r="X120" i="10" s="1"/>
  <c r="V121" i="10"/>
  <c r="X121" i="10" s="1"/>
  <c r="V122" i="10"/>
  <c r="X122" i="10" s="1"/>
  <c r="V128" i="10"/>
  <c r="X128" i="10" s="1"/>
  <c r="V129" i="10"/>
  <c r="X129" i="10" s="1"/>
  <c r="V136" i="10"/>
  <c r="X136" i="10" s="1"/>
  <c r="V137" i="10"/>
  <c r="X137" i="10" s="1"/>
  <c r="V138" i="10"/>
  <c r="X138" i="10" s="1"/>
  <c r="V145" i="10"/>
  <c r="X145" i="10" s="1"/>
  <c r="V149" i="10"/>
  <c r="X149" i="10" s="1"/>
  <c r="V153" i="10"/>
  <c r="X153" i="10" s="1"/>
  <c r="V158" i="10"/>
  <c r="X158" i="10" s="1"/>
  <c r="V162" i="10"/>
  <c r="X162" i="10" s="1"/>
  <c r="V166" i="10"/>
  <c r="X166" i="10" s="1"/>
  <c r="V170" i="10"/>
  <c r="X170" i="10" s="1"/>
  <c r="V174" i="10"/>
  <c r="X174" i="10" s="1"/>
  <c r="V178" i="10"/>
  <c r="X178" i="10" s="1"/>
  <c r="V182" i="10"/>
  <c r="X182" i="10" s="1"/>
  <c r="V186" i="10"/>
  <c r="X186" i="10" s="1"/>
  <c r="V188" i="10"/>
  <c r="X188" i="10" s="1"/>
  <c r="V194" i="10"/>
  <c r="X194" i="10" s="1"/>
  <c r="V195" i="10"/>
  <c r="X195" i="10" s="1"/>
  <c r="R200" i="10"/>
  <c r="V9" i="10"/>
  <c r="X9" i="10" s="1"/>
  <c r="V111" i="10"/>
  <c r="X111" i="10" s="1"/>
  <c r="W187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9" i="9"/>
  <c r="S200" i="9"/>
  <c r="Q200" i="9"/>
  <c r="J200" i="9"/>
  <c r="I200" i="9"/>
  <c r="R198" i="9"/>
  <c r="L198" i="9"/>
  <c r="U197" i="9"/>
  <c r="R197" i="9"/>
  <c r="L197" i="9"/>
  <c r="H197" i="9"/>
  <c r="U196" i="9"/>
  <c r="R196" i="9"/>
  <c r="L196" i="9"/>
  <c r="H196" i="9"/>
  <c r="U195" i="9"/>
  <c r="R195" i="9"/>
  <c r="L195" i="9"/>
  <c r="H195" i="9"/>
  <c r="U194" i="9"/>
  <c r="R194" i="9"/>
  <c r="L194" i="9"/>
  <c r="H194" i="9"/>
  <c r="U193" i="9"/>
  <c r="R193" i="9"/>
  <c r="L193" i="9"/>
  <c r="H193" i="9"/>
  <c r="U192" i="9"/>
  <c r="R192" i="9"/>
  <c r="L192" i="9"/>
  <c r="H192" i="9"/>
  <c r="U191" i="9"/>
  <c r="R191" i="9"/>
  <c r="L191" i="9"/>
  <c r="H191" i="9"/>
  <c r="U190" i="9"/>
  <c r="R190" i="9"/>
  <c r="L190" i="9"/>
  <c r="H190" i="9"/>
  <c r="U189" i="9"/>
  <c r="R189" i="9"/>
  <c r="L189" i="9"/>
  <c r="H189" i="9"/>
  <c r="U188" i="9"/>
  <c r="R188" i="9"/>
  <c r="L188" i="9"/>
  <c r="H188" i="9"/>
  <c r="U187" i="9"/>
  <c r="R187" i="9"/>
  <c r="L187" i="9"/>
  <c r="H187" i="9"/>
  <c r="U186" i="9"/>
  <c r="R186" i="9"/>
  <c r="L186" i="9"/>
  <c r="H186" i="9"/>
  <c r="U185" i="9"/>
  <c r="R185" i="9"/>
  <c r="L185" i="9"/>
  <c r="H185" i="9"/>
  <c r="U184" i="9"/>
  <c r="R184" i="9"/>
  <c r="L184" i="9"/>
  <c r="H184" i="9"/>
  <c r="U183" i="9"/>
  <c r="R183" i="9"/>
  <c r="L183" i="9"/>
  <c r="H183" i="9"/>
  <c r="U182" i="9"/>
  <c r="R182" i="9"/>
  <c r="L182" i="9"/>
  <c r="H182" i="9"/>
  <c r="U181" i="9"/>
  <c r="R181" i="9"/>
  <c r="L181" i="9"/>
  <c r="H181" i="9"/>
  <c r="U180" i="9"/>
  <c r="R180" i="9"/>
  <c r="L180" i="9"/>
  <c r="H180" i="9"/>
  <c r="V180" i="9"/>
  <c r="X180" i="9" s="1"/>
  <c r="U179" i="9"/>
  <c r="R179" i="9"/>
  <c r="L179" i="9"/>
  <c r="H179" i="9"/>
  <c r="V179" i="9" s="1"/>
  <c r="X179" i="9" s="1"/>
  <c r="U178" i="9"/>
  <c r="R178" i="9"/>
  <c r="L178" i="9"/>
  <c r="H178" i="9"/>
  <c r="V178" i="9" s="1"/>
  <c r="X178" i="9" s="1"/>
  <c r="U177" i="9"/>
  <c r="R177" i="9"/>
  <c r="L177" i="9"/>
  <c r="H177" i="9"/>
  <c r="V177" i="9" s="1"/>
  <c r="X177" i="9" s="1"/>
  <c r="U176" i="9"/>
  <c r="R176" i="9"/>
  <c r="L176" i="9"/>
  <c r="H176" i="9"/>
  <c r="U175" i="9"/>
  <c r="R175" i="9"/>
  <c r="L175" i="9"/>
  <c r="H175" i="9"/>
  <c r="U174" i="9"/>
  <c r="R174" i="9"/>
  <c r="L174" i="9"/>
  <c r="H174" i="9"/>
  <c r="U173" i="9"/>
  <c r="R173" i="9"/>
  <c r="L173" i="9"/>
  <c r="H173" i="9"/>
  <c r="U172" i="9"/>
  <c r="R172" i="9"/>
  <c r="L172" i="9"/>
  <c r="H172" i="9"/>
  <c r="U171" i="9"/>
  <c r="R171" i="9"/>
  <c r="L171" i="9"/>
  <c r="H171" i="9"/>
  <c r="V171" i="9" s="1"/>
  <c r="X171" i="9" s="1"/>
  <c r="U170" i="9"/>
  <c r="R170" i="9"/>
  <c r="L170" i="9"/>
  <c r="H170" i="9"/>
  <c r="U169" i="9"/>
  <c r="R169" i="9"/>
  <c r="L169" i="9"/>
  <c r="H169" i="9"/>
  <c r="U168" i="9"/>
  <c r="R168" i="9"/>
  <c r="L168" i="9"/>
  <c r="H168" i="9"/>
  <c r="U167" i="9"/>
  <c r="R167" i="9"/>
  <c r="L167" i="9"/>
  <c r="H167" i="9"/>
  <c r="U166" i="9"/>
  <c r="R166" i="9"/>
  <c r="L166" i="9"/>
  <c r="H166" i="9"/>
  <c r="U165" i="9"/>
  <c r="R165" i="9"/>
  <c r="L165" i="9"/>
  <c r="H165" i="9"/>
  <c r="U164" i="9"/>
  <c r="R164" i="9"/>
  <c r="L164" i="9"/>
  <c r="H164" i="9"/>
  <c r="U163" i="9"/>
  <c r="R163" i="9"/>
  <c r="L163" i="9"/>
  <c r="H163" i="9"/>
  <c r="V163" i="9" s="1"/>
  <c r="X163" i="9" s="1"/>
  <c r="U162" i="9"/>
  <c r="R162" i="9"/>
  <c r="L162" i="9"/>
  <c r="H162" i="9"/>
  <c r="V162" i="9" s="1"/>
  <c r="X162" i="9" s="1"/>
  <c r="U161" i="9"/>
  <c r="R161" i="9"/>
  <c r="L161" i="9"/>
  <c r="H161" i="9"/>
  <c r="V161" i="9" s="1"/>
  <c r="X161" i="9" s="1"/>
  <c r="U160" i="9"/>
  <c r="R160" i="9"/>
  <c r="L160" i="9"/>
  <c r="H160" i="9"/>
  <c r="U159" i="9"/>
  <c r="R159" i="9"/>
  <c r="L159" i="9"/>
  <c r="H159" i="9"/>
  <c r="U158" i="9"/>
  <c r="R158" i="9"/>
  <c r="L158" i="9"/>
  <c r="H158" i="9"/>
  <c r="R157" i="9"/>
  <c r="L157" i="9"/>
  <c r="U156" i="9"/>
  <c r="R156" i="9"/>
  <c r="V156" i="9" s="1"/>
  <c r="X156" i="9" s="1"/>
  <c r="L156" i="9"/>
  <c r="H156" i="9"/>
  <c r="U155" i="9"/>
  <c r="R155" i="9"/>
  <c r="L155" i="9"/>
  <c r="H155" i="9"/>
  <c r="V155" i="9" s="1"/>
  <c r="X155" i="9" s="1"/>
  <c r="U154" i="9"/>
  <c r="R154" i="9"/>
  <c r="L154" i="9"/>
  <c r="H154" i="9"/>
  <c r="U153" i="9"/>
  <c r="R153" i="9"/>
  <c r="L153" i="9"/>
  <c r="H153" i="9"/>
  <c r="V153" i="9" s="1"/>
  <c r="X153" i="9" s="1"/>
  <c r="U152" i="9"/>
  <c r="R152" i="9"/>
  <c r="V152" i="9" s="1"/>
  <c r="X152" i="9" s="1"/>
  <c r="L152" i="9"/>
  <c r="H152" i="9"/>
  <c r="U151" i="9"/>
  <c r="R151" i="9"/>
  <c r="L151" i="9"/>
  <c r="H151" i="9"/>
  <c r="U150" i="9"/>
  <c r="R150" i="9"/>
  <c r="L150" i="9"/>
  <c r="H150" i="9"/>
  <c r="U149" i="9"/>
  <c r="R149" i="9"/>
  <c r="L149" i="9"/>
  <c r="H149" i="9"/>
  <c r="U148" i="9"/>
  <c r="R148" i="9"/>
  <c r="L148" i="9"/>
  <c r="H148" i="9"/>
  <c r="V148" i="9"/>
  <c r="X148" i="9" s="1"/>
  <c r="U147" i="9"/>
  <c r="R147" i="9"/>
  <c r="L147" i="9"/>
  <c r="H147" i="9"/>
  <c r="U146" i="9"/>
  <c r="R146" i="9"/>
  <c r="L146" i="9"/>
  <c r="H146" i="9"/>
  <c r="U145" i="9"/>
  <c r="R145" i="9"/>
  <c r="L145" i="9"/>
  <c r="H145" i="9"/>
  <c r="U144" i="9"/>
  <c r="R144" i="9"/>
  <c r="L144" i="9"/>
  <c r="H144" i="9"/>
  <c r="U143" i="9"/>
  <c r="R143" i="9"/>
  <c r="L143" i="9"/>
  <c r="H143" i="9"/>
  <c r="U142" i="9"/>
  <c r="R142" i="9"/>
  <c r="L142" i="9"/>
  <c r="H142" i="9"/>
  <c r="R141" i="9"/>
  <c r="L141" i="9"/>
  <c r="U140" i="9"/>
  <c r="R140" i="9"/>
  <c r="L140" i="9"/>
  <c r="H140" i="9"/>
  <c r="U139" i="9"/>
  <c r="R139" i="9"/>
  <c r="L139" i="9"/>
  <c r="H139" i="9"/>
  <c r="U138" i="9"/>
  <c r="R138" i="9"/>
  <c r="L138" i="9"/>
  <c r="H138" i="9"/>
  <c r="U137" i="9"/>
  <c r="R137" i="9"/>
  <c r="L137" i="9"/>
  <c r="H137" i="9"/>
  <c r="U136" i="9"/>
  <c r="R136" i="9"/>
  <c r="L136" i="9"/>
  <c r="H136" i="9"/>
  <c r="U135" i="9"/>
  <c r="R135" i="9"/>
  <c r="L135" i="9"/>
  <c r="H135" i="9"/>
  <c r="U134" i="9"/>
  <c r="R134" i="9"/>
  <c r="L134" i="9"/>
  <c r="H134" i="9"/>
  <c r="U133" i="9"/>
  <c r="R133" i="9"/>
  <c r="L133" i="9"/>
  <c r="H133" i="9"/>
  <c r="R132" i="9"/>
  <c r="L132" i="9"/>
  <c r="U131" i="9"/>
  <c r="R131" i="9"/>
  <c r="L131" i="9"/>
  <c r="H131" i="9"/>
  <c r="U130" i="9"/>
  <c r="R130" i="9"/>
  <c r="L130" i="9"/>
  <c r="H130" i="9"/>
  <c r="U129" i="9"/>
  <c r="R129" i="9"/>
  <c r="L129" i="9"/>
  <c r="H129" i="9"/>
  <c r="U128" i="9"/>
  <c r="R128" i="9"/>
  <c r="L128" i="9"/>
  <c r="H128" i="9"/>
  <c r="U127" i="9"/>
  <c r="R127" i="9"/>
  <c r="L127" i="9"/>
  <c r="H127" i="9"/>
  <c r="U126" i="9"/>
  <c r="R126" i="9"/>
  <c r="L126" i="9"/>
  <c r="H126" i="9"/>
  <c r="U125" i="9"/>
  <c r="R125" i="9"/>
  <c r="L125" i="9"/>
  <c r="H125" i="9"/>
  <c r="U124" i="9"/>
  <c r="R124" i="9"/>
  <c r="L124" i="9"/>
  <c r="H124" i="9"/>
  <c r="U123" i="9"/>
  <c r="R123" i="9"/>
  <c r="L123" i="9"/>
  <c r="H123" i="9"/>
  <c r="U122" i="9"/>
  <c r="R122" i="9"/>
  <c r="L122" i="9"/>
  <c r="H122" i="9"/>
  <c r="U121" i="9"/>
  <c r="R121" i="9"/>
  <c r="L121" i="9"/>
  <c r="H121" i="9"/>
  <c r="U120" i="9"/>
  <c r="R120" i="9"/>
  <c r="L120" i="9"/>
  <c r="H120" i="9"/>
  <c r="U119" i="9"/>
  <c r="R119" i="9"/>
  <c r="L119" i="9"/>
  <c r="H119" i="9"/>
  <c r="R118" i="9"/>
  <c r="L118" i="9"/>
  <c r="U117" i="9"/>
  <c r="R117" i="9"/>
  <c r="L117" i="9"/>
  <c r="H117" i="9"/>
  <c r="U116" i="9"/>
  <c r="R116" i="9"/>
  <c r="L116" i="9"/>
  <c r="H116" i="9"/>
  <c r="U115" i="9"/>
  <c r="R115" i="9"/>
  <c r="L115" i="9"/>
  <c r="H115" i="9"/>
  <c r="V115" i="9"/>
  <c r="X115" i="9" s="1"/>
  <c r="U114" i="9"/>
  <c r="R114" i="9"/>
  <c r="L114" i="9"/>
  <c r="H114" i="9"/>
  <c r="V114" i="9" s="1"/>
  <c r="X114" i="9" s="1"/>
  <c r="U113" i="9"/>
  <c r="R113" i="9"/>
  <c r="L113" i="9"/>
  <c r="H113" i="9"/>
  <c r="U112" i="9"/>
  <c r="R112" i="9"/>
  <c r="V112" i="9" s="1"/>
  <c r="X112" i="9" s="1"/>
  <c r="L112" i="9"/>
  <c r="H112" i="9"/>
  <c r="U111" i="9"/>
  <c r="R111" i="9"/>
  <c r="L111" i="9"/>
  <c r="H111" i="9"/>
  <c r="U110" i="9"/>
  <c r="R110" i="9"/>
  <c r="L110" i="9"/>
  <c r="H110" i="9"/>
  <c r="U109" i="9"/>
  <c r="R109" i="9"/>
  <c r="L109" i="9"/>
  <c r="H109" i="9"/>
  <c r="V109" i="9" s="1"/>
  <c r="X109" i="9" s="1"/>
  <c r="U108" i="9"/>
  <c r="R108" i="9"/>
  <c r="L108" i="9"/>
  <c r="H108" i="9"/>
  <c r="R107" i="9"/>
  <c r="L107" i="9"/>
  <c r="U106" i="9"/>
  <c r="R106" i="9"/>
  <c r="L106" i="9"/>
  <c r="H106" i="9"/>
  <c r="U105" i="9"/>
  <c r="R105" i="9"/>
  <c r="L105" i="9"/>
  <c r="H105" i="9"/>
  <c r="U104" i="9"/>
  <c r="R104" i="9"/>
  <c r="L104" i="9"/>
  <c r="H104" i="9"/>
  <c r="U103" i="9"/>
  <c r="R103" i="9"/>
  <c r="L103" i="9"/>
  <c r="H103" i="9"/>
  <c r="V103" i="9" s="1"/>
  <c r="X103" i="9" s="1"/>
  <c r="U102" i="9"/>
  <c r="R102" i="9"/>
  <c r="L102" i="9"/>
  <c r="H102" i="9"/>
  <c r="V102" i="9" s="1"/>
  <c r="X102" i="9" s="1"/>
  <c r="U101" i="9"/>
  <c r="R101" i="9"/>
  <c r="L101" i="9"/>
  <c r="H101" i="9"/>
  <c r="V101" i="9" s="1"/>
  <c r="X101" i="9" s="1"/>
  <c r="U100" i="9"/>
  <c r="R100" i="9"/>
  <c r="V100" i="9" s="1"/>
  <c r="X100" i="9" s="1"/>
  <c r="L100" i="9"/>
  <c r="H100" i="9"/>
  <c r="U99" i="9"/>
  <c r="R99" i="9"/>
  <c r="L99" i="9"/>
  <c r="H99" i="9"/>
  <c r="U98" i="9"/>
  <c r="R98" i="9"/>
  <c r="L98" i="9"/>
  <c r="H98" i="9"/>
  <c r="U97" i="9"/>
  <c r="R97" i="9"/>
  <c r="L97" i="9"/>
  <c r="H97" i="9"/>
  <c r="U96" i="9"/>
  <c r="R96" i="9"/>
  <c r="V96" i="9" s="1"/>
  <c r="X96" i="9" s="1"/>
  <c r="L96" i="9"/>
  <c r="H96" i="9"/>
  <c r="U95" i="9"/>
  <c r="R95" i="9"/>
  <c r="L95" i="9"/>
  <c r="H95" i="9"/>
  <c r="V95" i="9" s="1"/>
  <c r="X95" i="9" s="1"/>
  <c r="U94" i="9"/>
  <c r="R94" i="9"/>
  <c r="L94" i="9"/>
  <c r="H94" i="9"/>
  <c r="V94" i="9" s="1"/>
  <c r="X94" i="9" s="1"/>
  <c r="U93" i="9"/>
  <c r="R93" i="9"/>
  <c r="L93" i="9"/>
  <c r="H93" i="9"/>
  <c r="V93" i="9" s="1"/>
  <c r="X93" i="9" s="1"/>
  <c r="U92" i="9"/>
  <c r="R92" i="9"/>
  <c r="V92" i="9" s="1"/>
  <c r="X92" i="9" s="1"/>
  <c r="L92" i="9"/>
  <c r="H92" i="9"/>
  <c r="U91" i="9"/>
  <c r="R91" i="9"/>
  <c r="L91" i="9"/>
  <c r="H91" i="9"/>
  <c r="U90" i="9"/>
  <c r="R90" i="9"/>
  <c r="L90" i="9"/>
  <c r="H90" i="9"/>
  <c r="U89" i="9"/>
  <c r="R89" i="9"/>
  <c r="L89" i="9"/>
  <c r="H89" i="9"/>
  <c r="V89" i="9"/>
  <c r="X89" i="9" s="1"/>
  <c r="R88" i="9"/>
  <c r="L88" i="9"/>
  <c r="U87" i="9"/>
  <c r="R87" i="9"/>
  <c r="L87" i="9"/>
  <c r="H87" i="9"/>
  <c r="U86" i="9"/>
  <c r="R86" i="9"/>
  <c r="L86" i="9"/>
  <c r="H86" i="9"/>
  <c r="U85" i="9"/>
  <c r="R85" i="9"/>
  <c r="L85" i="9"/>
  <c r="H85" i="9"/>
  <c r="U84" i="9"/>
  <c r="R84" i="9"/>
  <c r="L84" i="9"/>
  <c r="H84" i="9"/>
  <c r="U83" i="9"/>
  <c r="R83" i="9"/>
  <c r="L83" i="9"/>
  <c r="H83" i="9"/>
  <c r="U82" i="9"/>
  <c r="R82" i="9"/>
  <c r="L82" i="9"/>
  <c r="H82" i="9"/>
  <c r="U81" i="9"/>
  <c r="R81" i="9"/>
  <c r="L81" i="9"/>
  <c r="H81" i="9"/>
  <c r="U80" i="9"/>
  <c r="R80" i="9"/>
  <c r="L80" i="9"/>
  <c r="H80" i="9"/>
  <c r="U79" i="9"/>
  <c r="R79" i="9"/>
  <c r="L79" i="9"/>
  <c r="H79" i="9"/>
  <c r="U78" i="9"/>
  <c r="R78" i="9"/>
  <c r="L78" i="9"/>
  <c r="H78" i="9"/>
  <c r="U77" i="9"/>
  <c r="R77" i="9"/>
  <c r="L77" i="9"/>
  <c r="H77" i="9"/>
  <c r="U76" i="9"/>
  <c r="R76" i="9"/>
  <c r="L76" i="9"/>
  <c r="H76" i="9"/>
  <c r="U75" i="9"/>
  <c r="R75" i="9"/>
  <c r="L75" i="9"/>
  <c r="H75" i="9"/>
  <c r="U74" i="9"/>
  <c r="R74" i="9"/>
  <c r="L74" i="9"/>
  <c r="H74" i="9"/>
  <c r="R73" i="9"/>
  <c r="L73" i="9"/>
  <c r="U72" i="9"/>
  <c r="R72" i="9"/>
  <c r="L72" i="9"/>
  <c r="H72" i="9"/>
  <c r="U71" i="9"/>
  <c r="R71" i="9"/>
  <c r="L71" i="9"/>
  <c r="H71" i="9"/>
  <c r="U70" i="9"/>
  <c r="R70" i="9"/>
  <c r="L70" i="9"/>
  <c r="H70" i="9"/>
  <c r="U69" i="9"/>
  <c r="R69" i="9"/>
  <c r="L69" i="9"/>
  <c r="H69" i="9"/>
  <c r="U68" i="9"/>
  <c r="R68" i="9"/>
  <c r="L68" i="9"/>
  <c r="H68" i="9"/>
  <c r="R67" i="9"/>
  <c r="L67" i="9"/>
  <c r="U66" i="9"/>
  <c r="R66" i="9"/>
  <c r="L66" i="9"/>
  <c r="H66" i="9"/>
  <c r="U65" i="9"/>
  <c r="R65" i="9"/>
  <c r="L65" i="9"/>
  <c r="H65" i="9"/>
  <c r="R64" i="9"/>
  <c r="L64" i="9"/>
  <c r="U63" i="9"/>
  <c r="R63" i="9"/>
  <c r="L63" i="9"/>
  <c r="H63" i="9"/>
  <c r="R62" i="9"/>
  <c r="L62" i="9"/>
  <c r="U61" i="9"/>
  <c r="R61" i="9"/>
  <c r="L61" i="9"/>
  <c r="H61" i="9"/>
  <c r="U60" i="9"/>
  <c r="R60" i="9"/>
  <c r="L60" i="9"/>
  <c r="H60" i="9"/>
  <c r="U59" i="9"/>
  <c r="R59" i="9"/>
  <c r="L59" i="9"/>
  <c r="H59" i="9"/>
  <c r="U58" i="9"/>
  <c r="R58" i="9"/>
  <c r="L58" i="9"/>
  <c r="H58" i="9"/>
  <c r="U57" i="9"/>
  <c r="R57" i="9"/>
  <c r="L57" i="9"/>
  <c r="H57" i="9"/>
  <c r="U56" i="9"/>
  <c r="R56" i="9"/>
  <c r="L56" i="9"/>
  <c r="H56" i="9"/>
  <c r="U55" i="9"/>
  <c r="R55" i="9"/>
  <c r="L55" i="9"/>
  <c r="H55" i="9"/>
  <c r="V55" i="9"/>
  <c r="X55" i="9" s="1"/>
  <c r="U54" i="9"/>
  <c r="R54" i="9"/>
  <c r="L54" i="9"/>
  <c r="H54" i="9"/>
  <c r="V54" i="9" s="1"/>
  <c r="X54" i="9" s="1"/>
  <c r="R53" i="9"/>
  <c r="L53" i="9"/>
  <c r="U52" i="9"/>
  <c r="R52" i="9"/>
  <c r="L52" i="9"/>
  <c r="H52" i="9"/>
  <c r="V52" i="9" s="1"/>
  <c r="X52" i="9" s="1"/>
  <c r="U51" i="9"/>
  <c r="R51" i="9"/>
  <c r="L51" i="9"/>
  <c r="H51" i="9"/>
  <c r="U50" i="9"/>
  <c r="R50" i="9"/>
  <c r="L50" i="9"/>
  <c r="H50" i="9"/>
  <c r="U49" i="9"/>
  <c r="R49" i="9"/>
  <c r="L49" i="9"/>
  <c r="H49" i="9"/>
  <c r="U48" i="9"/>
  <c r="R48" i="9"/>
  <c r="L48" i="9"/>
  <c r="H48" i="9"/>
  <c r="U47" i="9"/>
  <c r="R47" i="9"/>
  <c r="V47" i="9" s="1"/>
  <c r="X47" i="9" s="1"/>
  <c r="L47" i="9"/>
  <c r="H47" i="9"/>
  <c r="U46" i="9"/>
  <c r="R46" i="9"/>
  <c r="L46" i="9"/>
  <c r="H46" i="9"/>
  <c r="U45" i="9"/>
  <c r="R45" i="9"/>
  <c r="L45" i="9"/>
  <c r="H45" i="9"/>
  <c r="U44" i="9"/>
  <c r="R44" i="9"/>
  <c r="L44" i="9"/>
  <c r="H44" i="9"/>
  <c r="U43" i="9"/>
  <c r="R43" i="9"/>
  <c r="L43" i="9"/>
  <c r="H43" i="9"/>
  <c r="U42" i="9"/>
  <c r="R42" i="9"/>
  <c r="L42" i="9"/>
  <c r="H42" i="9"/>
  <c r="U41" i="9"/>
  <c r="R41" i="9"/>
  <c r="L41" i="9"/>
  <c r="H41" i="9"/>
  <c r="U40" i="9"/>
  <c r="R40" i="9"/>
  <c r="L40" i="9"/>
  <c r="H40" i="9"/>
  <c r="U39" i="9"/>
  <c r="R39" i="9"/>
  <c r="L39" i="9"/>
  <c r="H39" i="9"/>
  <c r="U38" i="9"/>
  <c r="R38" i="9"/>
  <c r="L38" i="9"/>
  <c r="H38" i="9"/>
  <c r="U37" i="9"/>
  <c r="R37" i="9"/>
  <c r="L37" i="9"/>
  <c r="H37" i="9"/>
  <c r="U36" i="9"/>
  <c r="R36" i="9"/>
  <c r="L36" i="9"/>
  <c r="H36" i="9"/>
  <c r="U35" i="9"/>
  <c r="R35" i="9"/>
  <c r="L35" i="9"/>
  <c r="H35" i="9"/>
  <c r="U34" i="9"/>
  <c r="R34" i="9"/>
  <c r="L34" i="9"/>
  <c r="H34" i="9"/>
  <c r="U33" i="9"/>
  <c r="R33" i="9"/>
  <c r="L33" i="9"/>
  <c r="H33" i="9"/>
  <c r="U32" i="9"/>
  <c r="R32" i="9"/>
  <c r="L32" i="9"/>
  <c r="H32" i="9"/>
  <c r="U31" i="9"/>
  <c r="R31" i="9"/>
  <c r="L31" i="9"/>
  <c r="H31" i="9"/>
  <c r="U30" i="9"/>
  <c r="R30" i="9"/>
  <c r="L30" i="9"/>
  <c r="H30" i="9"/>
  <c r="U29" i="9"/>
  <c r="R29" i="9"/>
  <c r="L29" i="9"/>
  <c r="H29" i="9"/>
  <c r="U28" i="9"/>
  <c r="R28" i="9"/>
  <c r="L28" i="9"/>
  <c r="H28" i="9"/>
  <c r="U27" i="9"/>
  <c r="R27" i="9"/>
  <c r="L27" i="9"/>
  <c r="H27" i="9"/>
  <c r="U26" i="9"/>
  <c r="R26" i="9"/>
  <c r="L26" i="9"/>
  <c r="H26" i="9"/>
  <c r="U25" i="9"/>
  <c r="R25" i="9"/>
  <c r="L25" i="9"/>
  <c r="H25" i="9"/>
  <c r="U24" i="9"/>
  <c r="R24" i="9"/>
  <c r="L24" i="9"/>
  <c r="H24" i="9"/>
  <c r="U23" i="9"/>
  <c r="R23" i="9"/>
  <c r="L23" i="9"/>
  <c r="H23" i="9"/>
  <c r="U22" i="9"/>
  <c r="R22" i="9"/>
  <c r="L22" i="9"/>
  <c r="H22" i="9"/>
  <c r="U21" i="9"/>
  <c r="R21" i="9"/>
  <c r="L21" i="9"/>
  <c r="H21" i="9"/>
  <c r="U20" i="9"/>
  <c r="R20" i="9"/>
  <c r="L20" i="9"/>
  <c r="H20" i="9"/>
  <c r="U19" i="9"/>
  <c r="R19" i="9"/>
  <c r="L19" i="9"/>
  <c r="H19" i="9"/>
  <c r="U18" i="9"/>
  <c r="R18" i="9"/>
  <c r="L18" i="9"/>
  <c r="H18" i="9"/>
  <c r="U17" i="9"/>
  <c r="R17" i="9"/>
  <c r="L17" i="9"/>
  <c r="H17" i="9"/>
  <c r="U16" i="9"/>
  <c r="R16" i="9"/>
  <c r="L16" i="9"/>
  <c r="H16" i="9"/>
  <c r="U15" i="9"/>
  <c r="R15" i="9"/>
  <c r="L15" i="9"/>
  <c r="H15" i="9"/>
  <c r="U14" i="9"/>
  <c r="R14" i="9"/>
  <c r="L14" i="9"/>
  <c r="H14" i="9"/>
  <c r="U13" i="9"/>
  <c r="R13" i="9"/>
  <c r="L13" i="9"/>
  <c r="H13" i="9"/>
  <c r="U12" i="9"/>
  <c r="R12" i="9"/>
  <c r="L12" i="9"/>
  <c r="H12" i="9"/>
  <c r="U11" i="9"/>
  <c r="R11" i="9"/>
  <c r="L11" i="9"/>
  <c r="H11" i="9"/>
  <c r="U10" i="9"/>
  <c r="R10" i="9"/>
  <c r="L10" i="9"/>
  <c r="H10" i="9"/>
  <c r="U9" i="9"/>
  <c r="R9" i="9"/>
  <c r="L9" i="9"/>
  <c r="H9" i="9"/>
  <c r="W187" i="8"/>
  <c r="X200" i="10" l="1"/>
  <c r="V160" i="9"/>
  <c r="X160" i="9" s="1"/>
  <c r="V168" i="9"/>
  <c r="X168" i="9" s="1"/>
  <c r="V130" i="9"/>
  <c r="V154" i="9"/>
  <c r="X154" i="9" s="1"/>
  <c r="V176" i="9"/>
  <c r="X176" i="9" s="1"/>
  <c r="V172" i="9"/>
  <c r="X172" i="9" s="1"/>
  <c r="V170" i="9"/>
  <c r="X170" i="9" s="1"/>
  <c r="V169" i="9"/>
  <c r="X169" i="9" s="1"/>
  <c r="V164" i="9"/>
  <c r="X164" i="9" s="1"/>
  <c r="V110" i="9"/>
  <c r="X110" i="9" s="1"/>
  <c r="V108" i="9"/>
  <c r="X108" i="9" s="1"/>
  <c r="V48" i="9"/>
  <c r="X48" i="9" s="1"/>
  <c r="V44" i="9"/>
  <c r="X44" i="9" s="1"/>
  <c r="V40" i="9"/>
  <c r="X40" i="9" s="1"/>
  <c r="V33" i="9"/>
  <c r="X33" i="9" s="1"/>
  <c r="V17" i="9"/>
  <c r="X17" i="9" s="1"/>
  <c r="V43" i="9"/>
  <c r="X43" i="9" s="1"/>
  <c r="V104" i="9"/>
  <c r="X104" i="9" s="1"/>
  <c r="V41" i="9"/>
  <c r="X41" i="9" s="1"/>
  <c r="V51" i="9"/>
  <c r="X51" i="9" s="1"/>
  <c r="V49" i="9"/>
  <c r="X49" i="9" s="1"/>
  <c r="V39" i="9"/>
  <c r="X39" i="9" s="1"/>
  <c r="V35" i="9"/>
  <c r="X35" i="9" s="1"/>
  <c r="V15" i="9"/>
  <c r="X15" i="9" s="1"/>
  <c r="V13" i="9"/>
  <c r="X13" i="9" s="1"/>
  <c r="V19" i="9"/>
  <c r="X19" i="9" s="1"/>
  <c r="V21" i="9"/>
  <c r="X21" i="9" s="1"/>
  <c r="V23" i="9"/>
  <c r="X23" i="9" s="1"/>
  <c r="V25" i="9"/>
  <c r="X25" i="9" s="1"/>
  <c r="V27" i="9"/>
  <c r="X27" i="9" s="1"/>
  <c r="V29" i="9"/>
  <c r="X29" i="9" s="1"/>
  <c r="V31" i="9"/>
  <c r="X31" i="9" s="1"/>
  <c r="V59" i="9"/>
  <c r="X59" i="9" s="1"/>
  <c r="V60" i="9"/>
  <c r="X60" i="9" s="1"/>
  <c r="V61" i="9"/>
  <c r="X61" i="9" s="1"/>
  <c r="V63" i="9"/>
  <c r="X63" i="9" s="1"/>
  <c r="V65" i="9"/>
  <c r="X65" i="9" s="1"/>
  <c r="V66" i="9"/>
  <c r="X66" i="9" s="1"/>
  <c r="V68" i="9"/>
  <c r="X68" i="9" s="1"/>
  <c r="V69" i="9"/>
  <c r="X69" i="9" s="1"/>
  <c r="V70" i="9"/>
  <c r="X70" i="9" s="1"/>
  <c r="V71" i="9"/>
  <c r="X71" i="9" s="1"/>
  <c r="V77" i="9"/>
  <c r="X77" i="9" s="1"/>
  <c r="V78" i="9"/>
  <c r="X78" i="9" s="1"/>
  <c r="V79" i="9"/>
  <c r="X79" i="9" s="1"/>
  <c r="V80" i="9"/>
  <c r="X80" i="9" s="1"/>
  <c r="V81" i="9"/>
  <c r="X81" i="9" s="1"/>
  <c r="V85" i="9"/>
  <c r="X85" i="9" s="1"/>
  <c r="V86" i="9"/>
  <c r="X86" i="9" s="1"/>
  <c r="V87" i="9"/>
  <c r="X87" i="9" s="1"/>
  <c r="V117" i="9"/>
  <c r="X117" i="9" s="1"/>
  <c r="V119" i="9"/>
  <c r="X119" i="9" s="1"/>
  <c r="V123" i="9"/>
  <c r="X123" i="9" s="1"/>
  <c r="V124" i="9"/>
  <c r="X124" i="9" s="1"/>
  <c r="V125" i="9"/>
  <c r="X125" i="9" s="1"/>
  <c r="V126" i="9"/>
  <c r="X126" i="9" s="1"/>
  <c r="V127" i="9"/>
  <c r="X127" i="9" s="1"/>
  <c r="V136" i="9"/>
  <c r="X136" i="9" s="1"/>
  <c r="V137" i="9"/>
  <c r="X137" i="9" s="1"/>
  <c r="V138" i="9"/>
  <c r="X138" i="9" s="1"/>
  <c r="V139" i="9"/>
  <c r="X139" i="9" s="1"/>
  <c r="V140" i="9"/>
  <c r="X140" i="9" s="1"/>
  <c r="V144" i="9"/>
  <c r="X144" i="9" s="1"/>
  <c r="V145" i="9"/>
  <c r="X145" i="9" s="1"/>
  <c r="V146" i="9"/>
  <c r="X146" i="9" s="1"/>
  <c r="V147" i="9"/>
  <c r="X147" i="9" s="1"/>
  <c r="V45" i="9"/>
  <c r="X45" i="9" s="1"/>
  <c r="V37" i="9"/>
  <c r="X37" i="9" s="1"/>
  <c r="V10" i="9"/>
  <c r="X10" i="9" s="1"/>
  <c r="V11" i="9"/>
  <c r="X11" i="9" s="1"/>
  <c r="V12" i="9"/>
  <c r="X12" i="9" s="1"/>
  <c r="V16" i="9"/>
  <c r="X16" i="9" s="1"/>
  <c r="V20" i="9"/>
  <c r="X20" i="9" s="1"/>
  <c r="V24" i="9"/>
  <c r="X24" i="9" s="1"/>
  <c r="V28" i="9"/>
  <c r="X28" i="9" s="1"/>
  <c r="V32" i="9"/>
  <c r="X32" i="9" s="1"/>
  <c r="V36" i="9"/>
  <c r="X36" i="9" s="1"/>
  <c r="V188" i="9"/>
  <c r="X188" i="9" s="1"/>
  <c r="V189" i="9"/>
  <c r="X189" i="9" s="1"/>
  <c r="V190" i="9"/>
  <c r="X190" i="9" s="1"/>
  <c r="V191" i="9"/>
  <c r="X191" i="9" s="1"/>
  <c r="V192" i="9"/>
  <c r="X192" i="9" s="1"/>
  <c r="V193" i="9"/>
  <c r="X193" i="9" s="1"/>
  <c r="V194" i="9"/>
  <c r="X194" i="9" s="1"/>
  <c r="V196" i="9"/>
  <c r="X196" i="9" s="1"/>
  <c r="V197" i="9"/>
  <c r="X197" i="9" s="1"/>
  <c r="V14" i="9"/>
  <c r="X14" i="9" s="1"/>
  <c r="V18" i="9"/>
  <c r="X18" i="9" s="1"/>
  <c r="V22" i="9"/>
  <c r="X22" i="9" s="1"/>
  <c r="V26" i="9"/>
  <c r="X26" i="9" s="1"/>
  <c r="V30" i="9"/>
  <c r="X30" i="9" s="1"/>
  <c r="V34" i="9"/>
  <c r="X34" i="9" s="1"/>
  <c r="V38" i="9"/>
  <c r="X38" i="9" s="1"/>
  <c r="V42" i="9"/>
  <c r="X42" i="9" s="1"/>
  <c r="V46" i="9"/>
  <c r="X46" i="9" s="1"/>
  <c r="V50" i="9"/>
  <c r="X50" i="9" s="1"/>
  <c r="V56" i="9"/>
  <c r="X56" i="9" s="1"/>
  <c r="V57" i="9"/>
  <c r="X57" i="9" s="1"/>
  <c r="V58" i="9"/>
  <c r="X58" i="9" s="1"/>
  <c r="V72" i="9"/>
  <c r="X72" i="9" s="1"/>
  <c r="V74" i="9"/>
  <c r="X74" i="9" s="1"/>
  <c r="V75" i="9"/>
  <c r="X75" i="9" s="1"/>
  <c r="V76" i="9"/>
  <c r="X76" i="9" s="1"/>
  <c r="V82" i="9"/>
  <c r="X82" i="9" s="1"/>
  <c r="V83" i="9"/>
  <c r="X83" i="9" s="1"/>
  <c r="V84" i="9"/>
  <c r="X84" i="9" s="1"/>
  <c r="V90" i="9"/>
  <c r="X90" i="9" s="1"/>
  <c r="V91" i="9"/>
  <c r="X91" i="9" s="1"/>
  <c r="V97" i="9"/>
  <c r="X97" i="9" s="1"/>
  <c r="V98" i="9"/>
  <c r="X98" i="9" s="1"/>
  <c r="V99" i="9"/>
  <c r="X99" i="9" s="1"/>
  <c r="V105" i="9"/>
  <c r="X105" i="9" s="1"/>
  <c r="V106" i="9"/>
  <c r="X106" i="9" s="1"/>
  <c r="V111" i="9"/>
  <c r="X111" i="9" s="1"/>
  <c r="V116" i="9"/>
  <c r="X116" i="9" s="1"/>
  <c r="V120" i="9"/>
  <c r="X120" i="9" s="1"/>
  <c r="V121" i="9"/>
  <c r="X121" i="9" s="1"/>
  <c r="V122" i="9"/>
  <c r="X122" i="9" s="1"/>
  <c r="V128" i="9"/>
  <c r="X128" i="9" s="1"/>
  <c r="V129" i="9"/>
  <c r="X129" i="9" s="1"/>
  <c r="V131" i="9"/>
  <c r="X131" i="9" s="1"/>
  <c r="V133" i="9"/>
  <c r="X133" i="9" s="1"/>
  <c r="V134" i="9"/>
  <c r="X134" i="9" s="1"/>
  <c r="V135" i="9"/>
  <c r="X135" i="9" s="1"/>
  <c r="V142" i="9"/>
  <c r="X142" i="9" s="1"/>
  <c r="V143" i="9"/>
  <c r="X143" i="9" s="1"/>
  <c r="V149" i="9"/>
  <c r="X149" i="9" s="1"/>
  <c r="V150" i="9"/>
  <c r="X150" i="9" s="1"/>
  <c r="V151" i="9"/>
  <c r="X151" i="9" s="1"/>
  <c r="V158" i="9"/>
  <c r="X158" i="9" s="1"/>
  <c r="V159" i="9"/>
  <c r="X159" i="9" s="1"/>
  <c r="V165" i="9"/>
  <c r="X165" i="9" s="1"/>
  <c r="V166" i="9"/>
  <c r="X166" i="9" s="1"/>
  <c r="V167" i="9"/>
  <c r="X167" i="9" s="1"/>
  <c r="V173" i="9"/>
  <c r="X173" i="9" s="1"/>
  <c r="V174" i="9"/>
  <c r="X174" i="9" s="1"/>
  <c r="V175" i="9"/>
  <c r="X175" i="9" s="1"/>
  <c r="V181" i="9"/>
  <c r="X181" i="9" s="1"/>
  <c r="V182" i="9"/>
  <c r="X182" i="9" s="1"/>
  <c r="V183" i="9"/>
  <c r="X183" i="9" s="1"/>
  <c r="V184" i="9"/>
  <c r="X184" i="9" s="1"/>
  <c r="V185" i="9"/>
  <c r="X185" i="9" s="1"/>
  <c r="V186" i="9"/>
  <c r="X186" i="9" s="1"/>
  <c r="V187" i="9"/>
  <c r="X187" i="9" s="1"/>
  <c r="V195" i="9"/>
  <c r="X195" i="9" s="1"/>
  <c r="D200" i="9"/>
  <c r="V9" i="9"/>
  <c r="X9" i="9" s="1"/>
  <c r="R200" i="9"/>
  <c r="V113" i="9"/>
  <c r="X113" i="9" s="1"/>
  <c r="W200" i="9"/>
  <c r="X130" i="9"/>
  <c r="X200" i="9" l="1"/>
  <c r="W129" i="8" l="1"/>
  <c r="W130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9" i="8"/>
  <c r="S200" i="8"/>
  <c r="Q200" i="8"/>
  <c r="J200" i="8"/>
  <c r="I200" i="8"/>
  <c r="R198" i="8"/>
  <c r="L198" i="8"/>
  <c r="U197" i="8"/>
  <c r="R197" i="8"/>
  <c r="L197" i="8"/>
  <c r="H197" i="8"/>
  <c r="U196" i="8"/>
  <c r="R196" i="8"/>
  <c r="L196" i="8"/>
  <c r="H196" i="8"/>
  <c r="U195" i="8"/>
  <c r="R195" i="8"/>
  <c r="L195" i="8"/>
  <c r="H195" i="8"/>
  <c r="U194" i="8"/>
  <c r="R194" i="8"/>
  <c r="L194" i="8"/>
  <c r="H194" i="8"/>
  <c r="U193" i="8"/>
  <c r="R193" i="8"/>
  <c r="L193" i="8"/>
  <c r="H193" i="8"/>
  <c r="U192" i="8"/>
  <c r="R192" i="8"/>
  <c r="L192" i="8"/>
  <c r="H192" i="8"/>
  <c r="U191" i="8"/>
  <c r="R191" i="8"/>
  <c r="L191" i="8"/>
  <c r="H191" i="8"/>
  <c r="U190" i="8"/>
  <c r="R190" i="8"/>
  <c r="L190" i="8"/>
  <c r="H190" i="8"/>
  <c r="U189" i="8"/>
  <c r="R189" i="8"/>
  <c r="L189" i="8"/>
  <c r="H189" i="8"/>
  <c r="U188" i="8"/>
  <c r="R188" i="8"/>
  <c r="L188" i="8"/>
  <c r="H188" i="8"/>
  <c r="U187" i="8"/>
  <c r="R187" i="8"/>
  <c r="L187" i="8"/>
  <c r="H187" i="8"/>
  <c r="U186" i="8"/>
  <c r="R186" i="8"/>
  <c r="L186" i="8"/>
  <c r="H186" i="8"/>
  <c r="U185" i="8"/>
  <c r="R185" i="8"/>
  <c r="L185" i="8"/>
  <c r="H185" i="8"/>
  <c r="U184" i="8"/>
  <c r="R184" i="8"/>
  <c r="L184" i="8"/>
  <c r="H184" i="8"/>
  <c r="U183" i="8"/>
  <c r="R183" i="8"/>
  <c r="L183" i="8"/>
  <c r="H183" i="8"/>
  <c r="U182" i="8"/>
  <c r="R182" i="8"/>
  <c r="L182" i="8"/>
  <c r="H182" i="8"/>
  <c r="U181" i="8"/>
  <c r="R181" i="8"/>
  <c r="L181" i="8"/>
  <c r="H181" i="8"/>
  <c r="U180" i="8"/>
  <c r="R180" i="8"/>
  <c r="L180" i="8"/>
  <c r="H180" i="8"/>
  <c r="U179" i="8"/>
  <c r="R179" i="8"/>
  <c r="L179" i="8"/>
  <c r="H179" i="8"/>
  <c r="U178" i="8"/>
  <c r="R178" i="8"/>
  <c r="L178" i="8"/>
  <c r="H178" i="8"/>
  <c r="U177" i="8"/>
  <c r="R177" i="8"/>
  <c r="L177" i="8"/>
  <c r="H177" i="8"/>
  <c r="U176" i="8"/>
  <c r="R176" i="8"/>
  <c r="L176" i="8"/>
  <c r="H176" i="8"/>
  <c r="U175" i="8"/>
  <c r="R175" i="8"/>
  <c r="L175" i="8"/>
  <c r="H175" i="8"/>
  <c r="U174" i="8"/>
  <c r="R174" i="8"/>
  <c r="L174" i="8"/>
  <c r="H174" i="8"/>
  <c r="U173" i="8"/>
  <c r="R173" i="8"/>
  <c r="L173" i="8"/>
  <c r="H173" i="8"/>
  <c r="U172" i="8"/>
  <c r="R172" i="8"/>
  <c r="L172" i="8"/>
  <c r="H172" i="8"/>
  <c r="U171" i="8"/>
  <c r="R171" i="8"/>
  <c r="L171" i="8"/>
  <c r="H171" i="8"/>
  <c r="U170" i="8"/>
  <c r="R170" i="8"/>
  <c r="L170" i="8"/>
  <c r="H170" i="8"/>
  <c r="U169" i="8"/>
  <c r="R169" i="8"/>
  <c r="L169" i="8"/>
  <c r="H169" i="8"/>
  <c r="U168" i="8"/>
  <c r="R168" i="8"/>
  <c r="L168" i="8"/>
  <c r="H168" i="8"/>
  <c r="U167" i="8"/>
  <c r="R167" i="8"/>
  <c r="L167" i="8"/>
  <c r="H167" i="8"/>
  <c r="U166" i="8"/>
  <c r="R166" i="8"/>
  <c r="L166" i="8"/>
  <c r="H166" i="8"/>
  <c r="U165" i="8"/>
  <c r="R165" i="8"/>
  <c r="L165" i="8"/>
  <c r="H165" i="8"/>
  <c r="U164" i="8"/>
  <c r="R164" i="8"/>
  <c r="L164" i="8"/>
  <c r="H164" i="8"/>
  <c r="U163" i="8"/>
  <c r="R163" i="8"/>
  <c r="L163" i="8"/>
  <c r="H163" i="8"/>
  <c r="U162" i="8"/>
  <c r="R162" i="8"/>
  <c r="L162" i="8"/>
  <c r="H162" i="8"/>
  <c r="U161" i="8"/>
  <c r="R161" i="8"/>
  <c r="L161" i="8"/>
  <c r="H161" i="8"/>
  <c r="U160" i="8"/>
  <c r="R160" i="8"/>
  <c r="L160" i="8"/>
  <c r="H160" i="8"/>
  <c r="U159" i="8"/>
  <c r="R159" i="8"/>
  <c r="L159" i="8"/>
  <c r="H159" i="8"/>
  <c r="U158" i="8"/>
  <c r="R158" i="8"/>
  <c r="L158" i="8"/>
  <c r="H158" i="8"/>
  <c r="R157" i="8"/>
  <c r="L157" i="8"/>
  <c r="U156" i="8"/>
  <c r="R156" i="8"/>
  <c r="L156" i="8"/>
  <c r="H156" i="8"/>
  <c r="U155" i="8"/>
  <c r="R155" i="8"/>
  <c r="L155" i="8"/>
  <c r="H155" i="8"/>
  <c r="U154" i="8"/>
  <c r="R154" i="8"/>
  <c r="L154" i="8"/>
  <c r="H154" i="8"/>
  <c r="U153" i="8"/>
  <c r="R153" i="8"/>
  <c r="L153" i="8"/>
  <c r="H153" i="8"/>
  <c r="U152" i="8"/>
  <c r="R152" i="8"/>
  <c r="L152" i="8"/>
  <c r="H152" i="8"/>
  <c r="U151" i="8"/>
  <c r="R151" i="8"/>
  <c r="L151" i="8"/>
  <c r="H151" i="8"/>
  <c r="U150" i="8"/>
  <c r="R150" i="8"/>
  <c r="L150" i="8"/>
  <c r="H150" i="8"/>
  <c r="U149" i="8"/>
  <c r="R149" i="8"/>
  <c r="L149" i="8"/>
  <c r="H149" i="8"/>
  <c r="U148" i="8"/>
  <c r="R148" i="8"/>
  <c r="L148" i="8"/>
  <c r="H148" i="8"/>
  <c r="U147" i="8"/>
  <c r="R147" i="8"/>
  <c r="L147" i="8"/>
  <c r="H147" i="8"/>
  <c r="U146" i="8"/>
  <c r="R146" i="8"/>
  <c r="L146" i="8"/>
  <c r="H146" i="8"/>
  <c r="U145" i="8"/>
  <c r="R145" i="8"/>
  <c r="L145" i="8"/>
  <c r="H145" i="8"/>
  <c r="U144" i="8"/>
  <c r="R144" i="8"/>
  <c r="L144" i="8"/>
  <c r="H144" i="8"/>
  <c r="U143" i="8"/>
  <c r="R143" i="8"/>
  <c r="L143" i="8"/>
  <c r="H143" i="8"/>
  <c r="U142" i="8"/>
  <c r="R142" i="8"/>
  <c r="L142" i="8"/>
  <c r="H142" i="8"/>
  <c r="R141" i="8"/>
  <c r="L141" i="8"/>
  <c r="U140" i="8"/>
  <c r="R140" i="8"/>
  <c r="L140" i="8"/>
  <c r="H140" i="8"/>
  <c r="U139" i="8"/>
  <c r="R139" i="8"/>
  <c r="L139" i="8"/>
  <c r="H139" i="8"/>
  <c r="U138" i="8"/>
  <c r="R138" i="8"/>
  <c r="L138" i="8"/>
  <c r="H138" i="8"/>
  <c r="U137" i="8"/>
  <c r="R137" i="8"/>
  <c r="L137" i="8"/>
  <c r="H137" i="8"/>
  <c r="U136" i="8"/>
  <c r="R136" i="8"/>
  <c r="L136" i="8"/>
  <c r="H136" i="8"/>
  <c r="U135" i="8"/>
  <c r="R135" i="8"/>
  <c r="L135" i="8"/>
  <c r="H135" i="8"/>
  <c r="U134" i="8"/>
  <c r="R134" i="8"/>
  <c r="L134" i="8"/>
  <c r="H134" i="8"/>
  <c r="U133" i="8"/>
  <c r="R133" i="8"/>
  <c r="L133" i="8"/>
  <c r="H133" i="8"/>
  <c r="R132" i="8"/>
  <c r="L132" i="8"/>
  <c r="U131" i="8"/>
  <c r="R131" i="8"/>
  <c r="L131" i="8"/>
  <c r="H131" i="8"/>
  <c r="U130" i="8"/>
  <c r="R130" i="8"/>
  <c r="L130" i="8"/>
  <c r="H130" i="8"/>
  <c r="U129" i="8"/>
  <c r="R129" i="8"/>
  <c r="L129" i="8"/>
  <c r="H129" i="8"/>
  <c r="U128" i="8"/>
  <c r="R128" i="8"/>
  <c r="L128" i="8"/>
  <c r="H128" i="8"/>
  <c r="V128" i="8"/>
  <c r="X128" i="8" s="1"/>
  <c r="U127" i="8"/>
  <c r="R127" i="8"/>
  <c r="L127" i="8"/>
  <c r="H127" i="8"/>
  <c r="U126" i="8"/>
  <c r="R126" i="8"/>
  <c r="L126" i="8"/>
  <c r="H126" i="8"/>
  <c r="U125" i="8"/>
  <c r="R125" i="8"/>
  <c r="L125" i="8"/>
  <c r="H125" i="8"/>
  <c r="U124" i="8"/>
  <c r="R124" i="8"/>
  <c r="L124" i="8"/>
  <c r="H124" i="8"/>
  <c r="U123" i="8"/>
  <c r="R123" i="8"/>
  <c r="L123" i="8"/>
  <c r="H123" i="8"/>
  <c r="U122" i="8"/>
  <c r="R122" i="8"/>
  <c r="L122" i="8"/>
  <c r="H122" i="8"/>
  <c r="U121" i="8"/>
  <c r="R121" i="8"/>
  <c r="L121" i="8"/>
  <c r="H121" i="8"/>
  <c r="V121" i="8"/>
  <c r="X121" i="8" s="1"/>
  <c r="U120" i="8"/>
  <c r="R120" i="8"/>
  <c r="L120" i="8"/>
  <c r="H120" i="8"/>
  <c r="U119" i="8"/>
  <c r="R119" i="8"/>
  <c r="L119" i="8"/>
  <c r="H119" i="8"/>
  <c r="R118" i="8"/>
  <c r="L118" i="8"/>
  <c r="U117" i="8"/>
  <c r="R117" i="8"/>
  <c r="L117" i="8"/>
  <c r="H117" i="8"/>
  <c r="U116" i="8"/>
  <c r="R116" i="8"/>
  <c r="L116" i="8"/>
  <c r="H116" i="8"/>
  <c r="U115" i="8"/>
  <c r="R115" i="8"/>
  <c r="L115" i="8"/>
  <c r="H115" i="8"/>
  <c r="U114" i="8"/>
  <c r="R114" i="8"/>
  <c r="L114" i="8"/>
  <c r="H114" i="8"/>
  <c r="U113" i="8"/>
  <c r="R113" i="8"/>
  <c r="L113" i="8"/>
  <c r="H113" i="8"/>
  <c r="U112" i="8"/>
  <c r="R112" i="8"/>
  <c r="L112" i="8"/>
  <c r="H112" i="8"/>
  <c r="U111" i="8"/>
  <c r="R111" i="8"/>
  <c r="L111" i="8"/>
  <c r="H111" i="8"/>
  <c r="U110" i="8"/>
  <c r="R110" i="8"/>
  <c r="L110" i="8"/>
  <c r="H110" i="8"/>
  <c r="U109" i="8"/>
  <c r="R109" i="8"/>
  <c r="L109" i="8"/>
  <c r="H109" i="8"/>
  <c r="U108" i="8"/>
  <c r="R108" i="8"/>
  <c r="L108" i="8"/>
  <c r="H108" i="8"/>
  <c r="R107" i="8"/>
  <c r="L107" i="8"/>
  <c r="U106" i="8"/>
  <c r="R106" i="8"/>
  <c r="L106" i="8"/>
  <c r="H106" i="8"/>
  <c r="U105" i="8"/>
  <c r="R105" i="8"/>
  <c r="L105" i="8"/>
  <c r="H105" i="8"/>
  <c r="U104" i="8"/>
  <c r="R104" i="8"/>
  <c r="L104" i="8"/>
  <c r="H104" i="8"/>
  <c r="U103" i="8"/>
  <c r="R103" i="8"/>
  <c r="L103" i="8"/>
  <c r="H103" i="8"/>
  <c r="U102" i="8"/>
  <c r="R102" i="8"/>
  <c r="L102" i="8"/>
  <c r="H102" i="8"/>
  <c r="U101" i="8"/>
  <c r="R101" i="8"/>
  <c r="L101" i="8"/>
  <c r="H101" i="8"/>
  <c r="U100" i="8"/>
  <c r="R100" i="8"/>
  <c r="L100" i="8"/>
  <c r="H100" i="8"/>
  <c r="U99" i="8"/>
  <c r="R99" i="8"/>
  <c r="L99" i="8"/>
  <c r="H99" i="8"/>
  <c r="U98" i="8"/>
  <c r="R98" i="8"/>
  <c r="L98" i="8"/>
  <c r="H98" i="8"/>
  <c r="U97" i="8"/>
  <c r="R97" i="8"/>
  <c r="L97" i="8"/>
  <c r="H97" i="8"/>
  <c r="U96" i="8"/>
  <c r="R96" i="8"/>
  <c r="L96" i="8"/>
  <c r="H96" i="8"/>
  <c r="U95" i="8"/>
  <c r="R95" i="8"/>
  <c r="L95" i="8"/>
  <c r="H95" i="8"/>
  <c r="U94" i="8"/>
  <c r="R94" i="8"/>
  <c r="L94" i="8"/>
  <c r="H94" i="8"/>
  <c r="U93" i="8"/>
  <c r="R93" i="8"/>
  <c r="L93" i="8"/>
  <c r="H93" i="8"/>
  <c r="U92" i="8"/>
  <c r="R92" i="8"/>
  <c r="L92" i="8"/>
  <c r="H92" i="8"/>
  <c r="U91" i="8"/>
  <c r="R91" i="8"/>
  <c r="L91" i="8"/>
  <c r="H91" i="8"/>
  <c r="U90" i="8"/>
  <c r="R90" i="8"/>
  <c r="L90" i="8"/>
  <c r="H90" i="8"/>
  <c r="U89" i="8"/>
  <c r="R89" i="8"/>
  <c r="L89" i="8"/>
  <c r="H89" i="8"/>
  <c r="R88" i="8"/>
  <c r="L88" i="8"/>
  <c r="U87" i="8"/>
  <c r="R87" i="8"/>
  <c r="L87" i="8"/>
  <c r="H87" i="8"/>
  <c r="U86" i="8"/>
  <c r="R86" i="8"/>
  <c r="L86" i="8"/>
  <c r="H86" i="8"/>
  <c r="U85" i="8"/>
  <c r="R85" i="8"/>
  <c r="L85" i="8"/>
  <c r="H85" i="8"/>
  <c r="U84" i="8"/>
  <c r="R84" i="8"/>
  <c r="L84" i="8"/>
  <c r="H84" i="8"/>
  <c r="U83" i="8"/>
  <c r="R83" i="8"/>
  <c r="L83" i="8"/>
  <c r="H83" i="8"/>
  <c r="U82" i="8"/>
  <c r="R82" i="8"/>
  <c r="L82" i="8"/>
  <c r="H82" i="8"/>
  <c r="U81" i="8"/>
  <c r="R81" i="8"/>
  <c r="L81" i="8"/>
  <c r="H81" i="8"/>
  <c r="U80" i="8"/>
  <c r="R80" i="8"/>
  <c r="L80" i="8"/>
  <c r="H80" i="8"/>
  <c r="U79" i="8"/>
  <c r="R79" i="8"/>
  <c r="L79" i="8"/>
  <c r="H79" i="8"/>
  <c r="U78" i="8"/>
  <c r="R78" i="8"/>
  <c r="L78" i="8"/>
  <c r="H78" i="8"/>
  <c r="U77" i="8"/>
  <c r="R77" i="8"/>
  <c r="L77" i="8"/>
  <c r="H77" i="8"/>
  <c r="U76" i="8"/>
  <c r="R76" i="8"/>
  <c r="L76" i="8"/>
  <c r="H76" i="8"/>
  <c r="U75" i="8"/>
  <c r="R75" i="8"/>
  <c r="L75" i="8"/>
  <c r="H75" i="8"/>
  <c r="U74" i="8"/>
  <c r="R74" i="8"/>
  <c r="L74" i="8"/>
  <c r="H74" i="8"/>
  <c r="R73" i="8"/>
  <c r="L73" i="8"/>
  <c r="U72" i="8"/>
  <c r="R72" i="8"/>
  <c r="L72" i="8"/>
  <c r="H72" i="8"/>
  <c r="U71" i="8"/>
  <c r="R71" i="8"/>
  <c r="L71" i="8"/>
  <c r="H71" i="8"/>
  <c r="U70" i="8"/>
  <c r="R70" i="8"/>
  <c r="L70" i="8"/>
  <c r="H70" i="8"/>
  <c r="U69" i="8"/>
  <c r="R69" i="8"/>
  <c r="L69" i="8"/>
  <c r="H69" i="8"/>
  <c r="U68" i="8"/>
  <c r="R68" i="8"/>
  <c r="L68" i="8"/>
  <c r="H68" i="8"/>
  <c r="R67" i="8"/>
  <c r="L67" i="8"/>
  <c r="U66" i="8"/>
  <c r="R66" i="8"/>
  <c r="L66" i="8"/>
  <c r="H66" i="8"/>
  <c r="U65" i="8"/>
  <c r="R65" i="8"/>
  <c r="L65" i="8"/>
  <c r="H65" i="8"/>
  <c r="R64" i="8"/>
  <c r="L64" i="8"/>
  <c r="U63" i="8"/>
  <c r="R63" i="8"/>
  <c r="L63" i="8"/>
  <c r="H63" i="8"/>
  <c r="R62" i="8"/>
  <c r="L62" i="8"/>
  <c r="U61" i="8"/>
  <c r="R61" i="8"/>
  <c r="L61" i="8"/>
  <c r="H61" i="8"/>
  <c r="U60" i="8"/>
  <c r="R60" i="8"/>
  <c r="L60" i="8"/>
  <c r="H60" i="8"/>
  <c r="U59" i="8"/>
  <c r="R59" i="8"/>
  <c r="L59" i="8"/>
  <c r="H59" i="8"/>
  <c r="U58" i="8"/>
  <c r="R58" i="8"/>
  <c r="L58" i="8"/>
  <c r="H58" i="8"/>
  <c r="U57" i="8"/>
  <c r="R57" i="8"/>
  <c r="L57" i="8"/>
  <c r="H57" i="8"/>
  <c r="U56" i="8"/>
  <c r="R56" i="8"/>
  <c r="L56" i="8"/>
  <c r="H56" i="8"/>
  <c r="U55" i="8"/>
  <c r="R55" i="8"/>
  <c r="L55" i="8"/>
  <c r="H55" i="8"/>
  <c r="U54" i="8"/>
  <c r="R54" i="8"/>
  <c r="L54" i="8"/>
  <c r="H54" i="8"/>
  <c r="R53" i="8"/>
  <c r="L53" i="8"/>
  <c r="U52" i="8"/>
  <c r="R52" i="8"/>
  <c r="L52" i="8"/>
  <c r="H52" i="8"/>
  <c r="U51" i="8"/>
  <c r="R51" i="8"/>
  <c r="L51" i="8"/>
  <c r="H51" i="8"/>
  <c r="U50" i="8"/>
  <c r="R50" i="8"/>
  <c r="L50" i="8"/>
  <c r="H50" i="8"/>
  <c r="U49" i="8"/>
  <c r="R49" i="8"/>
  <c r="L49" i="8"/>
  <c r="H49" i="8"/>
  <c r="U48" i="8"/>
  <c r="R48" i="8"/>
  <c r="L48" i="8"/>
  <c r="H48" i="8"/>
  <c r="U47" i="8"/>
  <c r="R47" i="8"/>
  <c r="L47" i="8"/>
  <c r="H47" i="8"/>
  <c r="U46" i="8"/>
  <c r="R46" i="8"/>
  <c r="L46" i="8"/>
  <c r="H46" i="8"/>
  <c r="U45" i="8"/>
  <c r="R45" i="8"/>
  <c r="L45" i="8"/>
  <c r="H45" i="8"/>
  <c r="U44" i="8"/>
  <c r="R44" i="8"/>
  <c r="L44" i="8"/>
  <c r="H44" i="8"/>
  <c r="U43" i="8"/>
  <c r="R43" i="8"/>
  <c r="L43" i="8"/>
  <c r="H43" i="8"/>
  <c r="U42" i="8"/>
  <c r="R42" i="8"/>
  <c r="L42" i="8"/>
  <c r="H42" i="8"/>
  <c r="U41" i="8"/>
  <c r="R41" i="8"/>
  <c r="L41" i="8"/>
  <c r="H41" i="8"/>
  <c r="U40" i="8"/>
  <c r="R40" i="8"/>
  <c r="L40" i="8"/>
  <c r="H40" i="8"/>
  <c r="U39" i="8"/>
  <c r="R39" i="8"/>
  <c r="L39" i="8"/>
  <c r="H39" i="8"/>
  <c r="U38" i="8"/>
  <c r="R38" i="8"/>
  <c r="L38" i="8"/>
  <c r="H38" i="8"/>
  <c r="U37" i="8"/>
  <c r="R37" i="8"/>
  <c r="L37" i="8"/>
  <c r="H37" i="8"/>
  <c r="U36" i="8"/>
  <c r="R36" i="8"/>
  <c r="L36" i="8"/>
  <c r="H36" i="8"/>
  <c r="U35" i="8"/>
  <c r="R35" i="8"/>
  <c r="L35" i="8"/>
  <c r="H35" i="8"/>
  <c r="U34" i="8"/>
  <c r="R34" i="8"/>
  <c r="L34" i="8"/>
  <c r="H34" i="8"/>
  <c r="U33" i="8"/>
  <c r="R33" i="8"/>
  <c r="L33" i="8"/>
  <c r="H33" i="8"/>
  <c r="U32" i="8"/>
  <c r="R32" i="8"/>
  <c r="L32" i="8"/>
  <c r="H32" i="8"/>
  <c r="U31" i="8"/>
  <c r="R31" i="8"/>
  <c r="L31" i="8"/>
  <c r="H31" i="8"/>
  <c r="U30" i="8"/>
  <c r="R30" i="8"/>
  <c r="L30" i="8"/>
  <c r="H30" i="8"/>
  <c r="U29" i="8"/>
  <c r="R29" i="8"/>
  <c r="L29" i="8"/>
  <c r="H29" i="8"/>
  <c r="U28" i="8"/>
  <c r="R28" i="8"/>
  <c r="L28" i="8"/>
  <c r="H28" i="8"/>
  <c r="U27" i="8"/>
  <c r="R27" i="8"/>
  <c r="L27" i="8"/>
  <c r="H27" i="8"/>
  <c r="U26" i="8"/>
  <c r="R26" i="8"/>
  <c r="L26" i="8"/>
  <c r="H26" i="8"/>
  <c r="U25" i="8"/>
  <c r="R25" i="8"/>
  <c r="L25" i="8"/>
  <c r="H25" i="8"/>
  <c r="U24" i="8"/>
  <c r="R24" i="8"/>
  <c r="L24" i="8"/>
  <c r="H24" i="8"/>
  <c r="U23" i="8"/>
  <c r="R23" i="8"/>
  <c r="L23" i="8"/>
  <c r="H23" i="8"/>
  <c r="U22" i="8"/>
  <c r="R22" i="8"/>
  <c r="L22" i="8"/>
  <c r="H22" i="8"/>
  <c r="U21" i="8"/>
  <c r="R21" i="8"/>
  <c r="L21" i="8"/>
  <c r="H21" i="8"/>
  <c r="U20" i="8"/>
  <c r="R20" i="8"/>
  <c r="L20" i="8"/>
  <c r="H20" i="8"/>
  <c r="U19" i="8"/>
  <c r="R19" i="8"/>
  <c r="L19" i="8"/>
  <c r="H19" i="8"/>
  <c r="U18" i="8"/>
  <c r="R18" i="8"/>
  <c r="L18" i="8"/>
  <c r="H18" i="8"/>
  <c r="U17" i="8"/>
  <c r="R17" i="8"/>
  <c r="L17" i="8"/>
  <c r="H17" i="8"/>
  <c r="U16" i="8"/>
  <c r="R16" i="8"/>
  <c r="L16" i="8"/>
  <c r="H16" i="8"/>
  <c r="U15" i="8"/>
  <c r="R15" i="8"/>
  <c r="L15" i="8"/>
  <c r="H15" i="8"/>
  <c r="U14" i="8"/>
  <c r="R14" i="8"/>
  <c r="L14" i="8"/>
  <c r="H14" i="8"/>
  <c r="U13" i="8"/>
  <c r="R13" i="8"/>
  <c r="L13" i="8"/>
  <c r="H13" i="8"/>
  <c r="U12" i="8"/>
  <c r="R12" i="8"/>
  <c r="L12" i="8"/>
  <c r="H12" i="8"/>
  <c r="U11" i="8"/>
  <c r="R11" i="8"/>
  <c r="L11" i="8"/>
  <c r="H11" i="8"/>
  <c r="U10" i="8"/>
  <c r="R10" i="8"/>
  <c r="L10" i="8"/>
  <c r="H10" i="8"/>
  <c r="U9" i="8"/>
  <c r="R9" i="8"/>
  <c r="L9" i="8"/>
  <c r="H9" i="8"/>
  <c r="D200" i="8"/>
  <c r="V129" i="8" l="1"/>
  <c r="X129" i="8" s="1"/>
  <c r="V17" i="8"/>
  <c r="X17" i="8" s="1"/>
  <c r="V18" i="8"/>
  <c r="X18" i="8" s="1"/>
  <c r="V19" i="8"/>
  <c r="X19" i="8" s="1"/>
  <c r="V21" i="8"/>
  <c r="X21" i="8" s="1"/>
  <c r="V30" i="8"/>
  <c r="X30" i="8" s="1"/>
  <c r="V34" i="8"/>
  <c r="X34" i="8" s="1"/>
  <c r="V38" i="8"/>
  <c r="X38" i="8" s="1"/>
  <c r="V42" i="8"/>
  <c r="X42" i="8" s="1"/>
  <c r="V50" i="8"/>
  <c r="X50" i="8" s="1"/>
  <c r="V51" i="8"/>
  <c r="X51" i="8" s="1"/>
  <c r="V52" i="8"/>
  <c r="X52" i="8" s="1"/>
  <c r="V58" i="8"/>
  <c r="X58" i="8" s="1"/>
  <c r="V70" i="8"/>
  <c r="X70" i="8" s="1"/>
  <c r="V71" i="8"/>
  <c r="X71" i="8" s="1"/>
  <c r="V72" i="8"/>
  <c r="X72" i="8" s="1"/>
  <c r="V74" i="8"/>
  <c r="X74" i="8" s="1"/>
  <c r="V78" i="8"/>
  <c r="X78" i="8" s="1"/>
  <c r="V79" i="8"/>
  <c r="X79" i="8" s="1"/>
  <c r="V80" i="8"/>
  <c r="X80" i="8" s="1"/>
  <c r="V81" i="8"/>
  <c r="X81" i="8" s="1"/>
  <c r="V82" i="8"/>
  <c r="X82" i="8" s="1"/>
  <c r="V86" i="8"/>
  <c r="X86" i="8" s="1"/>
  <c r="V87" i="8"/>
  <c r="X87" i="8" s="1"/>
  <c r="V89" i="8"/>
  <c r="X89" i="8" s="1"/>
  <c r="V90" i="8"/>
  <c r="X90" i="8" s="1"/>
  <c r="V91" i="8"/>
  <c r="X91" i="8" s="1"/>
  <c r="V92" i="8"/>
  <c r="X92" i="8" s="1"/>
  <c r="V93" i="8"/>
  <c r="X93" i="8" s="1"/>
  <c r="V97" i="8"/>
  <c r="X97" i="8" s="1"/>
  <c r="V98" i="8"/>
  <c r="X98" i="8" s="1"/>
  <c r="V99" i="8"/>
  <c r="X99" i="8" s="1"/>
  <c r="V100" i="8"/>
  <c r="X100" i="8" s="1"/>
  <c r="V101" i="8"/>
  <c r="X101" i="8" s="1"/>
  <c r="V105" i="8"/>
  <c r="X105" i="8" s="1"/>
  <c r="V106" i="8"/>
  <c r="X106" i="8" s="1"/>
  <c r="V108" i="8"/>
  <c r="X108" i="8" s="1"/>
  <c r="V109" i="8"/>
  <c r="X109" i="8" s="1"/>
  <c r="V110" i="8"/>
  <c r="X110" i="8" s="1"/>
  <c r="V111" i="8"/>
  <c r="X111" i="8" s="1"/>
  <c r="V117" i="8"/>
  <c r="X117" i="8" s="1"/>
  <c r="V119" i="8"/>
  <c r="X119" i="8" s="1"/>
  <c r="V126" i="8"/>
  <c r="X126" i="8" s="1"/>
  <c r="V127" i="8"/>
  <c r="X127" i="8" s="1"/>
  <c r="V131" i="8"/>
  <c r="X131" i="8" s="1"/>
  <c r="V133" i="8"/>
  <c r="X133" i="8" s="1"/>
  <c r="V134" i="8"/>
  <c r="X134" i="8" s="1"/>
  <c r="V136" i="8"/>
  <c r="X136" i="8" s="1"/>
  <c r="V137" i="8"/>
  <c r="X137" i="8" s="1"/>
  <c r="V138" i="8"/>
  <c r="X138" i="8" s="1"/>
  <c r="V140" i="8"/>
  <c r="X140" i="8" s="1"/>
  <c r="V143" i="8"/>
  <c r="X143" i="8" s="1"/>
  <c r="V145" i="8"/>
  <c r="X145" i="8" s="1"/>
  <c r="V146" i="8"/>
  <c r="X146" i="8" s="1"/>
  <c r="V147" i="8"/>
  <c r="X147" i="8" s="1"/>
  <c r="V149" i="8"/>
  <c r="X149" i="8" s="1"/>
  <c r="V150" i="8"/>
  <c r="X150" i="8" s="1"/>
  <c r="V151" i="8"/>
  <c r="X151" i="8" s="1"/>
  <c r="V125" i="8"/>
  <c r="X125" i="8" s="1"/>
  <c r="V156" i="8"/>
  <c r="X156" i="8" s="1"/>
  <c r="V158" i="8"/>
  <c r="X158" i="8" s="1"/>
  <c r="V160" i="8"/>
  <c r="X160" i="8" s="1"/>
  <c r="V161" i="8"/>
  <c r="X161" i="8" s="1"/>
  <c r="V162" i="8"/>
  <c r="X162" i="8" s="1"/>
  <c r="V164" i="8"/>
  <c r="X164" i="8" s="1"/>
  <c r="V165" i="8"/>
  <c r="X165" i="8" s="1"/>
  <c r="V166" i="8"/>
  <c r="X166" i="8" s="1"/>
  <c r="V168" i="8"/>
  <c r="X168" i="8" s="1"/>
  <c r="V169" i="8"/>
  <c r="X169" i="8" s="1"/>
  <c r="V170" i="8"/>
  <c r="X170" i="8" s="1"/>
  <c r="V172" i="8"/>
  <c r="X172" i="8" s="1"/>
  <c r="V173" i="8"/>
  <c r="X173" i="8" s="1"/>
  <c r="V174" i="8"/>
  <c r="X174" i="8" s="1"/>
  <c r="V176" i="8"/>
  <c r="X176" i="8" s="1"/>
  <c r="V177" i="8"/>
  <c r="X177" i="8" s="1"/>
  <c r="V178" i="8"/>
  <c r="X178" i="8" s="1"/>
  <c r="V180" i="8"/>
  <c r="X180" i="8" s="1"/>
  <c r="V181" i="8"/>
  <c r="X181" i="8" s="1"/>
  <c r="V182" i="8"/>
  <c r="X182" i="8" s="1"/>
  <c r="V184" i="8"/>
  <c r="X184" i="8" s="1"/>
  <c r="V185" i="8"/>
  <c r="X185" i="8" s="1"/>
  <c r="V186" i="8"/>
  <c r="X186" i="8" s="1"/>
  <c r="V188" i="8"/>
  <c r="X188" i="8" s="1"/>
  <c r="V189" i="8"/>
  <c r="X189" i="8" s="1"/>
  <c r="V190" i="8"/>
  <c r="X190" i="8" s="1"/>
  <c r="V192" i="8"/>
  <c r="X192" i="8" s="1"/>
  <c r="V193" i="8"/>
  <c r="X193" i="8" s="1"/>
  <c r="V194" i="8"/>
  <c r="X194" i="8" s="1"/>
  <c r="V120" i="8"/>
  <c r="X120" i="8" s="1"/>
  <c r="V142" i="8"/>
  <c r="X142" i="8" s="1"/>
  <c r="V22" i="8"/>
  <c r="X22" i="8" s="1"/>
  <c r="V26" i="8"/>
  <c r="X26" i="8" s="1"/>
  <c r="V46" i="8"/>
  <c r="X46" i="8" s="1"/>
  <c r="V66" i="8"/>
  <c r="X66" i="8" s="1"/>
  <c r="V13" i="8"/>
  <c r="X13" i="8" s="1"/>
  <c r="V54" i="8"/>
  <c r="X54" i="8" s="1"/>
  <c r="V10" i="8"/>
  <c r="X10" i="8" s="1"/>
  <c r="V11" i="8"/>
  <c r="X11" i="8" s="1"/>
  <c r="V12" i="8"/>
  <c r="X12" i="8" s="1"/>
  <c r="V27" i="8"/>
  <c r="X27" i="8" s="1"/>
  <c r="V28" i="8"/>
  <c r="X28" i="8" s="1"/>
  <c r="V29" i="8"/>
  <c r="X29" i="8" s="1"/>
  <c r="V35" i="8"/>
  <c r="X35" i="8" s="1"/>
  <c r="V36" i="8"/>
  <c r="X36" i="8" s="1"/>
  <c r="V37" i="8"/>
  <c r="X37" i="8" s="1"/>
  <c r="V43" i="8"/>
  <c r="X43" i="8" s="1"/>
  <c r="V44" i="8"/>
  <c r="X44" i="8" s="1"/>
  <c r="V45" i="8"/>
  <c r="X45" i="8" s="1"/>
  <c r="V59" i="8"/>
  <c r="X59" i="8" s="1"/>
  <c r="V60" i="8"/>
  <c r="X60" i="8" s="1"/>
  <c r="V61" i="8"/>
  <c r="X61" i="8" s="1"/>
  <c r="V63" i="8"/>
  <c r="X63" i="8" s="1"/>
  <c r="V65" i="8"/>
  <c r="X65" i="8" s="1"/>
  <c r="V14" i="8"/>
  <c r="X14" i="8" s="1"/>
  <c r="V15" i="8"/>
  <c r="X15" i="8" s="1"/>
  <c r="V16" i="8"/>
  <c r="X16" i="8" s="1"/>
  <c r="V23" i="8"/>
  <c r="X23" i="8" s="1"/>
  <c r="V24" i="8"/>
  <c r="X24" i="8" s="1"/>
  <c r="V25" i="8"/>
  <c r="X25" i="8" s="1"/>
  <c r="V31" i="8"/>
  <c r="X31" i="8" s="1"/>
  <c r="V32" i="8"/>
  <c r="X32" i="8" s="1"/>
  <c r="V33" i="8"/>
  <c r="X33" i="8" s="1"/>
  <c r="V39" i="8"/>
  <c r="X39" i="8" s="1"/>
  <c r="V40" i="8"/>
  <c r="X40" i="8" s="1"/>
  <c r="V41" i="8"/>
  <c r="X41" i="8" s="1"/>
  <c r="V47" i="8"/>
  <c r="X47" i="8" s="1"/>
  <c r="V48" i="8"/>
  <c r="X48" i="8" s="1"/>
  <c r="V49" i="8"/>
  <c r="X49" i="8" s="1"/>
  <c r="V55" i="8"/>
  <c r="X55" i="8" s="1"/>
  <c r="V56" i="8"/>
  <c r="X56" i="8" s="1"/>
  <c r="V57" i="8"/>
  <c r="X57" i="8" s="1"/>
  <c r="V68" i="8"/>
  <c r="X68" i="8" s="1"/>
  <c r="V69" i="8"/>
  <c r="X69" i="8" s="1"/>
  <c r="V75" i="8"/>
  <c r="X75" i="8" s="1"/>
  <c r="V76" i="8"/>
  <c r="X76" i="8" s="1"/>
  <c r="V77" i="8"/>
  <c r="X77" i="8" s="1"/>
  <c r="V83" i="8"/>
  <c r="X83" i="8" s="1"/>
  <c r="V84" i="8"/>
  <c r="X84" i="8" s="1"/>
  <c r="V85" i="8"/>
  <c r="X85" i="8" s="1"/>
  <c r="V94" i="8"/>
  <c r="X94" i="8" s="1"/>
  <c r="V95" i="8"/>
  <c r="X95" i="8" s="1"/>
  <c r="V96" i="8"/>
  <c r="X96" i="8" s="1"/>
  <c r="V102" i="8"/>
  <c r="X102" i="8" s="1"/>
  <c r="V103" i="8"/>
  <c r="X103" i="8" s="1"/>
  <c r="V104" i="8"/>
  <c r="X104" i="8" s="1"/>
  <c r="V112" i="8"/>
  <c r="X112" i="8" s="1"/>
  <c r="V113" i="8"/>
  <c r="X113" i="8" s="1"/>
  <c r="V114" i="8"/>
  <c r="X114" i="8" s="1"/>
  <c r="V115" i="8"/>
  <c r="X115" i="8" s="1"/>
  <c r="V116" i="8"/>
  <c r="X116" i="8" s="1"/>
  <c r="V122" i="8"/>
  <c r="X122" i="8" s="1"/>
  <c r="V123" i="8"/>
  <c r="X123" i="8" s="1"/>
  <c r="V124" i="8"/>
  <c r="X124" i="8" s="1"/>
  <c r="V130" i="8"/>
  <c r="X130" i="8" s="1"/>
  <c r="V135" i="8"/>
  <c r="X135" i="8" s="1"/>
  <c r="V139" i="8"/>
  <c r="X139" i="8" s="1"/>
  <c r="V144" i="8"/>
  <c r="X144" i="8" s="1"/>
  <c r="V148" i="8"/>
  <c r="X148" i="8" s="1"/>
  <c r="V152" i="8"/>
  <c r="X152" i="8" s="1"/>
  <c r="V153" i="8"/>
  <c r="X153" i="8" s="1"/>
  <c r="V154" i="8"/>
  <c r="X154" i="8" s="1"/>
  <c r="V155" i="8"/>
  <c r="X155" i="8" s="1"/>
  <c r="V159" i="8"/>
  <c r="X159" i="8" s="1"/>
  <c r="V163" i="8"/>
  <c r="X163" i="8" s="1"/>
  <c r="V167" i="8"/>
  <c r="X167" i="8" s="1"/>
  <c r="V171" i="8"/>
  <c r="X171" i="8" s="1"/>
  <c r="V175" i="8"/>
  <c r="X175" i="8" s="1"/>
  <c r="V179" i="8"/>
  <c r="X179" i="8" s="1"/>
  <c r="V183" i="8"/>
  <c r="X183" i="8" s="1"/>
  <c r="V187" i="8"/>
  <c r="X187" i="8" s="1"/>
  <c r="V191" i="8"/>
  <c r="X191" i="8" s="1"/>
  <c r="V195" i="8"/>
  <c r="X195" i="8" s="1"/>
  <c r="V196" i="8"/>
  <c r="X196" i="8" s="1"/>
  <c r="V197" i="8"/>
  <c r="X197" i="8" s="1"/>
  <c r="R200" i="8"/>
  <c r="V9" i="8"/>
  <c r="X9" i="8" s="1"/>
  <c r="V20" i="8"/>
  <c r="X20" i="8" s="1"/>
  <c r="W200" i="8"/>
  <c r="W155" i="7"/>
  <c r="W125" i="7"/>
  <c r="W130" i="7"/>
  <c r="W12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9" i="7"/>
  <c r="S200" i="7"/>
  <c r="Q200" i="7"/>
  <c r="J200" i="7"/>
  <c r="I200" i="7"/>
  <c r="R198" i="7"/>
  <c r="L198" i="7"/>
  <c r="U197" i="7"/>
  <c r="R197" i="7"/>
  <c r="H197" i="7"/>
  <c r="U196" i="7"/>
  <c r="R196" i="7"/>
  <c r="H196" i="7"/>
  <c r="U195" i="7"/>
  <c r="R195" i="7"/>
  <c r="H195" i="7"/>
  <c r="U194" i="7"/>
  <c r="R194" i="7"/>
  <c r="H194" i="7"/>
  <c r="U193" i="7"/>
  <c r="V193" i="7" s="1"/>
  <c r="X193" i="7" s="1"/>
  <c r="R193" i="7"/>
  <c r="H193" i="7"/>
  <c r="U192" i="7"/>
  <c r="R192" i="7"/>
  <c r="H192" i="7"/>
  <c r="U191" i="7"/>
  <c r="V191" i="7" s="1"/>
  <c r="X191" i="7" s="1"/>
  <c r="R191" i="7"/>
  <c r="H191" i="7"/>
  <c r="U190" i="7"/>
  <c r="R190" i="7"/>
  <c r="H190" i="7"/>
  <c r="U189" i="7"/>
  <c r="V189" i="7" s="1"/>
  <c r="X189" i="7" s="1"/>
  <c r="R189" i="7"/>
  <c r="H189" i="7"/>
  <c r="U188" i="7"/>
  <c r="R188" i="7"/>
  <c r="H188" i="7"/>
  <c r="U187" i="7"/>
  <c r="R187" i="7"/>
  <c r="H187" i="7"/>
  <c r="U186" i="7"/>
  <c r="R186" i="7"/>
  <c r="H186" i="7"/>
  <c r="U185" i="7"/>
  <c r="V185" i="7" s="1"/>
  <c r="X185" i="7" s="1"/>
  <c r="R185" i="7"/>
  <c r="H185" i="7"/>
  <c r="U184" i="7"/>
  <c r="R184" i="7"/>
  <c r="H184" i="7"/>
  <c r="V184" i="7" s="1"/>
  <c r="X184" i="7" s="1"/>
  <c r="U183" i="7"/>
  <c r="R183" i="7"/>
  <c r="H183" i="7"/>
  <c r="U182" i="7"/>
  <c r="R182" i="7"/>
  <c r="H182" i="7"/>
  <c r="U181" i="7"/>
  <c r="R181" i="7"/>
  <c r="H181" i="7"/>
  <c r="U180" i="7"/>
  <c r="R180" i="7"/>
  <c r="H180" i="7"/>
  <c r="U179" i="7"/>
  <c r="R179" i="7"/>
  <c r="H179" i="7"/>
  <c r="U178" i="7"/>
  <c r="R178" i="7"/>
  <c r="H178" i="7"/>
  <c r="U177" i="7"/>
  <c r="R177" i="7"/>
  <c r="H177" i="7"/>
  <c r="V177" i="7"/>
  <c r="X177" i="7" s="1"/>
  <c r="U176" i="7"/>
  <c r="R176" i="7"/>
  <c r="H176" i="7"/>
  <c r="V176" i="7" s="1"/>
  <c r="X176" i="7" s="1"/>
  <c r="U175" i="7"/>
  <c r="R175" i="7"/>
  <c r="H175" i="7"/>
  <c r="U174" i="7"/>
  <c r="R174" i="7"/>
  <c r="H174" i="7"/>
  <c r="V174" i="7" s="1"/>
  <c r="X174" i="7" s="1"/>
  <c r="U173" i="7"/>
  <c r="R173" i="7"/>
  <c r="H173" i="7"/>
  <c r="U172" i="7"/>
  <c r="R172" i="7"/>
  <c r="H172" i="7"/>
  <c r="U171" i="7"/>
  <c r="R171" i="7"/>
  <c r="H171" i="7"/>
  <c r="U170" i="7"/>
  <c r="R170" i="7"/>
  <c r="H170" i="7"/>
  <c r="U169" i="7"/>
  <c r="R169" i="7"/>
  <c r="H169" i="7"/>
  <c r="V169" i="7" s="1"/>
  <c r="X169" i="7" s="1"/>
  <c r="U168" i="7"/>
  <c r="R168" i="7"/>
  <c r="H168" i="7"/>
  <c r="V168" i="7" s="1"/>
  <c r="X168" i="7" s="1"/>
  <c r="U167" i="7"/>
  <c r="R167" i="7"/>
  <c r="H167" i="7"/>
  <c r="U166" i="7"/>
  <c r="R166" i="7"/>
  <c r="H166" i="7"/>
  <c r="V166" i="7" s="1"/>
  <c r="X166" i="7" s="1"/>
  <c r="U165" i="7"/>
  <c r="R165" i="7"/>
  <c r="H165" i="7"/>
  <c r="U164" i="7"/>
  <c r="R164" i="7"/>
  <c r="H164" i="7"/>
  <c r="U163" i="7"/>
  <c r="R163" i="7"/>
  <c r="H163" i="7"/>
  <c r="U162" i="7"/>
  <c r="R162" i="7"/>
  <c r="H162" i="7"/>
  <c r="U161" i="7"/>
  <c r="R161" i="7"/>
  <c r="H161" i="7"/>
  <c r="U160" i="7"/>
  <c r="R160" i="7"/>
  <c r="H160" i="7"/>
  <c r="U159" i="7"/>
  <c r="R159" i="7"/>
  <c r="H159" i="7"/>
  <c r="U158" i="7"/>
  <c r="R158" i="7"/>
  <c r="H158" i="7"/>
  <c r="V158" i="7"/>
  <c r="X158" i="7" s="1"/>
  <c r="R157" i="7"/>
  <c r="U156" i="7"/>
  <c r="R156" i="7"/>
  <c r="H156" i="7"/>
  <c r="W200" i="7"/>
  <c r="U155" i="7"/>
  <c r="R155" i="7"/>
  <c r="H155" i="7"/>
  <c r="U154" i="7"/>
  <c r="R154" i="7"/>
  <c r="H154" i="7"/>
  <c r="V154" i="7"/>
  <c r="X154" i="7" s="1"/>
  <c r="U153" i="7"/>
  <c r="R153" i="7"/>
  <c r="H153" i="7"/>
  <c r="U152" i="7"/>
  <c r="V152" i="7" s="1"/>
  <c r="X152" i="7" s="1"/>
  <c r="R152" i="7"/>
  <c r="H152" i="7"/>
  <c r="U151" i="7"/>
  <c r="R151" i="7"/>
  <c r="H151" i="7"/>
  <c r="U150" i="7"/>
  <c r="V150" i="7" s="1"/>
  <c r="X150" i="7" s="1"/>
  <c r="R150" i="7"/>
  <c r="H150" i="7"/>
  <c r="U149" i="7"/>
  <c r="R149" i="7"/>
  <c r="H149" i="7"/>
  <c r="U148" i="7"/>
  <c r="V148" i="7" s="1"/>
  <c r="X148" i="7" s="1"/>
  <c r="R148" i="7"/>
  <c r="H148" i="7"/>
  <c r="U147" i="7"/>
  <c r="R147" i="7"/>
  <c r="H147" i="7"/>
  <c r="U146" i="7"/>
  <c r="R146" i="7"/>
  <c r="H146" i="7"/>
  <c r="V146" i="7"/>
  <c r="X146" i="7" s="1"/>
  <c r="U145" i="7"/>
  <c r="R145" i="7"/>
  <c r="H145" i="7"/>
  <c r="U144" i="7"/>
  <c r="V144" i="7" s="1"/>
  <c r="X144" i="7" s="1"/>
  <c r="R144" i="7"/>
  <c r="H144" i="7"/>
  <c r="U143" i="7"/>
  <c r="R143" i="7"/>
  <c r="H143" i="7"/>
  <c r="U142" i="7"/>
  <c r="V142" i="7" s="1"/>
  <c r="X142" i="7" s="1"/>
  <c r="R142" i="7"/>
  <c r="H142" i="7"/>
  <c r="R141" i="7"/>
  <c r="U140" i="7"/>
  <c r="R140" i="7"/>
  <c r="H140" i="7"/>
  <c r="U139" i="7"/>
  <c r="V139" i="7" s="1"/>
  <c r="X139" i="7" s="1"/>
  <c r="R139" i="7"/>
  <c r="H139" i="7"/>
  <c r="U138" i="7"/>
  <c r="R138" i="7"/>
  <c r="H138" i="7"/>
  <c r="U137" i="7"/>
  <c r="R137" i="7"/>
  <c r="H137" i="7"/>
  <c r="U136" i="7"/>
  <c r="R136" i="7"/>
  <c r="H136" i="7"/>
  <c r="U135" i="7"/>
  <c r="R135" i="7"/>
  <c r="H135" i="7"/>
  <c r="V135" i="7"/>
  <c r="X135" i="7" s="1"/>
  <c r="U134" i="7"/>
  <c r="R134" i="7"/>
  <c r="H134" i="7"/>
  <c r="U133" i="7"/>
  <c r="V133" i="7" s="1"/>
  <c r="X133" i="7" s="1"/>
  <c r="R133" i="7"/>
  <c r="H133" i="7"/>
  <c r="R132" i="7"/>
  <c r="U131" i="7"/>
  <c r="R131" i="7"/>
  <c r="H131" i="7"/>
  <c r="U130" i="7"/>
  <c r="R130" i="7"/>
  <c r="H130" i="7"/>
  <c r="U129" i="7"/>
  <c r="R129" i="7"/>
  <c r="H129" i="7"/>
  <c r="U128" i="7"/>
  <c r="R128" i="7"/>
  <c r="H128" i="7"/>
  <c r="U127" i="7"/>
  <c r="R127" i="7"/>
  <c r="H127" i="7"/>
  <c r="U126" i="7"/>
  <c r="R126" i="7"/>
  <c r="H126" i="7"/>
  <c r="U125" i="7"/>
  <c r="R125" i="7"/>
  <c r="H125" i="7"/>
  <c r="U124" i="7"/>
  <c r="R124" i="7"/>
  <c r="H124" i="7"/>
  <c r="V124" i="7"/>
  <c r="X124" i="7" s="1"/>
  <c r="U123" i="7"/>
  <c r="R123" i="7"/>
  <c r="H123" i="7"/>
  <c r="U122" i="7"/>
  <c r="R122" i="7"/>
  <c r="H122" i="7"/>
  <c r="U121" i="7"/>
  <c r="R121" i="7"/>
  <c r="H121" i="7"/>
  <c r="U120" i="7"/>
  <c r="V120" i="7" s="1"/>
  <c r="X120" i="7" s="1"/>
  <c r="R120" i="7"/>
  <c r="H120" i="7"/>
  <c r="U119" i="7"/>
  <c r="R119" i="7"/>
  <c r="H119" i="7"/>
  <c r="R118" i="7"/>
  <c r="U117" i="7"/>
  <c r="R117" i="7"/>
  <c r="H117" i="7"/>
  <c r="U116" i="7"/>
  <c r="R116" i="7"/>
  <c r="H116" i="7"/>
  <c r="U115" i="7"/>
  <c r="R115" i="7"/>
  <c r="H115" i="7"/>
  <c r="U114" i="7"/>
  <c r="R114" i="7"/>
  <c r="H114" i="7"/>
  <c r="U113" i="7"/>
  <c r="R113" i="7"/>
  <c r="H113" i="7"/>
  <c r="U112" i="7"/>
  <c r="R112" i="7"/>
  <c r="H112" i="7"/>
  <c r="U111" i="7"/>
  <c r="R111" i="7"/>
  <c r="H111" i="7"/>
  <c r="V111" i="7"/>
  <c r="X111" i="7" s="1"/>
  <c r="U110" i="7"/>
  <c r="R110" i="7"/>
  <c r="H110" i="7"/>
  <c r="U109" i="7"/>
  <c r="R109" i="7"/>
  <c r="H109" i="7"/>
  <c r="U108" i="7"/>
  <c r="R108" i="7"/>
  <c r="H108" i="7"/>
  <c r="R107" i="7"/>
  <c r="U106" i="7"/>
  <c r="R106" i="7"/>
  <c r="H106" i="7"/>
  <c r="U105" i="7"/>
  <c r="V105" i="7" s="1"/>
  <c r="X105" i="7" s="1"/>
  <c r="R105" i="7"/>
  <c r="H105" i="7"/>
  <c r="U104" i="7"/>
  <c r="R104" i="7"/>
  <c r="H104" i="7"/>
  <c r="U103" i="7"/>
  <c r="R103" i="7"/>
  <c r="H103" i="7"/>
  <c r="U102" i="7"/>
  <c r="R102" i="7"/>
  <c r="H102" i="7"/>
  <c r="U101" i="7"/>
  <c r="V101" i="7" s="1"/>
  <c r="X101" i="7" s="1"/>
  <c r="R101" i="7"/>
  <c r="H101" i="7"/>
  <c r="U100" i="7"/>
  <c r="R100" i="7"/>
  <c r="H100" i="7"/>
  <c r="U99" i="7"/>
  <c r="R99" i="7"/>
  <c r="H99" i="7"/>
  <c r="U98" i="7"/>
  <c r="R98" i="7"/>
  <c r="H98" i="7"/>
  <c r="U97" i="7"/>
  <c r="V97" i="7" s="1"/>
  <c r="X97" i="7" s="1"/>
  <c r="R97" i="7"/>
  <c r="H97" i="7"/>
  <c r="U96" i="7"/>
  <c r="R96" i="7"/>
  <c r="H96" i="7"/>
  <c r="U95" i="7"/>
  <c r="R95" i="7"/>
  <c r="H95" i="7"/>
  <c r="U94" i="7"/>
  <c r="R94" i="7"/>
  <c r="H94" i="7"/>
  <c r="U93" i="7"/>
  <c r="R93" i="7"/>
  <c r="H93" i="7"/>
  <c r="U92" i="7"/>
  <c r="R92" i="7"/>
  <c r="H92" i="7"/>
  <c r="U91" i="7"/>
  <c r="R91" i="7"/>
  <c r="H91" i="7"/>
  <c r="U90" i="7"/>
  <c r="R90" i="7"/>
  <c r="H90" i="7"/>
  <c r="U89" i="7"/>
  <c r="R89" i="7"/>
  <c r="H89" i="7"/>
  <c r="R88" i="7"/>
  <c r="U87" i="7"/>
  <c r="R87" i="7"/>
  <c r="H87" i="7"/>
  <c r="U86" i="7"/>
  <c r="R86" i="7"/>
  <c r="H86" i="7"/>
  <c r="V86" i="7" s="1"/>
  <c r="X86" i="7" s="1"/>
  <c r="U85" i="7"/>
  <c r="R85" i="7"/>
  <c r="H85" i="7"/>
  <c r="U84" i="7"/>
  <c r="R84" i="7"/>
  <c r="H84" i="7"/>
  <c r="U83" i="7"/>
  <c r="R83" i="7"/>
  <c r="H83" i="7"/>
  <c r="U82" i="7"/>
  <c r="V82" i="7" s="1"/>
  <c r="X82" i="7" s="1"/>
  <c r="R82" i="7"/>
  <c r="H82" i="7"/>
  <c r="U81" i="7"/>
  <c r="R81" i="7"/>
  <c r="H81" i="7"/>
  <c r="U80" i="7"/>
  <c r="R80" i="7"/>
  <c r="H80" i="7"/>
  <c r="U79" i="7"/>
  <c r="R79" i="7"/>
  <c r="H79" i="7"/>
  <c r="U78" i="7"/>
  <c r="V78" i="7" s="1"/>
  <c r="X78" i="7" s="1"/>
  <c r="R78" i="7"/>
  <c r="H78" i="7"/>
  <c r="U77" i="7"/>
  <c r="R77" i="7"/>
  <c r="H77" i="7"/>
  <c r="U76" i="7"/>
  <c r="R76" i="7"/>
  <c r="H76" i="7"/>
  <c r="U75" i="7"/>
  <c r="R75" i="7"/>
  <c r="H75" i="7"/>
  <c r="U74" i="7"/>
  <c r="R74" i="7"/>
  <c r="H74" i="7"/>
  <c r="R73" i="7"/>
  <c r="U72" i="7"/>
  <c r="R72" i="7"/>
  <c r="H72" i="7"/>
  <c r="U71" i="7"/>
  <c r="R71" i="7"/>
  <c r="H71" i="7"/>
  <c r="U70" i="7"/>
  <c r="R70" i="7"/>
  <c r="H70" i="7"/>
  <c r="V70" i="7" s="1"/>
  <c r="X70" i="7" s="1"/>
  <c r="U69" i="7"/>
  <c r="R69" i="7"/>
  <c r="H69" i="7"/>
  <c r="U68" i="7"/>
  <c r="R68" i="7"/>
  <c r="H68" i="7"/>
  <c r="R67" i="7"/>
  <c r="U66" i="7"/>
  <c r="V66" i="7" s="1"/>
  <c r="X66" i="7" s="1"/>
  <c r="R66" i="7"/>
  <c r="H66" i="7"/>
  <c r="U65" i="7"/>
  <c r="R65" i="7"/>
  <c r="H65" i="7"/>
  <c r="R64" i="7"/>
  <c r="U63" i="7"/>
  <c r="R63" i="7"/>
  <c r="H63" i="7"/>
  <c r="R62" i="7"/>
  <c r="U61" i="7"/>
  <c r="R61" i="7"/>
  <c r="H61" i="7"/>
  <c r="U60" i="7"/>
  <c r="R60" i="7"/>
  <c r="H60" i="7"/>
  <c r="U59" i="7"/>
  <c r="R59" i="7"/>
  <c r="H59" i="7"/>
  <c r="U58" i="7"/>
  <c r="R58" i="7"/>
  <c r="H58" i="7"/>
  <c r="U57" i="7"/>
  <c r="R57" i="7"/>
  <c r="H57" i="7"/>
  <c r="U56" i="7"/>
  <c r="R56" i="7"/>
  <c r="H56" i="7"/>
  <c r="U55" i="7"/>
  <c r="R55" i="7"/>
  <c r="H55" i="7"/>
  <c r="U54" i="7"/>
  <c r="V54" i="7" s="1"/>
  <c r="X54" i="7" s="1"/>
  <c r="R54" i="7"/>
  <c r="H54" i="7"/>
  <c r="R53" i="7"/>
  <c r="U52" i="7"/>
  <c r="R52" i="7"/>
  <c r="H52" i="7"/>
  <c r="U51" i="7"/>
  <c r="R51" i="7"/>
  <c r="H51" i="7"/>
  <c r="U50" i="7"/>
  <c r="R50" i="7"/>
  <c r="H50" i="7"/>
  <c r="V50" i="7"/>
  <c r="X50" i="7" s="1"/>
  <c r="U49" i="7"/>
  <c r="R49" i="7"/>
  <c r="H49" i="7"/>
  <c r="U48" i="7"/>
  <c r="R48" i="7"/>
  <c r="H48" i="7"/>
  <c r="U47" i="7"/>
  <c r="R47" i="7"/>
  <c r="H47" i="7"/>
  <c r="U46" i="7"/>
  <c r="R46" i="7"/>
  <c r="H46" i="7"/>
  <c r="U45" i="7"/>
  <c r="R45" i="7"/>
  <c r="H45" i="7"/>
  <c r="U44" i="7"/>
  <c r="R44" i="7"/>
  <c r="H44" i="7"/>
  <c r="U43" i="7"/>
  <c r="R43" i="7"/>
  <c r="H43" i="7"/>
  <c r="U42" i="7"/>
  <c r="V42" i="7" s="1"/>
  <c r="X42" i="7" s="1"/>
  <c r="R42" i="7"/>
  <c r="H42" i="7"/>
  <c r="U41" i="7"/>
  <c r="R41" i="7"/>
  <c r="H41" i="7"/>
  <c r="U40" i="7"/>
  <c r="R40" i="7"/>
  <c r="H40" i="7"/>
  <c r="U39" i="7"/>
  <c r="R39" i="7"/>
  <c r="H39" i="7"/>
  <c r="U38" i="7"/>
  <c r="R38" i="7"/>
  <c r="H38" i="7"/>
  <c r="U37" i="7"/>
  <c r="R37" i="7"/>
  <c r="H37" i="7"/>
  <c r="U36" i="7"/>
  <c r="R36" i="7"/>
  <c r="H36" i="7"/>
  <c r="U35" i="7"/>
  <c r="R35" i="7"/>
  <c r="H35" i="7"/>
  <c r="U34" i="7"/>
  <c r="R34" i="7"/>
  <c r="H34" i="7"/>
  <c r="V34" i="7" s="1"/>
  <c r="X34" i="7" s="1"/>
  <c r="U33" i="7"/>
  <c r="R33" i="7"/>
  <c r="H33" i="7"/>
  <c r="U32" i="7"/>
  <c r="R32" i="7"/>
  <c r="H32" i="7"/>
  <c r="U31" i="7"/>
  <c r="R31" i="7"/>
  <c r="H31" i="7"/>
  <c r="U30" i="7"/>
  <c r="R30" i="7"/>
  <c r="H30" i="7"/>
  <c r="U29" i="7"/>
  <c r="R29" i="7"/>
  <c r="H29" i="7"/>
  <c r="U28" i="7"/>
  <c r="R28" i="7"/>
  <c r="H28" i="7"/>
  <c r="V28" i="7" s="1"/>
  <c r="X28" i="7" s="1"/>
  <c r="U27" i="7"/>
  <c r="R27" i="7"/>
  <c r="H27" i="7"/>
  <c r="U26" i="7"/>
  <c r="V26" i="7" s="1"/>
  <c r="X26" i="7" s="1"/>
  <c r="R26" i="7"/>
  <c r="H26" i="7"/>
  <c r="U25" i="7"/>
  <c r="R25" i="7"/>
  <c r="H25" i="7"/>
  <c r="U24" i="7"/>
  <c r="R24" i="7"/>
  <c r="H24" i="7"/>
  <c r="U23" i="7"/>
  <c r="R23" i="7"/>
  <c r="H23" i="7"/>
  <c r="U22" i="7"/>
  <c r="R22" i="7"/>
  <c r="H22" i="7"/>
  <c r="U21" i="7"/>
  <c r="R21" i="7"/>
  <c r="H21" i="7"/>
  <c r="U20" i="7"/>
  <c r="R20" i="7"/>
  <c r="H20" i="7"/>
  <c r="V20" i="7" s="1"/>
  <c r="X20" i="7" s="1"/>
  <c r="U19" i="7"/>
  <c r="V19" i="7" s="1"/>
  <c r="X19" i="7" s="1"/>
  <c r="R19" i="7"/>
  <c r="H19" i="7"/>
  <c r="U18" i="7"/>
  <c r="R18" i="7"/>
  <c r="H18" i="7"/>
  <c r="U17" i="7"/>
  <c r="R17" i="7"/>
  <c r="H17" i="7"/>
  <c r="U16" i="7"/>
  <c r="R16" i="7"/>
  <c r="H16" i="7"/>
  <c r="U15" i="7"/>
  <c r="R15" i="7"/>
  <c r="H15" i="7"/>
  <c r="V15" i="7" s="1"/>
  <c r="X15" i="7" s="1"/>
  <c r="U14" i="7"/>
  <c r="R14" i="7"/>
  <c r="H14" i="7"/>
  <c r="V14" i="7" s="1"/>
  <c r="X14" i="7" s="1"/>
  <c r="U13" i="7"/>
  <c r="R13" i="7"/>
  <c r="H13" i="7"/>
  <c r="U12" i="7"/>
  <c r="R12" i="7"/>
  <c r="H12" i="7"/>
  <c r="V12" i="7" s="1"/>
  <c r="X12" i="7" s="1"/>
  <c r="U11" i="7"/>
  <c r="R11" i="7"/>
  <c r="H11" i="7"/>
  <c r="V11" i="7" s="1"/>
  <c r="X11" i="7" s="1"/>
  <c r="U10" i="7"/>
  <c r="R10" i="7"/>
  <c r="H10" i="7"/>
  <c r="U9" i="7"/>
  <c r="R9" i="7"/>
  <c r="H9" i="7"/>
  <c r="D200" i="7"/>
  <c r="W155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9" i="6"/>
  <c r="S200" i="6"/>
  <c r="Q200" i="6"/>
  <c r="J200" i="6"/>
  <c r="I200" i="6"/>
  <c r="R198" i="6"/>
  <c r="L198" i="6"/>
  <c r="U197" i="6"/>
  <c r="R197" i="6"/>
  <c r="L197" i="6"/>
  <c r="H197" i="6"/>
  <c r="U196" i="6"/>
  <c r="R196" i="6"/>
  <c r="L196" i="6"/>
  <c r="H196" i="6"/>
  <c r="U195" i="6"/>
  <c r="R195" i="6"/>
  <c r="L195" i="6"/>
  <c r="H195" i="6"/>
  <c r="U194" i="6"/>
  <c r="R194" i="6"/>
  <c r="L194" i="6"/>
  <c r="H194" i="6"/>
  <c r="U193" i="6"/>
  <c r="R193" i="6"/>
  <c r="L193" i="6"/>
  <c r="H193" i="6"/>
  <c r="U192" i="6"/>
  <c r="R192" i="6"/>
  <c r="L192" i="6"/>
  <c r="H192" i="6"/>
  <c r="U191" i="6"/>
  <c r="R191" i="6"/>
  <c r="L191" i="6"/>
  <c r="H191" i="6"/>
  <c r="U190" i="6"/>
  <c r="R190" i="6"/>
  <c r="L190" i="6"/>
  <c r="H190" i="6"/>
  <c r="U189" i="6"/>
  <c r="R189" i="6"/>
  <c r="L189" i="6"/>
  <c r="H189" i="6"/>
  <c r="U188" i="6"/>
  <c r="R188" i="6"/>
  <c r="L188" i="6"/>
  <c r="H188" i="6"/>
  <c r="U187" i="6"/>
  <c r="R187" i="6"/>
  <c r="L187" i="6"/>
  <c r="H187" i="6"/>
  <c r="U186" i="6"/>
  <c r="R186" i="6"/>
  <c r="L186" i="6"/>
  <c r="H186" i="6"/>
  <c r="U185" i="6"/>
  <c r="R185" i="6"/>
  <c r="L185" i="6"/>
  <c r="H185" i="6"/>
  <c r="U184" i="6"/>
  <c r="R184" i="6"/>
  <c r="L184" i="6"/>
  <c r="H184" i="6"/>
  <c r="U183" i="6"/>
  <c r="R183" i="6"/>
  <c r="L183" i="6"/>
  <c r="H183" i="6"/>
  <c r="U182" i="6"/>
  <c r="R182" i="6"/>
  <c r="L182" i="6"/>
  <c r="H182" i="6"/>
  <c r="U181" i="6"/>
  <c r="R181" i="6"/>
  <c r="L181" i="6"/>
  <c r="H181" i="6"/>
  <c r="U180" i="6"/>
  <c r="R180" i="6"/>
  <c r="L180" i="6"/>
  <c r="H180" i="6"/>
  <c r="U179" i="6"/>
  <c r="R179" i="6"/>
  <c r="L179" i="6"/>
  <c r="H179" i="6"/>
  <c r="U178" i="6"/>
  <c r="R178" i="6"/>
  <c r="L178" i="6"/>
  <c r="H178" i="6"/>
  <c r="W200" i="6"/>
  <c r="U177" i="6"/>
  <c r="R177" i="6"/>
  <c r="V177" i="6" s="1"/>
  <c r="X177" i="6" s="1"/>
  <c r="L177" i="6"/>
  <c r="H177" i="6"/>
  <c r="U176" i="6"/>
  <c r="R176" i="6"/>
  <c r="L176" i="6"/>
  <c r="H176" i="6"/>
  <c r="U175" i="6"/>
  <c r="R175" i="6"/>
  <c r="L175" i="6"/>
  <c r="H175" i="6"/>
  <c r="U174" i="6"/>
  <c r="R174" i="6"/>
  <c r="L174" i="6"/>
  <c r="H174" i="6"/>
  <c r="U173" i="6"/>
  <c r="R173" i="6"/>
  <c r="L173" i="6"/>
  <c r="H173" i="6"/>
  <c r="U172" i="6"/>
  <c r="R172" i="6"/>
  <c r="L172" i="6"/>
  <c r="H172" i="6"/>
  <c r="U171" i="6"/>
  <c r="R171" i="6"/>
  <c r="L171" i="6"/>
  <c r="H171" i="6"/>
  <c r="U170" i="6"/>
  <c r="R170" i="6"/>
  <c r="L170" i="6"/>
  <c r="H170" i="6"/>
  <c r="U169" i="6"/>
  <c r="R169" i="6"/>
  <c r="L169" i="6"/>
  <c r="H169" i="6"/>
  <c r="V169" i="6" s="1"/>
  <c r="X169" i="6" s="1"/>
  <c r="U168" i="6"/>
  <c r="R168" i="6"/>
  <c r="L168" i="6"/>
  <c r="H168" i="6"/>
  <c r="U167" i="6"/>
  <c r="R167" i="6"/>
  <c r="L167" i="6"/>
  <c r="H167" i="6"/>
  <c r="U166" i="6"/>
  <c r="R166" i="6"/>
  <c r="L166" i="6"/>
  <c r="H166" i="6"/>
  <c r="U165" i="6"/>
  <c r="R165" i="6"/>
  <c r="L165" i="6"/>
  <c r="H165" i="6"/>
  <c r="U164" i="6"/>
  <c r="R164" i="6"/>
  <c r="L164" i="6"/>
  <c r="H164" i="6"/>
  <c r="U163" i="6"/>
  <c r="R163" i="6"/>
  <c r="L163" i="6"/>
  <c r="H163" i="6"/>
  <c r="U162" i="6"/>
  <c r="R162" i="6"/>
  <c r="L162" i="6"/>
  <c r="H162" i="6"/>
  <c r="U161" i="6"/>
  <c r="R161" i="6"/>
  <c r="L161" i="6"/>
  <c r="H161" i="6"/>
  <c r="U160" i="6"/>
  <c r="R160" i="6"/>
  <c r="L160" i="6"/>
  <c r="H160" i="6"/>
  <c r="U159" i="6"/>
  <c r="R159" i="6"/>
  <c r="L159" i="6"/>
  <c r="H159" i="6"/>
  <c r="U158" i="6"/>
  <c r="R158" i="6"/>
  <c r="L158" i="6"/>
  <c r="H158" i="6"/>
  <c r="R157" i="6"/>
  <c r="L157" i="6"/>
  <c r="U156" i="6"/>
  <c r="R156" i="6"/>
  <c r="L156" i="6"/>
  <c r="H156" i="6"/>
  <c r="U155" i="6"/>
  <c r="R155" i="6"/>
  <c r="L155" i="6"/>
  <c r="H155" i="6"/>
  <c r="U154" i="6"/>
  <c r="R154" i="6"/>
  <c r="L154" i="6"/>
  <c r="H154" i="6"/>
  <c r="U153" i="6"/>
  <c r="R153" i="6"/>
  <c r="L153" i="6"/>
  <c r="H153" i="6"/>
  <c r="U152" i="6"/>
  <c r="R152" i="6"/>
  <c r="L152" i="6"/>
  <c r="H152" i="6"/>
  <c r="U151" i="6"/>
  <c r="R151" i="6"/>
  <c r="L151" i="6"/>
  <c r="H151" i="6"/>
  <c r="U150" i="6"/>
  <c r="R150" i="6"/>
  <c r="L150" i="6"/>
  <c r="H150" i="6"/>
  <c r="U149" i="6"/>
  <c r="R149" i="6"/>
  <c r="L149" i="6"/>
  <c r="H149" i="6"/>
  <c r="V149" i="6"/>
  <c r="X149" i="6" s="1"/>
  <c r="U148" i="6"/>
  <c r="R148" i="6"/>
  <c r="L148" i="6"/>
  <c r="H148" i="6"/>
  <c r="U147" i="6"/>
  <c r="R147" i="6"/>
  <c r="L147" i="6"/>
  <c r="H147" i="6"/>
  <c r="U146" i="6"/>
  <c r="R146" i="6"/>
  <c r="L146" i="6"/>
  <c r="H146" i="6"/>
  <c r="U145" i="6"/>
  <c r="R145" i="6"/>
  <c r="V145" i="6" s="1"/>
  <c r="X145" i="6" s="1"/>
  <c r="L145" i="6"/>
  <c r="H145" i="6"/>
  <c r="U144" i="6"/>
  <c r="R144" i="6"/>
  <c r="L144" i="6"/>
  <c r="H144" i="6"/>
  <c r="U143" i="6"/>
  <c r="R143" i="6"/>
  <c r="L143" i="6"/>
  <c r="H143" i="6"/>
  <c r="U142" i="6"/>
  <c r="R142" i="6"/>
  <c r="L142" i="6"/>
  <c r="H142" i="6"/>
  <c r="R141" i="6"/>
  <c r="L141" i="6"/>
  <c r="U140" i="6"/>
  <c r="R140" i="6"/>
  <c r="L140" i="6"/>
  <c r="H140" i="6"/>
  <c r="U139" i="6"/>
  <c r="R139" i="6"/>
  <c r="V139" i="6" s="1"/>
  <c r="X139" i="6" s="1"/>
  <c r="L139" i="6"/>
  <c r="H139" i="6"/>
  <c r="U138" i="6"/>
  <c r="R138" i="6"/>
  <c r="L138" i="6"/>
  <c r="H138" i="6"/>
  <c r="U137" i="6"/>
  <c r="R137" i="6"/>
  <c r="L137" i="6"/>
  <c r="H137" i="6"/>
  <c r="U136" i="6"/>
  <c r="R136" i="6"/>
  <c r="L136" i="6"/>
  <c r="H136" i="6"/>
  <c r="U135" i="6"/>
  <c r="R135" i="6"/>
  <c r="V135" i="6" s="1"/>
  <c r="X135" i="6" s="1"/>
  <c r="L135" i="6"/>
  <c r="H135" i="6"/>
  <c r="U134" i="6"/>
  <c r="R134" i="6"/>
  <c r="L134" i="6"/>
  <c r="H134" i="6"/>
  <c r="U133" i="6"/>
  <c r="R133" i="6"/>
  <c r="L133" i="6"/>
  <c r="H133" i="6"/>
  <c r="R132" i="6"/>
  <c r="L132" i="6"/>
  <c r="U131" i="6"/>
  <c r="R131" i="6"/>
  <c r="L131" i="6"/>
  <c r="H131" i="6"/>
  <c r="U130" i="6"/>
  <c r="R130" i="6"/>
  <c r="L130" i="6"/>
  <c r="H130" i="6"/>
  <c r="U129" i="6"/>
  <c r="R129" i="6"/>
  <c r="L129" i="6"/>
  <c r="H129" i="6"/>
  <c r="U128" i="6"/>
  <c r="R128" i="6"/>
  <c r="L128" i="6"/>
  <c r="H128" i="6"/>
  <c r="U127" i="6"/>
  <c r="R127" i="6"/>
  <c r="L127" i="6"/>
  <c r="H127" i="6"/>
  <c r="U126" i="6"/>
  <c r="R126" i="6"/>
  <c r="L126" i="6"/>
  <c r="H126" i="6"/>
  <c r="U125" i="6"/>
  <c r="R125" i="6"/>
  <c r="L125" i="6"/>
  <c r="H125" i="6"/>
  <c r="U124" i="6"/>
  <c r="R124" i="6"/>
  <c r="L124" i="6"/>
  <c r="H124" i="6"/>
  <c r="U123" i="6"/>
  <c r="R123" i="6"/>
  <c r="L123" i="6"/>
  <c r="H123" i="6"/>
  <c r="U122" i="6"/>
  <c r="R122" i="6"/>
  <c r="L122" i="6"/>
  <c r="H122" i="6"/>
  <c r="U121" i="6"/>
  <c r="R121" i="6"/>
  <c r="L121" i="6"/>
  <c r="H121" i="6"/>
  <c r="U120" i="6"/>
  <c r="R120" i="6"/>
  <c r="L120" i="6"/>
  <c r="H120" i="6"/>
  <c r="U119" i="6"/>
  <c r="R119" i="6"/>
  <c r="L119" i="6"/>
  <c r="H119" i="6"/>
  <c r="R118" i="6"/>
  <c r="L118" i="6"/>
  <c r="U117" i="6"/>
  <c r="R117" i="6"/>
  <c r="L117" i="6"/>
  <c r="H117" i="6"/>
  <c r="U116" i="6"/>
  <c r="R116" i="6"/>
  <c r="V116" i="6" s="1"/>
  <c r="X116" i="6" s="1"/>
  <c r="L116" i="6"/>
  <c r="H116" i="6"/>
  <c r="U115" i="6"/>
  <c r="R115" i="6"/>
  <c r="L115" i="6"/>
  <c r="H115" i="6"/>
  <c r="U114" i="6"/>
  <c r="R114" i="6"/>
  <c r="L114" i="6"/>
  <c r="H114" i="6"/>
  <c r="U113" i="6"/>
  <c r="R113" i="6"/>
  <c r="L113" i="6"/>
  <c r="H113" i="6"/>
  <c r="U112" i="6"/>
  <c r="R112" i="6"/>
  <c r="V112" i="6" s="1"/>
  <c r="X112" i="6" s="1"/>
  <c r="L112" i="6"/>
  <c r="H112" i="6"/>
  <c r="U111" i="6"/>
  <c r="R111" i="6"/>
  <c r="L111" i="6"/>
  <c r="H111" i="6"/>
  <c r="U110" i="6"/>
  <c r="R110" i="6"/>
  <c r="L110" i="6"/>
  <c r="H110" i="6"/>
  <c r="U109" i="6"/>
  <c r="R109" i="6"/>
  <c r="L109" i="6"/>
  <c r="H109" i="6"/>
  <c r="U108" i="6"/>
  <c r="R108" i="6"/>
  <c r="L108" i="6"/>
  <c r="H108" i="6"/>
  <c r="R107" i="6"/>
  <c r="L107" i="6"/>
  <c r="U106" i="6"/>
  <c r="R106" i="6"/>
  <c r="L106" i="6"/>
  <c r="H106" i="6"/>
  <c r="U105" i="6"/>
  <c r="R105" i="6"/>
  <c r="L105" i="6"/>
  <c r="H105" i="6"/>
  <c r="U104" i="6"/>
  <c r="R104" i="6"/>
  <c r="L104" i="6"/>
  <c r="H104" i="6"/>
  <c r="U103" i="6"/>
  <c r="R103" i="6"/>
  <c r="L103" i="6"/>
  <c r="H103" i="6"/>
  <c r="U102" i="6"/>
  <c r="R102" i="6"/>
  <c r="L102" i="6"/>
  <c r="H102" i="6"/>
  <c r="U101" i="6"/>
  <c r="R101" i="6"/>
  <c r="V101" i="6" s="1"/>
  <c r="X101" i="6" s="1"/>
  <c r="L101" i="6"/>
  <c r="H101" i="6"/>
  <c r="U100" i="6"/>
  <c r="R100" i="6"/>
  <c r="L100" i="6"/>
  <c r="H100" i="6"/>
  <c r="U99" i="6"/>
  <c r="R99" i="6"/>
  <c r="L99" i="6"/>
  <c r="H99" i="6"/>
  <c r="U98" i="6"/>
  <c r="R98" i="6"/>
  <c r="L98" i="6"/>
  <c r="H98" i="6"/>
  <c r="U97" i="6"/>
  <c r="R97" i="6"/>
  <c r="V97" i="6" s="1"/>
  <c r="X97" i="6" s="1"/>
  <c r="L97" i="6"/>
  <c r="H97" i="6"/>
  <c r="U96" i="6"/>
  <c r="R96" i="6"/>
  <c r="L96" i="6"/>
  <c r="H96" i="6"/>
  <c r="U95" i="6"/>
  <c r="R95" i="6"/>
  <c r="L95" i="6"/>
  <c r="H95" i="6"/>
  <c r="U94" i="6"/>
  <c r="R94" i="6"/>
  <c r="L94" i="6"/>
  <c r="H94" i="6"/>
  <c r="U93" i="6"/>
  <c r="R93" i="6"/>
  <c r="V93" i="6" s="1"/>
  <c r="X93" i="6" s="1"/>
  <c r="L93" i="6"/>
  <c r="H93" i="6"/>
  <c r="U92" i="6"/>
  <c r="R92" i="6"/>
  <c r="L92" i="6"/>
  <c r="H92" i="6"/>
  <c r="U91" i="6"/>
  <c r="R91" i="6"/>
  <c r="L91" i="6"/>
  <c r="H91" i="6"/>
  <c r="U90" i="6"/>
  <c r="R90" i="6"/>
  <c r="L90" i="6"/>
  <c r="H90" i="6"/>
  <c r="U89" i="6"/>
  <c r="R89" i="6"/>
  <c r="L89" i="6"/>
  <c r="H89" i="6"/>
  <c r="R88" i="6"/>
  <c r="L88" i="6"/>
  <c r="U87" i="6"/>
  <c r="R87" i="6"/>
  <c r="L87" i="6"/>
  <c r="H87" i="6"/>
  <c r="U86" i="6"/>
  <c r="R86" i="6"/>
  <c r="L86" i="6"/>
  <c r="H86" i="6"/>
  <c r="U85" i="6"/>
  <c r="R85" i="6"/>
  <c r="L85" i="6"/>
  <c r="H85" i="6"/>
  <c r="U84" i="6"/>
  <c r="R84" i="6"/>
  <c r="L84" i="6"/>
  <c r="H84" i="6"/>
  <c r="U83" i="6"/>
  <c r="R83" i="6"/>
  <c r="L83" i="6"/>
  <c r="H83" i="6"/>
  <c r="U82" i="6"/>
  <c r="R82" i="6"/>
  <c r="L82" i="6"/>
  <c r="H82" i="6"/>
  <c r="U81" i="6"/>
  <c r="R81" i="6"/>
  <c r="L81" i="6"/>
  <c r="H81" i="6"/>
  <c r="U80" i="6"/>
  <c r="R80" i="6"/>
  <c r="L80" i="6"/>
  <c r="H80" i="6"/>
  <c r="U79" i="6"/>
  <c r="R79" i="6"/>
  <c r="L79" i="6"/>
  <c r="H79" i="6"/>
  <c r="U78" i="6"/>
  <c r="R78" i="6"/>
  <c r="V78" i="6" s="1"/>
  <c r="X78" i="6" s="1"/>
  <c r="L78" i="6"/>
  <c r="H78" i="6"/>
  <c r="U77" i="6"/>
  <c r="R77" i="6"/>
  <c r="L77" i="6"/>
  <c r="H77" i="6"/>
  <c r="U76" i="6"/>
  <c r="R76" i="6"/>
  <c r="L76" i="6"/>
  <c r="H76" i="6"/>
  <c r="U75" i="6"/>
  <c r="R75" i="6"/>
  <c r="L75" i="6"/>
  <c r="H75" i="6"/>
  <c r="U74" i="6"/>
  <c r="R74" i="6"/>
  <c r="L74" i="6"/>
  <c r="H74" i="6"/>
  <c r="R73" i="6"/>
  <c r="L73" i="6"/>
  <c r="U72" i="6"/>
  <c r="R72" i="6"/>
  <c r="L72" i="6"/>
  <c r="H72" i="6"/>
  <c r="U71" i="6"/>
  <c r="R71" i="6"/>
  <c r="L71" i="6"/>
  <c r="H71" i="6"/>
  <c r="U70" i="6"/>
  <c r="R70" i="6"/>
  <c r="L70" i="6"/>
  <c r="H70" i="6"/>
  <c r="U69" i="6"/>
  <c r="R69" i="6"/>
  <c r="L69" i="6"/>
  <c r="H69" i="6"/>
  <c r="U68" i="6"/>
  <c r="R68" i="6"/>
  <c r="L68" i="6"/>
  <c r="H68" i="6"/>
  <c r="R67" i="6"/>
  <c r="L67" i="6"/>
  <c r="U66" i="6"/>
  <c r="R66" i="6"/>
  <c r="V66" i="6" s="1"/>
  <c r="X66" i="6" s="1"/>
  <c r="L66" i="6"/>
  <c r="H66" i="6"/>
  <c r="U65" i="6"/>
  <c r="R65" i="6"/>
  <c r="L65" i="6"/>
  <c r="H65" i="6"/>
  <c r="R64" i="6"/>
  <c r="L64" i="6"/>
  <c r="U63" i="6"/>
  <c r="R63" i="6"/>
  <c r="L63" i="6"/>
  <c r="H63" i="6"/>
  <c r="R62" i="6"/>
  <c r="L62" i="6"/>
  <c r="U61" i="6"/>
  <c r="R61" i="6"/>
  <c r="L61" i="6"/>
  <c r="H61" i="6"/>
  <c r="U60" i="6"/>
  <c r="R60" i="6"/>
  <c r="L60" i="6"/>
  <c r="H60" i="6"/>
  <c r="U59" i="6"/>
  <c r="R59" i="6"/>
  <c r="L59" i="6"/>
  <c r="H59" i="6"/>
  <c r="U58" i="6"/>
  <c r="R58" i="6"/>
  <c r="L58" i="6"/>
  <c r="H58" i="6"/>
  <c r="U57" i="6"/>
  <c r="R57" i="6"/>
  <c r="L57" i="6"/>
  <c r="H57" i="6"/>
  <c r="U56" i="6"/>
  <c r="R56" i="6"/>
  <c r="L56" i="6"/>
  <c r="H56" i="6"/>
  <c r="U55" i="6"/>
  <c r="R55" i="6"/>
  <c r="L55" i="6"/>
  <c r="H55" i="6"/>
  <c r="U54" i="6"/>
  <c r="R54" i="6"/>
  <c r="L54" i="6"/>
  <c r="H54" i="6"/>
  <c r="R53" i="6"/>
  <c r="L53" i="6"/>
  <c r="U52" i="6"/>
  <c r="R52" i="6"/>
  <c r="L52" i="6"/>
  <c r="H52" i="6"/>
  <c r="U51" i="6"/>
  <c r="R51" i="6"/>
  <c r="L51" i="6"/>
  <c r="H51" i="6"/>
  <c r="U50" i="6"/>
  <c r="R50" i="6"/>
  <c r="L50" i="6"/>
  <c r="H50" i="6"/>
  <c r="U49" i="6"/>
  <c r="R49" i="6"/>
  <c r="L49" i="6"/>
  <c r="H49" i="6"/>
  <c r="U48" i="6"/>
  <c r="R48" i="6"/>
  <c r="L48" i="6"/>
  <c r="H48" i="6"/>
  <c r="U47" i="6"/>
  <c r="R47" i="6"/>
  <c r="L47" i="6"/>
  <c r="H47" i="6"/>
  <c r="U46" i="6"/>
  <c r="R46" i="6"/>
  <c r="L46" i="6"/>
  <c r="H46" i="6"/>
  <c r="U45" i="6"/>
  <c r="R45" i="6"/>
  <c r="L45" i="6"/>
  <c r="H45" i="6"/>
  <c r="U44" i="6"/>
  <c r="R44" i="6"/>
  <c r="L44" i="6"/>
  <c r="H44" i="6"/>
  <c r="U43" i="6"/>
  <c r="R43" i="6"/>
  <c r="L43" i="6"/>
  <c r="H43" i="6"/>
  <c r="U42" i="6"/>
  <c r="R42" i="6"/>
  <c r="L42" i="6"/>
  <c r="H42" i="6"/>
  <c r="U41" i="6"/>
  <c r="R41" i="6"/>
  <c r="L41" i="6"/>
  <c r="H41" i="6"/>
  <c r="U40" i="6"/>
  <c r="R40" i="6"/>
  <c r="L40" i="6"/>
  <c r="H40" i="6"/>
  <c r="U39" i="6"/>
  <c r="R39" i="6"/>
  <c r="L39" i="6"/>
  <c r="H39" i="6"/>
  <c r="U38" i="6"/>
  <c r="R38" i="6"/>
  <c r="L38" i="6"/>
  <c r="H38" i="6"/>
  <c r="U37" i="6"/>
  <c r="R37" i="6"/>
  <c r="L37" i="6"/>
  <c r="H37" i="6"/>
  <c r="U36" i="6"/>
  <c r="R36" i="6"/>
  <c r="L36" i="6"/>
  <c r="H36" i="6"/>
  <c r="U35" i="6"/>
  <c r="R35" i="6"/>
  <c r="L35" i="6"/>
  <c r="H35" i="6"/>
  <c r="U34" i="6"/>
  <c r="R34" i="6"/>
  <c r="L34" i="6"/>
  <c r="H34" i="6"/>
  <c r="U33" i="6"/>
  <c r="R33" i="6"/>
  <c r="L33" i="6"/>
  <c r="H33" i="6"/>
  <c r="U32" i="6"/>
  <c r="R32" i="6"/>
  <c r="L32" i="6"/>
  <c r="H32" i="6"/>
  <c r="U31" i="6"/>
  <c r="R31" i="6"/>
  <c r="L31" i="6"/>
  <c r="H31" i="6"/>
  <c r="U30" i="6"/>
  <c r="R30" i="6"/>
  <c r="L30" i="6"/>
  <c r="H30" i="6"/>
  <c r="U29" i="6"/>
  <c r="R29" i="6"/>
  <c r="L29" i="6"/>
  <c r="H29" i="6"/>
  <c r="U28" i="6"/>
  <c r="R28" i="6"/>
  <c r="L28" i="6"/>
  <c r="H28" i="6"/>
  <c r="U27" i="6"/>
  <c r="R27" i="6"/>
  <c r="L27" i="6"/>
  <c r="H27" i="6"/>
  <c r="U26" i="6"/>
  <c r="R26" i="6"/>
  <c r="L26" i="6"/>
  <c r="H26" i="6"/>
  <c r="U25" i="6"/>
  <c r="R25" i="6"/>
  <c r="L25" i="6"/>
  <c r="H25" i="6"/>
  <c r="U24" i="6"/>
  <c r="R24" i="6"/>
  <c r="L24" i="6"/>
  <c r="H24" i="6"/>
  <c r="U23" i="6"/>
  <c r="R23" i="6"/>
  <c r="L23" i="6"/>
  <c r="H23" i="6"/>
  <c r="U22" i="6"/>
  <c r="R22" i="6"/>
  <c r="L22" i="6"/>
  <c r="H22" i="6"/>
  <c r="U21" i="6"/>
  <c r="R21" i="6"/>
  <c r="L21" i="6"/>
  <c r="H21" i="6"/>
  <c r="U20" i="6"/>
  <c r="R20" i="6"/>
  <c r="L20" i="6"/>
  <c r="H20" i="6"/>
  <c r="U19" i="6"/>
  <c r="R19" i="6"/>
  <c r="L19" i="6"/>
  <c r="H19" i="6"/>
  <c r="U18" i="6"/>
  <c r="R18" i="6"/>
  <c r="L18" i="6"/>
  <c r="H18" i="6"/>
  <c r="U17" i="6"/>
  <c r="R17" i="6"/>
  <c r="L17" i="6"/>
  <c r="H17" i="6"/>
  <c r="U16" i="6"/>
  <c r="R16" i="6"/>
  <c r="L16" i="6"/>
  <c r="H16" i="6"/>
  <c r="U15" i="6"/>
  <c r="R15" i="6"/>
  <c r="L15" i="6"/>
  <c r="H15" i="6"/>
  <c r="U14" i="6"/>
  <c r="R14" i="6"/>
  <c r="L14" i="6"/>
  <c r="H14" i="6"/>
  <c r="U13" i="6"/>
  <c r="R13" i="6"/>
  <c r="L13" i="6"/>
  <c r="H13" i="6"/>
  <c r="U12" i="6"/>
  <c r="R12" i="6"/>
  <c r="L12" i="6"/>
  <c r="H12" i="6"/>
  <c r="U11" i="6"/>
  <c r="R11" i="6"/>
  <c r="L11" i="6"/>
  <c r="H11" i="6"/>
  <c r="U10" i="6"/>
  <c r="R10" i="6"/>
  <c r="L10" i="6"/>
  <c r="H10" i="6"/>
  <c r="U9" i="6"/>
  <c r="R9" i="6"/>
  <c r="L9" i="6"/>
  <c r="H9" i="6"/>
  <c r="D200" i="6"/>
  <c r="W189" i="5"/>
  <c r="W177" i="5"/>
  <c r="W187" i="5"/>
  <c r="X200" i="8" l="1"/>
  <c r="V181" i="7"/>
  <c r="X181" i="7" s="1"/>
  <c r="V173" i="7"/>
  <c r="X173" i="7" s="1"/>
  <c r="V160" i="7"/>
  <c r="X160" i="7" s="1"/>
  <c r="V162" i="7"/>
  <c r="X162" i="7" s="1"/>
  <c r="V164" i="7"/>
  <c r="X164" i="7" s="1"/>
  <c r="V137" i="7"/>
  <c r="X137" i="7" s="1"/>
  <c r="V128" i="7"/>
  <c r="X128" i="7" s="1"/>
  <c r="V114" i="7"/>
  <c r="X114" i="7" s="1"/>
  <c r="V93" i="7"/>
  <c r="X93" i="7" s="1"/>
  <c r="V74" i="7"/>
  <c r="X74" i="7" s="1"/>
  <c r="V46" i="7"/>
  <c r="X46" i="7" s="1"/>
  <c r="V38" i="7"/>
  <c r="X38" i="7" s="1"/>
  <c r="V58" i="7"/>
  <c r="X58" i="7" s="1"/>
  <c r="V22" i="7"/>
  <c r="X22" i="7" s="1"/>
  <c r="V30" i="7"/>
  <c r="X30" i="7" s="1"/>
  <c r="V87" i="7"/>
  <c r="X87" i="7" s="1"/>
  <c r="V89" i="7"/>
  <c r="X89" i="7" s="1"/>
  <c r="V91" i="7"/>
  <c r="X91" i="7" s="1"/>
  <c r="V99" i="7"/>
  <c r="X99" i="7" s="1"/>
  <c r="V109" i="7"/>
  <c r="X109" i="7" s="1"/>
  <c r="V36" i="7"/>
  <c r="X36" i="7" s="1"/>
  <c r="V44" i="7"/>
  <c r="X44" i="7" s="1"/>
  <c r="V52" i="7"/>
  <c r="X52" i="7" s="1"/>
  <c r="V60" i="7"/>
  <c r="X60" i="7" s="1"/>
  <c r="V72" i="7"/>
  <c r="X72" i="7" s="1"/>
  <c r="V80" i="7"/>
  <c r="X80" i="7" s="1"/>
  <c r="V115" i="7"/>
  <c r="X115" i="7" s="1"/>
  <c r="V117" i="7"/>
  <c r="X117" i="7" s="1"/>
  <c r="V119" i="7"/>
  <c r="X119" i="7" s="1"/>
  <c r="V125" i="7"/>
  <c r="X125" i="7" s="1"/>
  <c r="V127" i="7"/>
  <c r="X127" i="7" s="1"/>
  <c r="V143" i="7"/>
  <c r="X143" i="7" s="1"/>
  <c r="V147" i="7"/>
  <c r="X147" i="7" s="1"/>
  <c r="V151" i="7"/>
  <c r="X151" i="7" s="1"/>
  <c r="V90" i="7"/>
  <c r="X90" i="7" s="1"/>
  <c r="V92" i="7"/>
  <c r="X92" i="7" s="1"/>
  <c r="V98" i="7"/>
  <c r="X98" i="7" s="1"/>
  <c r="V100" i="7"/>
  <c r="X100" i="7" s="1"/>
  <c r="V106" i="7"/>
  <c r="X106" i="7" s="1"/>
  <c r="V108" i="7"/>
  <c r="X108" i="7" s="1"/>
  <c r="V110" i="7"/>
  <c r="X110" i="7" s="1"/>
  <c r="V116" i="7"/>
  <c r="X116" i="7" s="1"/>
  <c r="V126" i="7"/>
  <c r="X126" i="7" s="1"/>
  <c r="V134" i="7"/>
  <c r="X134" i="7" s="1"/>
  <c r="V138" i="7"/>
  <c r="X138" i="7" s="1"/>
  <c r="V182" i="7"/>
  <c r="X182" i="7" s="1"/>
  <c r="V13" i="7"/>
  <c r="X13" i="7" s="1"/>
  <c r="V21" i="7"/>
  <c r="X21" i="7" s="1"/>
  <c r="V27" i="7"/>
  <c r="X27" i="7" s="1"/>
  <c r="V29" i="7"/>
  <c r="X29" i="7" s="1"/>
  <c r="V35" i="7"/>
  <c r="X35" i="7" s="1"/>
  <c r="V37" i="7"/>
  <c r="X37" i="7" s="1"/>
  <c r="V43" i="7"/>
  <c r="X43" i="7" s="1"/>
  <c r="V45" i="7"/>
  <c r="X45" i="7" s="1"/>
  <c r="V51" i="7"/>
  <c r="X51" i="7" s="1"/>
  <c r="V59" i="7"/>
  <c r="X59" i="7" s="1"/>
  <c r="V61" i="7"/>
  <c r="X61" i="7" s="1"/>
  <c r="V63" i="7"/>
  <c r="X63" i="7" s="1"/>
  <c r="V65" i="7"/>
  <c r="X65" i="7" s="1"/>
  <c r="V71" i="7"/>
  <c r="X71" i="7" s="1"/>
  <c r="V79" i="7"/>
  <c r="X79" i="7" s="1"/>
  <c r="V81" i="7"/>
  <c r="X81" i="7" s="1"/>
  <c r="V155" i="7"/>
  <c r="X155" i="7" s="1"/>
  <c r="V159" i="7"/>
  <c r="X159" i="7" s="1"/>
  <c r="V163" i="7"/>
  <c r="X163" i="7" s="1"/>
  <c r="V167" i="7"/>
  <c r="X167" i="7" s="1"/>
  <c r="V175" i="7"/>
  <c r="X175" i="7" s="1"/>
  <c r="V183" i="7"/>
  <c r="X183" i="7" s="1"/>
  <c r="V190" i="7"/>
  <c r="X190" i="7" s="1"/>
  <c r="V194" i="7"/>
  <c r="X194" i="7" s="1"/>
  <c r="V195" i="7"/>
  <c r="X195" i="7" s="1"/>
  <c r="V196" i="7"/>
  <c r="X196" i="7" s="1"/>
  <c r="V10" i="7"/>
  <c r="X10" i="7" s="1"/>
  <c r="V16" i="7"/>
  <c r="X16" i="7" s="1"/>
  <c r="V17" i="7"/>
  <c r="X17" i="7" s="1"/>
  <c r="V18" i="7"/>
  <c r="X18" i="7" s="1"/>
  <c r="V23" i="7"/>
  <c r="X23" i="7" s="1"/>
  <c r="V24" i="7"/>
  <c r="X24" i="7" s="1"/>
  <c r="V25" i="7"/>
  <c r="X25" i="7" s="1"/>
  <c r="V31" i="7"/>
  <c r="X31" i="7" s="1"/>
  <c r="V32" i="7"/>
  <c r="X32" i="7" s="1"/>
  <c r="V33" i="7"/>
  <c r="X33" i="7" s="1"/>
  <c r="V39" i="7"/>
  <c r="X39" i="7" s="1"/>
  <c r="V40" i="7"/>
  <c r="X40" i="7" s="1"/>
  <c r="V41" i="7"/>
  <c r="X41" i="7" s="1"/>
  <c r="V47" i="7"/>
  <c r="X47" i="7" s="1"/>
  <c r="V48" i="7"/>
  <c r="X48" i="7" s="1"/>
  <c r="V49" i="7"/>
  <c r="X49" i="7" s="1"/>
  <c r="V55" i="7"/>
  <c r="X55" i="7" s="1"/>
  <c r="V56" i="7"/>
  <c r="X56" i="7" s="1"/>
  <c r="V57" i="7"/>
  <c r="X57" i="7" s="1"/>
  <c r="V68" i="7"/>
  <c r="X68" i="7" s="1"/>
  <c r="V69" i="7"/>
  <c r="X69" i="7" s="1"/>
  <c r="V75" i="7"/>
  <c r="X75" i="7" s="1"/>
  <c r="V76" i="7"/>
  <c r="X76" i="7" s="1"/>
  <c r="V77" i="7"/>
  <c r="X77" i="7" s="1"/>
  <c r="V83" i="7"/>
  <c r="X83" i="7" s="1"/>
  <c r="V84" i="7"/>
  <c r="X84" i="7" s="1"/>
  <c r="V85" i="7"/>
  <c r="X85" i="7" s="1"/>
  <c r="V94" i="7"/>
  <c r="X94" i="7" s="1"/>
  <c r="V95" i="7"/>
  <c r="X95" i="7" s="1"/>
  <c r="V96" i="7"/>
  <c r="X96" i="7" s="1"/>
  <c r="V102" i="7"/>
  <c r="X102" i="7" s="1"/>
  <c r="V103" i="7"/>
  <c r="X103" i="7" s="1"/>
  <c r="V104" i="7"/>
  <c r="X104" i="7" s="1"/>
  <c r="V112" i="7"/>
  <c r="X112" i="7" s="1"/>
  <c r="V113" i="7"/>
  <c r="X113" i="7" s="1"/>
  <c r="V121" i="7"/>
  <c r="X121" i="7" s="1"/>
  <c r="V122" i="7"/>
  <c r="X122" i="7" s="1"/>
  <c r="V123" i="7"/>
  <c r="X123" i="7" s="1"/>
  <c r="V129" i="7"/>
  <c r="X129" i="7" s="1"/>
  <c r="V130" i="7"/>
  <c r="X130" i="7" s="1"/>
  <c r="V131" i="7"/>
  <c r="X131" i="7" s="1"/>
  <c r="V136" i="7"/>
  <c r="X136" i="7" s="1"/>
  <c r="V140" i="7"/>
  <c r="X140" i="7" s="1"/>
  <c r="V145" i="7"/>
  <c r="X145" i="7" s="1"/>
  <c r="V149" i="7"/>
  <c r="X149" i="7" s="1"/>
  <c r="V153" i="7"/>
  <c r="X153" i="7" s="1"/>
  <c r="V156" i="7"/>
  <c r="X156" i="7" s="1"/>
  <c r="V161" i="7"/>
  <c r="X161" i="7" s="1"/>
  <c r="V165" i="7"/>
  <c r="X165" i="7" s="1"/>
  <c r="V170" i="7"/>
  <c r="X170" i="7" s="1"/>
  <c r="V171" i="7"/>
  <c r="X171" i="7" s="1"/>
  <c r="V172" i="7"/>
  <c r="X172" i="7" s="1"/>
  <c r="V178" i="7"/>
  <c r="X178" i="7" s="1"/>
  <c r="V179" i="7"/>
  <c r="X179" i="7" s="1"/>
  <c r="V180" i="7"/>
  <c r="X180" i="7" s="1"/>
  <c r="V186" i="7"/>
  <c r="X186" i="7" s="1"/>
  <c r="V187" i="7"/>
  <c r="X187" i="7" s="1"/>
  <c r="V188" i="7"/>
  <c r="X188" i="7" s="1"/>
  <c r="V192" i="7"/>
  <c r="X192" i="7" s="1"/>
  <c r="V197" i="7"/>
  <c r="X197" i="7" s="1"/>
  <c r="R200" i="7"/>
  <c r="V9" i="7"/>
  <c r="X9" i="7" s="1"/>
  <c r="V173" i="6"/>
  <c r="X173" i="6" s="1"/>
  <c r="V175" i="6"/>
  <c r="X175" i="6" s="1"/>
  <c r="V171" i="6"/>
  <c r="X171" i="6" s="1"/>
  <c r="V122" i="6"/>
  <c r="X122" i="6" s="1"/>
  <c r="V110" i="6"/>
  <c r="X110" i="6" s="1"/>
  <c r="V126" i="6"/>
  <c r="X126" i="6" s="1"/>
  <c r="V130" i="6"/>
  <c r="X130" i="6" s="1"/>
  <c r="V105" i="6"/>
  <c r="X105" i="6" s="1"/>
  <c r="V82" i="6"/>
  <c r="X82" i="6" s="1"/>
  <c r="V86" i="6"/>
  <c r="X86" i="6" s="1"/>
  <c r="V74" i="6"/>
  <c r="X74" i="6" s="1"/>
  <c r="V70" i="6"/>
  <c r="X70" i="6" s="1"/>
  <c r="V189" i="6"/>
  <c r="X189" i="6" s="1"/>
  <c r="V11" i="6"/>
  <c r="X11" i="6" s="1"/>
  <c r="V15" i="6"/>
  <c r="X15" i="6" s="1"/>
  <c r="V19" i="6"/>
  <c r="X19" i="6" s="1"/>
  <c r="V22" i="6"/>
  <c r="X22" i="6" s="1"/>
  <c r="V26" i="6"/>
  <c r="X26" i="6" s="1"/>
  <c r="V34" i="6"/>
  <c r="X34" i="6" s="1"/>
  <c r="V38" i="6"/>
  <c r="X38" i="6" s="1"/>
  <c r="V46" i="6"/>
  <c r="X46" i="6" s="1"/>
  <c r="V50" i="6"/>
  <c r="X50" i="6" s="1"/>
  <c r="V54" i="6"/>
  <c r="X54" i="6" s="1"/>
  <c r="V58" i="6"/>
  <c r="X58" i="6" s="1"/>
  <c r="V153" i="6"/>
  <c r="X153" i="6" s="1"/>
  <c r="V156" i="6"/>
  <c r="X156" i="6" s="1"/>
  <c r="V159" i="6"/>
  <c r="X159" i="6" s="1"/>
  <c r="V161" i="6"/>
  <c r="X161" i="6" s="1"/>
  <c r="V163" i="6"/>
  <c r="X163" i="6" s="1"/>
  <c r="V165" i="6"/>
  <c r="X165" i="6" s="1"/>
  <c r="V167" i="6"/>
  <c r="X167" i="6" s="1"/>
  <c r="V179" i="6"/>
  <c r="X179" i="6" s="1"/>
  <c r="V183" i="6"/>
  <c r="X183" i="6" s="1"/>
  <c r="V187" i="6"/>
  <c r="X187" i="6" s="1"/>
  <c r="V191" i="6"/>
  <c r="X191" i="6" s="1"/>
  <c r="V195" i="6"/>
  <c r="X195" i="6" s="1"/>
  <c r="V30" i="6"/>
  <c r="X30" i="6" s="1"/>
  <c r="V42" i="6"/>
  <c r="X42" i="6" s="1"/>
  <c r="V47" i="6"/>
  <c r="X47" i="6" s="1"/>
  <c r="V48" i="6"/>
  <c r="X48" i="6" s="1"/>
  <c r="V49" i="6"/>
  <c r="X49" i="6" s="1"/>
  <c r="V55" i="6"/>
  <c r="X55" i="6" s="1"/>
  <c r="V56" i="6"/>
  <c r="X56" i="6" s="1"/>
  <c r="V57" i="6"/>
  <c r="X57" i="6" s="1"/>
  <c r="V68" i="6"/>
  <c r="X68" i="6" s="1"/>
  <c r="V69" i="6"/>
  <c r="X69" i="6" s="1"/>
  <c r="V75" i="6"/>
  <c r="X75" i="6" s="1"/>
  <c r="V76" i="6"/>
  <c r="X76" i="6" s="1"/>
  <c r="V77" i="6"/>
  <c r="X77" i="6" s="1"/>
  <c r="V83" i="6"/>
  <c r="X83" i="6" s="1"/>
  <c r="V84" i="6"/>
  <c r="X84" i="6" s="1"/>
  <c r="V85" i="6"/>
  <c r="X85" i="6" s="1"/>
  <c r="V94" i="6"/>
  <c r="X94" i="6" s="1"/>
  <c r="V95" i="6"/>
  <c r="X95" i="6" s="1"/>
  <c r="V96" i="6"/>
  <c r="X96" i="6" s="1"/>
  <c r="V102" i="6"/>
  <c r="X102" i="6" s="1"/>
  <c r="V103" i="6"/>
  <c r="X103" i="6" s="1"/>
  <c r="V104" i="6"/>
  <c r="X104" i="6" s="1"/>
  <c r="V111" i="6"/>
  <c r="X111" i="6" s="1"/>
  <c r="V117" i="6"/>
  <c r="X117" i="6" s="1"/>
  <c r="V119" i="6"/>
  <c r="X119" i="6" s="1"/>
  <c r="V120" i="6"/>
  <c r="X120" i="6" s="1"/>
  <c r="V121" i="6"/>
  <c r="X121" i="6" s="1"/>
  <c r="V127" i="6"/>
  <c r="X127" i="6" s="1"/>
  <c r="V128" i="6"/>
  <c r="X128" i="6" s="1"/>
  <c r="V129" i="6"/>
  <c r="X129" i="6" s="1"/>
  <c r="V136" i="6"/>
  <c r="X136" i="6" s="1"/>
  <c r="V137" i="6"/>
  <c r="X137" i="6" s="1"/>
  <c r="V138" i="6"/>
  <c r="X138" i="6" s="1"/>
  <c r="V146" i="6"/>
  <c r="X146" i="6" s="1"/>
  <c r="V147" i="6"/>
  <c r="X147" i="6" s="1"/>
  <c r="V148" i="6"/>
  <c r="X148" i="6" s="1"/>
  <c r="V154" i="6"/>
  <c r="X154" i="6" s="1"/>
  <c r="V155" i="6"/>
  <c r="X155" i="6" s="1"/>
  <c r="V160" i="6"/>
  <c r="X160" i="6" s="1"/>
  <c r="V164" i="6"/>
  <c r="X164" i="6" s="1"/>
  <c r="V168" i="6"/>
  <c r="X168" i="6" s="1"/>
  <c r="V172" i="6"/>
  <c r="X172" i="6" s="1"/>
  <c r="V176" i="6"/>
  <c r="X176" i="6" s="1"/>
  <c r="V185" i="6"/>
  <c r="X185" i="6" s="1"/>
  <c r="V10" i="6"/>
  <c r="X10" i="6" s="1"/>
  <c r="V16" i="6"/>
  <c r="X16" i="6" s="1"/>
  <c r="V17" i="6"/>
  <c r="X17" i="6" s="1"/>
  <c r="V18" i="6"/>
  <c r="X18" i="6" s="1"/>
  <c r="V23" i="6"/>
  <c r="X23" i="6" s="1"/>
  <c r="V24" i="6"/>
  <c r="X24" i="6" s="1"/>
  <c r="V25" i="6"/>
  <c r="X25" i="6" s="1"/>
  <c r="V31" i="6"/>
  <c r="X31" i="6" s="1"/>
  <c r="V32" i="6"/>
  <c r="X32" i="6" s="1"/>
  <c r="V33" i="6"/>
  <c r="X33" i="6" s="1"/>
  <c r="V39" i="6"/>
  <c r="X39" i="6" s="1"/>
  <c r="V40" i="6"/>
  <c r="X40" i="6" s="1"/>
  <c r="V41" i="6"/>
  <c r="X41" i="6" s="1"/>
  <c r="V190" i="6"/>
  <c r="X190" i="6" s="1"/>
  <c r="V197" i="6"/>
  <c r="X197" i="6" s="1"/>
  <c r="V12" i="6"/>
  <c r="X12" i="6" s="1"/>
  <c r="V13" i="6"/>
  <c r="X13" i="6" s="1"/>
  <c r="V14" i="6"/>
  <c r="X14" i="6" s="1"/>
  <c r="V20" i="6"/>
  <c r="X20" i="6" s="1"/>
  <c r="V21" i="6"/>
  <c r="X21" i="6" s="1"/>
  <c r="V27" i="6"/>
  <c r="X27" i="6" s="1"/>
  <c r="V28" i="6"/>
  <c r="X28" i="6" s="1"/>
  <c r="V29" i="6"/>
  <c r="X29" i="6" s="1"/>
  <c r="V35" i="6"/>
  <c r="X35" i="6" s="1"/>
  <c r="V36" i="6"/>
  <c r="X36" i="6" s="1"/>
  <c r="V37" i="6"/>
  <c r="X37" i="6" s="1"/>
  <c r="V43" i="6"/>
  <c r="X43" i="6" s="1"/>
  <c r="V44" i="6"/>
  <c r="X44" i="6" s="1"/>
  <c r="V45" i="6"/>
  <c r="X45" i="6" s="1"/>
  <c r="V51" i="6"/>
  <c r="X51" i="6" s="1"/>
  <c r="V52" i="6"/>
  <c r="X52" i="6" s="1"/>
  <c r="V59" i="6"/>
  <c r="X59" i="6" s="1"/>
  <c r="V60" i="6"/>
  <c r="X60" i="6" s="1"/>
  <c r="V61" i="6"/>
  <c r="X61" i="6" s="1"/>
  <c r="V63" i="6"/>
  <c r="X63" i="6" s="1"/>
  <c r="V65" i="6"/>
  <c r="X65" i="6" s="1"/>
  <c r="V71" i="6"/>
  <c r="X71" i="6" s="1"/>
  <c r="V72" i="6"/>
  <c r="X72" i="6" s="1"/>
  <c r="V79" i="6"/>
  <c r="X79" i="6" s="1"/>
  <c r="V80" i="6"/>
  <c r="X80" i="6" s="1"/>
  <c r="V81" i="6"/>
  <c r="X81" i="6" s="1"/>
  <c r="V87" i="6"/>
  <c r="X87" i="6" s="1"/>
  <c r="V89" i="6"/>
  <c r="X89" i="6" s="1"/>
  <c r="V90" i="6"/>
  <c r="X90" i="6" s="1"/>
  <c r="V91" i="6"/>
  <c r="X91" i="6" s="1"/>
  <c r="V92" i="6"/>
  <c r="X92" i="6" s="1"/>
  <c r="V98" i="6"/>
  <c r="X98" i="6" s="1"/>
  <c r="V99" i="6"/>
  <c r="X99" i="6" s="1"/>
  <c r="V100" i="6"/>
  <c r="X100" i="6" s="1"/>
  <c r="V106" i="6"/>
  <c r="X106" i="6" s="1"/>
  <c r="V108" i="6"/>
  <c r="X108" i="6" s="1"/>
  <c r="V109" i="6"/>
  <c r="X109" i="6" s="1"/>
  <c r="V113" i="6"/>
  <c r="X113" i="6" s="1"/>
  <c r="V114" i="6"/>
  <c r="X114" i="6" s="1"/>
  <c r="V115" i="6"/>
  <c r="X115" i="6" s="1"/>
  <c r="V123" i="6"/>
  <c r="X123" i="6" s="1"/>
  <c r="V124" i="6"/>
  <c r="X124" i="6" s="1"/>
  <c r="V125" i="6"/>
  <c r="X125" i="6" s="1"/>
  <c r="V131" i="6"/>
  <c r="X131" i="6" s="1"/>
  <c r="V133" i="6"/>
  <c r="X133" i="6" s="1"/>
  <c r="V134" i="6"/>
  <c r="X134" i="6" s="1"/>
  <c r="V140" i="6"/>
  <c r="X140" i="6" s="1"/>
  <c r="V142" i="6"/>
  <c r="X142" i="6" s="1"/>
  <c r="V143" i="6"/>
  <c r="X143" i="6" s="1"/>
  <c r="V144" i="6"/>
  <c r="X144" i="6" s="1"/>
  <c r="V150" i="6"/>
  <c r="X150" i="6" s="1"/>
  <c r="V151" i="6"/>
  <c r="X151" i="6" s="1"/>
  <c r="V152" i="6"/>
  <c r="X152" i="6" s="1"/>
  <c r="V158" i="6"/>
  <c r="X158" i="6" s="1"/>
  <c r="V162" i="6"/>
  <c r="X162" i="6" s="1"/>
  <c r="V166" i="6"/>
  <c r="X166" i="6" s="1"/>
  <c r="V170" i="6"/>
  <c r="X170" i="6" s="1"/>
  <c r="V174" i="6"/>
  <c r="X174" i="6" s="1"/>
  <c r="V181" i="6"/>
  <c r="X181" i="6" s="1"/>
  <c r="V193" i="6"/>
  <c r="X193" i="6" s="1"/>
  <c r="V194" i="6"/>
  <c r="X194" i="6" s="1"/>
  <c r="V188" i="6"/>
  <c r="X188" i="6" s="1"/>
  <c r="V184" i="6"/>
  <c r="X184" i="6" s="1"/>
  <c r="V182" i="6"/>
  <c r="X182" i="6" s="1"/>
  <c r="V180" i="6"/>
  <c r="X180" i="6" s="1"/>
  <c r="V178" i="6"/>
  <c r="X178" i="6" s="1"/>
  <c r="V186" i="6"/>
  <c r="X186" i="6" s="1"/>
  <c r="V192" i="6"/>
  <c r="X192" i="6" s="1"/>
  <c r="V196" i="6"/>
  <c r="X196" i="6" s="1"/>
  <c r="R200" i="6"/>
  <c r="V9" i="6"/>
  <c r="X9" i="6" s="1"/>
  <c r="X200" i="7" l="1"/>
  <c r="X200" i="6"/>
  <c r="L9" i="5" l="1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9" i="5"/>
  <c r="S200" i="5"/>
  <c r="Q200" i="5"/>
  <c r="J200" i="5"/>
  <c r="I200" i="5"/>
  <c r="R198" i="5"/>
  <c r="L198" i="5"/>
  <c r="U197" i="5"/>
  <c r="R197" i="5"/>
  <c r="H197" i="5"/>
  <c r="U196" i="5"/>
  <c r="R196" i="5"/>
  <c r="H196" i="5"/>
  <c r="V196" i="5"/>
  <c r="X196" i="5" s="1"/>
  <c r="U195" i="5"/>
  <c r="R195" i="5"/>
  <c r="H195" i="5"/>
  <c r="U194" i="5"/>
  <c r="V194" i="5" s="1"/>
  <c r="X194" i="5" s="1"/>
  <c r="R194" i="5"/>
  <c r="H194" i="5"/>
  <c r="U193" i="5"/>
  <c r="R193" i="5"/>
  <c r="H193" i="5"/>
  <c r="U192" i="5"/>
  <c r="R192" i="5"/>
  <c r="H192" i="5"/>
  <c r="U191" i="5"/>
  <c r="R191" i="5"/>
  <c r="H191" i="5"/>
  <c r="U190" i="5"/>
  <c r="V190" i="5" s="1"/>
  <c r="X190" i="5" s="1"/>
  <c r="R190" i="5"/>
  <c r="H190" i="5"/>
  <c r="U189" i="5"/>
  <c r="R189" i="5"/>
  <c r="H189" i="5"/>
  <c r="U188" i="5"/>
  <c r="R188" i="5"/>
  <c r="H188" i="5"/>
  <c r="U187" i="5"/>
  <c r="R187" i="5"/>
  <c r="H187" i="5"/>
  <c r="U186" i="5"/>
  <c r="R186" i="5"/>
  <c r="H186" i="5"/>
  <c r="V186" i="5"/>
  <c r="X186" i="5" s="1"/>
  <c r="U185" i="5"/>
  <c r="R185" i="5"/>
  <c r="H185" i="5"/>
  <c r="U184" i="5"/>
  <c r="R184" i="5"/>
  <c r="H184" i="5"/>
  <c r="U183" i="5"/>
  <c r="R183" i="5"/>
  <c r="H183" i="5"/>
  <c r="U182" i="5"/>
  <c r="R182" i="5"/>
  <c r="H182" i="5"/>
  <c r="U181" i="5"/>
  <c r="R181" i="5"/>
  <c r="H181" i="5"/>
  <c r="U180" i="5"/>
  <c r="R180" i="5"/>
  <c r="H180" i="5"/>
  <c r="U179" i="5"/>
  <c r="R179" i="5"/>
  <c r="H179" i="5"/>
  <c r="U178" i="5"/>
  <c r="V178" i="5" s="1"/>
  <c r="X178" i="5" s="1"/>
  <c r="R178" i="5"/>
  <c r="H178" i="5"/>
  <c r="U177" i="5"/>
  <c r="R177" i="5"/>
  <c r="H177" i="5"/>
  <c r="U176" i="5"/>
  <c r="R176" i="5"/>
  <c r="H176" i="5"/>
  <c r="U175" i="5"/>
  <c r="R175" i="5"/>
  <c r="H175" i="5"/>
  <c r="U174" i="5"/>
  <c r="R174" i="5"/>
  <c r="H174" i="5"/>
  <c r="U173" i="5"/>
  <c r="R173" i="5"/>
  <c r="H173" i="5"/>
  <c r="U172" i="5"/>
  <c r="R172" i="5"/>
  <c r="H172" i="5"/>
  <c r="U171" i="5"/>
  <c r="R171" i="5"/>
  <c r="H171" i="5"/>
  <c r="U170" i="5"/>
  <c r="R170" i="5"/>
  <c r="H170" i="5"/>
  <c r="U169" i="5"/>
  <c r="R169" i="5"/>
  <c r="H169" i="5"/>
  <c r="U168" i="5"/>
  <c r="R168" i="5"/>
  <c r="H168" i="5"/>
  <c r="U167" i="5"/>
  <c r="R167" i="5"/>
  <c r="H167" i="5"/>
  <c r="U166" i="5"/>
  <c r="R166" i="5"/>
  <c r="H166" i="5"/>
  <c r="U165" i="5"/>
  <c r="R165" i="5"/>
  <c r="H165" i="5"/>
  <c r="U164" i="5"/>
  <c r="R164" i="5"/>
  <c r="H164" i="5"/>
  <c r="U163" i="5"/>
  <c r="R163" i="5"/>
  <c r="H163" i="5"/>
  <c r="U162" i="5"/>
  <c r="R162" i="5"/>
  <c r="H162" i="5"/>
  <c r="V162" i="5" s="1"/>
  <c r="X162" i="5" s="1"/>
  <c r="U161" i="5"/>
  <c r="R161" i="5"/>
  <c r="H161" i="5"/>
  <c r="U160" i="5"/>
  <c r="R160" i="5"/>
  <c r="H160" i="5"/>
  <c r="U159" i="5"/>
  <c r="R159" i="5"/>
  <c r="H159" i="5"/>
  <c r="U158" i="5"/>
  <c r="R158" i="5"/>
  <c r="H158" i="5"/>
  <c r="R157" i="5"/>
  <c r="U156" i="5"/>
  <c r="R156" i="5"/>
  <c r="H156" i="5"/>
  <c r="U155" i="5"/>
  <c r="R155" i="5"/>
  <c r="H155" i="5"/>
  <c r="U154" i="5"/>
  <c r="R154" i="5"/>
  <c r="H154" i="5"/>
  <c r="U153" i="5"/>
  <c r="R153" i="5"/>
  <c r="H153" i="5"/>
  <c r="U152" i="5"/>
  <c r="R152" i="5"/>
  <c r="H152" i="5"/>
  <c r="U151" i="5"/>
  <c r="R151" i="5"/>
  <c r="H151" i="5"/>
  <c r="V151" i="5"/>
  <c r="X151" i="5" s="1"/>
  <c r="U150" i="5"/>
  <c r="R150" i="5"/>
  <c r="H150" i="5"/>
  <c r="U149" i="5"/>
  <c r="R149" i="5"/>
  <c r="H149" i="5"/>
  <c r="U148" i="5"/>
  <c r="R148" i="5"/>
  <c r="H148" i="5"/>
  <c r="U147" i="5"/>
  <c r="R147" i="5"/>
  <c r="H147" i="5"/>
  <c r="V147" i="5" s="1"/>
  <c r="X147" i="5" s="1"/>
  <c r="U146" i="5"/>
  <c r="R146" i="5"/>
  <c r="H146" i="5"/>
  <c r="U145" i="5"/>
  <c r="R145" i="5"/>
  <c r="H145" i="5"/>
  <c r="U144" i="5"/>
  <c r="R144" i="5"/>
  <c r="H144" i="5"/>
  <c r="U143" i="5"/>
  <c r="R143" i="5"/>
  <c r="H143" i="5"/>
  <c r="U142" i="5"/>
  <c r="R142" i="5"/>
  <c r="H142" i="5"/>
  <c r="R141" i="5"/>
  <c r="U140" i="5"/>
  <c r="R140" i="5"/>
  <c r="H140" i="5"/>
  <c r="U139" i="5"/>
  <c r="R139" i="5"/>
  <c r="H139" i="5"/>
  <c r="U138" i="5"/>
  <c r="R138" i="5"/>
  <c r="H138" i="5"/>
  <c r="U137" i="5"/>
  <c r="R137" i="5"/>
  <c r="H137" i="5"/>
  <c r="U136" i="5"/>
  <c r="R136" i="5"/>
  <c r="H136" i="5"/>
  <c r="U135" i="5"/>
  <c r="R135" i="5"/>
  <c r="H135" i="5"/>
  <c r="U134" i="5"/>
  <c r="R134" i="5"/>
  <c r="H134" i="5"/>
  <c r="U133" i="5"/>
  <c r="V133" i="5" s="1"/>
  <c r="X133" i="5" s="1"/>
  <c r="R133" i="5"/>
  <c r="H133" i="5"/>
  <c r="R132" i="5"/>
  <c r="U131" i="5"/>
  <c r="R131" i="5"/>
  <c r="H131" i="5"/>
  <c r="U130" i="5"/>
  <c r="R130" i="5"/>
  <c r="H130" i="5"/>
  <c r="V130" i="5" s="1"/>
  <c r="X130" i="5" s="1"/>
  <c r="U129" i="5"/>
  <c r="R129" i="5"/>
  <c r="H129" i="5"/>
  <c r="U128" i="5"/>
  <c r="R128" i="5"/>
  <c r="H128" i="5"/>
  <c r="U127" i="5"/>
  <c r="R127" i="5"/>
  <c r="H127" i="5"/>
  <c r="U126" i="5"/>
  <c r="R126" i="5"/>
  <c r="H126" i="5"/>
  <c r="U125" i="5"/>
  <c r="R125" i="5"/>
  <c r="H125" i="5"/>
  <c r="U124" i="5"/>
  <c r="R124" i="5"/>
  <c r="H124" i="5"/>
  <c r="V124" i="5"/>
  <c r="X124" i="5" s="1"/>
  <c r="U123" i="5"/>
  <c r="R123" i="5"/>
  <c r="H123" i="5"/>
  <c r="U122" i="5"/>
  <c r="R122" i="5"/>
  <c r="H122" i="5"/>
  <c r="V122" i="5" s="1"/>
  <c r="X122" i="5" s="1"/>
  <c r="U121" i="5"/>
  <c r="R121" i="5"/>
  <c r="H121" i="5"/>
  <c r="U120" i="5"/>
  <c r="R120" i="5"/>
  <c r="H120" i="5"/>
  <c r="U119" i="5"/>
  <c r="R119" i="5"/>
  <c r="H119" i="5"/>
  <c r="R118" i="5"/>
  <c r="U117" i="5"/>
  <c r="R117" i="5"/>
  <c r="H117" i="5"/>
  <c r="U116" i="5"/>
  <c r="R116" i="5"/>
  <c r="H116" i="5"/>
  <c r="U115" i="5"/>
  <c r="R115" i="5"/>
  <c r="H115" i="5"/>
  <c r="U114" i="5"/>
  <c r="V114" i="5" s="1"/>
  <c r="X114" i="5" s="1"/>
  <c r="R114" i="5"/>
  <c r="H114" i="5"/>
  <c r="U113" i="5"/>
  <c r="R113" i="5"/>
  <c r="H113" i="5"/>
  <c r="U112" i="5"/>
  <c r="R112" i="5"/>
  <c r="H112" i="5"/>
  <c r="V112" i="5" s="1"/>
  <c r="X112" i="5" s="1"/>
  <c r="U111" i="5"/>
  <c r="R111" i="5"/>
  <c r="H111" i="5"/>
  <c r="U110" i="5"/>
  <c r="R110" i="5"/>
  <c r="H110" i="5"/>
  <c r="V110" i="5" s="1"/>
  <c r="X110" i="5" s="1"/>
  <c r="U109" i="5"/>
  <c r="R109" i="5"/>
  <c r="H109" i="5"/>
  <c r="U108" i="5"/>
  <c r="R108" i="5"/>
  <c r="H108" i="5"/>
  <c r="V108" i="5" s="1"/>
  <c r="X108" i="5" s="1"/>
  <c r="R107" i="5"/>
  <c r="U106" i="5"/>
  <c r="R106" i="5"/>
  <c r="H106" i="5"/>
  <c r="V106" i="5" s="1"/>
  <c r="X106" i="5" s="1"/>
  <c r="U105" i="5"/>
  <c r="R105" i="5"/>
  <c r="H105" i="5"/>
  <c r="U104" i="5"/>
  <c r="R104" i="5"/>
  <c r="H104" i="5"/>
  <c r="U103" i="5"/>
  <c r="R103" i="5"/>
  <c r="H103" i="5"/>
  <c r="U102" i="5"/>
  <c r="R102" i="5"/>
  <c r="H102" i="5"/>
  <c r="U101" i="5"/>
  <c r="R101" i="5"/>
  <c r="H101" i="5"/>
  <c r="U100" i="5"/>
  <c r="R100" i="5"/>
  <c r="H100" i="5"/>
  <c r="U99" i="5"/>
  <c r="R99" i="5"/>
  <c r="H99" i="5"/>
  <c r="U98" i="5"/>
  <c r="R98" i="5"/>
  <c r="H98" i="5"/>
  <c r="U97" i="5"/>
  <c r="R97" i="5"/>
  <c r="H97" i="5"/>
  <c r="V97" i="5"/>
  <c r="X97" i="5" s="1"/>
  <c r="U96" i="5"/>
  <c r="R96" i="5"/>
  <c r="H96" i="5"/>
  <c r="U95" i="5"/>
  <c r="R95" i="5"/>
  <c r="H95" i="5"/>
  <c r="U94" i="5"/>
  <c r="R94" i="5"/>
  <c r="H94" i="5"/>
  <c r="U93" i="5"/>
  <c r="R93" i="5"/>
  <c r="H93" i="5"/>
  <c r="V93" i="5" s="1"/>
  <c r="X93" i="5" s="1"/>
  <c r="U92" i="5"/>
  <c r="R92" i="5"/>
  <c r="H92" i="5"/>
  <c r="U91" i="5"/>
  <c r="R91" i="5"/>
  <c r="H91" i="5"/>
  <c r="V91" i="5" s="1"/>
  <c r="X91" i="5" s="1"/>
  <c r="U90" i="5"/>
  <c r="R90" i="5"/>
  <c r="H90" i="5"/>
  <c r="V90" i="5"/>
  <c r="X90" i="5" s="1"/>
  <c r="U89" i="5"/>
  <c r="R89" i="5"/>
  <c r="H89" i="5"/>
  <c r="R88" i="5"/>
  <c r="U87" i="5"/>
  <c r="R87" i="5"/>
  <c r="H87" i="5"/>
  <c r="U86" i="5"/>
  <c r="R86" i="5"/>
  <c r="H86" i="5"/>
  <c r="U85" i="5"/>
  <c r="R85" i="5"/>
  <c r="H85" i="5"/>
  <c r="U84" i="5"/>
  <c r="V84" i="5" s="1"/>
  <c r="X84" i="5" s="1"/>
  <c r="R84" i="5"/>
  <c r="H84" i="5"/>
  <c r="U83" i="5"/>
  <c r="R83" i="5"/>
  <c r="H83" i="5"/>
  <c r="U82" i="5"/>
  <c r="R82" i="5"/>
  <c r="H82" i="5"/>
  <c r="U81" i="5"/>
  <c r="R81" i="5"/>
  <c r="H81" i="5"/>
  <c r="V81" i="5" s="1"/>
  <c r="X81" i="5" s="1"/>
  <c r="U80" i="5"/>
  <c r="V80" i="5" s="1"/>
  <c r="X80" i="5" s="1"/>
  <c r="R80" i="5"/>
  <c r="H80" i="5"/>
  <c r="U79" i="5"/>
  <c r="R79" i="5"/>
  <c r="H79" i="5"/>
  <c r="U78" i="5"/>
  <c r="R78" i="5"/>
  <c r="H78" i="5"/>
  <c r="U77" i="5"/>
  <c r="R77" i="5"/>
  <c r="H77" i="5"/>
  <c r="U76" i="5"/>
  <c r="V76" i="5" s="1"/>
  <c r="X76" i="5" s="1"/>
  <c r="R76" i="5"/>
  <c r="H76" i="5"/>
  <c r="U75" i="5"/>
  <c r="R75" i="5"/>
  <c r="H75" i="5"/>
  <c r="U74" i="5"/>
  <c r="R74" i="5"/>
  <c r="H74" i="5"/>
  <c r="R73" i="5"/>
  <c r="U72" i="5"/>
  <c r="R72" i="5"/>
  <c r="H72" i="5"/>
  <c r="V72" i="5" s="1"/>
  <c r="X72" i="5" s="1"/>
  <c r="U71" i="5"/>
  <c r="R71" i="5"/>
  <c r="H71" i="5"/>
  <c r="U70" i="5"/>
  <c r="R70" i="5"/>
  <c r="H70" i="5"/>
  <c r="U69" i="5"/>
  <c r="R69" i="5"/>
  <c r="H69" i="5"/>
  <c r="U68" i="5"/>
  <c r="R68" i="5"/>
  <c r="H68" i="5"/>
  <c r="R67" i="5"/>
  <c r="U66" i="5"/>
  <c r="R66" i="5"/>
  <c r="H66" i="5"/>
  <c r="U65" i="5"/>
  <c r="R65" i="5"/>
  <c r="H65" i="5"/>
  <c r="V65" i="5" s="1"/>
  <c r="X65" i="5" s="1"/>
  <c r="R64" i="5"/>
  <c r="U63" i="5"/>
  <c r="R63" i="5"/>
  <c r="H63" i="5"/>
  <c r="V63" i="5" s="1"/>
  <c r="X63" i="5" s="1"/>
  <c r="R62" i="5"/>
  <c r="U61" i="5"/>
  <c r="R61" i="5"/>
  <c r="H61" i="5"/>
  <c r="V61" i="5" s="1"/>
  <c r="X61" i="5" s="1"/>
  <c r="U60" i="5"/>
  <c r="R60" i="5"/>
  <c r="H60" i="5"/>
  <c r="V60" i="5" s="1"/>
  <c r="X60" i="5" s="1"/>
  <c r="U59" i="5"/>
  <c r="R59" i="5"/>
  <c r="H59" i="5"/>
  <c r="U58" i="5"/>
  <c r="R58" i="5"/>
  <c r="H58" i="5"/>
  <c r="U57" i="5"/>
  <c r="R57" i="5"/>
  <c r="H57" i="5"/>
  <c r="U56" i="5"/>
  <c r="V56" i="5" s="1"/>
  <c r="X56" i="5" s="1"/>
  <c r="R56" i="5"/>
  <c r="H56" i="5"/>
  <c r="U55" i="5"/>
  <c r="R55" i="5"/>
  <c r="H55" i="5"/>
  <c r="V55" i="5" s="1"/>
  <c r="X55" i="5" s="1"/>
  <c r="U54" i="5"/>
  <c r="R54" i="5"/>
  <c r="H54" i="5"/>
  <c r="R53" i="5"/>
  <c r="U52" i="5"/>
  <c r="R52" i="5"/>
  <c r="H52" i="5"/>
  <c r="U51" i="5"/>
  <c r="R51" i="5"/>
  <c r="H51" i="5"/>
  <c r="U50" i="5"/>
  <c r="R50" i="5"/>
  <c r="H50" i="5"/>
  <c r="U49" i="5"/>
  <c r="R49" i="5"/>
  <c r="H49" i="5"/>
  <c r="U48" i="5"/>
  <c r="R48" i="5"/>
  <c r="H48" i="5"/>
  <c r="U47" i="5"/>
  <c r="R47" i="5"/>
  <c r="H47" i="5"/>
  <c r="V47" i="5" s="1"/>
  <c r="X47" i="5" s="1"/>
  <c r="U46" i="5"/>
  <c r="R46" i="5"/>
  <c r="H46" i="5"/>
  <c r="U45" i="5"/>
  <c r="R45" i="5"/>
  <c r="H45" i="5"/>
  <c r="V45" i="5" s="1"/>
  <c r="X45" i="5" s="1"/>
  <c r="U44" i="5"/>
  <c r="R44" i="5"/>
  <c r="H44" i="5"/>
  <c r="V44" i="5" s="1"/>
  <c r="X44" i="5" s="1"/>
  <c r="U43" i="5"/>
  <c r="R43" i="5"/>
  <c r="H43" i="5"/>
  <c r="U42" i="5"/>
  <c r="R42" i="5"/>
  <c r="H42" i="5"/>
  <c r="U41" i="5"/>
  <c r="R41" i="5"/>
  <c r="H41" i="5"/>
  <c r="U40" i="5"/>
  <c r="R40" i="5"/>
  <c r="H40" i="5"/>
  <c r="U39" i="5"/>
  <c r="R39" i="5"/>
  <c r="H39" i="5"/>
  <c r="V39" i="5" s="1"/>
  <c r="X39" i="5" s="1"/>
  <c r="U38" i="5"/>
  <c r="R38" i="5"/>
  <c r="H38" i="5"/>
  <c r="U37" i="5"/>
  <c r="R37" i="5"/>
  <c r="H37" i="5"/>
  <c r="U36" i="5"/>
  <c r="R36" i="5"/>
  <c r="H36" i="5"/>
  <c r="V36" i="5" s="1"/>
  <c r="X36" i="5" s="1"/>
  <c r="U35" i="5"/>
  <c r="R35" i="5"/>
  <c r="H35" i="5"/>
  <c r="U34" i="5"/>
  <c r="R34" i="5"/>
  <c r="H34" i="5"/>
  <c r="U33" i="5"/>
  <c r="R33" i="5"/>
  <c r="H33" i="5"/>
  <c r="U32" i="5"/>
  <c r="R32" i="5"/>
  <c r="H32" i="5"/>
  <c r="U31" i="5"/>
  <c r="R31" i="5"/>
  <c r="H31" i="5"/>
  <c r="V31" i="5" s="1"/>
  <c r="X31" i="5" s="1"/>
  <c r="U30" i="5"/>
  <c r="R30" i="5"/>
  <c r="H30" i="5"/>
  <c r="U29" i="5"/>
  <c r="R29" i="5"/>
  <c r="H29" i="5"/>
  <c r="U28" i="5"/>
  <c r="R28" i="5"/>
  <c r="H28" i="5"/>
  <c r="V28" i="5" s="1"/>
  <c r="X28" i="5" s="1"/>
  <c r="U27" i="5"/>
  <c r="R27" i="5"/>
  <c r="H27" i="5"/>
  <c r="U26" i="5"/>
  <c r="R26" i="5"/>
  <c r="H26" i="5"/>
  <c r="U25" i="5"/>
  <c r="R25" i="5"/>
  <c r="H25" i="5"/>
  <c r="U24" i="5"/>
  <c r="R24" i="5"/>
  <c r="H24" i="5"/>
  <c r="U23" i="5"/>
  <c r="R23" i="5"/>
  <c r="H23" i="5"/>
  <c r="V23" i="5" s="1"/>
  <c r="X23" i="5" s="1"/>
  <c r="U22" i="5"/>
  <c r="R22" i="5"/>
  <c r="H22" i="5"/>
  <c r="U21" i="5"/>
  <c r="R21" i="5"/>
  <c r="H21" i="5"/>
  <c r="V21" i="5" s="1"/>
  <c r="X21" i="5" s="1"/>
  <c r="U20" i="5"/>
  <c r="R20" i="5"/>
  <c r="H20" i="5"/>
  <c r="V20" i="5" s="1"/>
  <c r="X20" i="5" s="1"/>
  <c r="U19" i="5"/>
  <c r="R19" i="5"/>
  <c r="H19" i="5"/>
  <c r="U18" i="5"/>
  <c r="R18" i="5"/>
  <c r="H18" i="5"/>
  <c r="U17" i="5"/>
  <c r="R17" i="5"/>
  <c r="H17" i="5"/>
  <c r="U16" i="5"/>
  <c r="R16" i="5"/>
  <c r="H16" i="5"/>
  <c r="U15" i="5"/>
  <c r="R15" i="5"/>
  <c r="H15" i="5"/>
  <c r="U14" i="5"/>
  <c r="R14" i="5"/>
  <c r="H14" i="5"/>
  <c r="U13" i="5"/>
  <c r="R13" i="5"/>
  <c r="H13" i="5"/>
  <c r="V13" i="5" s="1"/>
  <c r="X13" i="5" s="1"/>
  <c r="U12" i="5"/>
  <c r="R12" i="5"/>
  <c r="H12" i="5"/>
  <c r="V12" i="5" s="1"/>
  <c r="X12" i="5" s="1"/>
  <c r="U11" i="5"/>
  <c r="R11" i="5"/>
  <c r="H11" i="5"/>
  <c r="U10" i="5"/>
  <c r="R10" i="5"/>
  <c r="H10" i="5"/>
  <c r="U9" i="5"/>
  <c r="R9" i="5"/>
  <c r="R200" i="5" s="1"/>
  <c r="H9" i="5"/>
  <c r="V192" i="5" l="1"/>
  <c r="X192" i="5" s="1"/>
  <c r="V182" i="5"/>
  <c r="X182" i="5" s="1"/>
  <c r="V169" i="5"/>
  <c r="X169" i="5" s="1"/>
  <c r="V37" i="5"/>
  <c r="X37" i="5" s="1"/>
  <c r="V29" i="5"/>
  <c r="X29" i="5" s="1"/>
  <c r="V15" i="5"/>
  <c r="X15" i="5" s="1"/>
  <c r="V52" i="5"/>
  <c r="X52" i="5" s="1"/>
  <c r="V120" i="5"/>
  <c r="X120" i="5" s="1"/>
  <c r="V128" i="5"/>
  <c r="X128" i="5" s="1"/>
  <c r="V68" i="5"/>
  <c r="X68" i="5" s="1"/>
  <c r="V40" i="5"/>
  <c r="X40" i="5" s="1"/>
  <c r="V48" i="5"/>
  <c r="X48" i="5" s="1"/>
  <c r="V32" i="5"/>
  <c r="X32" i="5" s="1"/>
  <c r="V24" i="5"/>
  <c r="X24" i="5" s="1"/>
  <c r="V16" i="5"/>
  <c r="X16" i="5" s="1"/>
  <c r="V164" i="5"/>
  <c r="X164" i="5" s="1"/>
  <c r="V166" i="5"/>
  <c r="X166" i="5" s="1"/>
  <c r="V168" i="5"/>
  <c r="X168" i="5" s="1"/>
  <c r="V181" i="5"/>
  <c r="X181" i="5" s="1"/>
  <c r="V14" i="5"/>
  <c r="X14" i="5" s="1"/>
  <c r="V22" i="5"/>
  <c r="X22" i="5" s="1"/>
  <c r="V30" i="5"/>
  <c r="X30" i="5" s="1"/>
  <c r="V38" i="5"/>
  <c r="X38" i="5" s="1"/>
  <c r="V46" i="5"/>
  <c r="X46" i="5" s="1"/>
  <c r="V54" i="5"/>
  <c r="X54" i="5" s="1"/>
  <c r="V66" i="5"/>
  <c r="X66" i="5" s="1"/>
  <c r="V74" i="5"/>
  <c r="X74" i="5" s="1"/>
  <c r="V82" i="5"/>
  <c r="X82" i="5" s="1"/>
  <c r="V92" i="5"/>
  <c r="X92" i="5" s="1"/>
  <c r="V94" i="5"/>
  <c r="X94" i="5" s="1"/>
  <c r="V96" i="5"/>
  <c r="X96" i="5" s="1"/>
  <c r="V111" i="5"/>
  <c r="X111" i="5" s="1"/>
  <c r="V123" i="5"/>
  <c r="X123" i="5" s="1"/>
  <c r="V131" i="5"/>
  <c r="X131" i="5" s="1"/>
  <c r="V144" i="5"/>
  <c r="X144" i="5" s="1"/>
  <c r="V146" i="5"/>
  <c r="X146" i="5" s="1"/>
  <c r="V148" i="5"/>
  <c r="X148" i="5" s="1"/>
  <c r="V150" i="5"/>
  <c r="X150" i="5" s="1"/>
  <c r="V165" i="5"/>
  <c r="X165" i="5" s="1"/>
  <c r="V180" i="5"/>
  <c r="X180" i="5" s="1"/>
  <c r="V188" i="5"/>
  <c r="X188" i="5" s="1"/>
  <c r="V177" i="5"/>
  <c r="V161" i="5"/>
  <c r="X161" i="5" s="1"/>
  <c r="V143" i="5"/>
  <c r="X143" i="5" s="1"/>
  <c r="V105" i="5"/>
  <c r="X105" i="5" s="1"/>
  <c r="V193" i="5"/>
  <c r="X193" i="5" s="1"/>
  <c r="V197" i="5"/>
  <c r="X197" i="5" s="1"/>
  <c r="V9" i="5"/>
  <c r="X9" i="5" s="1"/>
  <c r="V10" i="5"/>
  <c r="X10" i="5" s="1"/>
  <c r="V11" i="5"/>
  <c r="X11" i="5" s="1"/>
  <c r="V17" i="5"/>
  <c r="X17" i="5" s="1"/>
  <c r="V18" i="5"/>
  <c r="X18" i="5" s="1"/>
  <c r="V19" i="5"/>
  <c r="X19" i="5" s="1"/>
  <c r="V25" i="5"/>
  <c r="X25" i="5" s="1"/>
  <c r="V26" i="5"/>
  <c r="X26" i="5" s="1"/>
  <c r="V27" i="5"/>
  <c r="X27" i="5" s="1"/>
  <c r="V33" i="5"/>
  <c r="X33" i="5" s="1"/>
  <c r="V34" i="5"/>
  <c r="X34" i="5" s="1"/>
  <c r="V35" i="5"/>
  <c r="X35" i="5" s="1"/>
  <c r="V41" i="5"/>
  <c r="X41" i="5" s="1"/>
  <c r="V42" i="5"/>
  <c r="X42" i="5" s="1"/>
  <c r="V43" i="5"/>
  <c r="X43" i="5" s="1"/>
  <c r="V49" i="5"/>
  <c r="X49" i="5" s="1"/>
  <c r="V50" i="5"/>
  <c r="X50" i="5" s="1"/>
  <c r="V51" i="5"/>
  <c r="X51" i="5" s="1"/>
  <c r="V57" i="5"/>
  <c r="X57" i="5" s="1"/>
  <c r="V58" i="5"/>
  <c r="X58" i="5" s="1"/>
  <c r="V59" i="5"/>
  <c r="X59" i="5" s="1"/>
  <c r="V70" i="5"/>
  <c r="X70" i="5" s="1"/>
  <c r="V77" i="5"/>
  <c r="X77" i="5" s="1"/>
  <c r="V78" i="5"/>
  <c r="X78" i="5" s="1"/>
  <c r="V85" i="5"/>
  <c r="X85" i="5" s="1"/>
  <c r="V86" i="5"/>
  <c r="X86" i="5" s="1"/>
  <c r="V98" i="5"/>
  <c r="X98" i="5" s="1"/>
  <c r="V100" i="5"/>
  <c r="X100" i="5" s="1"/>
  <c r="V101" i="5"/>
  <c r="X101" i="5" s="1"/>
  <c r="V102" i="5"/>
  <c r="X102" i="5" s="1"/>
  <c r="V104" i="5"/>
  <c r="X104" i="5" s="1"/>
  <c r="V116" i="5"/>
  <c r="X116" i="5" s="1"/>
  <c r="V117" i="5"/>
  <c r="X117" i="5" s="1"/>
  <c r="V119" i="5"/>
  <c r="X119" i="5" s="1"/>
  <c r="V126" i="5"/>
  <c r="X126" i="5" s="1"/>
  <c r="V127" i="5"/>
  <c r="X127" i="5" s="1"/>
  <c r="V134" i="5"/>
  <c r="X134" i="5" s="1"/>
  <c r="V136" i="5"/>
  <c r="X136" i="5" s="1"/>
  <c r="V137" i="5"/>
  <c r="X137" i="5" s="1"/>
  <c r="V138" i="5"/>
  <c r="X138" i="5" s="1"/>
  <c r="V140" i="5"/>
  <c r="X140" i="5" s="1"/>
  <c r="V142" i="5"/>
  <c r="X142" i="5" s="1"/>
  <c r="V152" i="5"/>
  <c r="X152" i="5" s="1"/>
  <c r="V154" i="5"/>
  <c r="X154" i="5" s="1"/>
  <c r="V155" i="5"/>
  <c r="X155" i="5" s="1"/>
  <c r="V156" i="5"/>
  <c r="X156" i="5" s="1"/>
  <c r="V158" i="5"/>
  <c r="X158" i="5" s="1"/>
  <c r="V160" i="5"/>
  <c r="X160" i="5" s="1"/>
  <c r="V170" i="5"/>
  <c r="X170" i="5" s="1"/>
  <c r="V172" i="5"/>
  <c r="X172" i="5" s="1"/>
  <c r="V173" i="5"/>
  <c r="X173" i="5" s="1"/>
  <c r="V174" i="5"/>
  <c r="X174" i="5" s="1"/>
  <c r="V176" i="5"/>
  <c r="X176" i="5" s="1"/>
  <c r="V184" i="5"/>
  <c r="X184" i="5" s="1"/>
  <c r="V185" i="5"/>
  <c r="X185" i="5" s="1"/>
  <c r="V191" i="5"/>
  <c r="X191" i="5" s="1"/>
  <c r="V195" i="5"/>
  <c r="X195" i="5" s="1"/>
  <c r="V189" i="5"/>
  <c r="X189" i="5" s="1"/>
  <c r="V175" i="5"/>
  <c r="X175" i="5" s="1"/>
  <c r="V171" i="5"/>
  <c r="X171" i="5" s="1"/>
  <c r="V167" i="5"/>
  <c r="X167" i="5" s="1"/>
  <c r="V163" i="5"/>
  <c r="X163" i="5" s="1"/>
  <c r="V159" i="5"/>
  <c r="X159" i="5" s="1"/>
  <c r="V153" i="5"/>
  <c r="X153" i="5" s="1"/>
  <c r="V149" i="5"/>
  <c r="X149" i="5" s="1"/>
  <c r="V145" i="5"/>
  <c r="X145" i="5" s="1"/>
  <c r="V139" i="5"/>
  <c r="X139" i="5" s="1"/>
  <c r="V135" i="5"/>
  <c r="X135" i="5" s="1"/>
  <c r="V113" i="5"/>
  <c r="X113" i="5" s="1"/>
  <c r="V109" i="5"/>
  <c r="X109" i="5" s="1"/>
  <c r="V103" i="5"/>
  <c r="X103" i="5" s="1"/>
  <c r="V99" i="5"/>
  <c r="X99" i="5" s="1"/>
  <c r="V95" i="5"/>
  <c r="X95" i="5" s="1"/>
  <c r="V69" i="5"/>
  <c r="X69" i="5" s="1"/>
  <c r="V71" i="5"/>
  <c r="X71" i="5" s="1"/>
  <c r="V75" i="5"/>
  <c r="X75" i="5" s="1"/>
  <c r="V79" i="5"/>
  <c r="X79" i="5" s="1"/>
  <c r="V83" i="5"/>
  <c r="X83" i="5" s="1"/>
  <c r="V87" i="5"/>
  <c r="X87" i="5" s="1"/>
  <c r="V89" i="5"/>
  <c r="X89" i="5" s="1"/>
  <c r="V115" i="5"/>
  <c r="X115" i="5" s="1"/>
  <c r="V121" i="5"/>
  <c r="X121" i="5" s="1"/>
  <c r="V125" i="5"/>
  <c r="X125" i="5" s="1"/>
  <c r="V129" i="5"/>
  <c r="X129" i="5" s="1"/>
  <c r="V179" i="5"/>
  <c r="X179" i="5" s="1"/>
  <c r="V183" i="5"/>
  <c r="X183" i="5" s="1"/>
  <c r="V187" i="5"/>
  <c r="X187" i="5" s="1"/>
  <c r="D200" i="5"/>
  <c r="X177" i="5"/>
  <c r="W200" i="5"/>
  <c r="W189" i="4"/>
  <c r="W177" i="4"/>
  <c r="W188" i="4"/>
  <c r="Q200" i="4"/>
  <c r="D92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9" i="4"/>
  <c r="S200" i="4"/>
  <c r="J200" i="4"/>
  <c r="I200" i="4"/>
  <c r="R198" i="4"/>
  <c r="L198" i="4"/>
  <c r="U197" i="4"/>
  <c r="R197" i="4"/>
  <c r="L197" i="4"/>
  <c r="H197" i="4"/>
  <c r="U196" i="4"/>
  <c r="R196" i="4"/>
  <c r="L196" i="4"/>
  <c r="H196" i="4"/>
  <c r="U195" i="4"/>
  <c r="R195" i="4"/>
  <c r="L195" i="4"/>
  <c r="H195" i="4"/>
  <c r="U194" i="4"/>
  <c r="R194" i="4"/>
  <c r="L194" i="4"/>
  <c r="H194" i="4"/>
  <c r="U193" i="4"/>
  <c r="R193" i="4"/>
  <c r="L193" i="4"/>
  <c r="H193" i="4"/>
  <c r="U192" i="4"/>
  <c r="R192" i="4"/>
  <c r="L192" i="4"/>
  <c r="H192" i="4"/>
  <c r="U191" i="4"/>
  <c r="R191" i="4"/>
  <c r="L191" i="4"/>
  <c r="H191" i="4"/>
  <c r="U190" i="4"/>
  <c r="R190" i="4"/>
  <c r="L190" i="4"/>
  <c r="H190" i="4"/>
  <c r="U189" i="4"/>
  <c r="R189" i="4"/>
  <c r="L189" i="4"/>
  <c r="H189" i="4"/>
  <c r="U188" i="4"/>
  <c r="R188" i="4"/>
  <c r="L188" i="4"/>
  <c r="H188" i="4"/>
  <c r="U187" i="4"/>
  <c r="R187" i="4"/>
  <c r="L187" i="4"/>
  <c r="H187" i="4"/>
  <c r="U186" i="4"/>
  <c r="R186" i="4"/>
  <c r="L186" i="4"/>
  <c r="H186" i="4"/>
  <c r="U185" i="4"/>
  <c r="R185" i="4"/>
  <c r="L185" i="4"/>
  <c r="H185" i="4"/>
  <c r="U184" i="4"/>
  <c r="R184" i="4"/>
  <c r="L184" i="4"/>
  <c r="H184" i="4"/>
  <c r="U183" i="4"/>
  <c r="R183" i="4"/>
  <c r="V183" i="4" s="1"/>
  <c r="X183" i="4" s="1"/>
  <c r="L183" i="4"/>
  <c r="H183" i="4"/>
  <c r="U182" i="4"/>
  <c r="R182" i="4"/>
  <c r="L182" i="4"/>
  <c r="H182" i="4"/>
  <c r="U181" i="4"/>
  <c r="R181" i="4"/>
  <c r="L181" i="4"/>
  <c r="H181" i="4"/>
  <c r="U180" i="4"/>
  <c r="R180" i="4"/>
  <c r="L180" i="4"/>
  <c r="H180" i="4"/>
  <c r="U179" i="4"/>
  <c r="R179" i="4"/>
  <c r="L179" i="4"/>
  <c r="H179" i="4"/>
  <c r="U178" i="4"/>
  <c r="R178" i="4"/>
  <c r="L178" i="4"/>
  <c r="H178" i="4"/>
  <c r="W200" i="4"/>
  <c r="U177" i="4"/>
  <c r="R177" i="4"/>
  <c r="L177" i="4"/>
  <c r="H177" i="4"/>
  <c r="U176" i="4"/>
  <c r="R176" i="4"/>
  <c r="L176" i="4"/>
  <c r="H176" i="4"/>
  <c r="U175" i="4"/>
  <c r="R175" i="4"/>
  <c r="L175" i="4"/>
  <c r="H175" i="4"/>
  <c r="U174" i="4"/>
  <c r="R174" i="4"/>
  <c r="L174" i="4"/>
  <c r="H174" i="4"/>
  <c r="U173" i="4"/>
  <c r="R173" i="4"/>
  <c r="L173" i="4"/>
  <c r="H173" i="4"/>
  <c r="U172" i="4"/>
  <c r="R172" i="4"/>
  <c r="L172" i="4"/>
  <c r="H172" i="4"/>
  <c r="U171" i="4"/>
  <c r="R171" i="4"/>
  <c r="L171" i="4"/>
  <c r="H171" i="4"/>
  <c r="U170" i="4"/>
  <c r="R170" i="4"/>
  <c r="L170" i="4"/>
  <c r="H170" i="4"/>
  <c r="U169" i="4"/>
  <c r="R169" i="4"/>
  <c r="L169" i="4"/>
  <c r="H169" i="4"/>
  <c r="U168" i="4"/>
  <c r="R168" i="4"/>
  <c r="L168" i="4"/>
  <c r="H168" i="4"/>
  <c r="U167" i="4"/>
  <c r="R167" i="4"/>
  <c r="L167" i="4"/>
  <c r="H167" i="4"/>
  <c r="U166" i="4"/>
  <c r="R166" i="4"/>
  <c r="L166" i="4"/>
  <c r="H166" i="4"/>
  <c r="U165" i="4"/>
  <c r="R165" i="4"/>
  <c r="L165" i="4"/>
  <c r="H165" i="4"/>
  <c r="U164" i="4"/>
  <c r="R164" i="4"/>
  <c r="L164" i="4"/>
  <c r="H164" i="4"/>
  <c r="U163" i="4"/>
  <c r="R163" i="4"/>
  <c r="L163" i="4"/>
  <c r="H163" i="4"/>
  <c r="U162" i="4"/>
  <c r="R162" i="4"/>
  <c r="L162" i="4"/>
  <c r="H162" i="4"/>
  <c r="U161" i="4"/>
  <c r="R161" i="4"/>
  <c r="L161" i="4"/>
  <c r="H161" i="4"/>
  <c r="U160" i="4"/>
  <c r="R160" i="4"/>
  <c r="L160" i="4"/>
  <c r="H160" i="4"/>
  <c r="U159" i="4"/>
  <c r="R159" i="4"/>
  <c r="L159" i="4"/>
  <c r="H159" i="4"/>
  <c r="U158" i="4"/>
  <c r="R158" i="4"/>
  <c r="L158" i="4"/>
  <c r="H158" i="4"/>
  <c r="R157" i="4"/>
  <c r="L157" i="4"/>
  <c r="U156" i="4"/>
  <c r="R156" i="4"/>
  <c r="L156" i="4"/>
  <c r="H156" i="4"/>
  <c r="U155" i="4"/>
  <c r="R155" i="4"/>
  <c r="L155" i="4"/>
  <c r="H155" i="4"/>
  <c r="U154" i="4"/>
  <c r="R154" i="4"/>
  <c r="L154" i="4"/>
  <c r="H154" i="4"/>
  <c r="U153" i="4"/>
  <c r="R153" i="4"/>
  <c r="L153" i="4"/>
  <c r="H153" i="4"/>
  <c r="U152" i="4"/>
  <c r="R152" i="4"/>
  <c r="L152" i="4"/>
  <c r="H152" i="4"/>
  <c r="U151" i="4"/>
  <c r="R151" i="4"/>
  <c r="L151" i="4"/>
  <c r="H151" i="4"/>
  <c r="U150" i="4"/>
  <c r="R150" i="4"/>
  <c r="L150" i="4"/>
  <c r="H150" i="4"/>
  <c r="U149" i="4"/>
  <c r="R149" i="4"/>
  <c r="L149" i="4"/>
  <c r="H149" i="4"/>
  <c r="U148" i="4"/>
  <c r="R148" i="4"/>
  <c r="L148" i="4"/>
  <c r="H148" i="4"/>
  <c r="U147" i="4"/>
  <c r="R147" i="4"/>
  <c r="L147" i="4"/>
  <c r="H147" i="4"/>
  <c r="U146" i="4"/>
  <c r="R146" i="4"/>
  <c r="L146" i="4"/>
  <c r="H146" i="4"/>
  <c r="U145" i="4"/>
  <c r="R145" i="4"/>
  <c r="L145" i="4"/>
  <c r="H145" i="4"/>
  <c r="U144" i="4"/>
  <c r="R144" i="4"/>
  <c r="L144" i="4"/>
  <c r="H144" i="4"/>
  <c r="U143" i="4"/>
  <c r="R143" i="4"/>
  <c r="L143" i="4"/>
  <c r="H143" i="4"/>
  <c r="U142" i="4"/>
  <c r="R142" i="4"/>
  <c r="L142" i="4"/>
  <c r="H142" i="4"/>
  <c r="R141" i="4"/>
  <c r="L141" i="4"/>
  <c r="U140" i="4"/>
  <c r="R140" i="4"/>
  <c r="L140" i="4"/>
  <c r="H140" i="4"/>
  <c r="U139" i="4"/>
  <c r="R139" i="4"/>
  <c r="L139" i="4"/>
  <c r="H139" i="4"/>
  <c r="U138" i="4"/>
  <c r="R138" i="4"/>
  <c r="L138" i="4"/>
  <c r="H138" i="4"/>
  <c r="U137" i="4"/>
  <c r="R137" i="4"/>
  <c r="L137" i="4"/>
  <c r="H137" i="4"/>
  <c r="U136" i="4"/>
  <c r="R136" i="4"/>
  <c r="L136" i="4"/>
  <c r="H136" i="4"/>
  <c r="U135" i="4"/>
  <c r="R135" i="4"/>
  <c r="L135" i="4"/>
  <c r="H135" i="4"/>
  <c r="U134" i="4"/>
  <c r="R134" i="4"/>
  <c r="L134" i="4"/>
  <c r="H134" i="4"/>
  <c r="U133" i="4"/>
  <c r="R133" i="4"/>
  <c r="L133" i="4"/>
  <c r="H133" i="4"/>
  <c r="R132" i="4"/>
  <c r="L132" i="4"/>
  <c r="U131" i="4"/>
  <c r="R131" i="4"/>
  <c r="L131" i="4"/>
  <c r="H131" i="4"/>
  <c r="U130" i="4"/>
  <c r="R130" i="4"/>
  <c r="L130" i="4"/>
  <c r="H130" i="4"/>
  <c r="U129" i="4"/>
  <c r="R129" i="4"/>
  <c r="L129" i="4"/>
  <c r="H129" i="4"/>
  <c r="U128" i="4"/>
  <c r="R128" i="4"/>
  <c r="L128" i="4"/>
  <c r="H128" i="4"/>
  <c r="U127" i="4"/>
  <c r="R127" i="4"/>
  <c r="L127" i="4"/>
  <c r="H127" i="4"/>
  <c r="U126" i="4"/>
  <c r="R126" i="4"/>
  <c r="L126" i="4"/>
  <c r="H126" i="4"/>
  <c r="U125" i="4"/>
  <c r="R125" i="4"/>
  <c r="L125" i="4"/>
  <c r="H125" i="4"/>
  <c r="U124" i="4"/>
  <c r="R124" i="4"/>
  <c r="L124" i="4"/>
  <c r="H124" i="4"/>
  <c r="U123" i="4"/>
  <c r="R123" i="4"/>
  <c r="L123" i="4"/>
  <c r="H123" i="4"/>
  <c r="U122" i="4"/>
  <c r="R122" i="4"/>
  <c r="L122" i="4"/>
  <c r="H122" i="4"/>
  <c r="U121" i="4"/>
  <c r="R121" i="4"/>
  <c r="L121" i="4"/>
  <c r="H121" i="4"/>
  <c r="U120" i="4"/>
  <c r="R120" i="4"/>
  <c r="L120" i="4"/>
  <c r="H120" i="4"/>
  <c r="U119" i="4"/>
  <c r="R119" i="4"/>
  <c r="L119" i="4"/>
  <c r="H119" i="4"/>
  <c r="R118" i="4"/>
  <c r="L118" i="4"/>
  <c r="U117" i="4"/>
  <c r="R117" i="4"/>
  <c r="L117" i="4"/>
  <c r="H117" i="4"/>
  <c r="U116" i="4"/>
  <c r="R116" i="4"/>
  <c r="L116" i="4"/>
  <c r="H116" i="4"/>
  <c r="U115" i="4"/>
  <c r="R115" i="4"/>
  <c r="L115" i="4"/>
  <c r="H115" i="4"/>
  <c r="U114" i="4"/>
  <c r="R114" i="4"/>
  <c r="L114" i="4"/>
  <c r="H114" i="4"/>
  <c r="U113" i="4"/>
  <c r="R113" i="4"/>
  <c r="L113" i="4"/>
  <c r="H113" i="4"/>
  <c r="U112" i="4"/>
  <c r="R112" i="4"/>
  <c r="L112" i="4"/>
  <c r="H112" i="4"/>
  <c r="U111" i="4"/>
  <c r="R111" i="4"/>
  <c r="L111" i="4"/>
  <c r="H111" i="4"/>
  <c r="U110" i="4"/>
  <c r="R110" i="4"/>
  <c r="L110" i="4"/>
  <c r="H110" i="4"/>
  <c r="U109" i="4"/>
  <c r="R109" i="4"/>
  <c r="L109" i="4"/>
  <c r="H109" i="4"/>
  <c r="U108" i="4"/>
  <c r="R108" i="4"/>
  <c r="L108" i="4"/>
  <c r="H108" i="4"/>
  <c r="R107" i="4"/>
  <c r="L107" i="4"/>
  <c r="U106" i="4"/>
  <c r="R106" i="4"/>
  <c r="L106" i="4"/>
  <c r="H106" i="4"/>
  <c r="U105" i="4"/>
  <c r="R105" i="4"/>
  <c r="L105" i="4"/>
  <c r="H105" i="4"/>
  <c r="U104" i="4"/>
  <c r="R104" i="4"/>
  <c r="L104" i="4"/>
  <c r="H104" i="4"/>
  <c r="U103" i="4"/>
  <c r="R103" i="4"/>
  <c r="L103" i="4"/>
  <c r="H103" i="4"/>
  <c r="U102" i="4"/>
  <c r="R102" i="4"/>
  <c r="L102" i="4"/>
  <c r="H102" i="4"/>
  <c r="U101" i="4"/>
  <c r="R101" i="4"/>
  <c r="L101" i="4"/>
  <c r="H101" i="4"/>
  <c r="U100" i="4"/>
  <c r="R100" i="4"/>
  <c r="L100" i="4"/>
  <c r="H100" i="4"/>
  <c r="U99" i="4"/>
  <c r="R99" i="4"/>
  <c r="L99" i="4"/>
  <c r="H99" i="4"/>
  <c r="U98" i="4"/>
  <c r="R98" i="4"/>
  <c r="L98" i="4"/>
  <c r="H98" i="4"/>
  <c r="U97" i="4"/>
  <c r="R97" i="4"/>
  <c r="L97" i="4"/>
  <c r="H97" i="4"/>
  <c r="U96" i="4"/>
  <c r="R96" i="4"/>
  <c r="L96" i="4"/>
  <c r="H96" i="4"/>
  <c r="U95" i="4"/>
  <c r="R95" i="4"/>
  <c r="L95" i="4"/>
  <c r="H95" i="4"/>
  <c r="U94" i="4"/>
  <c r="R94" i="4"/>
  <c r="L94" i="4"/>
  <c r="H94" i="4"/>
  <c r="U93" i="4"/>
  <c r="R93" i="4"/>
  <c r="L93" i="4"/>
  <c r="H93" i="4"/>
  <c r="U92" i="4"/>
  <c r="R92" i="4"/>
  <c r="L92" i="4"/>
  <c r="H92" i="4"/>
  <c r="U91" i="4"/>
  <c r="R91" i="4"/>
  <c r="L91" i="4"/>
  <c r="H91" i="4"/>
  <c r="U90" i="4"/>
  <c r="R90" i="4"/>
  <c r="L90" i="4"/>
  <c r="H90" i="4"/>
  <c r="U89" i="4"/>
  <c r="R89" i="4"/>
  <c r="L89" i="4"/>
  <c r="H89" i="4"/>
  <c r="R88" i="4"/>
  <c r="L88" i="4"/>
  <c r="U87" i="4"/>
  <c r="R87" i="4"/>
  <c r="L87" i="4"/>
  <c r="H87" i="4"/>
  <c r="U86" i="4"/>
  <c r="R86" i="4"/>
  <c r="L86" i="4"/>
  <c r="H86" i="4"/>
  <c r="U85" i="4"/>
  <c r="R85" i="4"/>
  <c r="L85" i="4"/>
  <c r="H85" i="4"/>
  <c r="U84" i="4"/>
  <c r="R84" i="4"/>
  <c r="L84" i="4"/>
  <c r="H84" i="4"/>
  <c r="U83" i="4"/>
  <c r="R83" i="4"/>
  <c r="L83" i="4"/>
  <c r="H83" i="4"/>
  <c r="U82" i="4"/>
  <c r="R82" i="4"/>
  <c r="L82" i="4"/>
  <c r="H82" i="4"/>
  <c r="U81" i="4"/>
  <c r="R81" i="4"/>
  <c r="L81" i="4"/>
  <c r="H81" i="4"/>
  <c r="U80" i="4"/>
  <c r="R80" i="4"/>
  <c r="L80" i="4"/>
  <c r="H80" i="4"/>
  <c r="U79" i="4"/>
  <c r="R79" i="4"/>
  <c r="L79" i="4"/>
  <c r="H79" i="4"/>
  <c r="U78" i="4"/>
  <c r="R78" i="4"/>
  <c r="L78" i="4"/>
  <c r="H78" i="4"/>
  <c r="U77" i="4"/>
  <c r="R77" i="4"/>
  <c r="L77" i="4"/>
  <c r="H77" i="4"/>
  <c r="U76" i="4"/>
  <c r="R76" i="4"/>
  <c r="L76" i="4"/>
  <c r="H76" i="4"/>
  <c r="U75" i="4"/>
  <c r="R75" i="4"/>
  <c r="L75" i="4"/>
  <c r="H75" i="4"/>
  <c r="U74" i="4"/>
  <c r="R74" i="4"/>
  <c r="L74" i="4"/>
  <c r="H74" i="4"/>
  <c r="R73" i="4"/>
  <c r="L73" i="4"/>
  <c r="U72" i="4"/>
  <c r="R72" i="4"/>
  <c r="L72" i="4"/>
  <c r="H72" i="4"/>
  <c r="U71" i="4"/>
  <c r="R71" i="4"/>
  <c r="L71" i="4"/>
  <c r="H71" i="4"/>
  <c r="U70" i="4"/>
  <c r="R70" i="4"/>
  <c r="L70" i="4"/>
  <c r="H70" i="4"/>
  <c r="U69" i="4"/>
  <c r="R69" i="4"/>
  <c r="L69" i="4"/>
  <c r="H69" i="4"/>
  <c r="U68" i="4"/>
  <c r="R68" i="4"/>
  <c r="L68" i="4"/>
  <c r="H68" i="4"/>
  <c r="R67" i="4"/>
  <c r="L67" i="4"/>
  <c r="U66" i="4"/>
  <c r="R66" i="4"/>
  <c r="L66" i="4"/>
  <c r="H66" i="4"/>
  <c r="U65" i="4"/>
  <c r="R65" i="4"/>
  <c r="L65" i="4"/>
  <c r="H65" i="4"/>
  <c r="R64" i="4"/>
  <c r="L64" i="4"/>
  <c r="U63" i="4"/>
  <c r="R63" i="4"/>
  <c r="L63" i="4"/>
  <c r="H63" i="4"/>
  <c r="R62" i="4"/>
  <c r="L62" i="4"/>
  <c r="U61" i="4"/>
  <c r="R61" i="4"/>
  <c r="L61" i="4"/>
  <c r="H61" i="4"/>
  <c r="U60" i="4"/>
  <c r="R60" i="4"/>
  <c r="L60" i="4"/>
  <c r="H60" i="4"/>
  <c r="U59" i="4"/>
  <c r="R59" i="4"/>
  <c r="L59" i="4"/>
  <c r="H59" i="4"/>
  <c r="U58" i="4"/>
  <c r="R58" i="4"/>
  <c r="L58" i="4"/>
  <c r="H58" i="4"/>
  <c r="U57" i="4"/>
  <c r="R57" i="4"/>
  <c r="L57" i="4"/>
  <c r="H57" i="4"/>
  <c r="U56" i="4"/>
  <c r="R56" i="4"/>
  <c r="L56" i="4"/>
  <c r="H56" i="4"/>
  <c r="U55" i="4"/>
  <c r="R55" i="4"/>
  <c r="L55" i="4"/>
  <c r="H55" i="4"/>
  <c r="U54" i="4"/>
  <c r="R54" i="4"/>
  <c r="L54" i="4"/>
  <c r="H54" i="4"/>
  <c r="R53" i="4"/>
  <c r="L53" i="4"/>
  <c r="U52" i="4"/>
  <c r="R52" i="4"/>
  <c r="L52" i="4"/>
  <c r="H52" i="4"/>
  <c r="U51" i="4"/>
  <c r="R51" i="4"/>
  <c r="L51" i="4"/>
  <c r="H51" i="4"/>
  <c r="U50" i="4"/>
  <c r="R50" i="4"/>
  <c r="L50" i="4"/>
  <c r="H50" i="4"/>
  <c r="U49" i="4"/>
  <c r="R49" i="4"/>
  <c r="L49" i="4"/>
  <c r="H49" i="4"/>
  <c r="U48" i="4"/>
  <c r="R48" i="4"/>
  <c r="L48" i="4"/>
  <c r="H48" i="4"/>
  <c r="U47" i="4"/>
  <c r="R47" i="4"/>
  <c r="L47" i="4"/>
  <c r="H47" i="4"/>
  <c r="U46" i="4"/>
  <c r="R46" i="4"/>
  <c r="L46" i="4"/>
  <c r="H46" i="4"/>
  <c r="U45" i="4"/>
  <c r="R45" i="4"/>
  <c r="L45" i="4"/>
  <c r="H45" i="4"/>
  <c r="U44" i="4"/>
  <c r="R44" i="4"/>
  <c r="L44" i="4"/>
  <c r="H44" i="4"/>
  <c r="U43" i="4"/>
  <c r="R43" i="4"/>
  <c r="L43" i="4"/>
  <c r="H43" i="4"/>
  <c r="U42" i="4"/>
  <c r="R42" i="4"/>
  <c r="L42" i="4"/>
  <c r="H42" i="4"/>
  <c r="U41" i="4"/>
  <c r="R41" i="4"/>
  <c r="L41" i="4"/>
  <c r="H41" i="4"/>
  <c r="U40" i="4"/>
  <c r="R40" i="4"/>
  <c r="L40" i="4"/>
  <c r="H40" i="4"/>
  <c r="U39" i="4"/>
  <c r="R39" i="4"/>
  <c r="L39" i="4"/>
  <c r="H39" i="4"/>
  <c r="U38" i="4"/>
  <c r="R38" i="4"/>
  <c r="L38" i="4"/>
  <c r="H38" i="4"/>
  <c r="U37" i="4"/>
  <c r="R37" i="4"/>
  <c r="L37" i="4"/>
  <c r="H37" i="4"/>
  <c r="U36" i="4"/>
  <c r="R36" i="4"/>
  <c r="L36" i="4"/>
  <c r="H36" i="4"/>
  <c r="U35" i="4"/>
  <c r="R35" i="4"/>
  <c r="L35" i="4"/>
  <c r="H35" i="4"/>
  <c r="U34" i="4"/>
  <c r="R34" i="4"/>
  <c r="L34" i="4"/>
  <c r="H34" i="4"/>
  <c r="U33" i="4"/>
  <c r="R33" i="4"/>
  <c r="L33" i="4"/>
  <c r="H33" i="4"/>
  <c r="U32" i="4"/>
  <c r="R32" i="4"/>
  <c r="L32" i="4"/>
  <c r="H32" i="4"/>
  <c r="U31" i="4"/>
  <c r="R31" i="4"/>
  <c r="L31" i="4"/>
  <c r="H31" i="4"/>
  <c r="U30" i="4"/>
  <c r="R30" i="4"/>
  <c r="L30" i="4"/>
  <c r="H30" i="4"/>
  <c r="U29" i="4"/>
  <c r="R29" i="4"/>
  <c r="L29" i="4"/>
  <c r="H29" i="4"/>
  <c r="U28" i="4"/>
  <c r="R28" i="4"/>
  <c r="L28" i="4"/>
  <c r="H28" i="4"/>
  <c r="U27" i="4"/>
  <c r="R27" i="4"/>
  <c r="L27" i="4"/>
  <c r="H27" i="4"/>
  <c r="U26" i="4"/>
  <c r="R26" i="4"/>
  <c r="L26" i="4"/>
  <c r="H26" i="4"/>
  <c r="U25" i="4"/>
  <c r="R25" i="4"/>
  <c r="L25" i="4"/>
  <c r="H25" i="4"/>
  <c r="U24" i="4"/>
  <c r="R24" i="4"/>
  <c r="L24" i="4"/>
  <c r="H24" i="4"/>
  <c r="U23" i="4"/>
  <c r="R23" i="4"/>
  <c r="L23" i="4"/>
  <c r="H23" i="4"/>
  <c r="U22" i="4"/>
  <c r="R22" i="4"/>
  <c r="L22" i="4"/>
  <c r="H22" i="4"/>
  <c r="U21" i="4"/>
  <c r="R21" i="4"/>
  <c r="L21" i="4"/>
  <c r="H21" i="4"/>
  <c r="U20" i="4"/>
  <c r="R20" i="4"/>
  <c r="L20" i="4"/>
  <c r="H20" i="4"/>
  <c r="U19" i="4"/>
  <c r="R19" i="4"/>
  <c r="L19" i="4"/>
  <c r="H19" i="4"/>
  <c r="U18" i="4"/>
  <c r="R18" i="4"/>
  <c r="L18" i="4"/>
  <c r="H18" i="4"/>
  <c r="U17" i="4"/>
  <c r="R17" i="4"/>
  <c r="L17" i="4"/>
  <c r="H17" i="4"/>
  <c r="U16" i="4"/>
  <c r="R16" i="4"/>
  <c r="L16" i="4"/>
  <c r="H16" i="4"/>
  <c r="U15" i="4"/>
  <c r="R15" i="4"/>
  <c r="L15" i="4"/>
  <c r="H15" i="4"/>
  <c r="U14" i="4"/>
  <c r="R14" i="4"/>
  <c r="L14" i="4"/>
  <c r="H14" i="4"/>
  <c r="U13" i="4"/>
  <c r="R13" i="4"/>
  <c r="L13" i="4"/>
  <c r="H13" i="4"/>
  <c r="U12" i="4"/>
  <c r="R12" i="4"/>
  <c r="L12" i="4"/>
  <c r="H12" i="4"/>
  <c r="U11" i="4"/>
  <c r="R11" i="4"/>
  <c r="L11" i="4"/>
  <c r="H11" i="4"/>
  <c r="U10" i="4"/>
  <c r="R10" i="4"/>
  <c r="L10" i="4"/>
  <c r="H10" i="4"/>
  <c r="U9" i="4"/>
  <c r="R9" i="4"/>
  <c r="R200" i="4" s="1"/>
  <c r="L9" i="4"/>
  <c r="H9" i="4"/>
  <c r="E187" i="3"/>
  <c r="W189" i="3"/>
  <c r="W177" i="3"/>
  <c r="W186" i="3"/>
  <c r="W185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9" i="3"/>
  <c r="S200" i="3"/>
  <c r="J200" i="3"/>
  <c r="I200" i="3"/>
  <c r="R198" i="3"/>
  <c r="L198" i="3"/>
  <c r="U197" i="3"/>
  <c r="R197" i="3"/>
  <c r="L197" i="3"/>
  <c r="H197" i="3"/>
  <c r="U196" i="3"/>
  <c r="R196" i="3"/>
  <c r="V196" i="3" s="1"/>
  <c r="X196" i="3" s="1"/>
  <c r="L196" i="3"/>
  <c r="H196" i="3"/>
  <c r="U195" i="3"/>
  <c r="R195" i="3"/>
  <c r="L195" i="3"/>
  <c r="H195" i="3"/>
  <c r="U194" i="3"/>
  <c r="R194" i="3"/>
  <c r="L194" i="3"/>
  <c r="H194" i="3"/>
  <c r="U193" i="3"/>
  <c r="R193" i="3"/>
  <c r="L193" i="3"/>
  <c r="H193" i="3"/>
  <c r="U192" i="3"/>
  <c r="R192" i="3"/>
  <c r="L192" i="3"/>
  <c r="H192" i="3"/>
  <c r="U191" i="3"/>
  <c r="R191" i="3"/>
  <c r="L191" i="3"/>
  <c r="H191" i="3"/>
  <c r="U190" i="3"/>
  <c r="R190" i="3"/>
  <c r="L190" i="3"/>
  <c r="H190" i="3"/>
  <c r="U189" i="3"/>
  <c r="R189" i="3"/>
  <c r="L189" i="3"/>
  <c r="H189" i="3"/>
  <c r="U188" i="3"/>
  <c r="R188" i="3"/>
  <c r="L188" i="3"/>
  <c r="H188" i="3"/>
  <c r="U187" i="3"/>
  <c r="R187" i="3"/>
  <c r="L187" i="3"/>
  <c r="H187" i="3"/>
  <c r="U186" i="3"/>
  <c r="R186" i="3"/>
  <c r="L186" i="3"/>
  <c r="H186" i="3"/>
  <c r="U185" i="3"/>
  <c r="R185" i="3"/>
  <c r="L185" i="3"/>
  <c r="H185" i="3"/>
  <c r="U184" i="3"/>
  <c r="R184" i="3"/>
  <c r="L184" i="3"/>
  <c r="H184" i="3"/>
  <c r="U183" i="3"/>
  <c r="R183" i="3"/>
  <c r="L183" i="3"/>
  <c r="H183" i="3"/>
  <c r="U182" i="3"/>
  <c r="R182" i="3"/>
  <c r="L182" i="3"/>
  <c r="H182" i="3"/>
  <c r="U181" i="3"/>
  <c r="R181" i="3"/>
  <c r="L181" i="3"/>
  <c r="H181" i="3"/>
  <c r="U180" i="3"/>
  <c r="R180" i="3"/>
  <c r="L180" i="3"/>
  <c r="H180" i="3"/>
  <c r="V180" i="3" s="1"/>
  <c r="X180" i="3" s="1"/>
  <c r="U179" i="3"/>
  <c r="R179" i="3"/>
  <c r="L179" i="3"/>
  <c r="H179" i="3"/>
  <c r="U178" i="3"/>
  <c r="R178" i="3"/>
  <c r="L178" i="3"/>
  <c r="H178" i="3"/>
  <c r="W200" i="3"/>
  <c r="U177" i="3"/>
  <c r="R177" i="3"/>
  <c r="L177" i="3"/>
  <c r="H177" i="3"/>
  <c r="U176" i="3"/>
  <c r="R176" i="3"/>
  <c r="L176" i="3"/>
  <c r="H176" i="3"/>
  <c r="U175" i="3"/>
  <c r="R175" i="3"/>
  <c r="L175" i="3"/>
  <c r="H175" i="3"/>
  <c r="V175" i="3" s="1"/>
  <c r="X175" i="3" s="1"/>
  <c r="U174" i="3"/>
  <c r="R174" i="3"/>
  <c r="L174" i="3"/>
  <c r="H174" i="3"/>
  <c r="U173" i="3"/>
  <c r="R173" i="3"/>
  <c r="L173" i="3"/>
  <c r="H173" i="3"/>
  <c r="U172" i="3"/>
  <c r="R172" i="3"/>
  <c r="L172" i="3"/>
  <c r="H172" i="3"/>
  <c r="U171" i="3"/>
  <c r="R171" i="3"/>
  <c r="L171" i="3"/>
  <c r="H171" i="3"/>
  <c r="U170" i="3"/>
  <c r="R170" i="3"/>
  <c r="L170" i="3"/>
  <c r="H170" i="3"/>
  <c r="U169" i="3"/>
  <c r="R169" i="3"/>
  <c r="L169" i="3"/>
  <c r="H169" i="3"/>
  <c r="U168" i="3"/>
  <c r="R168" i="3"/>
  <c r="L168" i="3"/>
  <c r="H168" i="3"/>
  <c r="U167" i="3"/>
  <c r="R167" i="3"/>
  <c r="L167" i="3"/>
  <c r="H167" i="3"/>
  <c r="U166" i="3"/>
  <c r="R166" i="3"/>
  <c r="L166" i="3"/>
  <c r="H166" i="3"/>
  <c r="U165" i="3"/>
  <c r="R165" i="3"/>
  <c r="L165" i="3"/>
  <c r="H165" i="3"/>
  <c r="U164" i="3"/>
  <c r="R164" i="3"/>
  <c r="L164" i="3"/>
  <c r="H164" i="3"/>
  <c r="U163" i="3"/>
  <c r="R163" i="3"/>
  <c r="L163" i="3"/>
  <c r="H163" i="3"/>
  <c r="U162" i="3"/>
  <c r="R162" i="3"/>
  <c r="L162" i="3"/>
  <c r="H162" i="3"/>
  <c r="U161" i="3"/>
  <c r="R161" i="3"/>
  <c r="L161" i="3"/>
  <c r="H161" i="3"/>
  <c r="U160" i="3"/>
  <c r="R160" i="3"/>
  <c r="L160" i="3"/>
  <c r="H160" i="3"/>
  <c r="U159" i="3"/>
  <c r="R159" i="3"/>
  <c r="L159" i="3"/>
  <c r="H159" i="3"/>
  <c r="U158" i="3"/>
  <c r="R158" i="3"/>
  <c r="L158" i="3"/>
  <c r="H158" i="3"/>
  <c r="R157" i="3"/>
  <c r="L157" i="3"/>
  <c r="U156" i="3"/>
  <c r="R156" i="3"/>
  <c r="L156" i="3"/>
  <c r="H156" i="3"/>
  <c r="U155" i="3"/>
  <c r="R155" i="3"/>
  <c r="L155" i="3"/>
  <c r="H155" i="3"/>
  <c r="U154" i="3"/>
  <c r="R154" i="3"/>
  <c r="L154" i="3"/>
  <c r="H154" i="3"/>
  <c r="U153" i="3"/>
  <c r="R153" i="3"/>
  <c r="V153" i="3" s="1"/>
  <c r="X153" i="3" s="1"/>
  <c r="L153" i="3"/>
  <c r="H153" i="3"/>
  <c r="U152" i="3"/>
  <c r="R152" i="3"/>
  <c r="L152" i="3"/>
  <c r="H152" i="3"/>
  <c r="U151" i="3"/>
  <c r="R151" i="3"/>
  <c r="L151" i="3"/>
  <c r="H151" i="3"/>
  <c r="U150" i="3"/>
  <c r="R150" i="3"/>
  <c r="L150" i="3"/>
  <c r="H150" i="3"/>
  <c r="U149" i="3"/>
  <c r="R149" i="3"/>
  <c r="V149" i="3" s="1"/>
  <c r="X149" i="3" s="1"/>
  <c r="L149" i="3"/>
  <c r="H149" i="3"/>
  <c r="U148" i="3"/>
  <c r="R148" i="3"/>
  <c r="L148" i="3"/>
  <c r="H148" i="3"/>
  <c r="U147" i="3"/>
  <c r="R147" i="3"/>
  <c r="L147" i="3"/>
  <c r="H147" i="3"/>
  <c r="U146" i="3"/>
  <c r="R146" i="3"/>
  <c r="L146" i="3"/>
  <c r="H146" i="3"/>
  <c r="U145" i="3"/>
  <c r="R145" i="3"/>
  <c r="L145" i="3"/>
  <c r="H145" i="3"/>
  <c r="U144" i="3"/>
  <c r="R144" i="3"/>
  <c r="L144" i="3"/>
  <c r="H144" i="3"/>
  <c r="U143" i="3"/>
  <c r="R143" i="3"/>
  <c r="L143" i="3"/>
  <c r="H143" i="3"/>
  <c r="U142" i="3"/>
  <c r="R142" i="3"/>
  <c r="L142" i="3"/>
  <c r="H142" i="3"/>
  <c r="R141" i="3"/>
  <c r="L141" i="3"/>
  <c r="U140" i="3"/>
  <c r="R140" i="3"/>
  <c r="L140" i="3"/>
  <c r="H140" i="3"/>
  <c r="U139" i="3"/>
  <c r="R139" i="3"/>
  <c r="L139" i="3"/>
  <c r="H139" i="3"/>
  <c r="U138" i="3"/>
  <c r="R138" i="3"/>
  <c r="L138" i="3"/>
  <c r="H138" i="3"/>
  <c r="U137" i="3"/>
  <c r="R137" i="3"/>
  <c r="L137" i="3"/>
  <c r="H137" i="3"/>
  <c r="U136" i="3"/>
  <c r="R136" i="3"/>
  <c r="L136" i="3"/>
  <c r="H136" i="3"/>
  <c r="U135" i="3"/>
  <c r="R135" i="3"/>
  <c r="L135" i="3"/>
  <c r="H135" i="3"/>
  <c r="U134" i="3"/>
  <c r="R134" i="3"/>
  <c r="L134" i="3"/>
  <c r="H134" i="3"/>
  <c r="U133" i="3"/>
  <c r="R133" i="3"/>
  <c r="L133" i="3"/>
  <c r="H133" i="3"/>
  <c r="R132" i="3"/>
  <c r="L132" i="3"/>
  <c r="U131" i="3"/>
  <c r="R131" i="3"/>
  <c r="L131" i="3"/>
  <c r="H131" i="3"/>
  <c r="U130" i="3"/>
  <c r="R130" i="3"/>
  <c r="V130" i="3" s="1"/>
  <c r="X130" i="3" s="1"/>
  <c r="L130" i="3"/>
  <c r="H130" i="3"/>
  <c r="U129" i="3"/>
  <c r="R129" i="3"/>
  <c r="L129" i="3"/>
  <c r="H129" i="3"/>
  <c r="U128" i="3"/>
  <c r="R128" i="3"/>
  <c r="L128" i="3"/>
  <c r="H128" i="3"/>
  <c r="U127" i="3"/>
  <c r="R127" i="3"/>
  <c r="L127" i="3"/>
  <c r="H127" i="3"/>
  <c r="U126" i="3"/>
  <c r="R126" i="3"/>
  <c r="V126" i="3" s="1"/>
  <c r="X126" i="3" s="1"/>
  <c r="L126" i="3"/>
  <c r="H126" i="3"/>
  <c r="U125" i="3"/>
  <c r="R125" i="3"/>
  <c r="L125" i="3"/>
  <c r="H125" i="3"/>
  <c r="U124" i="3"/>
  <c r="R124" i="3"/>
  <c r="L124" i="3"/>
  <c r="H124" i="3"/>
  <c r="U123" i="3"/>
  <c r="R123" i="3"/>
  <c r="L123" i="3"/>
  <c r="H123" i="3"/>
  <c r="U122" i="3"/>
  <c r="R122" i="3"/>
  <c r="L122" i="3"/>
  <c r="H122" i="3"/>
  <c r="U121" i="3"/>
  <c r="R121" i="3"/>
  <c r="L121" i="3"/>
  <c r="H121" i="3"/>
  <c r="U120" i="3"/>
  <c r="R120" i="3"/>
  <c r="L120" i="3"/>
  <c r="H120" i="3"/>
  <c r="U119" i="3"/>
  <c r="R119" i="3"/>
  <c r="L119" i="3"/>
  <c r="H119" i="3"/>
  <c r="R118" i="3"/>
  <c r="L118" i="3"/>
  <c r="U117" i="3"/>
  <c r="R117" i="3"/>
  <c r="L117" i="3"/>
  <c r="H117" i="3"/>
  <c r="U116" i="3"/>
  <c r="R116" i="3"/>
  <c r="L116" i="3"/>
  <c r="H116" i="3"/>
  <c r="U115" i="3"/>
  <c r="R115" i="3"/>
  <c r="L115" i="3"/>
  <c r="H115" i="3"/>
  <c r="U114" i="3"/>
  <c r="R114" i="3"/>
  <c r="L114" i="3"/>
  <c r="H114" i="3"/>
  <c r="U113" i="3"/>
  <c r="R113" i="3"/>
  <c r="L113" i="3"/>
  <c r="H113" i="3"/>
  <c r="U112" i="3"/>
  <c r="R112" i="3"/>
  <c r="L112" i="3"/>
  <c r="H112" i="3"/>
  <c r="U111" i="3"/>
  <c r="R111" i="3"/>
  <c r="L111" i="3"/>
  <c r="H111" i="3"/>
  <c r="U110" i="3"/>
  <c r="R110" i="3"/>
  <c r="L110" i="3"/>
  <c r="H110" i="3"/>
  <c r="U109" i="3"/>
  <c r="R109" i="3"/>
  <c r="L109" i="3"/>
  <c r="H109" i="3"/>
  <c r="U108" i="3"/>
  <c r="R108" i="3"/>
  <c r="L108" i="3"/>
  <c r="H108" i="3"/>
  <c r="R107" i="3"/>
  <c r="L107" i="3"/>
  <c r="U106" i="3"/>
  <c r="R106" i="3"/>
  <c r="L106" i="3"/>
  <c r="H106" i="3"/>
  <c r="U105" i="3"/>
  <c r="R105" i="3"/>
  <c r="L105" i="3"/>
  <c r="H105" i="3"/>
  <c r="U104" i="3"/>
  <c r="R104" i="3"/>
  <c r="L104" i="3"/>
  <c r="H104" i="3"/>
  <c r="U103" i="3"/>
  <c r="R103" i="3"/>
  <c r="L103" i="3"/>
  <c r="H103" i="3"/>
  <c r="U102" i="3"/>
  <c r="R102" i="3"/>
  <c r="L102" i="3"/>
  <c r="H102" i="3"/>
  <c r="U101" i="3"/>
  <c r="R101" i="3"/>
  <c r="L101" i="3"/>
  <c r="H101" i="3"/>
  <c r="U100" i="3"/>
  <c r="R100" i="3"/>
  <c r="L100" i="3"/>
  <c r="H100" i="3"/>
  <c r="U99" i="3"/>
  <c r="R99" i="3"/>
  <c r="L99" i="3"/>
  <c r="H99" i="3"/>
  <c r="U98" i="3"/>
  <c r="R98" i="3"/>
  <c r="L98" i="3"/>
  <c r="H98" i="3"/>
  <c r="U97" i="3"/>
  <c r="R97" i="3"/>
  <c r="L97" i="3"/>
  <c r="H97" i="3"/>
  <c r="U96" i="3"/>
  <c r="R96" i="3"/>
  <c r="L96" i="3"/>
  <c r="H96" i="3"/>
  <c r="U95" i="3"/>
  <c r="R95" i="3"/>
  <c r="L95" i="3"/>
  <c r="H95" i="3"/>
  <c r="U94" i="3"/>
  <c r="R94" i="3"/>
  <c r="L94" i="3"/>
  <c r="H94" i="3"/>
  <c r="U93" i="3"/>
  <c r="R93" i="3"/>
  <c r="L93" i="3"/>
  <c r="H93" i="3"/>
  <c r="U92" i="3"/>
  <c r="R92" i="3"/>
  <c r="L92" i="3"/>
  <c r="H92" i="3"/>
  <c r="U91" i="3"/>
  <c r="R91" i="3"/>
  <c r="L91" i="3"/>
  <c r="H91" i="3"/>
  <c r="U90" i="3"/>
  <c r="R90" i="3"/>
  <c r="L90" i="3"/>
  <c r="H90" i="3"/>
  <c r="U89" i="3"/>
  <c r="R89" i="3"/>
  <c r="L89" i="3"/>
  <c r="H89" i="3"/>
  <c r="R88" i="3"/>
  <c r="L88" i="3"/>
  <c r="U87" i="3"/>
  <c r="R87" i="3"/>
  <c r="L87" i="3"/>
  <c r="H87" i="3"/>
  <c r="U86" i="3"/>
  <c r="R86" i="3"/>
  <c r="L86" i="3"/>
  <c r="H86" i="3"/>
  <c r="U85" i="3"/>
  <c r="R85" i="3"/>
  <c r="L85" i="3"/>
  <c r="H85" i="3"/>
  <c r="U84" i="3"/>
  <c r="R84" i="3"/>
  <c r="L84" i="3"/>
  <c r="H84" i="3"/>
  <c r="U83" i="3"/>
  <c r="R83" i="3"/>
  <c r="L83" i="3"/>
  <c r="H83" i="3"/>
  <c r="U82" i="3"/>
  <c r="R82" i="3"/>
  <c r="L82" i="3"/>
  <c r="H82" i="3"/>
  <c r="U81" i="3"/>
  <c r="R81" i="3"/>
  <c r="L81" i="3"/>
  <c r="H81" i="3"/>
  <c r="U80" i="3"/>
  <c r="R80" i="3"/>
  <c r="L80" i="3"/>
  <c r="H80" i="3"/>
  <c r="U79" i="3"/>
  <c r="R79" i="3"/>
  <c r="L79" i="3"/>
  <c r="H79" i="3"/>
  <c r="U78" i="3"/>
  <c r="R78" i="3"/>
  <c r="L78" i="3"/>
  <c r="H78" i="3"/>
  <c r="U77" i="3"/>
  <c r="R77" i="3"/>
  <c r="L77" i="3"/>
  <c r="H77" i="3"/>
  <c r="U76" i="3"/>
  <c r="R76" i="3"/>
  <c r="L76" i="3"/>
  <c r="H76" i="3"/>
  <c r="U75" i="3"/>
  <c r="R75" i="3"/>
  <c r="V75" i="3" s="1"/>
  <c r="X75" i="3" s="1"/>
  <c r="L75" i="3"/>
  <c r="H75" i="3"/>
  <c r="U74" i="3"/>
  <c r="R74" i="3"/>
  <c r="L74" i="3"/>
  <c r="H74" i="3"/>
  <c r="R73" i="3"/>
  <c r="L73" i="3"/>
  <c r="U72" i="3"/>
  <c r="R72" i="3"/>
  <c r="L72" i="3"/>
  <c r="H72" i="3"/>
  <c r="U71" i="3"/>
  <c r="R71" i="3"/>
  <c r="L71" i="3"/>
  <c r="H71" i="3"/>
  <c r="U70" i="3"/>
  <c r="R70" i="3"/>
  <c r="L70" i="3"/>
  <c r="H70" i="3"/>
  <c r="U69" i="3"/>
  <c r="R69" i="3"/>
  <c r="L69" i="3"/>
  <c r="H69" i="3"/>
  <c r="U68" i="3"/>
  <c r="R68" i="3"/>
  <c r="L68" i="3"/>
  <c r="H68" i="3"/>
  <c r="R67" i="3"/>
  <c r="L67" i="3"/>
  <c r="U66" i="3"/>
  <c r="R66" i="3"/>
  <c r="L66" i="3"/>
  <c r="H66" i="3"/>
  <c r="U65" i="3"/>
  <c r="R65" i="3"/>
  <c r="L65" i="3"/>
  <c r="H65" i="3"/>
  <c r="R64" i="3"/>
  <c r="L64" i="3"/>
  <c r="U63" i="3"/>
  <c r="R63" i="3"/>
  <c r="L63" i="3"/>
  <c r="H63" i="3"/>
  <c r="R62" i="3"/>
  <c r="L62" i="3"/>
  <c r="U61" i="3"/>
  <c r="R61" i="3"/>
  <c r="L61" i="3"/>
  <c r="H61" i="3"/>
  <c r="U60" i="3"/>
  <c r="R60" i="3"/>
  <c r="L60" i="3"/>
  <c r="H60" i="3"/>
  <c r="U59" i="3"/>
  <c r="R59" i="3"/>
  <c r="L59" i="3"/>
  <c r="H59" i="3"/>
  <c r="U58" i="3"/>
  <c r="R58" i="3"/>
  <c r="L58" i="3"/>
  <c r="H58" i="3"/>
  <c r="U57" i="3"/>
  <c r="R57" i="3"/>
  <c r="L57" i="3"/>
  <c r="H57" i="3"/>
  <c r="U56" i="3"/>
  <c r="R56" i="3"/>
  <c r="L56" i="3"/>
  <c r="H56" i="3"/>
  <c r="U55" i="3"/>
  <c r="R55" i="3"/>
  <c r="L55" i="3"/>
  <c r="H55" i="3"/>
  <c r="U54" i="3"/>
  <c r="R54" i="3"/>
  <c r="L54" i="3"/>
  <c r="H54" i="3"/>
  <c r="R53" i="3"/>
  <c r="L53" i="3"/>
  <c r="U52" i="3"/>
  <c r="R52" i="3"/>
  <c r="L52" i="3"/>
  <c r="H52" i="3"/>
  <c r="U51" i="3"/>
  <c r="R51" i="3"/>
  <c r="L51" i="3"/>
  <c r="H51" i="3"/>
  <c r="U50" i="3"/>
  <c r="R50" i="3"/>
  <c r="L50" i="3"/>
  <c r="H50" i="3"/>
  <c r="U49" i="3"/>
  <c r="R49" i="3"/>
  <c r="L49" i="3"/>
  <c r="H49" i="3"/>
  <c r="U48" i="3"/>
  <c r="R48" i="3"/>
  <c r="L48" i="3"/>
  <c r="H48" i="3"/>
  <c r="U47" i="3"/>
  <c r="R47" i="3"/>
  <c r="L47" i="3"/>
  <c r="H47" i="3"/>
  <c r="U46" i="3"/>
  <c r="R46" i="3"/>
  <c r="L46" i="3"/>
  <c r="H46" i="3"/>
  <c r="U45" i="3"/>
  <c r="R45" i="3"/>
  <c r="L45" i="3"/>
  <c r="H45" i="3"/>
  <c r="U44" i="3"/>
  <c r="R44" i="3"/>
  <c r="L44" i="3"/>
  <c r="H44" i="3"/>
  <c r="U43" i="3"/>
  <c r="R43" i="3"/>
  <c r="L43" i="3"/>
  <c r="H43" i="3"/>
  <c r="U42" i="3"/>
  <c r="R42" i="3"/>
  <c r="L42" i="3"/>
  <c r="H42" i="3"/>
  <c r="U41" i="3"/>
  <c r="R41" i="3"/>
  <c r="L41" i="3"/>
  <c r="H41" i="3"/>
  <c r="U40" i="3"/>
  <c r="R40" i="3"/>
  <c r="L40" i="3"/>
  <c r="H40" i="3"/>
  <c r="U39" i="3"/>
  <c r="R39" i="3"/>
  <c r="L39" i="3"/>
  <c r="H39" i="3"/>
  <c r="U38" i="3"/>
  <c r="R38" i="3"/>
  <c r="L38" i="3"/>
  <c r="H38" i="3"/>
  <c r="U37" i="3"/>
  <c r="R37" i="3"/>
  <c r="L37" i="3"/>
  <c r="H37" i="3"/>
  <c r="U36" i="3"/>
  <c r="R36" i="3"/>
  <c r="L36" i="3"/>
  <c r="H36" i="3"/>
  <c r="U35" i="3"/>
  <c r="R35" i="3"/>
  <c r="L35" i="3"/>
  <c r="H35" i="3"/>
  <c r="U34" i="3"/>
  <c r="R34" i="3"/>
  <c r="L34" i="3"/>
  <c r="H34" i="3"/>
  <c r="U33" i="3"/>
  <c r="R33" i="3"/>
  <c r="L33" i="3"/>
  <c r="H33" i="3"/>
  <c r="U32" i="3"/>
  <c r="R32" i="3"/>
  <c r="L32" i="3"/>
  <c r="H32" i="3"/>
  <c r="U31" i="3"/>
  <c r="R31" i="3"/>
  <c r="L31" i="3"/>
  <c r="H31" i="3"/>
  <c r="U30" i="3"/>
  <c r="R30" i="3"/>
  <c r="L30" i="3"/>
  <c r="H30" i="3"/>
  <c r="U29" i="3"/>
  <c r="R29" i="3"/>
  <c r="L29" i="3"/>
  <c r="H29" i="3"/>
  <c r="U28" i="3"/>
  <c r="R28" i="3"/>
  <c r="L28" i="3"/>
  <c r="H28" i="3"/>
  <c r="U27" i="3"/>
  <c r="R27" i="3"/>
  <c r="L27" i="3"/>
  <c r="H27" i="3"/>
  <c r="U26" i="3"/>
  <c r="R26" i="3"/>
  <c r="L26" i="3"/>
  <c r="H26" i="3"/>
  <c r="U25" i="3"/>
  <c r="R25" i="3"/>
  <c r="L25" i="3"/>
  <c r="H25" i="3"/>
  <c r="U24" i="3"/>
  <c r="R24" i="3"/>
  <c r="L24" i="3"/>
  <c r="H24" i="3"/>
  <c r="U23" i="3"/>
  <c r="R23" i="3"/>
  <c r="L23" i="3"/>
  <c r="H23" i="3"/>
  <c r="U22" i="3"/>
  <c r="R22" i="3"/>
  <c r="L22" i="3"/>
  <c r="H22" i="3"/>
  <c r="U21" i="3"/>
  <c r="R21" i="3"/>
  <c r="L21" i="3"/>
  <c r="H21" i="3"/>
  <c r="U20" i="3"/>
  <c r="R20" i="3"/>
  <c r="L20" i="3"/>
  <c r="H20" i="3"/>
  <c r="U19" i="3"/>
  <c r="R19" i="3"/>
  <c r="L19" i="3"/>
  <c r="H19" i="3"/>
  <c r="U18" i="3"/>
  <c r="R18" i="3"/>
  <c r="L18" i="3"/>
  <c r="H18" i="3"/>
  <c r="U17" i="3"/>
  <c r="R17" i="3"/>
  <c r="L17" i="3"/>
  <c r="H17" i="3"/>
  <c r="U16" i="3"/>
  <c r="R16" i="3"/>
  <c r="L16" i="3"/>
  <c r="H16" i="3"/>
  <c r="U15" i="3"/>
  <c r="R15" i="3"/>
  <c r="L15" i="3"/>
  <c r="H15" i="3"/>
  <c r="U14" i="3"/>
  <c r="R14" i="3"/>
  <c r="L14" i="3"/>
  <c r="H14" i="3"/>
  <c r="U13" i="3"/>
  <c r="R13" i="3"/>
  <c r="L13" i="3"/>
  <c r="H13" i="3"/>
  <c r="U12" i="3"/>
  <c r="R12" i="3"/>
  <c r="L12" i="3"/>
  <c r="H12" i="3"/>
  <c r="U11" i="3"/>
  <c r="R11" i="3"/>
  <c r="L11" i="3"/>
  <c r="H11" i="3"/>
  <c r="U10" i="3"/>
  <c r="R10" i="3"/>
  <c r="L10" i="3"/>
  <c r="H10" i="3"/>
  <c r="U9" i="3"/>
  <c r="R9" i="3"/>
  <c r="L9" i="3"/>
  <c r="H9" i="3"/>
  <c r="W189" i="2"/>
  <c r="W177" i="2"/>
  <c r="U195" i="2"/>
  <c r="R195" i="2"/>
  <c r="L195" i="2"/>
  <c r="H195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6" i="2"/>
  <c r="D197" i="2"/>
  <c r="D9" i="2"/>
  <c r="S200" i="2"/>
  <c r="J200" i="2"/>
  <c r="I200" i="2"/>
  <c r="R198" i="2"/>
  <c r="L198" i="2"/>
  <c r="U197" i="2"/>
  <c r="R197" i="2"/>
  <c r="L197" i="2"/>
  <c r="H197" i="2"/>
  <c r="U196" i="2"/>
  <c r="R196" i="2"/>
  <c r="L196" i="2"/>
  <c r="H196" i="2"/>
  <c r="U194" i="2"/>
  <c r="R194" i="2"/>
  <c r="L194" i="2"/>
  <c r="H194" i="2"/>
  <c r="U193" i="2"/>
  <c r="R193" i="2"/>
  <c r="L193" i="2"/>
  <c r="H193" i="2"/>
  <c r="U192" i="2"/>
  <c r="R192" i="2"/>
  <c r="L192" i="2"/>
  <c r="H192" i="2"/>
  <c r="U191" i="2"/>
  <c r="R191" i="2"/>
  <c r="L191" i="2"/>
  <c r="H191" i="2"/>
  <c r="U190" i="2"/>
  <c r="R190" i="2"/>
  <c r="L190" i="2"/>
  <c r="H190" i="2"/>
  <c r="U189" i="2"/>
  <c r="R189" i="2"/>
  <c r="L189" i="2"/>
  <c r="H189" i="2"/>
  <c r="U188" i="2"/>
  <c r="R188" i="2"/>
  <c r="L188" i="2"/>
  <c r="H188" i="2"/>
  <c r="U187" i="2"/>
  <c r="R187" i="2"/>
  <c r="L187" i="2"/>
  <c r="H187" i="2"/>
  <c r="U186" i="2"/>
  <c r="R186" i="2"/>
  <c r="L186" i="2"/>
  <c r="H186" i="2"/>
  <c r="U185" i="2"/>
  <c r="R185" i="2"/>
  <c r="L185" i="2"/>
  <c r="H185" i="2"/>
  <c r="U184" i="2"/>
  <c r="R184" i="2"/>
  <c r="L184" i="2"/>
  <c r="H184" i="2"/>
  <c r="U183" i="2"/>
  <c r="R183" i="2"/>
  <c r="L183" i="2"/>
  <c r="H183" i="2"/>
  <c r="U182" i="2"/>
  <c r="R182" i="2"/>
  <c r="L182" i="2"/>
  <c r="H182" i="2"/>
  <c r="U181" i="2"/>
  <c r="R181" i="2"/>
  <c r="L181" i="2"/>
  <c r="H181" i="2"/>
  <c r="U180" i="2"/>
  <c r="R180" i="2"/>
  <c r="L180" i="2"/>
  <c r="H180" i="2"/>
  <c r="U179" i="2"/>
  <c r="R179" i="2"/>
  <c r="L179" i="2"/>
  <c r="H179" i="2"/>
  <c r="U178" i="2"/>
  <c r="R178" i="2"/>
  <c r="L178" i="2"/>
  <c r="H178" i="2"/>
  <c r="U177" i="2"/>
  <c r="R177" i="2"/>
  <c r="L177" i="2"/>
  <c r="H177" i="2"/>
  <c r="U176" i="2"/>
  <c r="R176" i="2"/>
  <c r="L176" i="2"/>
  <c r="H176" i="2"/>
  <c r="U175" i="2"/>
  <c r="R175" i="2"/>
  <c r="L175" i="2"/>
  <c r="H175" i="2"/>
  <c r="U174" i="2"/>
  <c r="R174" i="2"/>
  <c r="L174" i="2"/>
  <c r="H174" i="2"/>
  <c r="U173" i="2"/>
  <c r="R173" i="2"/>
  <c r="L173" i="2"/>
  <c r="H173" i="2"/>
  <c r="U172" i="2"/>
  <c r="R172" i="2"/>
  <c r="L172" i="2"/>
  <c r="H172" i="2"/>
  <c r="U171" i="2"/>
  <c r="R171" i="2"/>
  <c r="L171" i="2"/>
  <c r="H171" i="2"/>
  <c r="U170" i="2"/>
  <c r="R170" i="2"/>
  <c r="L170" i="2"/>
  <c r="H170" i="2"/>
  <c r="U169" i="2"/>
  <c r="R169" i="2"/>
  <c r="L169" i="2"/>
  <c r="H169" i="2"/>
  <c r="U168" i="2"/>
  <c r="R168" i="2"/>
  <c r="L168" i="2"/>
  <c r="H168" i="2"/>
  <c r="U167" i="2"/>
  <c r="R167" i="2"/>
  <c r="L167" i="2"/>
  <c r="H167" i="2"/>
  <c r="U166" i="2"/>
  <c r="R166" i="2"/>
  <c r="L166" i="2"/>
  <c r="H166" i="2"/>
  <c r="U165" i="2"/>
  <c r="R165" i="2"/>
  <c r="L165" i="2"/>
  <c r="H165" i="2"/>
  <c r="U164" i="2"/>
  <c r="R164" i="2"/>
  <c r="L164" i="2"/>
  <c r="H164" i="2"/>
  <c r="U163" i="2"/>
  <c r="R163" i="2"/>
  <c r="L163" i="2"/>
  <c r="H163" i="2"/>
  <c r="U162" i="2"/>
  <c r="R162" i="2"/>
  <c r="L162" i="2"/>
  <c r="H162" i="2"/>
  <c r="U161" i="2"/>
  <c r="R161" i="2"/>
  <c r="L161" i="2"/>
  <c r="H161" i="2"/>
  <c r="U160" i="2"/>
  <c r="R160" i="2"/>
  <c r="L160" i="2"/>
  <c r="H160" i="2"/>
  <c r="U159" i="2"/>
  <c r="R159" i="2"/>
  <c r="L159" i="2"/>
  <c r="H159" i="2"/>
  <c r="U158" i="2"/>
  <c r="R158" i="2"/>
  <c r="L158" i="2"/>
  <c r="H158" i="2"/>
  <c r="R157" i="2"/>
  <c r="L157" i="2"/>
  <c r="U156" i="2"/>
  <c r="R156" i="2"/>
  <c r="L156" i="2"/>
  <c r="H156" i="2"/>
  <c r="U155" i="2"/>
  <c r="R155" i="2"/>
  <c r="L155" i="2"/>
  <c r="H155" i="2"/>
  <c r="U154" i="2"/>
  <c r="R154" i="2"/>
  <c r="L154" i="2"/>
  <c r="H154" i="2"/>
  <c r="U153" i="2"/>
  <c r="R153" i="2"/>
  <c r="L153" i="2"/>
  <c r="H153" i="2"/>
  <c r="U152" i="2"/>
  <c r="R152" i="2"/>
  <c r="L152" i="2"/>
  <c r="H152" i="2"/>
  <c r="U151" i="2"/>
  <c r="R151" i="2"/>
  <c r="L151" i="2"/>
  <c r="H151" i="2"/>
  <c r="U150" i="2"/>
  <c r="R150" i="2"/>
  <c r="L150" i="2"/>
  <c r="H150" i="2"/>
  <c r="U149" i="2"/>
  <c r="R149" i="2"/>
  <c r="L149" i="2"/>
  <c r="H149" i="2"/>
  <c r="U148" i="2"/>
  <c r="R148" i="2"/>
  <c r="L148" i="2"/>
  <c r="H148" i="2"/>
  <c r="U147" i="2"/>
  <c r="R147" i="2"/>
  <c r="L147" i="2"/>
  <c r="H147" i="2"/>
  <c r="U146" i="2"/>
  <c r="R146" i="2"/>
  <c r="L146" i="2"/>
  <c r="H146" i="2"/>
  <c r="U145" i="2"/>
  <c r="R145" i="2"/>
  <c r="L145" i="2"/>
  <c r="H145" i="2"/>
  <c r="U144" i="2"/>
  <c r="R144" i="2"/>
  <c r="L144" i="2"/>
  <c r="H144" i="2"/>
  <c r="U143" i="2"/>
  <c r="R143" i="2"/>
  <c r="L143" i="2"/>
  <c r="H143" i="2"/>
  <c r="U142" i="2"/>
  <c r="R142" i="2"/>
  <c r="L142" i="2"/>
  <c r="H142" i="2"/>
  <c r="R141" i="2"/>
  <c r="L141" i="2"/>
  <c r="U140" i="2"/>
  <c r="R140" i="2"/>
  <c r="L140" i="2"/>
  <c r="H140" i="2"/>
  <c r="U139" i="2"/>
  <c r="R139" i="2"/>
  <c r="L139" i="2"/>
  <c r="H139" i="2"/>
  <c r="U138" i="2"/>
  <c r="R138" i="2"/>
  <c r="L138" i="2"/>
  <c r="H138" i="2"/>
  <c r="U137" i="2"/>
  <c r="R137" i="2"/>
  <c r="L137" i="2"/>
  <c r="H137" i="2"/>
  <c r="U136" i="2"/>
  <c r="R136" i="2"/>
  <c r="L136" i="2"/>
  <c r="H136" i="2"/>
  <c r="U135" i="2"/>
  <c r="R135" i="2"/>
  <c r="L135" i="2"/>
  <c r="H135" i="2"/>
  <c r="U134" i="2"/>
  <c r="R134" i="2"/>
  <c r="L134" i="2"/>
  <c r="H134" i="2"/>
  <c r="U133" i="2"/>
  <c r="R133" i="2"/>
  <c r="L133" i="2"/>
  <c r="H133" i="2"/>
  <c r="R132" i="2"/>
  <c r="L132" i="2"/>
  <c r="U131" i="2"/>
  <c r="R131" i="2"/>
  <c r="L131" i="2"/>
  <c r="H131" i="2"/>
  <c r="U130" i="2"/>
  <c r="R130" i="2"/>
  <c r="L130" i="2"/>
  <c r="H130" i="2"/>
  <c r="U129" i="2"/>
  <c r="R129" i="2"/>
  <c r="L129" i="2"/>
  <c r="H129" i="2"/>
  <c r="U128" i="2"/>
  <c r="R128" i="2"/>
  <c r="L128" i="2"/>
  <c r="H128" i="2"/>
  <c r="U127" i="2"/>
  <c r="R127" i="2"/>
  <c r="L127" i="2"/>
  <c r="H127" i="2"/>
  <c r="U126" i="2"/>
  <c r="R126" i="2"/>
  <c r="L126" i="2"/>
  <c r="H126" i="2"/>
  <c r="U125" i="2"/>
  <c r="R125" i="2"/>
  <c r="L125" i="2"/>
  <c r="H125" i="2"/>
  <c r="U124" i="2"/>
  <c r="R124" i="2"/>
  <c r="L124" i="2"/>
  <c r="H124" i="2"/>
  <c r="U123" i="2"/>
  <c r="R123" i="2"/>
  <c r="L123" i="2"/>
  <c r="H123" i="2"/>
  <c r="U122" i="2"/>
  <c r="R122" i="2"/>
  <c r="L122" i="2"/>
  <c r="H122" i="2"/>
  <c r="U121" i="2"/>
  <c r="R121" i="2"/>
  <c r="L121" i="2"/>
  <c r="H121" i="2"/>
  <c r="U120" i="2"/>
  <c r="R120" i="2"/>
  <c r="L120" i="2"/>
  <c r="H120" i="2"/>
  <c r="U119" i="2"/>
  <c r="R119" i="2"/>
  <c r="L119" i="2"/>
  <c r="H119" i="2"/>
  <c r="R118" i="2"/>
  <c r="L118" i="2"/>
  <c r="U117" i="2"/>
  <c r="R117" i="2"/>
  <c r="L117" i="2"/>
  <c r="H117" i="2"/>
  <c r="U116" i="2"/>
  <c r="R116" i="2"/>
  <c r="L116" i="2"/>
  <c r="H116" i="2"/>
  <c r="U115" i="2"/>
  <c r="R115" i="2"/>
  <c r="L115" i="2"/>
  <c r="H115" i="2"/>
  <c r="U114" i="2"/>
  <c r="R114" i="2"/>
  <c r="L114" i="2"/>
  <c r="H114" i="2"/>
  <c r="U113" i="2"/>
  <c r="R113" i="2"/>
  <c r="L113" i="2"/>
  <c r="H113" i="2"/>
  <c r="U112" i="2"/>
  <c r="R112" i="2"/>
  <c r="L112" i="2"/>
  <c r="H112" i="2"/>
  <c r="U111" i="2"/>
  <c r="R111" i="2"/>
  <c r="L111" i="2"/>
  <c r="H111" i="2"/>
  <c r="U110" i="2"/>
  <c r="R110" i="2"/>
  <c r="L110" i="2"/>
  <c r="H110" i="2"/>
  <c r="U109" i="2"/>
  <c r="R109" i="2"/>
  <c r="L109" i="2"/>
  <c r="H109" i="2"/>
  <c r="U108" i="2"/>
  <c r="R108" i="2"/>
  <c r="L108" i="2"/>
  <c r="H108" i="2"/>
  <c r="R107" i="2"/>
  <c r="L107" i="2"/>
  <c r="U106" i="2"/>
  <c r="R106" i="2"/>
  <c r="L106" i="2"/>
  <c r="H106" i="2"/>
  <c r="U105" i="2"/>
  <c r="R105" i="2"/>
  <c r="L105" i="2"/>
  <c r="H105" i="2"/>
  <c r="U104" i="2"/>
  <c r="R104" i="2"/>
  <c r="L104" i="2"/>
  <c r="H104" i="2"/>
  <c r="U103" i="2"/>
  <c r="R103" i="2"/>
  <c r="L103" i="2"/>
  <c r="H103" i="2"/>
  <c r="U102" i="2"/>
  <c r="R102" i="2"/>
  <c r="L102" i="2"/>
  <c r="H102" i="2"/>
  <c r="U101" i="2"/>
  <c r="R101" i="2"/>
  <c r="L101" i="2"/>
  <c r="H101" i="2"/>
  <c r="U100" i="2"/>
  <c r="R100" i="2"/>
  <c r="L100" i="2"/>
  <c r="H100" i="2"/>
  <c r="U99" i="2"/>
  <c r="R99" i="2"/>
  <c r="L99" i="2"/>
  <c r="H99" i="2"/>
  <c r="U98" i="2"/>
  <c r="R98" i="2"/>
  <c r="L98" i="2"/>
  <c r="H98" i="2"/>
  <c r="U97" i="2"/>
  <c r="R97" i="2"/>
  <c r="L97" i="2"/>
  <c r="H97" i="2"/>
  <c r="U96" i="2"/>
  <c r="R96" i="2"/>
  <c r="L96" i="2"/>
  <c r="H96" i="2"/>
  <c r="U95" i="2"/>
  <c r="R95" i="2"/>
  <c r="L95" i="2"/>
  <c r="H95" i="2"/>
  <c r="U94" i="2"/>
  <c r="R94" i="2"/>
  <c r="L94" i="2"/>
  <c r="H94" i="2"/>
  <c r="U93" i="2"/>
  <c r="R93" i="2"/>
  <c r="L93" i="2"/>
  <c r="H93" i="2"/>
  <c r="U92" i="2"/>
  <c r="R92" i="2"/>
  <c r="L92" i="2"/>
  <c r="H92" i="2"/>
  <c r="U91" i="2"/>
  <c r="R91" i="2"/>
  <c r="L91" i="2"/>
  <c r="H91" i="2"/>
  <c r="U90" i="2"/>
  <c r="R90" i="2"/>
  <c r="L90" i="2"/>
  <c r="H90" i="2"/>
  <c r="U89" i="2"/>
  <c r="R89" i="2"/>
  <c r="L89" i="2"/>
  <c r="H89" i="2"/>
  <c r="R88" i="2"/>
  <c r="L88" i="2"/>
  <c r="U87" i="2"/>
  <c r="R87" i="2"/>
  <c r="L87" i="2"/>
  <c r="H87" i="2"/>
  <c r="U86" i="2"/>
  <c r="R86" i="2"/>
  <c r="L86" i="2"/>
  <c r="H86" i="2"/>
  <c r="U85" i="2"/>
  <c r="R85" i="2"/>
  <c r="L85" i="2"/>
  <c r="H85" i="2"/>
  <c r="U84" i="2"/>
  <c r="R84" i="2"/>
  <c r="L84" i="2"/>
  <c r="H84" i="2"/>
  <c r="U83" i="2"/>
  <c r="R83" i="2"/>
  <c r="L83" i="2"/>
  <c r="H83" i="2"/>
  <c r="U82" i="2"/>
  <c r="R82" i="2"/>
  <c r="L82" i="2"/>
  <c r="H82" i="2"/>
  <c r="U81" i="2"/>
  <c r="R81" i="2"/>
  <c r="L81" i="2"/>
  <c r="H81" i="2"/>
  <c r="U80" i="2"/>
  <c r="R80" i="2"/>
  <c r="L80" i="2"/>
  <c r="H80" i="2"/>
  <c r="U79" i="2"/>
  <c r="R79" i="2"/>
  <c r="L79" i="2"/>
  <c r="H79" i="2"/>
  <c r="U78" i="2"/>
  <c r="R78" i="2"/>
  <c r="L78" i="2"/>
  <c r="H78" i="2"/>
  <c r="U77" i="2"/>
  <c r="R77" i="2"/>
  <c r="L77" i="2"/>
  <c r="H77" i="2"/>
  <c r="U76" i="2"/>
  <c r="R76" i="2"/>
  <c r="L76" i="2"/>
  <c r="H76" i="2"/>
  <c r="U75" i="2"/>
  <c r="R75" i="2"/>
  <c r="L75" i="2"/>
  <c r="H75" i="2"/>
  <c r="U74" i="2"/>
  <c r="R74" i="2"/>
  <c r="L74" i="2"/>
  <c r="H74" i="2"/>
  <c r="R73" i="2"/>
  <c r="L73" i="2"/>
  <c r="U72" i="2"/>
  <c r="R72" i="2"/>
  <c r="L72" i="2"/>
  <c r="H72" i="2"/>
  <c r="U71" i="2"/>
  <c r="R71" i="2"/>
  <c r="L71" i="2"/>
  <c r="H71" i="2"/>
  <c r="U70" i="2"/>
  <c r="R70" i="2"/>
  <c r="L70" i="2"/>
  <c r="H70" i="2"/>
  <c r="U69" i="2"/>
  <c r="R69" i="2"/>
  <c r="L69" i="2"/>
  <c r="H69" i="2"/>
  <c r="U68" i="2"/>
  <c r="R68" i="2"/>
  <c r="L68" i="2"/>
  <c r="H68" i="2"/>
  <c r="R67" i="2"/>
  <c r="L67" i="2"/>
  <c r="U66" i="2"/>
  <c r="R66" i="2"/>
  <c r="L66" i="2"/>
  <c r="H66" i="2"/>
  <c r="U65" i="2"/>
  <c r="R65" i="2"/>
  <c r="L65" i="2"/>
  <c r="H65" i="2"/>
  <c r="R64" i="2"/>
  <c r="L64" i="2"/>
  <c r="U63" i="2"/>
  <c r="R63" i="2"/>
  <c r="L63" i="2"/>
  <c r="H63" i="2"/>
  <c r="R62" i="2"/>
  <c r="L62" i="2"/>
  <c r="U61" i="2"/>
  <c r="R61" i="2"/>
  <c r="L61" i="2"/>
  <c r="H61" i="2"/>
  <c r="U60" i="2"/>
  <c r="R60" i="2"/>
  <c r="L60" i="2"/>
  <c r="H60" i="2"/>
  <c r="U59" i="2"/>
  <c r="R59" i="2"/>
  <c r="L59" i="2"/>
  <c r="H59" i="2"/>
  <c r="U58" i="2"/>
  <c r="R58" i="2"/>
  <c r="L58" i="2"/>
  <c r="H58" i="2"/>
  <c r="U57" i="2"/>
  <c r="R57" i="2"/>
  <c r="L57" i="2"/>
  <c r="H57" i="2"/>
  <c r="U56" i="2"/>
  <c r="R56" i="2"/>
  <c r="L56" i="2"/>
  <c r="H56" i="2"/>
  <c r="U55" i="2"/>
  <c r="R55" i="2"/>
  <c r="L55" i="2"/>
  <c r="H55" i="2"/>
  <c r="U54" i="2"/>
  <c r="R54" i="2"/>
  <c r="L54" i="2"/>
  <c r="H54" i="2"/>
  <c r="R53" i="2"/>
  <c r="L53" i="2"/>
  <c r="U52" i="2"/>
  <c r="R52" i="2"/>
  <c r="L52" i="2"/>
  <c r="H52" i="2"/>
  <c r="U51" i="2"/>
  <c r="R51" i="2"/>
  <c r="L51" i="2"/>
  <c r="H51" i="2"/>
  <c r="U50" i="2"/>
  <c r="R50" i="2"/>
  <c r="L50" i="2"/>
  <c r="H50" i="2"/>
  <c r="U49" i="2"/>
  <c r="R49" i="2"/>
  <c r="L49" i="2"/>
  <c r="H49" i="2"/>
  <c r="U48" i="2"/>
  <c r="R48" i="2"/>
  <c r="L48" i="2"/>
  <c r="H48" i="2"/>
  <c r="U47" i="2"/>
  <c r="R47" i="2"/>
  <c r="L47" i="2"/>
  <c r="H47" i="2"/>
  <c r="U46" i="2"/>
  <c r="R46" i="2"/>
  <c r="L46" i="2"/>
  <c r="H46" i="2"/>
  <c r="U45" i="2"/>
  <c r="R45" i="2"/>
  <c r="L45" i="2"/>
  <c r="H45" i="2"/>
  <c r="U44" i="2"/>
  <c r="R44" i="2"/>
  <c r="L44" i="2"/>
  <c r="H44" i="2"/>
  <c r="U43" i="2"/>
  <c r="R43" i="2"/>
  <c r="L43" i="2"/>
  <c r="H43" i="2"/>
  <c r="U42" i="2"/>
  <c r="R42" i="2"/>
  <c r="L42" i="2"/>
  <c r="H42" i="2"/>
  <c r="U41" i="2"/>
  <c r="R41" i="2"/>
  <c r="L41" i="2"/>
  <c r="H41" i="2"/>
  <c r="U40" i="2"/>
  <c r="R40" i="2"/>
  <c r="L40" i="2"/>
  <c r="H40" i="2"/>
  <c r="U39" i="2"/>
  <c r="R39" i="2"/>
  <c r="L39" i="2"/>
  <c r="H39" i="2"/>
  <c r="U38" i="2"/>
  <c r="R38" i="2"/>
  <c r="L38" i="2"/>
  <c r="H38" i="2"/>
  <c r="U37" i="2"/>
  <c r="R37" i="2"/>
  <c r="L37" i="2"/>
  <c r="H37" i="2"/>
  <c r="U36" i="2"/>
  <c r="R36" i="2"/>
  <c r="L36" i="2"/>
  <c r="H36" i="2"/>
  <c r="U35" i="2"/>
  <c r="R35" i="2"/>
  <c r="L35" i="2"/>
  <c r="H35" i="2"/>
  <c r="U34" i="2"/>
  <c r="R34" i="2"/>
  <c r="L34" i="2"/>
  <c r="H34" i="2"/>
  <c r="U33" i="2"/>
  <c r="R33" i="2"/>
  <c r="L33" i="2"/>
  <c r="H33" i="2"/>
  <c r="U32" i="2"/>
  <c r="R32" i="2"/>
  <c r="L32" i="2"/>
  <c r="H32" i="2"/>
  <c r="U31" i="2"/>
  <c r="R31" i="2"/>
  <c r="L31" i="2"/>
  <c r="H31" i="2"/>
  <c r="U30" i="2"/>
  <c r="R30" i="2"/>
  <c r="L30" i="2"/>
  <c r="H30" i="2"/>
  <c r="U29" i="2"/>
  <c r="R29" i="2"/>
  <c r="L29" i="2"/>
  <c r="H29" i="2"/>
  <c r="U28" i="2"/>
  <c r="R28" i="2"/>
  <c r="L28" i="2"/>
  <c r="H28" i="2"/>
  <c r="U27" i="2"/>
  <c r="R27" i="2"/>
  <c r="L27" i="2"/>
  <c r="H27" i="2"/>
  <c r="U26" i="2"/>
  <c r="R26" i="2"/>
  <c r="L26" i="2"/>
  <c r="H26" i="2"/>
  <c r="U25" i="2"/>
  <c r="R25" i="2"/>
  <c r="L25" i="2"/>
  <c r="H25" i="2"/>
  <c r="U24" i="2"/>
  <c r="R24" i="2"/>
  <c r="L24" i="2"/>
  <c r="H24" i="2"/>
  <c r="U23" i="2"/>
  <c r="R23" i="2"/>
  <c r="L23" i="2"/>
  <c r="H23" i="2"/>
  <c r="U22" i="2"/>
  <c r="R22" i="2"/>
  <c r="L22" i="2"/>
  <c r="H22" i="2"/>
  <c r="U21" i="2"/>
  <c r="R21" i="2"/>
  <c r="L21" i="2"/>
  <c r="H21" i="2"/>
  <c r="U20" i="2"/>
  <c r="R20" i="2"/>
  <c r="L20" i="2"/>
  <c r="H20" i="2"/>
  <c r="U19" i="2"/>
  <c r="R19" i="2"/>
  <c r="L19" i="2"/>
  <c r="H19" i="2"/>
  <c r="U18" i="2"/>
  <c r="R18" i="2"/>
  <c r="L18" i="2"/>
  <c r="H18" i="2"/>
  <c r="U17" i="2"/>
  <c r="R17" i="2"/>
  <c r="L17" i="2"/>
  <c r="H17" i="2"/>
  <c r="U16" i="2"/>
  <c r="R16" i="2"/>
  <c r="L16" i="2"/>
  <c r="H16" i="2"/>
  <c r="U15" i="2"/>
  <c r="R15" i="2"/>
  <c r="L15" i="2"/>
  <c r="H15" i="2"/>
  <c r="U14" i="2"/>
  <c r="R14" i="2"/>
  <c r="L14" i="2"/>
  <c r="H14" i="2"/>
  <c r="U13" i="2"/>
  <c r="R13" i="2"/>
  <c r="L13" i="2"/>
  <c r="H13" i="2"/>
  <c r="U12" i="2"/>
  <c r="R12" i="2"/>
  <c r="L12" i="2"/>
  <c r="H12" i="2"/>
  <c r="U11" i="2"/>
  <c r="R11" i="2"/>
  <c r="L11" i="2"/>
  <c r="H11" i="2"/>
  <c r="U10" i="2"/>
  <c r="R10" i="2"/>
  <c r="L10" i="2"/>
  <c r="H10" i="2"/>
  <c r="U9" i="2"/>
  <c r="R9" i="2"/>
  <c r="R200" i="2" s="1"/>
  <c r="L9" i="2"/>
  <c r="H9" i="2"/>
  <c r="X200" i="5" l="1"/>
  <c r="V12" i="4"/>
  <c r="X12" i="4" s="1"/>
  <c r="V140" i="4"/>
  <c r="X140" i="4" s="1"/>
  <c r="V144" i="4"/>
  <c r="X144" i="4" s="1"/>
  <c r="V148" i="4"/>
  <c r="X148" i="4" s="1"/>
  <c r="V152" i="4"/>
  <c r="X152" i="4" s="1"/>
  <c r="V156" i="4"/>
  <c r="X156" i="4" s="1"/>
  <c r="V160" i="4"/>
  <c r="X160" i="4" s="1"/>
  <c r="V164" i="4"/>
  <c r="X164" i="4" s="1"/>
  <c r="V168" i="4"/>
  <c r="X168" i="4" s="1"/>
  <c r="V172" i="4"/>
  <c r="X172" i="4" s="1"/>
  <c r="V176" i="4"/>
  <c r="X176" i="4" s="1"/>
  <c r="V179" i="4"/>
  <c r="X179" i="4" s="1"/>
  <c r="V192" i="4"/>
  <c r="X192" i="4" s="1"/>
  <c r="V196" i="4"/>
  <c r="X196" i="4" s="1"/>
  <c r="V16" i="4"/>
  <c r="X16" i="4" s="1"/>
  <c r="V20" i="4"/>
  <c r="X20" i="4" s="1"/>
  <c r="V24" i="4"/>
  <c r="X24" i="4" s="1"/>
  <c r="V28" i="4"/>
  <c r="X28" i="4" s="1"/>
  <c r="V32" i="4"/>
  <c r="X32" i="4" s="1"/>
  <c r="V36" i="4"/>
  <c r="X36" i="4" s="1"/>
  <c r="V40" i="4"/>
  <c r="X40" i="4" s="1"/>
  <c r="V44" i="4"/>
  <c r="X44" i="4" s="1"/>
  <c r="V48" i="4"/>
  <c r="X48" i="4" s="1"/>
  <c r="V52" i="4"/>
  <c r="X52" i="4" s="1"/>
  <c r="V56" i="4"/>
  <c r="X56" i="4" s="1"/>
  <c r="V60" i="4"/>
  <c r="X60" i="4" s="1"/>
  <c r="V68" i="4"/>
  <c r="X68" i="4" s="1"/>
  <c r="V72" i="4"/>
  <c r="X72" i="4" s="1"/>
  <c r="V76" i="4"/>
  <c r="X76" i="4" s="1"/>
  <c r="V80" i="4"/>
  <c r="X80" i="4" s="1"/>
  <c r="V84" i="4"/>
  <c r="X84" i="4" s="1"/>
  <c r="V90" i="4"/>
  <c r="X90" i="4" s="1"/>
  <c r="V95" i="4"/>
  <c r="X95" i="4" s="1"/>
  <c r="V99" i="4"/>
  <c r="X99" i="4" s="1"/>
  <c r="V103" i="4"/>
  <c r="X103" i="4" s="1"/>
  <c r="V109" i="4"/>
  <c r="X109" i="4" s="1"/>
  <c r="V113" i="4"/>
  <c r="X113" i="4" s="1"/>
  <c r="V117" i="4"/>
  <c r="X117" i="4" s="1"/>
  <c r="V121" i="4"/>
  <c r="X121" i="4" s="1"/>
  <c r="V125" i="4"/>
  <c r="X125" i="4" s="1"/>
  <c r="V129" i="4"/>
  <c r="X129" i="4" s="1"/>
  <c r="V136" i="4"/>
  <c r="X136" i="4" s="1"/>
  <c r="V13" i="4"/>
  <c r="X13" i="4" s="1"/>
  <c r="V14" i="4"/>
  <c r="X14" i="4" s="1"/>
  <c r="V15" i="4"/>
  <c r="X15" i="4" s="1"/>
  <c r="V21" i="4"/>
  <c r="X21" i="4" s="1"/>
  <c r="V22" i="4"/>
  <c r="X22" i="4" s="1"/>
  <c r="V23" i="4"/>
  <c r="X23" i="4" s="1"/>
  <c r="V29" i="4"/>
  <c r="X29" i="4" s="1"/>
  <c r="V30" i="4"/>
  <c r="X30" i="4" s="1"/>
  <c r="V31" i="4"/>
  <c r="X31" i="4" s="1"/>
  <c r="V37" i="4"/>
  <c r="X37" i="4" s="1"/>
  <c r="V38" i="4"/>
  <c r="X38" i="4" s="1"/>
  <c r="V39" i="4"/>
  <c r="X39" i="4" s="1"/>
  <c r="V45" i="4"/>
  <c r="X45" i="4" s="1"/>
  <c r="V46" i="4"/>
  <c r="X46" i="4" s="1"/>
  <c r="V47" i="4"/>
  <c r="X47" i="4" s="1"/>
  <c r="V54" i="4"/>
  <c r="X54" i="4" s="1"/>
  <c r="V55" i="4"/>
  <c r="X55" i="4" s="1"/>
  <c r="V61" i="4"/>
  <c r="X61" i="4" s="1"/>
  <c r="V63" i="4"/>
  <c r="X63" i="4" s="1"/>
  <c r="V65" i="4"/>
  <c r="X65" i="4" s="1"/>
  <c r="V66" i="4"/>
  <c r="X66" i="4" s="1"/>
  <c r="V74" i="4"/>
  <c r="X74" i="4" s="1"/>
  <c r="V75" i="4"/>
  <c r="X75" i="4" s="1"/>
  <c r="V81" i="4"/>
  <c r="X81" i="4" s="1"/>
  <c r="V82" i="4"/>
  <c r="X82" i="4" s="1"/>
  <c r="V83" i="4"/>
  <c r="X83" i="4" s="1"/>
  <c r="V91" i="4"/>
  <c r="X91" i="4" s="1"/>
  <c r="V92" i="4"/>
  <c r="X92" i="4" s="1"/>
  <c r="V93" i="4"/>
  <c r="X93" i="4" s="1"/>
  <c r="V94" i="4"/>
  <c r="X94" i="4" s="1"/>
  <c r="V100" i="4"/>
  <c r="X100" i="4" s="1"/>
  <c r="V101" i="4"/>
  <c r="X101" i="4" s="1"/>
  <c r="V102" i="4"/>
  <c r="X102" i="4" s="1"/>
  <c r="V110" i="4"/>
  <c r="X110" i="4" s="1"/>
  <c r="V111" i="4"/>
  <c r="X111" i="4" s="1"/>
  <c r="V112" i="4"/>
  <c r="X112" i="4" s="1"/>
  <c r="V119" i="4"/>
  <c r="X119" i="4" s="1"/>
  <c r="V120" i="4"/>
  <c r="X120" i="4" s="1"/>
  <c r="V126" i="4"/>
  <c r="X126" i="4" s="1"/>
  <c r="V127" i="4"/>
  <c r="X127" i="4" s="1"/>
  <c r="V128" i="4"/>
  <c r="X128" i="4" s="1"/>
  <c r="V137" i="4"/>
  <c r="X137" i="4" s="1"/>
  <c r="V138" i="4"/>
  <c r="X138" i="4" s="1"/>
  <c r="V139" i="4"/>
  <c r="X139" i="4" s="1"/>
  <c r="V145" i="4"/>
  <c r="X145" i="4" s="1"/>
  <c r="V146" i="4"/>
  <c r="X146" i="4" s="1"/>
  <c r="V147" i="4"/>
  <c r="X147" i="4" s="1"/>
  <c r="V153" i="4"/>
  <c r="X153" i="4" s="1"/>
  <c r="V154" i="4"/>
  <c r="X154" i="4" s="1"/>
  <c r="V155" i="4"/>
  <c r="X155" i="4" s="1"/>
  <c r="V161" i="4"/>
  <c r="X161" i="4" s="1"/>
  <c r="V162" i="4"/>
  <c r="X162" i="4" s="1"/>
  <c r="V163" i="4"/>
  <c r="X163" i="4" s="1"/>
  <c r="V169" i="4"/>
  <c r="X169" i="4" s="1"/>
  <c r="V170" i="4"/>
  <c r="X170" i="4" s="1"/>
  <c r="V171" i="4"/>
  <c r="X171" i="4" s="1"/>
  <c r="V177" i="4"/>
  <c r="X177" i="4" s="1"/>
  <c r="V180" i="4"/>
  <c r="X180" i="4" s="1"/>
  <c r="V181" i="4"/>
  <c r="X181" i="4" s="1"/>
  <c r="V182" i="4"/>
  <c r="X182" i="4" s="1"/>
  <c r="V186" i="4"/>
  <c r="V188" i="4"/>
  <c r="X188" i="4" s="1"/>
  <c r="V189" i="4"/>
  <c r="V193" i="4"/>
  <c r="X193" i="4" s="1"/>
  <c r="V194" i="4"/>
  <c r="X194" i="4" s="1"/>
  <c r="V195" i="4"/>
  <c r="X195" i="4" s="1"/>
  <c r="V9" i="4"/>
  <c r="X9" i="4" s="1"/>
  <c r="V10" i="4"/>
  <c r="X10" i="4" s="1"/>
  <c r="V11" i="4"/>
  <c r="X11" i="4" s="1"/>
  <c r="V17" i="4"/>
  <c r="X17" i="4" s="1"/>
  <c r="V18" i="4"/>
  <c r="X18" i="4" s="1"/>
  <c r="V19" i="4"/>
  <c r="X19" i="4" s="1"/>
  <c r="V25" i="4"/>
  <c r="X25" i="4" s="1"/>
  <c r="V26" i="4"/>
  <c r="X26" i="4" s="1"/>
  <c r="V27" i="4"/>
  <c r="X27" i="4" s="1"/>
  <c r="V33" i="4"/>
  <c r="X33" i="4" s="1"/>
  <c r="V34" i="4"/>
  <c r="X34" i="4" s="1"/>
  <c r="V35" i="4"/>
  <c r="X35" i="4" s="1"/>
  <c r="V41" i="4"/>
  <c r="X41" i="4" s="1"/>
  <c r="V42" i="4"/>
  <c r="X42" i="4" s="1"/>
  <c r="V43" i="4"/>
  <c r="X43" i="4" s="1"/>
  <c r="V49" i="4"/>
  <c r="X49" i="4" s="1"/>
  <c r="V50" i="4"/>
  <c r="X50" i="4" s="1"/>
  <c r="V51" i="4"/>
  <c r="X51" i="4" s="1"/>
  <c r="V57" i="4"/>
  <c r="X57" i="4" s="1"/>
  <c r="V58" i="4"/>
  <c r="X58" i="4" s="1"/>
  <c r="V59" i="4"/>
  <c r="X59" i="4" s="1"/>
  <c r="V69" i="4"/>
  <c r="X69" i="4" s="1"/>
  <c r="V70" i="4"/>
  <c r="X70" i="4" s="1"/>
  <c r="V71" i="4"/>
  <c r="X71" i="4" s="1"/>
  <c r="V77" i="4"/>
  <c r="X77" i="4" s="1"/>
  <c r="V78" i="4"/>
  <c r="X78" i="4" s="1"/>
  <c r="V79" i="4"/>
  <c r="X79" i="4" s="1"/>
  <c r="V85" i="4"/>
  <c r="X85" i="4" s="1"/>
  <c r="V86" i="4"/>
  <c r="X86" i="4" s="1"/>
  <c r="V87" i="4"/>
  <c r="X87" i="4" s="1"/>
  <c r="V89" i="4"/>
  <c r="X89" i="4" s="1"/>
  <c r="V96" i="4"/>
  <c r="X96" i="4" s="1"/>
  <c r="V97" i="4"/>
  <c r="X97" i="4" s="1"/>
  <c r="V98" i="4"/>
  <c r="X98" i="4" s="1"/>
  <c r="V104" i="4"/>
  <c r="X104" i="4" s="1"/>
  <c r="V105" i="4"/>
  <c r="X105" i="4" s="1"/>
  <c r="V106" i="4"/>
  <c r="X106" i="4" s="1"/>
  <c r="V108" i="4"/>
  <c r="X108" i="4" s="1"/>
  <c r="V114" i="4"/>
  <c r="X114" i="4" s="1"/>
  <c r="V115" i="4"/>
  <c r="X115" i="4" s="1"/>
  <c r="V116" i="4"/>
  <c r="X116" i="4" s="1"/>
  <c r="V122" i="4"/>
  <c r="X122" i="4" s="1"/>
  <c r="V123" i="4"/>
  <c r="X123" i="4" s="1"/>
  <c r="V124" i="4"/>
  <c r="X124" i="4" s="1"/>
  <c r="V130" i="4"/>
  <c r="X130" i="4" s="1"/>
  <c r="V131" i="4"/>
  <c r="X131" i="4" s="1"/>
  <c r="V133" i="4"/>
  <c r="X133" i="4" s="1"/>
  <c r="V134" i="4"/>
  <c r="X134" i="4" s="1"/>
  <c r="V135" i="4"/>
  <c r="X135" i="4" s="1"/>
  <c r="V142" i="4"/>
  <c r="X142" i="4" s="1"/>
  <c r="V143" i="4"/>
  <c r="X143" i="4" s="1"/>
  <c r="V149" i="4"/>
  <c r="X149" i="4" s="1"/>
  <c r="V150" i="4"/>
  <c r="X150" i="4" s="1"/>
  <c r="V151" i="4"/>
  <c r="X151" i="4" s="1"/>
  <c r="V158" i="4"/>
  <c r="X158" i="4" s="1"/>
  <c r="V159" i="4"/>
  <c r="X159" i="4" s="1"/>
  <c r="V165" i="4"/>
  <c r="X165" i="4" s="1"/>
  <c r="V166" i="4"/>
  <c r="X166" i="4" s="1"/>
  <c r="V167" i="4"/>
  <c r="X167" i="4" s="1"/>
  <c r="V173" i="4"/>
  <c r="X173" i="4" s="1"/>
  <c r="V174" i="4"/>
  <c r="X174" i="4" s="1"/>
  <c r="V175" i="4"/>
  <c r="X175" i="4" s="1"/>
  <c r="V178" i="4"/>
  <c r="X178" i="4" s="1"/>
  <c r="V184" i="4"/>
  <c r="X184" i="4" s="1"/>
  <c r="V185" i="4"/>
  <c r="X185" i="4" s="1"/>
  <c r="V187" i="4"/>
  <c r="X187" i="4" s="1"/>
  <c r="V190" i="4"/>
  <c r="X190" i="4" s="1"/>
  <c r="V191" i="4"/>
  <c r="X191" i="4" s="1"/>
  <c r="X189" i="4"/>
  <c r="X186" i="4"/>
  <c r="V197" i="4"/>
  <c r="X197" i="4" s="1"/>
  <c r="D200" i="4"/>
  <c r="V163" i="3"/>
  <c r="X163" i="3" s="1"/>
  <c r="V167" i="3"/>
  <c r="X167" i="3" s="1"/>
  <c r="V191" i="3"/>
  <c r="X191" i="3" s="1"/>
  <c r="V139" i="3"/>
  <c r="X139" i="3" s="1"/>
  <c r="V135" i="3"/>
  <c r="X135" i="3" s="1"/>
  <c r="V171" i="3"/>
  <c r="X171" i="3" s="1"/>
  <c r="V159" i="3"/>
  <c r="X159" i="3" s="1"/>
  <c r="V79" i="3"/>
  <c r="X79" i="3" s="1"/>
  <c r="V83" i="3"/>
  <c r="X83" i="3" s="1"/>
  <c r="V87" i="3"/>
  <c r="X87" i="3" s="1"/>
  <c r="V92" i="3"/>
  <c r="X92" i="3" s="1"/>
  <c r="V96" i="3"/>
  <c r="X96" i="3" s="1"/>
  <c r="V104" i="3"/>
  <c r="X104" i="3" s="1"/>
  <c r="V108" i="3"/>
  <c r="X108" i="3" s="1"/>
  <c r="V112" i="3"/>
  <c r="X112" i="3" s="1"/>
  <c r="V116" i="3"/>
  <c r="X116" i="3" s="1"/>
  <c r="V122" i="3"/>
  <c r="X122" i="3" s="1"/>
  <c r="V13" i="3"/>
  <c r="X13" i="3" s="1"/>
  <c r="V17" i="3"/>
  <c r="X17" i="3" s="1"/>
  <c r="V21" i="3"/>
  <c r="X21" i="3" s="1"/>
  <c r="V25" i="3"/>
  <c r="X25" i="3" s="1"/>
  <c r="V33" i="3"/>
  <c r="X33" i="3" s="1"/>
  <c r="V37" i="3"/>
  <c r="X37" i="3" s="1"/>
  <c r="V41" i="3"/>
  <c r="X41" i="3" s="1"/>
  <c r="V45" i="3"/>
  <c r="X45" i="3" s="1"/>
  <c r="V49" i="3"/>
  <c r="X49" i="3" s="1"/>
  <c r="V55" i="3"/>
  <c r="X55" i="3" s="1"/>
  <c r="V59" i="3"/>
  <c r="X59" i="3" s="1"/>
  <c r="V63" i="3"/>
  <c r="X63" i="3" s="1"/>
  <c r="V69" i="3"/>
  <c r="X69" i="3" s="1"/>
  <c r="V184" i="3"/>
  <c r="X184" i="3" s="1"/>
  <c r="V188" i="3"/>
  <c r="X188" i="3" s="1"/>
  <c r="R200" i="3"/>
  <c r="V29" i="3"/>
  <c r="X29" i="3" s="1"/>
  <c r="V145" i="3"/>
  <c r="X145" i="3" s="1"/>
  <c r="V100" i="3"/>
  <c r="X100" i="3" s="1"/>
  <c r="V14" i="3"/>
  <c r="X14" i="3" s="1"/>
  <c r="V15" i="3"/>
  <c r="X15" i="3" s="1"/>
  <c r="V16" i="3"/>
  <c r="X16" i="3" s="1"/>
  <c r="V22" i="3"/>
  <c r="X22" i="3" s="1"/>
  <c r="V23" i="3"/>
  <c r="X23" i="3" s="1"/>
  <c r="V24" i="3"/>
  <c r="X24" i="3" s="1"/>
  <c r="V30" i="3"/>
  <c r="X30" i="3" s="1"/>
  <c r="V31" i="3"/>
  <c r="X31" i="3" s="1"/>
  <c r="V32" i="3"/>
  <c r="X32" i="3" s="1"/>
  <c r="V38" i="3"/>
  <c r="X38" i="3" s="1"/>
  <c r="V39" i="3"/>
  <c r="X39" i="3" s="1"/>
  <c r="V40" i="3"/>
  <c r="X40" i="3" s="1"/>
  <c r="V46" i="3"/>
  <c r="X46" i="3" s="1"/>
  <c r="V47" i="3"/>
  <c r="X47" i="3" s="1"/>
  <c r="V48" i="3"/>
  <c r="X48" i="3" s="1"/>
  <c r="V56" i="3"/>
  <c r="X56" i="3" s="1"/>
  <c r="V57" i="3"/>
  <c r="X57" i="3" s="1"/>
  <c r="V58" i="3"/>
  <c r="X58" i="3" s="1"/>
  <c r="V65" i="3"/>
  <c r="X65" i="3" s="1"/>
  <c r="V66" i="3"/>
  <c r="X66" i="3" s="1"/>
  <c r="V68" i="3"/>
  <c r="X68" i="3" s="1"/>
  <c r="V76" i="3"/>
  <c r="X76" i="3" s="1"/>
  <c r="V77" i="3"/>
  <c r="X77" i="3" s="1"/>
  <c r="V78" i="3"/>
  <c r="X78" i="3" s="1"/>
  <c r="V84" i="3"/>
  <c r="X84" i="3" s="1"/>
  <c r="V85" i="3"/>
  <c r="X85" i="3" s="1"/>
  <c r="V86" i="3"/>
  <c r="X86" i="3" s="1"/>
  <c r="V93" i="3"/>
  <c r="X93" i="3" s="1"/>
  <c r="V94" i="3"/>
  <c r="X94" i="3" s="1"/>
  <c r="V95" i="3"/>
  <c r="X95" i="3" s="1"/>
  <c r="V101" i="3"/>
  <c r="X101" i="3" s="1"/>
  <c r="V102" i="3"/>
  <c r="X102" i="3" s="1"/>
  <c r="V103" i="3"/>
  <c r="X103" i="3" s="1"/>
  <c r="V109" i="3"/>
  <c r="X109" i="3" s="1"/>
  <c r="V110" i="3"/>
  <c r="X110" i="3" s="1"/>
  <c r="V111" i="3"/>
  <c r="X111" i="3" s="1"/>
  <c r="V117" i="3"/>
  <c r="X117" i="3" s="1"/>
  <c r="V119" i="3"/>
  <c r="X119" i="3" s="1"/>
  <c r="V120" i="3"/>
  <c r="X120" i="3" s="1"/>
  <c r="V121" i="3"/>
  <c r="X121" i="3" s="1"/>
  <c r="V127" i="3"/>
  <c r="X127" i="3" s="1"/>
  <c r="V128" i="3"/>
  <c r="X128" i="3" s="1"/>
  <c r="V129" i="3"/>
  <c r="X129" i="3" s="1"/>
  <c r="V136" i="3"/>
  <c r="X136" i="3" s="1"/>
  <c r="V137" i="3"/>
  <c r="X137" i="3" s="1"/>
  <c r="V138" i="3"/>
  <c r="X138" i="3" s="1"/>
  <c r="V146" i="3"/>
  <c r="X146" i="3" s="1"/>
  <c r="V147" i="3"/>
  <c r="X147" i="3" s="1"/>
  <c r="V148" i="3"/>
  <c r="X148" i="3" s="1"/>
  <c r="V154" i="3"/>
  <c r="X154" i="3" s="1"/>
  <c r="V155" i="3"/>
  <c r="X155" i="3" s="1"/>
  <c r="V156" i="3"/>
  <c r="X156" i="3" s="1"/>
  <c r="V158" i="3"/>
  <c r="X158" i="3" s="1"/>
  <c r="V164" i="3"/>
  <c r="X164" i="3" s="1"/>
  <c r="V165" i="3"/>
  <c r="X165" i="3" s="1"/>
  <c r="V166" i="3"/>
  <c r="X166" i="3" s="1"/>
  <c r="V172" i="3"/>
  <c r="X172" i="3" s="1"/>
  <c r="V173" i="3"/>
  <c r="X173" i="3" s="1"/>
  <c r="V174" i="3"/>
  <c r="X174" i="3" s="1"/>
  <c r="V178" i="3"/>
  <c r="X178" i="3" s="1"/>
  <c r="V179" i="3"/>
  <c r="X179" i="3" s="1"/>
  <c r="V185" i="3"/>
  <c r="X185" i="3" s="1"/>
  <c r="V186" i="3"/>
  <c r="X186" i="3" s="1"/>
  <c r="V187" i="3"/>
  <c r="X187" i="3" s="1"/>
  <c r="V190" i="3"/>
  <c r="X190" i="3" s="1"/>
  <c r="V9" i="3"/>
  <c r="X9" i="3" s="1"/>
  <c r="V10" i="3"/>
  <c r="X10" i="3" s="1"/>
  <c r="V12" i="3"/>
  <c r="X12" i="3" s="1"/>
  <c r="V18" i="3"/>
  <c r="X18" i="3" s="1"/>
  <c r="V19" i="3"/>
  <c r="X19" i="3" s="1"/>
  <c r="V20" i="3"/>
  <c r="X20" i="3" s="1"/>
  <c r="V26" i="3"/>
  <c r="X26" i="3" s="1"/>
  <c r="V27" i="3"/>
  <c r="X27" i="3" s="1"/>
  <c r="V28" i="3"/>
  <c r="X28" i="3" s="1"/>
  <c r="V34" i="3"/>
  <c r="X34" i="3" s="1"/>
  <c r="V35" i="3"/>
  <c r="X35" i="3" s="1"/>
  <c r="V36" i="3"/>
  <c r="X36" i="3" s="1"/>
  <c r="V42" i="3"/>
  <c r="X42" i="3" s="1"/>
  <c r="V43" i="3"/>
  <c r="X43" i="3" s="1"/>
  <c r="V44" i="3"/>
  <c r="X44" i="3" s="1"/>
  <c r="V50" i="3"/>
  <c r="X50" i="3" s="1"/>
  <c r="V51" i="3"/>
  <c r="X51" i="3" s="1"/>
  <c r="V52" i="3"/>
  <c r="X52" i="3" s="1"/>
  <c r="V54" i="3"/>
  <c r="X54" i="3" s="1"/>
  <c r="V60" i="3"/>
  <c r="X60" i="3" s="1"/>
  <c r="V61" i="3"/>
  <c r="X61" i="3" s="1"/>
  <c r="V70" i="3"/>
  <c r="X70" i="3" s="1"/>
  <c r="V71" i="3"/>
  <c r="X71" i="3" s="1"/>
  <c r="V72" i="3"/>
  <c r="X72" i="3" s="1"/>
  <c r="V74" i="3"/>
  <c r="X74" i="3" s="1"/>
  <c r="V80" i="3"/>
  <c r="X80" i="3" s="1"/>
  <c r="V81" i="3"/>
  <c r="X81" i="3" s="1"/>
  <c r="V82" i="3"/>
  <c r="X82" i="3" s="1"/>
  <c r="V89" i="3"/>
  <c r="X89" i="3" s="1"/>
  <c r="V90" i="3"/>
  <c r="X90" i="3" s="1"/>
  <c r="V91" i="3"/>
  <c r="X91" i="3" s="1"/>
  <c r="V97" i="3"/>
  <c r="X97" i="3" s="1"/>
  <c r="V98" i="3"/>
  <c r="X98" i="3" s="1"/>
  <c r="V99" i="3"/>
  <c r="X99" i="3" s="1"/>
  <c r="V105" i="3"/>
  <c r="X105" i="3" s="1"/>
  <c r="V106" i="3"/>
  <c r="X106" i="3" s="1"/>
  <c r="V113" i="3"/>
  <c r="X113" i="3" s="1"/>
  <c r="V114" i="3"/>
  <c r="X114" i="3" s="1"/>
  <c r="V115" i="3"/>
  <c r="X115" i="3" s="1"/>
  <c r="V123" i="3"/>
  <c r="X123" i="3" s="1"/>
  <c r="V124" i="3"/>
  <c r="X124" i="3" s="1"/>
  <c r="V125" i="3"/>
  <c r="X125" i="3" s="1"/>
  <c r="V131" i="3"/>
  <c r="X131" i="3" s="1"/>
  <c r="V133" i="3"/>
  <c r="X133" i="3" s="1"/>
  <c r="V134" i="3"/>
  <c r="X134" i="3" s="1"/>
  <c r="V140" i="3"/>
  <c r="X140" i="3" s="1"/>
  <c r="V142" i="3"/>
  <c r="X142" i="3" s="1"/>
  <c r="V143" i="3"/>
  <c r="X143" i="3" s="1"/>
  <c r="V144" i="3"/>
  <c r="X144" i="3" s="1"/>
  <c r="V150" i="3"/>
  <c r="X150" i="3" s="1"/>
  <c r="V151" i="3"/>
  <c r="X151" i="3" s="1"/>
  <c r="V152" i="3"/>
  <c r="X152" i="3" s="1"/>
  <c r="V160" i="3"/>
  <c r="X160" i="3" s="1"/>
  <c r="V161" i="3"/>
  <c r="X161" i="3" s="1"/>
  <c r="V162" i="3"/>
  <c r="X162" i="3" s="1"/>
  <c r="V168" i="3"/>
  <c r="X168" i="3" s="1"/>
  <c r="V169" i="3"/>
  <c r="X169" i="3" s="1"/>
  <c r="V170" i="3"/>
  <c r="X170" i="3" s="1"/>
  <c r="V176" i="3"/>
  <c r="X176" i="3" s="1"/>
  <c r="V177" i="3"/>
  <c r="V181" i="3"/>
  <c r="X181" i="3" s="1"/>
  <c r="V182" i="3"/>
  <c r="X182" i="3" s="1"/>
  <c r="V183" i="3"/>
  <c r="X183" i="3" s="1"/>
  <c r="V189" i="3"/>
  <c r="X189" i="3" s="1"/>
  <c r="V192" i="3"/>
  <c r="X192" i="3" s="1"/>
  <c r="V193" i="3"/>
  <c r="X193" i="3" s="1"/>
  <c r="V194" i="3"/>
  <c r="X194" i="3" s="1"/>
  <c r="V195" i="3"/>
  <c r="X195" i="3" s="1"/>
  <c r="V197" i="3"/>
  <c r="X197" i="3" s="1"/>
  <c r="D200" i="3"/>
  <c r="V11" i="3"/>
  <c r="X11" i="3" s="1"/>
  <c r="X177" i="3"/>
  <c r="D200" i="2"/>
  <c r="V195" i="2"/>
  <c r="X195" i="2" s="1"/>
  <c r="V179" i="2"/>
  <c r="X179" i="2" s="1"/>
  <c r="V181" i="2"/>
  <c r="X181" i="2" s="1"/>
  <c r="V183" i="2"/>
  <c r="X183" i="2" s="1"/>
  <c r="V185" i="2"/>
  <c r="X185" i="2" s="1"/>
  <c r="V187" i="2"/>
  <c r="X187" i="2" s="1"/>
  <c r="V191" i="2"/>
  <c r="X191" i="2" s="1"/>
  <c r="V193" i="2"/>
  <c r="X193" i="2" s="1"/>
  <c r="V11" i="2"/>
  <c r="X11" i="2" s="1"/>
  <c r="V13" i="2"/>
  <c r="X13" i="2" s="1"/>
  <c r="V15" i="2"/>
  <c r="X15" i="2" s="1"/>
  <c r="V17" i="2"/>
  <c r="X17" i="2" s="1"/>
  <c r="V19" i="2"/>
  <c r="X19" i="2" s="1"/>
  <c r="V21" i="2"/>
  <c r="X21" i="2" s="1"/>
  <c r="V23" i="2"/>
  <c r="X23" i="2" s="1"/>
  <c r="V25" i="2"/>
  <c r="X25" i="2" s="1"/>
  <c r="V27" i="2"/>
  <c r="X27" i="2" s="1"/>
  <c r="V29" i="2"/>
  <c r="X29" i="2" s="1"/>
  <c r="V31" i="2"/>
  <c r="X31" i="2" s="1"/>
  <c r="V33" i="2"/>
  <c r="X33" i="2" s="1"/>
  <c r="V35" i="2"/>
  <c r="X35" i="2" s="1"/>
  <c r="V37" i="2"/>
  <c r="X37" i="2" s="1"/>
  <c r="V39" i="2"/>
  <c r="X39" i="2" s="1"/>
  <c r="V41" i="2"/>
  <c r="X41" i="2" s="1"/>
  <c r="V43" i="2"/>
  <c r="X43" i="2" s="1"/>
  <c r="V45" i="2"/>
  <c r="X45" i="2" s="1"/>
  <c r="V47" i="2"/>
  <c r="X47" i="2" s="1"/>
  <c r="V49" i="2"/>
  <c r="X49" i="2" s="1"/>
  <c r="V51" i="2"/>
  <c r="X51" i="2" s="1"/>
  <c r="V54" i="2"/>
  <c r="X54" i="2" s="1"/>
  <c r="V56" i="2"/>
  <c r="X56" i="2" s="1"/>
  <c r="V58" i="2"/>
  <c r="X58" i="2" s="1"/>
  <c r="V60" i="2"/>
  <c r="X60" i="2" s="1"/>
  <c r="V63" i="2"/>
  <c r="X63" i="2" s="1"/>
  <c r="V66" i="2"/>
  <c r="X66" i="2" s="1"/>
  <c r="V69" i="2"/>
  <c r="X69" i="2" s="1"/>
  <c r="V71" i="2"/>
  <c r="X71" i="2" s="1"/>
  <c r="V74" i="2"/>
  <c r="X74" i="2" s="1"/>
  <c r="V76" i="2"/>
  <c r="X76" i="2" s="1"/>
  <c r="V78" i="2"/>
  <c r="X78" i="2" s="1"/>
  <c r="V80" i="2"/>
  <c r="X80" i="2" s="1"/>
  <c r="V82" i="2"/>
  <c r="X82" i="2" s="1"/>
  <c r="V84" i="2"/>
  <c r="X84" i="2" s="1"/>
  <c r="V86" i="2"/>
  <c r="X86" i="2" s="1"/>
  <c r="V89" i="2"/>
  <c r="X89" i="2" s="1"/>
  <c r="V91" i="2"/>
  <c r="X91" i="2" s="1"/>
  <c r="V93" i="2"/>
  <c r="X93" i="2" s="1"/>
  <c r="V95" i="2"/>
  <c r="X95" i="2" s="1"/>
  <c r="V97" i="2"/>
  <c r="X97" i="2" s="1"/>
  <c r="V99" i="2"/>
  <c r="X99" i="2" s="1"/>
  <c r="V101" i="2"/>
  <c r="X101" i="2" s="1"/>
  <c r="V103" i="2"/>
  <c r="X103" i="2" s="1"/>
  <c r="V105" i="2"/>
  <c r="X105" i="2" s="1"/>
  <c r="V108" i="2"/>
  <c r="X108" i="2" s="1"/>
  <c r="V109" i="2"/>
  <c r="X109" i="2" s="1"/>
  <c r="V110" i="2"/>
  <c r="X110" i="2" s="1"/>
  <c r="V111" i="2"/>
  <c r="X111" i="2" s="1"/>
  <c r="V112" i="2"/>
  <c r="X112" i="2" s="1"/>
  <c r="V113" i="2"/>
  <c r="X113" i="2" s="1"/>
  <c r="V114" i="2"/>
  <c r="X114" i="2" s="1"/>
  <c r="V115" i="2"/>
  <c r="X115" i="2" s="1"/>
  <c r="V116" i="2"/>
  <c r="X116" i="2" s="1"/>
  <c r="V117" i="2"/>
  <c r="X117" i="2" s="1"/>
  <c r="V119" i="2"/>
  <c r="X119" i="2" s="1"/>
  <c r="V120" i="2"/>
  <c r="X120" i="2" s="1"/>
  <c r="V121" i="2"/>
  <c r="X121" i="2" s="1"/>
  <c r="V122" i="2"/>
  <c r="X122" i="2" s="1"/>
  <c r="V123" i="2"/>
  <c r="X123" i="2" s="1"/>
  <c r="V124" i="2"/>
  <c r="X124" i="2" s="1"/>
  <c r="V125" i="2"/>
  <c r="X125" i="2" s="1"/>
  <c r="V126" i="2"/>
  <c r="X126" i="2" s="1"/>
  <c r="V127" i="2"/>
  <c r="X127" i="2" s="1"/>
  <c r="V128" i="2"/>
  <c r="X128" i="2" s="1"/>
  <c r="V129" i="2"/>
  <c r="X129" i="2" s="1"/>
  <c r="V130" i="2"/>
  <c r="X130" i="2" s="1"/>
  <c r="V131" i="2"/>
  <c r="X131" i="2" s="1"/>
  <c r="V133" i="2"/>
  <c r="X133" i="2" s="1"/>
  <c r="V134" i="2"/>
  <c r="X134" i="2" s="1"/>
  <c r="V135" i="2"/>
  <c r="X135" i="2" s="1"/>
  <c r="V136" i="2"/>
  <c r="X136" i="2" s="1"/>
  <c r="V137" i="2"/>
  <c r="X137" i="2" s="1"/>
  <c r="V138" i="2"/>
  <c r="X138" i="2" s="1"/>
  <c r="V139" i="2"/>
  <c r="X139" i="2" s="1"/>
  <c r="V140" i="2"/>
  <c r="X140" i="2" s="1"/>
  <c r="V142" i="2"/>
  <c r="X142" i="2" s="1"/>
  <c r="V143" i="2"/>
  <c r="X143" i="2" s="1"/>
  <c r="V144" i="2"/>
  <c r="X144" i="2" s="1"/>
  <c r="V145" i="2"/>
  <c r="X145" i="2" s="1"/>
  <c r="V146" i="2"/>
  <c r="X146" i="2" s="1"/>
  <c r="V147" i="2"/>
  <c r="X147" i="2" s="1"/>
  <c r="V148" i="2"/>
  <c r="X148" i="2" s="1"/>
  <c r="V149" i="2"/>
  <c r="X149" i="2" s="1"/>
  <c r="V150" i="2"/>
  <c r="X150" i="2" s="1"/>
  <c r="V151" i="2"/>
  <c r="X151" i="2" s="1"/>
  <c r="V152" i="2"/>
  <c r="X152" i="2" s="1"/>
  <c r="V153" i="2"/>
  <c r="X153" i="2" s="1"/>
  <c r="V154" i="2"/>
  <c r="X154" i="2" s="1"/>
  <c r="V155" i="2"/>
  <c r="X155" i="2" s="1"/>
  <c r="V156" i="2"/>
  <c r="X156" i="2" s="1"/>
  <c r="V158" i="2"/>
  <c r="X158" i="2" s="1"/>
  <c r="V159" i="2"/>
  <c r="X159" i="2" s="1"/>
  <c r="V160" i="2"/>
  <c r="X160" i="2" s="1"/>
  <c r="V161" i="2"/>
  <c r="X161" i="2" s="1"/>
  <c r="V162" i="2"/>
  <c r="X162" i="2" s="1"/>
  <c r="V163" i="2"/>
  <c r="X163" i="2" s="1"/>
  <c r="V164" i="2"/>
  <c r="X164" i="2" s="1"/>
  <c r="V165" i="2"/>
  <c r="X165" i="2" s="1"/>
  <c r="V166" i="2"/>
  <c r="X166" i="2" s="1"/>
  <c r="V167" i="2"/>
  <c r="X167" i="2" s="1"/>
  <c r="V168" i="2"/>
  <c r="X168" i="2" s="1"/>
  <c r="V169" i="2"/>
  <c r="X169" i="2" s="1"/>
  <c r="V170" i="2"/>
  <c r="X170" i="2" s="1"/>
  <c r="V171" i="2"/>
  <c r="X171" i="2" s="1"/>
  <c r="V172" i="2"/>
  <c r="X172" i="2" s="1"/>
  <c r="V173" i="2"/>
  <c r="X173" i="2" s="1"/>
  <c r="V174" i="2"/>
  <c r="X174" i="2" s="1"/>
  <c r="V175" i="2"/>
  <c r="X175" i="2" s="1"/>
  <c r="V176" i="2"/>
  <c r="X176" i="2" s="1"/>
  <c r="V177" i="2"/>
  <c r="X177" i="2" s="1"/>
  <c r="V189" i="2"/>
  <c r="X189" i="2" s="1"/>
  <c r="V196" i="2"/>
  <c r="X196" i="2" s="1"/>
  <c r="V9" i="2"/>
  <c r="X9" i="2" s="1"/>
  <c r="V10" i="2"/>
  <c r="X10" i="2" s="1"/>
  <c r="V12" i="2"/>
  <c r="X12" i="2" s="1"/>
  <c r="V14" i="2"/>
  <c r="X14" i="2" s="1"/>
  <c r="V16" i="2"/>
  <c r="X16" i="2" s="1"/>
  <c r="V18" i="2"/>
  <c r="X18" i="2" s="1"/>
  <c r="V20" i="2"/>
  <c r="X20" i="2" s="1"/>
  <c r="V22" i="2"/>
  <c r="X22" i="2" s="1"/>
  <c r="V24" i="2"/>
  <c r="X24" i="2" s="1"/>
  <c r="V26" i="2"/>
  <c r="X26" i="2" s="1"/>
  <c r="V28" i="2"/>
  <c r="X28" i="2" s="1"/>
  <c r="V30" i="2"/>
  <c r="X30" i="2" s="1"/>
  <c r="V32" i="2"/>
  <c r="X32" i="2" s="1"/>
  <c r="V34" i="2"/>
  <c r="X34" i="2" s="1"/>
  <c r="V36" i="2"/>
  <c r="X36" i="2" s="1"/>
  <c r="V38" i="2"/>
  <c r="X38" i="2" s="1"/>
  <c r="V40" i="2"/>
  <c r="X40" i="2" s="1"/>
  <c r="V42" i="2"/>
  <c r="X42" i="2" s="1"/>
  <c r="V44" i="2"/>
  <c r="X44" i="2" s="1"/>
  <c r="V46" i="2"/>
  <c r="X46" i="2" s="1"/>
  <c r="V48" i="2"/>
  <c r="X48" i="2" s="1"/>
  <c r="V50" i="2"/>
  <c r="X50" i="2" s="1"/>
  <c r="V52" i="2"/>
  <c r="X52" i="2" s="1"/>
  <c r="V55" i="2"/>
  <c r="X55" i="2" s="1"/>
  <c r="V57" i="2"/>
  <c r="X57" i="2" s="1"/>
  <c r="V59" i="2"/>
  <c r="X59" i="2" s="1"/>
  <c r="V61" i="2"/>
  <c r="X61" i="2" s="1"/>
  <c r="V65" i="2"/>
  <c r="X65" i="2" s="1"/>
  <c r="V68" i="2"/>
  <c r="X68" i="2" s="1"/>
  <c r="V70" i="2"/>
  <c r="X70" i="2" s="1"/>
  <c r="V72" i="2"/>
  <c r="X72" i="2" s="1"/>
  <c r="V75" i="2"/>
  <c r="X75" i="2" s="1"/>
  <c r="V77" i="2"/>
  <c r="X77" i="2" s="1"/>
  <c r="V79" i="2"/>
  <c r="X79" i="2" s="1"/>
  <c r="V81" i="2"/>
  <c r="X81" i="2" s="1"/>
  <c r="V83" i="2"/>
  <c r="X83" i="2" s="1"/>
  <c r="V85" i="2"/>
  <c r="X85" i="2" s="1"/>
  <c r="V87" i="2"/>
  <c r="X87" i="2" s="1"/>
  <c r="V90" i="2"/>
  <c r="X90" i="2" s="1"/>
  <c r="V92" i="2"/>
  <c r="X92" i="2" s="1"/>
  <c r="V94" i="2"/>
  <c r="X94" i="2" s="1"/>
  <c r="V96" i="2"/>
  <c r="X96" i="2" s="1"/>
  <c r="V98" i="2"/>
  <c r="X98" i="2" s="1"/>
  <c r="V100" i="2"/>
  <c r="X100" i="2" s="1"/>
  <c r="V102" i="2"/>
  <c r="X102" i="2" s="1"/>
  <c r="V104" i="2"/>
  <c r="X104" i="2" s="1"/>
  <c r="V106" i="2"/>
  <c r="X106" i="2" s="1"/>
  <c r="V178" i="2"/>
  <c r="X178" i="2" s="1"/>
  <c r="V180" i="2"/>
  <c r="X180" i="2" s="1"/>
  <c r="V182" i="2"/>
  <c r="X182" i="2" s="1"/>
  <c r="V184" i="2"/>
  <c r="X184" i="2" s="1"/>
  <c r="V186" i="2"/>
  <c r="X186" i="2" s="1"/>
  <c r="V188" i="2"/>
  <c r="X188" i="2" s="1"/>
  <c r="V190" i="2"/>
  <c r="X190" i="2" s="1"/>
  <c r="V192" i="2"/>
  <c r="X192" i="2" s="1"/>
  <c r="V194" i="2"/>
  <c r="X194" i="2" s="1"/>
  <c r="V197" i="2"/>
  <c r="X197" i="2" s="1"/>
  <c r="W200" i="2"/>
  <c r="H194" i="1"/>
  <c r="X200" i="4" l="1"/>
  <c r="X200" i="3"/>
  <c r="X200" i="2"/>
  <c r="W189" i="1"/>
  <c r="W177" i="1"/>
  <c r="W188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V194" i="1" s="1"/>
  <c r="X194" i="1" s="1"/>
  <c r="L195" i="1"/>
  <c r="L196" i="1"/>
  <c r="L197" i="1"/>
  <c r="L9" i="1"/>
  <c r="U194" i="1"/>
  <c r="R194" i="1"/>
  <c r="U156" i="1" l="1"/>
  <c r="R156" i="1"/>
  <c r="H156" i="1"/>
  <c r="V156" i="1" l="1"/>
  <c r="X156" i="1" s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5" i="1"/>
  <c r="R196" i="1"/>
  <c r="S199" i="1"/>
  <c r="J199" i="1"/>
  <c r="I199" i="1"/>
  <c r="R197" i="1"/>
  <c r="U196" i="1"/>
  <c r="H196" i="1"/>
  <c r="V196" i="1" s="1"/>
  <c r="X196" i="1" s="1"/>
  <c r="U195" i="1"/>
  <c r="H195" i="1"/>
  <c r="V195" i="1" s="1"/>
  <c r="X195" i="1" s="1"/>
  <c r="U193" i="1"/>
  <c r="H193" i="1"/>
  <c r="U192" i="1"/>
  <c r="H192" i="1"/>
  <c r="U191" i="1"/>
  <c r="H191" i="1"/>
  <c r="U190" i="1"/>
  <c r="H190" i="1"/>
  <c r="V190" i="1" s="1"/>
  <c r="X190" i="1" s="1"/>
  <c r="U189" i="1"/>
  <c r="H189" i="1"/>
  <c r="U188" i="1"/>
  <c r="H188" i="1"/>
  <c r="U187" i="1"/>
  <c r="H187" i="1"/>
  <c r="U186" i="1"/>
  <c r="V186" i="1" s="1"/>
  <c r="X186" i="1" s="1"/>
  <c r="H186" i="1"/>
  <c r="U185" i="1"/>
  <c r="H185" i="1"/>
  <c r="U184" i="1"/>
  <c r="V184" i="1"/>
  <c r="X184" i="1" s="1"/>
  <c r="H184" i="1"/>
  <c r="U183" i="1"/>
  <c r="H183" i="1"/>
  <c r="V183" i="1" s="1"/>
  <c r="X183" i="1" s="1"/>
  <c r="U182" i="1"/>
  <c r="H182" i="1"/>
  <c r="U181" i="1"/>
  <c r="H181" i="1"/>
  <c r="U180" i="1"/>
  <c r="H180" i="1"/>
  <c r="U179" i="1"/>
  <c r="H179" i="1"/>
  <c r="V179" i="1" s="1"/>
  <c r="X179" i="1" s="1"/>
  <c r="U178" i="1"/>
  <c r="V178" i="1" s="1"/>
  <c r="X178" i="1" s="1"/>
  <c r="H178" i="1"/>
  <c r="U177" i="1"/>
  <c r="H177" i="1"/>
  <c r="V177" i="1"/>
  <c r="X177" i="1" s="1"/>
  <c r="U176" i="1"/>
  <c r="H176" i="1"/>
  <c r="U175" i="1"/>
  <c r="V175" i="1" s="1"/>
  <c r="X175" i="1" s="1"/>
  <c r="H175" i="1"/>
  <c r="U174" i="1"/>
  <c r="H174" i="1"/>
  <c r="V174" i="1" s="1"/>
  <c r="X174" i="1" s="1"/>
  <c r="U173" i="1"/>
  <c r="V173" i="1" s="1"/>
  <c r="X173" i="1" s="1"/>
  <c r="H173" i="1"/>
  <c r="U172" i="1"/>
  <c r="H172" i="1"/>
  <c r="U171" i="1"/>
  <c r="H171" i="1"/>
  <c r="U170" i="1"/>
  <c r="H170" i="1"/>
  <c r="V170" i="1" s="1"/>
  <c r="X170" i="1" s="1"/>
  <c r="U169" i="1"/>
  <c r="H169" i="1"/>
  <c r="V169" i="1"/>
  <c r="X169" i="1" s="1"/>
  <c r="U168" i="1"/>
  <c r="H168" i="1"/>
  <c r="U167" i="1"/>
  <c r="H167" i="1"/>
  <c r="U166" i="1"/>
  <c r="H166" i="1"/>
  <c r="U165" i="1"/>
  <c r="H165" i="1"/>
  <c r="U164" i="1"/>
  <c r="H164" i="1"/>
  <c r="U163" i="1"/>
  <c r="H163" i="1"/>
  <c r="U162" i="1"/>
  <c r="H162" i="1"/>
  <c r="V162" i="1" s="1"/>
  <c r="X162" i="1" s="1"/>
  <c r="U161" i="1"/>
  <c r="H161" i="1"/>
  <c r="V161" i="1" s="1"/>
  <c r="X161" i="1" s="1"/>
  <c r="U160" i="1"/>
  <c r="H160" i="1"/>
  <c r="U159" i="1"/>
  <c r="H159" i="1"/>
  <c r="U158" i="1"/>
  <c r="H158" i="1"/>
  <c r="V158" i="1" s="1"/>
  <c r="X158" i="1" s="1"/>
  <c r="U155" i="1"/>
  <c r="V155" i="1" s="1"/>
  <c r="X155" i="1" s="1"/>
  <c r="H155" i="1"/>
  <c r="U154" i="1"/>
  <c r="H154" i="1"/>
  <c r="U153" i="1"/>
  <c r="V153" i="1" s="1"/>
  <c r="X153" i="1" s="1"/>
  <c r="H153" i="1"/>
  <c r="U152" i="1"/>
  <c r="H152" i="1"/>
  <c r="V152" i="1" s="1"/>
  <c r="X152" i="1" s="1"/>
  <c r="U151" i="1"/>
  <c r="V151" i="1" s="1"/>
  <c r="X151" i="1" s="1"/>
  <c r="H151" i="1"/>
  <c r="U150" i="1"/>
  <c r="H150" i="1"/>
  <c r="U149" i="1"/>
  <c r="V149" i="1"/>
  <c r="X149" i="1" s="1"/>
  <c r="H149" i="1"/>
  <c r="U148" i="1"/>
  <c r="H148" i="1"/>
  <c r="V148" i="1" s="1"/>
  <c r="X148" i="1" s="1"/>
  <c r="U147" i="1"/>
  <c r="V147" i="1" s="1"/>
  <c r="X147" i="1" s="1"/>
  <c r="H147" i="1"/>
  <c r="U146" i="1"/>
  <c r="H146" i="1"/>
  <c r="U145" i="1"/>
  <c r="V145" i="1"/>
  <c r="X145" i="1" s="1"/>
  <c r="H145" i="1"/>
  <c r="U144" i="1"/>
  <c r="H144" i="1"/>
  <c r="V144" i="1" s="1"/>
  <c r="X144" i="1" s="1"/>
  <c r="U143" i="1"/>
  <c r="V143" i="1" s="1"/>
  <c r="X143" i="1" s="1"/>
  <c r="H143" i="1"/>
  <c r="U142" i="1"/>
  <c r="H142" i="1"/>
  <c r="U140" i="1"/>
  <c r="H140" i="1"/>
  <c r="U139" i="1"/>
  <c r="H139" i="1"/>
  <c r="V139" i="1" s="1"/>
  <c r="X139" i="1" s="1"/>
  <c r="U138" i="1"/>
  <c r="H138" i="1"/>
  <c r="U137" i="1"/>
  <c r="H137" i="1"/>
  <c r="U136" i="1"/>
  <c r="V136" i="1" s="1"/>
  <c r="X136" i="1" s="1"/>
  <c r="H136" i="1"/>
  <c r="U135" i="1"/>
  <c r="H135" i="1"/>
  <c r="V135" i="1" s="1"/>
  <c r="X135" i="1" s="1"/>
  <c r="U134" i="1"/>
  <c r="V134" i="1"/>
  <c r="X134" i="1" s="1"/>
  <c r="H134" i="1"/>
  <c r="U133" i="1"/>
  <c r="H133" i="1"/>
  <c r="U131" i="1"/>
  <c r="H131" i="1"/>
  <c r="U130" i="1"/>
  <c r="V130" i="1" s="1"/>
  <c r="X130" i="1" s="1"/>
  <c r="H130" i="1"/>
  <c r="U129" i="1"/>
  <c r="H129" i="1"/>
  <c r="U128" i="1"/>
  <c r="H128" i="1"/>
  <c r="V128" i="1" s="1"/>
  <c r="X128" i="1" s="1"/>
  <c r="U127" i="1"/>
  <c r="H127" i="1"/>
  <c r="U126" i="1"/>
  <c r="V126" i="1" s="1"/>
  <c r="X126" i="1" s="1"/>
  <c r="H126" i="1"/>
  <c r="W199" i="1"/>
  <c r="U125" i="1"/>
  <c r="V125" i="1" s="1"/>
  <c r="X125" i="1" s="1"/>
  <c r="H125" i="1"/>
  <c r="U124" i="1"/>
  <c r="H124" i="1"/>
  <c r="V124" i="1" s="1"/>
  <c r="X124" i="1" s="1"/>
  <c r="U123" i="1"/>
  <c r="H123" i="1"/>
  <c r="U122" i="1"/>
  <c r="H122" i="1"/>
  <c r="U121" i="1"/>
  <c r="H121" i="1"/>
  <c r="V121" i="1"/>
  <c r="X121" i="1" s="1"/>
  <c r="U120" i="1"/>
  <c r="H120" i="1"/>
  <c r="V120" i="1" s="1"/>
  <c r="X120" i="1" s="1"/>
  <c r="U119" i="1"/>
  <c r="H119" i="1"/>
  <c r="U117" i="1"/>
  <c r="H117" i="1"/>
  <c r="U116" i="1"/>
  <c r="V116" i="1" s="1"/>
  <c r="X116" i="1" s="1"/>
  <c r="H116" i="1"/>
  <c r="U115" i="1"/>
  <c r="H115" i="1"/>
  <c r="U114" i="1"/>
  <c r="V114" i="1"/>
  <c r="X114" i="1" s="1"/>
  <c r="H114" i="1"/>
  <c r="U113" i="1"/>
  <c r="H113" i="1"/>
  <c r="U112" i="1"/>
  <c r="V112" i="1" s="1"/>
  <c r="X112" i="1" s="1"/>
  <c r="H112" i="1"/>
  <c r="U111" i="1"/>
  <c r="H111" i="1"/>
  <c r="V111" i="1" s="1"/>
  <c r="X111" i="1" s="1"/>
  <c r="U110" i="1"/>
  <c r="V110" i="1" s="1"/>
  <c r="X110" i="1" s="1"/>
  <c r="H110" i="1"/>
  <c r="U109" i="1"/>
  <c r="H109" i="1"/>
  <c r="U108" i="1"/>
  <c r="H108" i="1"/>
  <c r="U106" i="1"/>
  <c r="H106" i="1"/>
  <c r="U105" i="1"/>
  <c r="H105" i="1"/>
  <c r="U104" i="1"/>
  <c r="H104" i="1"/>
  <c r="U103" i="1"/>
  <c r="H103" i="1"/>
  <c r="V103" i="1" s="1"/>
  <c r="X103" i="1" s="1"/>
  <c r="U102" i="1"/>
  <c r="H102" i="1"/>
  <c r="V102" i="1" s="1"/>
  <c r="X102" i="1" s="1"/>
  <c r="U101" i="1"/>
  <c r="V101" i="1" s="1"/>
  <c r="X101" i="1" s="1"/>
  <c r="H101" i="1"/>
  <c r="U100" i="1"/>
  <c r="H100" i="1"/>
  <c r="U99" i="1"/>
  <c r="H99" i="1"/>
  <c r="U98" i="1"/>
  <c r="H98" i="1"/>
  <c r="U97" i="1"/>
  <c r="H97" i="1"/>
  <c r="V97" i="1"/>
  <c r="X97" i="1" s="1"/>
  <c r="U96" i="1"/>
  <c r="H96" i="1"/>
  <c r="V96" i="1" s="1"/>
  <c r="X96" i="1" s="1"/>
  <c r="U95" i="1"/>
  <c r="H95" i="1"/>
  <c r="U94" i="1"/>
  <c r="V94" i="1"/>
  <c r="X94" i="1" s="1"/>
  <c r="H94" i="1"/>
  <c r="U93" i="1"/>
  <c r="H93" i="1"/>
  <c r="U92" i="1"/>
  <c r="H92" i="1"/>
  <c r="U91" i="1"/>
  <c r="H91" i="1"/>
  <c r="V91" i="1" s="1"/>
  <c r="X91" i="1" s="1"/>
  <c r="U90" i="1"/>
  <c r="H90" i="1"/>
  <c r="V90" i="1" s="1"/>
  <c r="X90" i="1" s="1"/>
  <c r="U89" i="1"/>
  <c r="V89" i="1" s="1"/>
  <c r="X89" i="1" s="1"/>
  <c r="H89" i="1"/>
  <c r="U87" i="1"/>
  <c r="H87" i="1"/>
  <c r="U86" i="1"/>
  <c r="V86" i="1" s="1"/>
  <c r="X86" i="1" s="1"/>
  <c r="H86" i="1"/>
  <c r="U85" i="1"/>
  <c r="H85" i="1"/>
  <c r="V85" i="1" s="1"/>
  <c r="X85" i="1" s="1"/>
  <c r="U84" i="1"/>
  <c r="V84" i="1"/>
  <c r="X84" i="1" s="1"/>
  <c r="H84" i="1"/>
  <c r="U83" i="1"/>
  <c r="H83" i="1"/>
  <c r="U82" i="1"/>
  <c r="V82" i="1" s="1"/>
  <c r="X82" i="1" s="1"/>
  <c r="H82" i="1"/>
  <c r="U81" i="1"/>
  <c r="H81" i="1"/>
  <c r="U80" i="1"/>
  <c r="V80" i="1" s="1"/>
  <c r="X80" i="1" s="1"/>
  <c r="H80" i="1"/>
  <c r="U79" i="1"/>
  <c r="H79" i="1"/>
  <c r="U78" i="1"/>
  <c r="V78" i="1" s="1"/>
  <c r="X78" i="1" s="1"/>
  <c r="H78" i="1"/>
  <c r="U77" i="1"/>
  <c r="H77" i="1"/>
  <c r="V77" i="1" s="1"/>
  <c r="X77" i="1" s="1"/>
  <c r="U76" i="1"/>
  <c r="V76" i="1"/>
  <c r="X76" i="1" s="1"/>
  <c r="H76" i="1"/>
  <c r="U75" i="1"/>
  <c r="H75" i="1"/>
  <c r="U74" i="1"/>
  <c r="H74" i="1"/>
  <c r="U72" i="1"/>
  <c r="H72" i="1"/>
  <c r="U71" i="1"/>
  <c r="H71" i="1"/>
  <c r="U70" i="1"/>
  <c r="H70" i="1"/>
  <c r="U69" i="1"/>
  <c r="H69" i="1"/>
  <c r="V69" i="1" s="1"/>
  <c r="X69" i="1" s="1"/>
  <c r="U68" i="1"/>
  <c r="H68" i="1"/>
  <c r="U66" i="1"/>
  <c r="V66" i="1"/>
  <c r="X66" i="1" s="1"/>
  <c r="H66" i="1"/>
  <c r="U65" i="1"/>
  <c r="H65" i="1"/>
  <c r="U63" i="1"/>
  <c r="H63" i="1"/>
  <c r="V63" i="1"/>
  <c r="X63" i="1" s="1"/>
  <c r="U61" i="1"/>
  <c r="H61" i="1"/>
  <c r="V61" i="1" s="1"/>
  <c r="X61" i="1" s="1"/>
  <c r="U60" i="1"/>
  <c r="H60" i="1"/>
  <c r="U59" i="1"/>
  <c r="H59" i="1"/>
  <c r="U58" i="1"/>
  <c r="V58" i="1" s="1"/>
  <c r="X58" i="1" s="1"/>
  <c r="H58" i="1"/>
  <c r="U57" i="1"/>
  <c r="H57" i="1"/>
  <c r="U56" i="1"/>
  <c r="V56" i="1" s="1"/>
  <c r="X56" i="1" s="1"/>
  <c r="H56" i="1"/>
  <c r="U55" i="1"/>
  <c r="H55" i="1"/>
  <c r="U54" i="1"/>
  <c r="V54" i="1" s="1"/>
  <c r="X54" i="1" s="1"/>
  <c r="H54" i="1"/>
  <c r="U52" i="1"/>
  <c r="H52" i="1"/>
  <c r="U51" i="1"/>
  <c r="H51" i="1"/>
  <c r="U50" i="1"/>
  <c r="H50" i="1"/>
  <c r="U49" i="1"/>
  <c r="H49" i="1"/>
  <c r="U48" i="1"/>
  <c r="H48" i="1"/>
  <c r="U47" i="1"/>
  <c r="H47" i="1"/>
  <c r="U46" i="1"/>
  <c r="H46" i="1"/>
  <c r="U45" i="1"/>
  <c r="H45" i="1"/>
  <c r="V45" i="1"/>
  <c r="X45" i="1" s="1"/>
  <c r="U44" i="1"/>
  <c r="H44" i="1"/>
  <c r="V44" i="1" s="1"/>
  <c r="X44" i="1" s="1"/>
  <c r="U43" i="1"/>
  <c r="H43" i="1"/>
  <c r="U42" i="1"/>
  <c r="H42" i="1"/>
  <c r="U41" i="1"/>
  <c r="H41" i="1"/>
  <c r="U40" i="1"/>
  <c r="H40" i="1"/>
  <c r="U39" i="1"/>
  <c r="V39" i="1" s="1"/>
  <c r="X39" i="1" s="1"/>
  <c r="H39" i="1"/>
  <c r="U38" i="1"/>
  <c r="H38" i="1"/>
  <c r="U37" i="1"/>
  <c r="H37" i="1"/>
  <c r="U36" i="1"/>
  <c r="H36" i="1"/>
  <c r="V36" i="1" s="1"/>
  <c r="X36" i="1" s="1"/>
  <c r="U35" i="1"/>
  <c r="H35" i="1"/>
  <c r="U34" i="1"/>
  <c r="H34" i="1"/>
  <c r="U33" i="1"/>
  <c r="H33" i="1"/>
  <c r="U32" i="1"/>
  <c r="H32" i="1"/>
  <c r="V32" i="1" s="1"/>
  <c r="X32" i="1" s="1"/>
  <c r="U31" i="1"/>
  <c r="H31" i="1"/>
  <c r="U30" i="1"/>
  <c r="H30" i="1"/>
  <c r="U29" i="1"/>
  <c r="H29" i="1"/>
  <c r="U28" i="1"/>
  <c r="H28" i="1"/>
  <c r="U27" i="1"/>
  <c r="H27" i="1"/>
  <c r="U26" i="1"/>
  <c r="H26" i="1"/>
  <c r="U25" i="1"/>
  <c r="H25" i="1"/>
  <c r="U24" i="1"/>
  <c r="H24" i="1"/>
  <c r="V24" i="1" s="1"/>
  <c r="X24" i="1" s="1"/>
  <c r="U23" i="1"/>
  <c r="H23" i="1"/>
  <c r="U22" i="1"/>
  <c r="H22" i="1"/>
  <c r="U21" i="1"/>
  <c r="H21" i="1"/>
  <c r="U20" i="1"/>
  <c r="H20" i="1"/>
  <c r="V20" i="1" s="1"/>
  <c r="X20" i="1" s="1"/>
  <c r="U19" i="1"/>
  <c r="H19" i="1"/>
  <c r="U18" i="1"/>
  <c r="H18" i="1"/>
  <c r="U17" i="1"/>
  <c r="H17" i="1"/>
  <c r="U16" i="1"/>
  <c r="H16" i="1"/>
  <c r="U15" i="1"/>
  <c r="H15" i="1"/>
  <c r="U14" i="1"/>
  <c r="H14" i="1"/>
  <c r="V14" i="1" s="1"/>
  <c r="X14" i="1" s="1"/>
  <c r="U13" i="1"/>
  <c r="H13" i="1"/>
  <c r="U12" i="1"/>
  <c r="H12" i="1"/>
  <c r="V12" i="1" s="1"/>
  <c r="X12" i="1" s="1"/>
  <c r="U11" i="1"/>
  <c r="H11" i="1"/>
  <c r="U10" i="1"/>
  <c r="H10" i="1"/>
  <c r="U9" i="1"/>
  <c r="R199" i="1"/>
  <c r="H9" i="1"/>
  <c r="V193" i="1" l="1"/>
  <c r="X193" i="1" s="1"/>
  <c r="V163" i="1"/>
  <c r="X163" i="1" s="1"/>
  <c r="V165" i="1"/>
  <c r="X165" i="1" s="1"/>
  <c r="V167" i="1"/>
  <c r="X167" i="1" s="1"/>
  <c r="V57" i="1"/>
  <c r="X57" i="1" s="1"/>
  <c r="V16" i="1"/>
  <c r="X16" i="1" s="1"/>
  <c r="V191" i="1"/>
  <c r="X191" i="1" s="1"/>
  <c r="V189" i="1"/>
  <c r="X189" i="1" s="1"/>
  <c r="V187" i="1"/>
  <c r="X187" i="1" s="1"/>
  <c r="V182" i="1"/>
  <c r="X182" i="1" s="1"/>
  <c r="V180" i="1"/>
  <c r="X180" i="1" s="1"/>
  <c r="V140" i="1"/>
  <c r="X140" i="1" s="1"/>
  <c r="V138" i="1"/>
  <c r="X138" i="1" s="1"/>
  <c r="V171" i="1"/>
  <c r="X171" i="1" s="1"/>
  <c r="V166" i="1"/>
  <c r="X166" i="1" s="1"/>
  <c r="V159" i="1"/>
  <c r="X159" i="1" s="1"/>
  <c r="V129" i="1"/>
  <c r="X129" i="1" s="1"/>
  <c r="V115" i="1"/>
  <c r="X115" i="1" s="1"/>
  <c r="V104" i="1"/>
  <c r="X104" i="1" s="1"/>
  <c r="V95" i="1"/>
  <c r="X95" i="1" s="1"/>
  <c r="V72" i="1"/>
  <c r="X72" i="1" s="1"/>
  <c r="V68" i="1"/>
  <c r="X68" i="1" s="1"/>
  <c r="V60" i="1"/>
  <c r="X60" i="1" s="1"/>
  <c r="V81" i="1"/>
  <c r="X81" i="1" s="1"/>
  <c r="V52" i="1"/>
  <c r="X52" i="1" s="1"/>
  <c r="V48" i="1"/>
  <c r="X48" i="1" s="1"/>
  <c r="V40" i="1"/>
  <c r="X40" i="1" s="1"/>
  <c r="V37" i="1"/>
  <c r="X37" i="1" s="1"/>
  <c r="V29" i="1"/>
  <c r="X29" i="1" s="1"/>
  <c r="V28" i="1"/>
  <c r="X28" i="1" s="1"/>
  <c r="V23" i="1"/>
  <c r="X23" i="1" s="1"/>
  <c r="V21" i="1"/>
  <c r="X21" i="1" s="1"/>
  <c r="V19" i="1"/>
  <c r="X19" i="1" s="1"/>
  <c r="V15" i="1"/>
  <c r="X15" i="1" s="1"/>
  <c r="V13" i="1"/>
  <c r="X13" i="1" s="1"/>
  <c r="V123" i="1"/>
  <c r="X123" i="1" s="1"/>
  <c r="V119" i="1"/>
  <c r="X119" i="1" s="1"/>
  <c r="V105" i="1"/>
  <c r="X105" i="1" s="1"/>
  <c r="V92" i="1"/>
  <c r="X92" i="1" s="1"/>
  <c r="V74" i="1"/>
  <c r="X74" i="1" s="1"/>
  <c r="V71" i="1"/>
  <c r="X71" i="1" s="1"/>
  <c r="V43" i="1"/>
  <c r="X43" i="1" s="1"/>
  <c r="V41" i="1"/>
  <c r="X41" i="1" s="1"/>
  <c r="V51" i="1"/>
  <c r="X51" i="1" s="1"/>
  <c r="V49" i="1"/>
  <c r="X49" i="1" s="1"/>
  <c r="V47" i="1"/>
  <c r="X47" i="1" s="1"/>
  <c r="V35" i="1"/>
  <c r="X35" i="1" s="1"/>
  <c r="V33" i="1"/>
  <c r="X33" i="1" s="1"/>
  <c r="V27" i="1"/>
  <c r="X27" i="1" s="1"/>
  <c r="V31" i="1"/>
  <c r="X31" i="1" s="1"/>
  <c r="V25" i="1"/>
  <c r="X25" i="1" s="1"/>
  <c r="V9" i="1"/>
  <c r="X9" i="1" s="1"/>
  <c r="V10" i="1"/>
  <c r="X10" i="1" s="1"/>
  <c r="V11" i="1"/>
  <c r="X11" i="1" s="1"/>
  <c r="V18" i="1"/>
  <c r="X18" i="1" s="1"/>
  <c r="V22" i="1"/>
  <c r="X22" i="1" s="1"/>
  <c r="V26" i="1"/>
  <c r="X26" i="1" s="1"/>
  <c r="V30" i="1"/>
  <c r="X30" i="1" s="1"/>
  <c r="V34" i="1"/>
  <c r="X34" i="1" s="1"/>
  <c r="V38" i="1"/>
  <c r="X38" i="1" s="1"/>
  <c r="V42" i="1"/>
  <c r="X42" i="1" s="1"/>
  <c r="V46" i="1"/>
  <c r="X46" i="1" s="1"/>
  <c r="V50" i="1"/>
  <c r="X50" i="1" s="1"/>
  <c r="V55" i="1"/>
  <c r="X55" i="1" s="1"/>
  <c r="V59" i="1"/>
  <c r="X59" i="1" s="1"/>
  <c r="V65" i="1"/>
  <c r="X65" i="1" s="1"/>
  <c r="V70" i="1"/>
  <c r="X70" i="1" s="1"/>
  <c r="V75" i="1"/>
  <c r="X75" i="1" s="1"/>
  <c r="V79" i="1"/>
  <c r="X79" i="1" s="1"/>
  <c r="V83" i="1"/>
  <c r="X83" i="1" s="1"/>
  <c r="V87" i="1"/>
  <c r="X87" i="1" s="1"/>
  <c r="V93" i="1"/>
  <c r="X93" i="1" s="1"/>
  <c r="V98" i="1"/>
  <c r="X98" i="1" s="1"/>
  <c r="V99" i="1"/>
  <c r="X99" i="1" s="1"/>
  <c r="V100" i="1"/>
  <c r="X100" i="1" s="1"/>
  <c r="V106" i="1"/>
  <c r="X106" i="1" s="1"/>
  <c r="V108" i="1"/>
  <c r="X108" i="1" s="1"/>
  <c r="V109" i="1"/>
  <c r="X109" i="1" s="1"/>
  <c r="V113" i="1"/>
  <c r="X113" i="1" s="1"/>
  <c r="V117" i="1"/>
  <c r="X117" i="1" s="1"/>
  <c r="V122" i="1"/>
  <c r="X122" i="1" s="1"/>
  <c r="V127" i="1"/>
  <c r="X127" i="1" s="1"/>
  <c r="V131" i="1"/>
  <c r="X131" i="1" s="1"/>
  <c r="V133" i="1"/>
  <c r="X133" i="1" s="1"/>
  <c r="V137" i="1"/>
  <c r="X137" i="1" s="1"/>
  <c r="V142" i="1"/>
  <c r="X142" i="1" s="1"/>
  <c r="V146" i="1"/>
  <c r="X146" i="1" s="1"/>
  <c r="V150" i="1"/>
  <c r="X150" i="1" s="1"/>
  <c r="V154" i="1"/>
  <c r="X154" i="1" s="1"/>
  <c r="V160" i="1"/>
  <c r="X160" i="1" s="1"/>
  <c r="V164" i="1"/>
  <c r="X164" i="1" s="1"/>
  <c r="V168" i="1"/>
  <c r="X168" i="1" s="1"/>
  <c r="V172" i="1"/>
  <c r="X172" i="1" s="1"/>
  <c r="V176" i="1"/>
  <c r="X176" i="1" s="1"/>
  <c r="V181" i="1"/>
  <c r="X181" i="1" s="1"/>
  <c r="V185" i="1"/>
  <c r="X185" i="1" s="1"/>
  <c r="V188" i="1"/>
  <c r="X188" i="1" s="1"/>
  <c r="V192" i="1"/>
  <c r="X192" i="1" s="1"/>
  <c r="D199" i="1"/>
  <c r="V17" i="1"/>
  <c r="X17" i="1" s="1"/>
  <c r="X199" i="1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M92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cắt slice
</t>
        </r>
      </text>
    </comment>
    <comment ref="M98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Cắt slice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S131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hủy tay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S63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Hủy tay, quên bấm POS</t>
        </r>
      </text>
    </comment>
    <comment ref="M103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cắt slice
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S63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Hủy tay</t>
        </r>
      </text>
    </comment>
  </commentList>
</comments>
</file>

<file path=xl/comments18.xml><?xml version="1.0" encoding="utf-8"?>
<comments xmlns="http://schemas.openxmlformats.org/spreadsheetml/2006/main">
  <authors>
    <author>user</author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M126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cắt slice
</t>
        </r>
      </text>
    </comment>
  </commentList>
</comments>
</file>

<file path=xl/comments19.xml><?xml version="1.0" encoding="utf-8"?>
<comments xmlns="http://schemas.openxmlformats.org/spreadsheetml/2006/main">
  <authors>
    <author>user</author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S131" authorId="1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Hủy tay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<sst xmlns="http://schemas.openxmlformats.org/spreadsheetml/2006/main" count="7121" uniqueCount="272">
  <si>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</si>
  <si>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</si>
  <si>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</si>
  <si>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</si>
  <si>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</si>
  <si>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</si>
  <si>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</si>
  <si>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</si>
  <si>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</si>
  <si>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</si>
  <si>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</si>
  <si>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</si>
  <si>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</si>
  <si>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</si>
  <si>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</si>
  <si>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</si>
  <si>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</si>
  <si>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</si>
  <si>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</si>
  <si>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</si>
  <si>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</si>
  <si>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</si>
  <si>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</si>
  <si>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</si>
  <si>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</si>
  <si>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</si>
  <si>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</si>
  <si>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</si>
  <si>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</si>
  <si>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</si>
  <si>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</si>
  <si>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</si>
  <si>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</si>
  <si>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</si>
  <si>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</si>
  <si>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</si>
  <si>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</si>
  <si>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</si>
  <si>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</si>
  <si>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</si>
  <si>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</si>
  <si>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</si>
  <si>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</si>
  <si>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thiếu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</si>
  <si>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</si>
  <si>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</si>
  <si>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</si>
  <si>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</si>
  <si>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</si>
  <si>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</si>
  <si>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</si>
  <si>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</si>
  <si>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</si>
  <si>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</si>
  <si>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</si>
  <si>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</si>
  <si>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</si>
  <si>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</si>
  <si>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</si>
  <si>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</si>
  <si>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</si>
  <si>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</si>
  <si>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</si>
  <si>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</si>
  <si>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</si>
  <si>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</si>
  <si>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</si>
  <si>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</si>
  <si>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</si>
  <si>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</si>
  <si>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Bù trừ cùng loại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</si>
  <si>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</si>
  <si>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</si>
  <si>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</si>
  <si>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</si>
  <si>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</si>
  <si>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</si>
  <si>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</si>
  <si>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</si>
  <si>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</si>
  <si>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</si>
  <si>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</si>
  <si>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</si>
  <si>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</si>
  <si>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</si>
  <si>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</si>
  <si>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</si>
  <si>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</si>
  <si>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</si>
  <si>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</si>
  <si>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</si>
  <si>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</si>
  <si>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</si>
  <si>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</si>
  <si>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</si>
  <si>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</si>
  <si>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</si>
  <si>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</si>
  <si>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</si>
  <si>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</si>
  <si>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</si>
  <si>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</si>
  <si>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</si>
  <si>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</si>
  <si>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</si>
  <si>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</si>
  <si>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</si>
  <si>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</si>
  <si>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</si>
  <si>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</si>
  <si>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</si>
  <si>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</si>
  <si>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</si>
  <si>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</si>
  <si>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</si>
  <si>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</si>
  <si>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</si>
  <si>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</si>
  <si>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</si>
  <si>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</si>
  <si>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</si>
  <si>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</si>
  <si>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</si>
  <si>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</si>
  <si>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</si>
  <si>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</si>
  <si>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</si>
  <si>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</si>
  <si>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</si>
  <si>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</si>
  <si>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</si>
  <si>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</si>
  <si>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</si>
  <si>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</si>
  <si>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</si>
  <si>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dư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</si>
  <si>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</si>
  <si>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</si>
  <si>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</si>
  <si>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</si>
  <si>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</si>
  <si>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</si>
  <si>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</si>
  <si>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</si>
  <si>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</si>
  <si>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</si>
  <si>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</si>
  <si>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</si>
  <si>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</si>
  <si>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</si>
  <si>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</si>
  <si>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</si>
  <si>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</si>
  <si>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</si>
  <si>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</si>
  <si>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</si>
  <si>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</si>
  <si>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</si>
  <si>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</si>
  <si>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</si>
  <si>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</si>
  <si>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</si>
  <si>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</si>
  <si>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</si>
  <si>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</si>
  <si>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</si>
  <si>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</si>
  <si>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</si>
  <si>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</si>
  <si>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</si>
  <si>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</si>
  <si>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</si>
  <si>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</si>
  <si>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</si>
  <si>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</si>
  <si>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</si>
  <si>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</si>
  <si>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</si>
  <si>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</si>
  <si>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</si>
  <si>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</si>
  <si>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</si>
  <si>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</si>
  <si>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</si>
  <si>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</si>
  <si>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</si>
  <si>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</si>
  <si>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</si>
  <si>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</si>
  <si>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</si>
  <si>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</si>
  <si>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</si>
  <si>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</si>
  <si>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</si>
  <si>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</si>
  <si>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</si>
  <si>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</si>
  <si>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</si>
  <si>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</si>
  <si>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</si>
  <si>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</si>
  <si>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</si>
  <si>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</si>
  <si>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</si>
  <si>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</si>
  <si>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</si>
  <si>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</si>
  <si>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</si>
  <si>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</si>
  <si>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</si>
  <si>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</si>
  <si>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</si>
  <si>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</si>
  <si>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</si>
  <si>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</si>
  <si>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</si>
  <si>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</si>
  <si>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</si>
  <si>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Fresh Lemon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</si>
  <si>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</si>
  <si>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</si>
  <si>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</si>
  <si>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</si>
  <si>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</si>
  <si>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</si>
  <si>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</si>
  <si>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</si>
  <si>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Angry Cookies</t>
  </si>
  <si>
    <t>Set Hungry Bird</t>
  </si>
  <si>
    <t>Set Hungry Bird A</t>
  </si>
  <si>
    <t>Set Hungry Bird B</t>
  </si>
  <si>
    <t>Bù trừ với Cranberry TT (Half)</t>
  </si>
  <si>
    <t>Bù trừ với Cranberry TT (W)</t>
  </si>
  <si>
    <t>Bù trừ với Greentea Pudding</t>
  </si>
  <si>
    <t>Bù trừ với  Pandan Pudding</t>
  </si>
  <si>
    <t>Bù trừ với Kaya Bun</t>
  </si>
  <si>
    <t>Bù trừ với CranberryCr Cheese Tt 4pc</t>
  </si>
  <si>
    <t>Nhầm với Blubery custard</t>
  </si>
  <si>
    <t>Nhầm với Butter Sugar Loaf</t>
  </si>
  <si>
    <t>Bù trừ với  Fire Flosss</t>
  </si>
  <si>
    <t>Bù trừ với   Flosss</t>
  </si>
  <si>
    <t>Nhầm với Coconut Ball</t>
  </si>
  <si>
    <t>Nhầm với Curry Dozo</t>
  </si>
  <si>
    <t>Bù trừ với  Dark Rye Toast(Whole)</t>
  </si>
  <si>
    <t>Bù trừ với   Dark Rye Toast(Half)</t>
  </si>
  <si>
    <t>Bấm FW nhầm với Cranberry Cream Cheese và Raisin Cream Cheese</t>
  </si>
  <si>
    <t>Bù trừ với  Flosss</t>
  </si>
  <si>
    <t>Bù trừ với Ham &amp; Cheese</t>
  </si>
  <si>
    <t>Bù trừ với Mushroom bacon</t>
  </si>
  <si>
    <t>Quên bấm FW</t>
  </si>
  <si>
    <t>Bù trừ với Blubery custard</t>
  </si>
  <si>
    <t>Bù trừ với Butter Sugar Loaf</t>
  </si>
  <si>
    <t>Nhầm với Cranberry Cream Cheese</t>
  </si>
  <si>
    <t>Nhầm với   CranberryCr Cheese Tt 4pc</t>
  </si>
  <si>
    <t>Bù trừ với Cranberry Cream Cheese</t>
  </si>
  <si>
    <t>Bù trừ với Raisin Cream Cheese</t>
  </si>
  <si>
    <t>Bù trừ với Blubery Danish</t>
  </si>
  <si>
    <t>Bù trừ với Blackberry Danish</t>
  </si>
  <si>
    <t>Bù trừ với  CranberryCr Cheese Tt 4pc</t>
  </si>
  <si>
    <t>Thiếu</t>
  </si>
  <si>
    <t>Bấm nhầm bánh</t>
  </si>
  <si>
    <t>Bù trừ với Les Opera Slice</t>
  </si>
  <si>
    <t>Bù trừ với  Chantilly</t>
  </si>
  <si>
    <t>thiếu do bấm FW sót</t>
  </si>
  <si>
    <t>Bấm FW 1 cái nhầm với Cheese Sausage</t>
  </si>
  <si>
    <t>Bấm FW 1 cái nhầm với Cheese Flosss</t>
  </si>
  <si>
    <t>Bù trừ với MF Raisin</t>
  </si>
  <si>
    <t>Bù trừ với  MF Greentea</t>
  </si>
  <si>
    <t>Nhầm với Cranberry TT (Half)</t>
  </si>
  <si>
    <t>Nhầm với Earthquake TT (Half)</t>
  </si>
  <si>
    <t>Bấm nhầm</t>
  </si>
  <si>
    <t>Bù trừ với Flosss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</si>
</sst>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₫_-;\-* #,##0.00\ _₫_-;_-* &quot;-&quot;??\ _₫_-;_-@_-"/>
    <numFmt numFmtId="164" formatCode="_-* #,##0\ _₫_-;\-* #,##0\ _₫_-;_-* &quot;-&quot;??\ _₫_-;_-@_-"/>
    <numFmt numFmtId="165" formatCode="_(* #,##0.00_);_(* \(#,##0.00\);_(* &quot;-&quot;??_);_(@_)"/>
  </numFmts>
  <fonts count="14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top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>
      <alignment vertical="top"/>
    </xf>
    <xf numFmtId="165" fontId="2" fillId="0" borderId="0" applyFont="0" applyFill="0" applyBorder="0" applyAlignment="0" applyProtection="0">
      <alignment vertical="top"/>
    </xf>
  </cellStyleXfs>
  <cellXfs count="102">
    <xf numFmtId="0" fontId="0" fillId="0" borderId="0" xfId="0">
      <alignment vertical="top"/>
    </xf>
    <xf numFmtId="164" fontId="3" fillId="0" borderId="0" xfId="1" applyNumberFormat="1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0" fontId="1" fillId="0" borderId="0" xfId="0" applyFont="1" applyAlignment="1">
      <alignment horizontal="left" vertical="top"/>
    </xf>
    <xf numFmtId="14" fontId="6" fillId="0" borderId="0" xfId="0" applyNumberFormat="1" applyFont="1" applyAlignment="1">
      <alignment vertical="top"/>
    </xf>
    <xf numFmtId="164" fontId="1" fillId="2" borderId="1" xfId="1" applyNumberFormat="1" applyFont="1" applyFill="1" applyBorder="1" applyAlignment="1">
      <alignment horizontal="center" vertical="center" wrapText="1"/>
    </xf>
    <xf numFmtId="164" fontId="1" fillId="2" borderId="1" xfId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4" fontId="1" fillId="2" borderId="1" xfId="1" applyNumberFormat="1" applyFont="1" applyFill="1" applyBorder="1" applyAlignment="1">
      <alignment vertical="top"/>
    </xf>
    <xf numFmtId="164" fontId="3" fillId="2" borderId="1" xfId="1" applyNumberFormat="1" applyFont="1" applyFill="1" applyBorder="1" applyAlignment="1">
      <alignment vertical="top"/>
    </xf>
    <xf numFmtId="164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4" fontId="3" fillId="0" borderId="1" xfId="1" applyNumberFormat="1" applyFont="1" applyBorder="1" applyAlignment="1">
      <alignment vertical="top"/>
    </xf>
    <xf numFmtId="164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4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4" fontId="7" fillId="0" borderId="0" xfId="1" applyNumberFormat="1" applyFont="1" applyAlignment="1">
      <alignment vertical="top"/>
    </xf>
    <xf numFmtId="164" fontId="8" fillId="0" borderId="0" xfId="1" applyNumberFormat="1" applyFont="1" applyAlignment="1">
      <alignment vertical="top"/>
    </xf>
    <xf numFmtId="164" fontId="9" fillId="0" borderId="0" xfId="1" applyNumberFormat="1" applyFont="1" applyAlignment="1">
      <alignment vertical="top"/>
    </xf>
    <xf numFmtId="164" fontId="3" fillId="0" borderId="0" xfId="1" applyNumberFormat="1" applyFont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164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164" fontId="1" fillId="2" borderId="5" xfId="1" applyNumberFormat="1" applyFont="1" applyFill="1" applyBorder="1" applyAlignment="1">
      <alignment horizontal="center" vertical="center" wrapText="1"/>
    </xf>
    <xf numFmtId="164" fontId="1" fillId="2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1" fillId="2" borderId="5" xfId="1" applyNumberFormat="1" applyFont="1" applyFill="1" applyBorder="1" applyAlignment="1">
      <alignment horizontal="center" vertical="center"/>
    </xf>
    <xf numFmtId="164" fontId="1" fillId="2" borderId="7" xfId="1" applyNumberFormat="1" applyFont="1" applyFill="1" applyBorder="1" applyAlignment="1">
      <alignment horizontal="center" vertical="center"/>
    </xf>
    <xf numFmtId="164" fontId="1" fillId="2" borderId="2" xfId="1" applyNumberFormat="1" applyFont="1" applyFill="1" applyBorder="1" applyAlignment="1">
      <alignment horizontal="center" vertical="center"/>
    </xf>
    <xf numFmtId="164" fontId="1" fillId="2" borderId="3" xfId="1" applyNumberFormat="1" applyFont="1" applyFill="1" applyBorder="1" applyAlignment="1">
      <alignment horizontal="center" vertical="center"/>
    </xf>
    <xf numFmtId="164" fontId="1" fillId="2" borderId="4" xfId="1" applyNumberFormat="1" applyFont="1" applyFill="1" applyBorder="1" applyAlignment="1">
      <alignment horizontal="center" vertical="center"/>
    </xf>
    <xf numFmtId="164" fontId="1" fillId="2" borderId="6" xfId="1" applyNumberFormat="1" applyFont="1" applyFill="1" applyBorder="1" applyAlignment="1">
      <alignment horizontal="center" vertical="center" wrapText="1"/>
    </xf>
    <xf numFmtId="164" fontId="1" fillId="3" borderId="5" xfId="1" applyNumberFormat="1" applyFont="1" applyFill="1" applyBorder="1" applyAlignment="1">
      <alignment horizontal="center" vertical="center" wrapText="1"/>
    </xf>
    <xf numFmtId="164" fontId="1" fillId="3" borderId="6" xfId="1" applyNumberFormat="1" applyFont="1" applyFill="1" applyBorder="1" applyAlignment="1">
      <alignment horizontal="center" vertical="center" wrapText="1"/>
    </xf>
    <xf numFmtId="164" fontId="1" fillId="3" borderId="7" xfId="1" applyNumberFormat="1" applyFont="1" applyFill="1" applyBorder="1" applyAlignment="1">
      <alignment horizontal="center" vertical="center" wrapText="1"/>
    </xf>
    <xf numFmtId="164" fontId="1" fillId="2" borderId="1" xfId="1" applyNumberFormat="1" applyFont="1" applyFill="1" applyBorder="1" applyAlignment="1">
      <alignment horizontal="center" vertical="top" wrapText="1"/>
    </xf>
    <xf numFmtId="0" fontId="3" fillId="0" borderId="8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top"/>
    </xf>
    <xf numFmtId="0" fontId="3" fillId="0" borderId="8" xfId="0" applyFont="1" applyBorder="1" applyAlignment="1">
      <alignment horizontal="center" vertical="top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10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3"/>
  <sheetViews>
    <sheetView zoomScaleNormal="100" workbookViewId="0">
      <pane ySplit="7" topLeftCell="A8" activePane="bottomLeft" state="frozen"/>
      <selection activeCell="M32" sqref="M32"/>
      <selection pane="bottomLeft" activeCell="E9" sqref="E9"/>
    </sheetView>
  </sheetViews>
  <sheetFormatPr defaultColWidth="6.85546875" defaultRowHeight="15.75" x14ac:dyDescent="0.2"/>
  <cols>
    <col min="1" max="1" width="9.5703125" style="32" customWidth="1"/>
    <col min="2" max="2" width="24.7109375" style="3" customWidth="1"/>
    <col min="3" max="3" width="12.42578125" style="1" customWidth="1"/>
    <col min="4" max="4" width="8.140625" style="1" customWidth="1"/>
    <col min="5" max="5" width="7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8.140625" style="1" customWidth="1"/>
    <col min="10" max="12" width="7.5703125" style="1" customWidth="1"/>
    <col min="13" max="13" width="8.14062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" t="s">
        <v>3</v>
      </c>
      <c r="B4" s="5">
        <v>42522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6" t="s">
        <v>29</v>
      </c>
      <c r="P7" s="6" t="s">
        <v>30</v>
      </c>
      <c r="Q7" s="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/>
      <c r="E9" s="18">
        <v>25</v>
      </c>
      <c r="F9" s="18"/>
      <c r="G9" s="18"/>
      <c r="H9" s="12">
        <f>SUM(E9:G9)</f>
        <v>25</v>
      </c>
      <c r="I9" s="18">
        <v>25</v>
      </c>
      <c r="J9" s="18"/>
      <c r="K9" s="18"/>
      <c r="L9" s="12">
        <f>SUM(I9:K9)</f>
        <v>25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19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/>
      <c r="E10" s="18">
        <v>8</v>
      </c>
      <c r="F10" s="18"/>
      <c r="G10" s="18"/>
      <c r="H10" s="12">
        <f t="shared" ref="H10:H61" si="3">SUM(E10:G10)</f>
        <v>8</v>
      </c>
      <c r="I10" s="18">
        <v>9</v>
      </c>
      <c r="J10" s="18"/>
      <c r="K10" s="18"/>
      <c r="L10" s="12">
        <f t="shared" ref="L10:L73" si="4">SUM(I10:K10)</f>
        <v>9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-1</v>
      </c>
      <c r="W10" s="18"/>
      <c r="X10" s="19">
        <f t="shared" si="2"/>
        <v>1</v>
      </c>
      <c r="Y10" s="21" t="s">
        <v>135</v>
      </c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/>
      <c r="E11" s="18">
        <v>8</v>
      </c>
      <c r="F11" s="18"/>
      <c r="G11" s="18"/>
      <c r="H11" s="12">
        <f t="shared" si="3"/>
        <v>8</v>
      </c>
      <c r="I11" s="18">
        <v>8</v>
      </c>
      <c r="J11" s="18"/>
      <c r="K11" s="18"/>
      <c r="L11" s="12">
        <f t="shared" si="4"/>
        <v>8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/>
      <c r="E12" s="18">
        <v>25</v>
      </c>
      <c r="F12" s="18"/>
      <c r="G12" s="18"/>
      <c r="H12" s="12">
        <f t="shared" si="3"/>
        <v>25</v>
      </c>
      <c r="I12" s="18">
        <v>25</v>
      </c>
      <c r="J12" s="18"/>
      <c r="K12" s="18"/>
      <c r="L12" s="12">
        <f t="shared" si="4"/>
        <v>25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Y12" s="21"/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/>
      <c r="E13" s="18">
        <v>20</v>
      </c>
      <c r="F13" s="18"/>
      <c r="G13" s="18"/>
      <c r="H13" s="12">
        <f t="shared" si="3"/>
        <v>20</v>
      </c>
      <c r="I13" s="18">
        <v>14</v>
      </c>
      <c r="J13" s="18"/>
      <c r="K13" s="18"/>
      <c r="L13" s="12">
        <f t="shared" si="4"/>
        <v>14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6</v>
      </c>
      <c r="W13" s="18">
        <v>6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/>
      <c r="E14" s="18">
        <v>20</v>
      </c>
      <c r="F14" s="18"/>
      <c r="G14" s="18"/>
      <c r="H14" s="12">
        <f t="shared" si="3"/>
        <v>20</v>
      </c>
      <c r="I14" s="18">
        <v>20</v>
      </c>
      <c r="J14" s="18"/>
      <c r="K14" s="18"/>
      <c r="L14" s="12">
        <f t="shared" si="4"/>
        <v>20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/>
      <c r="E15" s="18">
        <v>8</v>
      </c>
      <c r="F15" s="18"/>
      <c r="G15" s="18"/>
      <c r="H15" s="12">
        <f t="shared" si="3"/>
        <v>8</v>
      </c>
      <c r="I15" s="18">
        <v>8</v>
      </c>
      <c r="J15" s="18"/>
      <c r="K15" s="18"/>
      <c r="L15" s="12">
        <f t="shared" si="4"/>
        <v>8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/>
      <c r="E16" s="18">
        <v>14</v>
      </c>
      <c r="F16" s="18"/>
      <c r="G16" s="18"/>
      <c r="H16" s="12">
        <f t="shared" si="3"/>
        <v>14</v>
      </c>
      <c r="I16" s="18">
        <v>12</v>
      </c>
      <c r="J16" s="18"/>
      <c r="K16" s="18"/>
      <c r="L16" s="12">
        <f t="shared" si="4"/>
        <v>12</v>
      </c>
      <c r="M16" s="18"/>
      <c r="N16" s="18"/>
      <c r="O16" s="18"/>
      <c r="P16" s="18"/>
      <c r="Q16" s="18"/>
      <c r="R16" s="14">
        <f t="shared" si="5"/>
        <v>0</v>
      </c>
      <c r="S16" s="18">
        <v>2</v>
      </c>
      <c r="T16" s="18"/>
      <c r="U16" s="12">
        <f t="shared" si="0"/>
        <v>2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/>
      <c r="E17" s="18">
        <v>14</v>
      </c>
      <c r="F17" s="18"/>
      <c r="G17" s="18"/>
      <c r="H17" s="12">
        <f>SUM(E17:G17)</f>
        <v>14</v>
      </c>
      <c r="I17" s="18">
        <v>13</v>
      </c>
      <c r="J17" s="18"/>
      <c r="K17" s="18"/>
      <c r="L17" s="12">
        <f t="shared" si="4"/>
        <v>13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1</v>
      </c>
      <c r="W17" s="18"/>
      <c r="X17" s="19">
        <f t="shared" si="2"/>
        <v>-1</v>
      </c>
      <c r="Y17" s="22" t="s">
        <v>43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/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/>
      <c r="E19" s="18">
        <v>8</v>
      </c>
      <c r="F19" s="18"/>
      <c r="G19" s="18"/>
      <c r="H19" s="12">
        <f>SUM(E19:G19)</f>
        <v>8</v>
      </c>
      <c r="I19" s="18">
        <v>8</v>
      </c>
      <c r="J19" s="18"/>
      <c r="K19" s="18"/>
      <c r="L19" s="12">
        <f t="shared" si="4"/>
        <v>8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/>
      <c r="E20" s="18">
        <v>8</v>
      </c>
      <c r="F20" s="18"/>
      <c r="G20" s="18"/>
      <c r="H20" s="12">
        <f t="shared" si="3"/>
        <v>8</v>
      </c>
      <c r="I20" s="18">
        <v>8</v>
      </c>
      <c r="J20" s="18"/>
      <c r="K20" s="18"/>
      <c r="L20" s="12">
        <f t="shared" si="4"/>
        <v>8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/>
      <c r="E21" s="18">
        <v>14</v>
      </c>
      <c r="F21" s="18"/>
      <c r="G21" s="18"/>
      <c r="H21" s="12">
        <f t="shared" si="3"/>
        <v>14</v>
      </c>
      <c r="I21" s="18">
        <v>14</v>
      </c>
      <c r="J21" s="18"/>
      <c r="K21" s="18"/>
      <c r="L21" s="12">
        <f t="shared" si="4"/>
        <v>14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/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1</v>
      </c>
      <c r="W22" s="18"/>
      <c r="X22" s="19">
        <f t="shared" si="2"/>
        <v>-1</v>
      </c>
      <c r="Y22" s="21" t="s">
        <v>43</v>
      </c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v>12</v>
      </c>
      <c r="E23" s="18"/>
      <c r="F23" s="18"/>
      <c r="G23" s="18"/>
      <c r="H23" s="12">
        <f t="shared" si="3"/>
        <v>0</v>
      </c>
      <c r="I23" s="18">
        <v>6</v>
      </c>
      <c r="J23" s="18"/>
      <c r="K23" s="18"/>
      <c r="L23" s="12">
        <f t="shared" si="4"/>
        <v>6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6</v>
      </c>
      <c r="W23" s="18">
        <v>6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/>
      <c r="E24" s="18">
        <v>8</v>
      </c>
      <c r="F24" s="18"/>
      <c r="G24" s="18"/>
      <c r="H24" s="12">
        <f t="shared" si="3"/>
        <v>8</v>
      </c>
      <c r="I24" s="18">
        <v>8</v>
      </c>
      <c r="J24" s="18"/>
      <c r="K24" s="18"/>
      <c r="L24" s="12">
        <f t="shared" si="4"/>
        <v>8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/>
      <c r="E25" s="18">
        <v>8</v>
      </c>
      <c r="F25" s="18"/>
      <c r="G25" s="18"/>
      <c r="H25" s="12">
        <f t="shared" si="3"/>
        <v>8</v>
      </c>
      <c r="I25" s="18">
        <v>8</v>
      </c>
      <c r="J25" s="18"/>
      <c r="K25" s="18"/>
      <c r="L25" s="12">
        <f t="shared" si="4"/>
        <v>8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/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/>
      <c r="E27" s="18">
        <v>10</v>
      </c>
      <c r="F27" s="18"/>
      <c r="G27" s="18"/>
      <c r="H27" s="12">
        <f>SUM(E27:G27)</f>
        <v>10</v>
      </c>
      <c r="I27" s="18">
        <v>3</v>
      </c>
      <c r="J27" s="18"/>
      <c r="K27" s="18"/>
      <c r="L27" s="12">
        <f t="shared" si="4"/>
        <v>3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7</v>
      </c>
      <c r="W27" s="18">
        <v>6</v>
      </c>
      <c r="X27" s="19">
        <f>W27-V27</f>
        <v>-1</v>
      </c>
      <c r="Y27" s="21" t="s">
        <v>43</v>
      </c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/>
      <c r="E28" s="18">
        <v>14</v>
      </c>
      <c r="F28" s="18"/>
      <c r="G28" s="18"/>
      <c r="H28" s="12">
        <f>SUM(E28:G28)</f>
        <v>14</v>
      </c>
      <c r="I28" s="18">
        <v>12</v>
      </c>
      <c r="J28" s="18"/>
      <c r="K28" s="18"/>
      <c r="L28" s="12">
        <f t="shared" si="4"/>
        <v>12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/>
      <c r="E29" s="18">
        <v>8</v>
      </c>
      <c r="F29" s="18"/>
      <c r="G29" s="18"/>
      <c r="H29" s="12">
        <f t="shared" si="3"/>
        <v>8</v>
      </c>
      <c r="I29" s="18">
        <v>7</v>
      </c>
      <c r="J29" s="18"/>
      <c r="K29" s="18"/>
      <c r="L29" s="12">
        <f t="shared" si="4"/>
        <v>7</v>
      </c>
      <c r="M29" s="18"/>
      <c r="N29" s="18"/>
      <c r="O29" s="18"/>
      <c r="P29" s="18"/>
      <c r="Q29" s="18"/>
      <c r="R29" s="14">
        <f t="shared" si="5"/>
        <v>0</v>
      </c>
      <c r="S29" s="18">
        <v>1</v>
      </c>
      <c r="T29" s="18"/>
      <c r="U29" s="12">
        <f t="shared" si="0"/>
        <v>1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/>
      <c r="E30" s="18">
        <v>14</v>
      </c>
      <c r="F30" s="18"/>
      <c r="G30" s="18"/>
      <c r="H30" s="12">
        <f>SUM(E30:G30)</f>
        <v>14</v>
      </c>
      <c r="I30" s="18">
        <v>14</v>
      </c>
      <c r="J30" s="18"/>
      <c r="K30" s="18"/>
      <c r="L30" s="12">
        <f t="shared" si="4"/>
        <v>14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/>
      <c r="E31" s="18">
        <v>8</v>
      </c>
      <c r="F31" s="18"/>
      <c r="G31" s="18"/>
      <c r="H31" s="12">
        <f t="shared" si="3"/>
        <v>8</v>
      </c>
      <c r="I31" s="18">
        <v>8</v>
      </c>
      <c r="J31" s="18"/>
      <c r="K31" s="18"/>
      <c r="L31" s="12">
        <f t="shared" si="4"/>
        <v>8</v>
      </c>
      <c r="M31" s="18"/>
      <c r="N31" s="18"/>
      <c r="O31" s="18"/>
      <c r="P31" s="18"/>
      <c r="Q31" s="18"/>
      <c r="R31" s="14">
        <f t="shared" si="5"/>
        <v>0</v>
      </c>
      <c r="S31" s="18"/>
      <c r="T31" s="18"/>
      <c r="U31" s="12">
        <f t="shared" si="0"/>
        <v>0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/>
      <c r="E32" s="18">
        <v>14</v>
      </c>
      <c r="F32" s="18"/>
      <c r="G32" s="18"/>
      <c r="H32" s="12">
        <f>SUM(E32:G32)</f>
        <v>14</v>
      </c>
      <c r="I32" s="18">
        <v>13</v>
      </c>
      <c r="J32" s="18"/>
      <c r="K32" s="18"/>
      <c r="L32" s="12">
        <f t="shared" si="4"/>
        <v>13</v>
      </c>
      <c r="M32" s="18"/>
      <c r="N32" s="18"/>
      <c r="O32" s="18"/>
      <c r="P32" s="18"/>
      <c r="Q32" s="18">
        <v>1</v>
      </c>
      <c r="R32" s="14">
        <f>SUM(M32:Q32)</f>
        <v>1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/>
      <c r="E33" s="18">
        <v>8</v>
      </c>
      <c r="F33" s="18"/>
      <c r="G33" s="18"/>
      <c r="H33" s="12">
        <f t="shared" si="3"/>
        <v>8</v>
      </c>
      <c r="I33" s="18">
        <v>8</v>
      </c>
      <c r="J33" s="18"/>
      <c r="K33" s="18"/>
      <c r="L33" s="12">
        <f t="shared" si="4"/>
        <v>8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/>
      <c r="E34" s="18">
        <v>8</v>
      </c>
      <c r="F34" s="18"/>
      <c r="G34" s="18"/>
      <c r="H34" s="12">
        <f t="shared" si="3"/>
        <v>8</v>
      </c>
      <c r="I34" s="18">
        <v>8</v>
      </c>
      <c r="J34" s="18"/>
      <c r="K34" s="18"/>
      <c r="L34" s="12">
        <f t="shared" si="4"/>
        <v>8</v>
      </c>
      <c r="M34" s="18"/>
      <c r="N34" s="18"/>
      <c r="O34" s="18"/>
      <c r="P34" s="18"/>
      <c r="Q34" s="18"/>
      <c r="R34" s="14">
        <f t="shared" si="5"/>
        <v>0</v>
      </c>
      <c r="S34" s="18"/>
      <c r="T34" s="18"/>
      <c r="U34" s="12">
        <f t="shared" si="0"/>
        <v>0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/>
      <c r="E35" s="18">
        <v>8</v>
      </c>
      <c r="F35" s="18"/>
      <c r="G35" s="18"/>
      <c r="H35" s="12">
        <f t="shared" si="3"/>
        <v>8</v>
      </c>
      <c r="I35" s="18">
        <v>8</v>
      </c>
      <c r="J35" s="18"/>
      <c r="K35" s="18"/>
      <c r="L35" s="12">
        <f t="shared" si="4"/>
        <v>8</v>
      </c>
      <c r="M35" s="18"/>
      <c r="N35" s="18"/>
      <c r="O35" s="18"/>
      <c r="P35" s="18"/>
      <c r="Q35" s="18"/>
      <c r="R35" s="14">
        <f t="shared" si="5"/>
        <v>0</v>
      </c>
      <c r="S35" s="18"/>
      <c r="T35" s="18"/>
      <c r="U35" s="12">
        <f t="shared" si="0"/>
        <v>0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/>
      <c r="E36" s="18">
        <v>14</v>
      </c>
      <c r="F36" s="18"/>
      <c r="G36" s="18"/>
      <c r="H36" s="12">
        <f t="shared" si="3"/>
        <v>14</v>
      </c>
      <c r="I36" s="18">
        <v>15</v>
      </c>
      <c r="J36" s="18"/>
      <c r="K36" s="18"/>
      <c r="L36" s="12">
        <f t="shared" si="4"/>
        <v>15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-1</v>
      </c>
      <c r="W36" s="18"/>
      <c r="X36" s="19">
        <f t="shared" si="2"/>
        <v>1</v>
      </c>
      <c r="Y36" s="21" t="s">
        <v>135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/>
      <c r="E37" s="18">
        <v>8</v>
      </c>
      <c r="F37" s="18"/>
      <c r="G37" s="18"/>
      <c r="H37" s="12">
        <f t="shared" si="3"/>
        <v>8</v>
      </c>
      <c r="I37" s="18">
        <v>8</v>
      </c>
      <c r="J37" s="18"/>
      <c r="K37" s="18"/>
      <c r="L37" s="12">
        <f t="shared" si="4"/>
        <v>8</v>
      </c>
      <c r="M37" s="18"/>
      <c r="N37" s="18"/>
      <c r="O37" s="18"/>
      <c r="P37" s="18"/>
      <c r="Q37" s="18"/>
      <c r="R37" s="14">
        <f t="shared" si="5"/>
        <v>0</v>
      </c>
      <c r="S37" s="18"/>
      <c r="T37" s="18"/>
      <c r="U37" s="12">
        <f t="shared" si="0"/>
        <v>0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/>
      <c r="E38" s="18">
        <v>8</v>
      </c>
      <c r="F38" s="18"/>
      <c r="G38" s="18"/>
      <c r="H38" s="12">
        <f t="shared" si="3"/>
        <v>8</v>
      </c>
      <c r="I38" s="18">
        <v>7</v>
      </c>
      <c r="J38" s="18"/>
      <c r="K38" s="18"/>
      <c r="L38" s="12">
        <f t="shared" si="4"/>
        <v>7</v>
      </c>
      <c r="M38" s="18"/>
      <c r="N38" s="18"/>
      <c r="O38" s="18"/>
      <c r="P38" s="18"/>
      <c r="Q38" s="18"/>
      <c r="R38" s="14">
        <f t="shared" si="5"/>
        <v>0</v>
      </c>
      <c r="S38" s="18">
        <v>2</v>
      </c>
      <c r="T38" s="18"/>
      <c r="U38" s="12">
        <f t="shared" si="0"/>
        <v>2</v>
      </c>
      <c r="V38" s="12">
        <f t="shared" si="1"/>
        <v>-1</v>
      </c>
      <c r="W38" s="18"/>
      <c r="X38" s="19">
        <f t="shared" si="2"/>
        <v>1</v>
      </c>
      <c r="Y38" s="21" t="s">
        <v>135</v>
      </c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/>
      <c r="E39" s="18"/>
      <c r="F39" s="18"/>
      <c r="G39" s="18"/>
      <c r="H39" s="12">
        <f t="shared" si="3"/>
        <v>0</v>
      </c>
      <c r="I39" s="18"/>
      <c r="J39" s="18"/>
      <c r="K39" s="18"/>
      <c r="L39" s="12">
        <f t="shared" si="4"/>
        <v>0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/>
      <c r="E40" s="18">
        <v>8</v>
      </c>
      <c r="F40" s="18"/>
      <c r="G40" s="18"/>
      <c r="H40" s="12">
        <f t="shared" si="3"/>
        <v>8</v>
      </c>
      <c r="I40" s="18">
        <v>7</v>
      </c>
      <c r="J40" s="18"/>
      <c r="K40" s="18"/>
      <c r="L40" s="12">
        <f t="shared" si="4"/>
        <v>7</v>
      </c>
      <c r="M40" s="18"/>
      <c r="N40" s="18"/>
      <c r="O40" s="18"/>
      <c r="P40" s="18"/>
      <c r="Q40" s="18"/>
      <c r="R40" s="14">
        <f t="shared" si="5"/>
        <v>0</v>
      </c>
      <c r="S40" s="18">
        <v>1</v>
      </c>
      <c r="T40" s="18"/>
      <c r="U40" s="12">
        <f t="shared" si="0"/>
        <v>1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/>
      <c r="E41" s="18">
        <v>8</v>
      </c>
      <c r="F41" s="18"/>
      <c r="G41" s="18"/>
      <c r="H41" s="12">
        <f t="shared" si="3"/>
        <v>8</v>
      </c>
      <c r="I41" s="18">
        <v>8</v>
      </c>
      <c r="J41" s="18"/>
      <c r="K41" s="18"/>
      <c r="L41" s="12">
        <f t="shared" si="4"/>
        <v>8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/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/>
      <c r="E43" s="18">
        <v>8</v>
      </c>
      <c r="F43" s="18"/>
      <c r="G43" s="18"/>
      <c r="H43" s="12">
        <f t="shared" si="3"/>
        <v>8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/>
      <c r="E44" s="18">
        <v>8</v>
      </c>
      <c r="F44" s="18"/>
      <c r="G44" s="18"/>
      <c r="H44" s="12">
        <f t="shared" si="3"/>
        <v>8</v>
      </c>
      <c r="I44" s="18">
        <v>7</v>
      </c>
      <c r="J44" s="18"/>
      <c r="K44" s="18"/>
      <c r="L44" s="12">
        <f t="shared" si="4"/>
        <v>7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0</v>
      </c>
      <c r="W44" s="18"/>
      <c r="X44" s="19">
        <f t="shared" si="2"/>
        <v>0</v>
      </c>
      <c r="Y44" s="99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/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/>
      <c r="E46" s="18">
        <v>8</v>
      </c>
      <c r="F46" s="18"/>
      <c r="G46" s="18"/>
      <c r="H46" s="12">
        <f t="shared" si="3"/>
        <v>8</v>
      </c>
      <c r="I46" s="18">
        <v>8</v>
      </c>
      <c r="J46" s="18"/>
      <c r="K46" s="18"/>
      <c r="L46" s="12">
        <f t="shared" si="4"/>
        <v>8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0</v>
      </c>
      <c r="W46" s="18"/>
      <c r="X46" s="19">
        <f t="shared" si="2"/>
        <v>0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/>
      <c r="E47" s="18">
        <v>8</v>
      </c>
      <c r="F47" s="18"/>
      <c r="G47" s="18"/>
      <c r="H47" s="12">
        <f t="shared" si="3"/>
        <v>8</v>
      </c>
      <c r="I47" s="18">
        <v>8</v>
      </c>
      <c r="J47" s="18"/>
      <c r="K47" s="18"/>
      <c r="L47" s="12">
        <f t="shared" si="4"/>
        <v>8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/>
      <c r="E48" s="18">
        <v>8</v>
      </c>
      <c r="F48" s="18"/>
      <c r="G48" s="18"/>
      <c r="H48" s="12">
        <f t="shared" si="3"/>
        <v>8</v>
      </c>
      <c r="I48" s="18">
        <v>8</v>
      </c>
      <c r="J48" s="18"/>
      <c r="K48" s="18"/>
      <c r="L48" s="12">
        <f t="shared" si="4"/>
        <v>8</v>
      </c>
      <c r="M48" s="18"/>
      <c r="N48" s="18"/>
      <c r="O48" s="18"/>
      <c r="P48" s="18"/>
      <c r="Q48" s="18"/>
      <c r="R48" s="14">
        <f t="shared" si="5"/>
        <v>0</v>
      </c>
      <c r="S48" s="18"/>
      <c r="T48" s="18"/>
      <c r="U48" s="12">
        <f t="shared" si="0"/>
        <v>0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/>
      <c r="E49" s="18">
        <v>8</v>
      </c>
      <c r="F49" s="18"/>
      <c r="G49" s="18"/>
      <c r="H49" s="12">
        <f t="shared" si="3"/>
        <v>8</v>
      </c>
      <c r="I49" s="18">
        <v>8</v>
      </c>
      <c r="J49" s="18"/>
      <c r="K49" s="18"/>
      <c r="L49" s="12">
        <f t="shared" si="4"/>
        <v>8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/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/>
      <c r="E51" s="18">
        <v>8</v>
      </c>
      <c r="F51" s="18"/>
      <c r="G51" s="18"/>
      <c r="H51" s="12">
        <f t="shared" si="3"/>
        <v>8</v>
      </c>
      <c r="I51" s="18">
        <v>9</v>
      </c>
      <c r="J51" s="18"/>
      <c r="K51" s="18"/>
      <c r="L51" s="12">
        <f t="shared" si="4"/>
        <v>9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-1</v>
      </c>
      <c r="W51" s="18"/>
      <c r="X51" s="19">
        <f t="shared" si="2"/>
        <v>1</v>
      </c>
      <c r="Y51" s="21" t="s">
        <v>135</v>
      </c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/>
      <c r="E52" s="18">
        <v>30</v>
      </c>
      <c r="F52" s="18"/>
      <c r="G52" s="18"/>
      <c r="H52" s="12">
        <f t="shared" si="3"/>
        <v>30</v>
      </c>
      <c r="I52" s="18">
        <v>17</v>
      </c>
      <c r="J52" s="18"/>
      <c r="K52" s="18"/>
      <c r="L52" s="12">
        <f t="shared" si="4"/>
        <v>17</v>
      </c>
      <c r="M52" s="18"/>
      <c r="N52" s="18"/>
      <c r="O52" s="18"/>
      <c r="P52" s="18"/>
      <c r="Q52" s="18"/>
      <c r="R52" s="14">
        <f t="shared" si="5"/>
        <v>0</v>
      </c>
      <c r="S52" s="18">
        <v>13</v>
      </c>
      <c r="T52" s="18"/>
      <c r="U52" s="12">
        <f t="shared" si="0"/>
        <v>13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/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/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/>
      <c r="E55" s="18">
        <v>10</v>
      </c>
      <c r="F55" s="18"/>
      <c r="G55" s="18"/>
      <c r="H55" s="12">
        <f t="shared" si="6"/>
        <v>10</v>
      </c>
      <c r="I55" s="18">
        <v>10</v>
      </c>
      <c r="J55" s="18"/>
      <c r="K55" s="18"/>
      <c r="L55" s="12">
        <f t="shared" si="4"/>
        <v>10</v>
      </c>
      <c r="M55" s="18"/>
      <c r="N55" s="18"/>
      <c r="O55" s="18"/>
      <c r="P55" s="18"/>
      <c r="Q55" s="18"/>
      <c r="R55" s="14">
        <f t="shared" si="5"/>
        <v>0</v>
      </c>
      <c r="S55" s="18">
        <v>1</v>
      </c>
      <c r="T55" s="18"/>
      <c r="U55" s="12">
        <f t="shared" si="7"/>
        <v>1</v>
      </c>
      <c r="V55" s="12">
        <f t="shared" si="8"/>
        <v>-1</v>
      </c>
      <c r="W55" s="18"/>
      <c r="X55" s="19">
        <f t="shared" si="9"/>
        <v>1</v>
      </c>
      <c r="Y55" s="25" t="s">
        <v>135</v>
      </c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/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1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/>
      <c r="E57" s="18">
        <v>8</v>
      </c>
      <c r="F57" s="18"/>
      <c r="G57" s="18"/>
      <c r="H57" s="12">
        <f t="shared" si="3"/>
        <v>8</v>
      </c>
      <c r="I57" s="18">
        <v>7</v>
      </c>
      <c r="J57" s="18"/>
      <c r="K57" s="18"/>
      <c r="L57" s="12">
        <f t="shared" si="4"/>
        <v>7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/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/>
      <c r="E59" s="18">
        <v>12</v>
      </c>
      <c r="F59" s="18"/>
      <c r="G59" s="18"/>
      <c r="H59" s="12">
        <f t="shared" si="3"/>
        <v>12</v>
      </c>
      <c r="I59" s="18">
        <v>2</v>
      </c>
      <c r="J59" s="18"/>
      <c r="K59" s="18"/>
      <c r="L59" s="12">
        <f t="shared" si="4"/>
        <v>2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10</v>
      </c>
      <c r="W59" s="18">
        <v>10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/>
      <c r="E60" s="18">
        <v>7</v>
      </c>
      <c r="F60" s="18"/>
      <c r="G60" s="18"/>
      <c r="H60" s="12">
        <f t="shared" si="3"/>
        <v>7</v>
      </c>
      <c r="I60" s="18">
        <v>7</v>
      </c>
      <c r="J60" s="18"/>
      <c r="K60" s="18"/>
      <c r="L60" s="12">
        <f t="shared" si="4"/>
        <v>7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/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/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/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/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/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/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/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/>
      <c r="E68" s="18">
        <v>7</v>
      </c>
      <c r="F68" s="18"/>
      <c r="G68" s="18"/>
      <c r="H68" s="12">
        <f t="shared" ref="H68:H131" si="12">SUM(E68:G68)</f>
        <v>7</v>
      </c>
      <c r="I68" s="18">
        <v>7</v>
      </c>
      <c r="J68" s="18"/>
      <c r="K68" s="18"/>
      <c r="L68" s="12">
        <f t="shared" si="4"/>
        <v>7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/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/>
      <c r="E70" s="18">
        <v>7</v>
      </c>
      <c r="F70" s="18"/>
      <c r="G70" s="18"/>
      <c r="H70" s="12">
        <f>SUM(E70:G70)</f>
        <v>7</v>
      </c>
      <c r="I70" s="18">
        <v>7</v>
      </c>
      <c r="J70" s="18"/>
      <c r="K70" s="18"/>
      <c r="L70" s="12">
        <f t="shared" si="4"/>
        <v>7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/>
      <c r="E71" s="18">
        <v>7</v>
      </c>
      <c r="F71" s="18"/>
      <c r="G71" s="18"/>
      <c r="H71" s="12">
        <f>SUM(E71:G71)</f>
        <v>7</v>
      </c>
      <c r="I71" s="18">
        <v>7</v>
      </c>
      <c r="J71" s="18"/>
      <c r="K71" s="18"/>
      <c r="L71" s="12">
        <f t="shared" si="4"/>
        <v>7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/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9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/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v>3</v>
      </c>
      <c r="E74" s="18">
        <v>4</v>
      </c>
      <c r="F74" s="18"/>
      <c r="G74" s="18"/>
      <c r="H74" s="12">
        <f t="shared" ref="H74:H87" si="15">SUM(E74:G74)</f>
        <v>4</v>
      </c>
      <c r="I74" s="18">
        <v>1</v>
      </c>
      <c r="J74" s="18"/>
      <c r="K74" s="18"/>
      <c r="L74" s="12">
        <f t="shared" ref="L74:L137" si="16">SUM(I74:K74)</f>
        <v>1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4</v>
      </c>
      <c r="W74" s="18">
        <v>4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v>3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/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v>1</v>
      </c>
      <c r="E77" s="18"/>
      <c r="F77" s="18"/>
      <c r="G77" s="18"/>
      <c r="H77" s="12">
        <f t="shared" si="15"/>
        <v>0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1</v>
      </c>
      <c r="W77" s="18">
        <v>1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/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/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v>1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1</v>
      </c>
      <c r="W80" s="18">
        <v>1</v>
      </c>
      <c r="X80" s="19">
        <f t="shared" si="19"/>
        <v>0</v>
      </c>
      <c r="Y80" s="98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v>3</v>
      </c>
      <c r="E81" s="18">
        <v>1</v>
      </c>
      <c r="F81" s="18"/>
      <c r="G81" s="18"/>
      <c r="H81" s="12">
        <f t="shared" si="15"/>
        <v>1</v>
      </c>
      <c r="I81" s="18">
        <v>2</v>
      </c>
      <c r="J81" s="18"/>
      <c r="K81" s="18"/>
      <c r="L81" s="12">
        <f t="shared" si="16"/>
        <v>2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98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v>5</v>
      </c>
      <c r="E82" s="18"/>
      <c r="F82" s="18"/>
      <c r="G82" s="18"/>
      <c r="H82" s="12">
        <f t="shared" si="15"/>
        <v>0</v>
      </c>
      <c r="I82" s="18">
        <v>4</v>
      </c>
      <c r="J82" s="18"/>
      <c r="K82" s="18"/>
      <c r="L82" s="12">
        <f t="shared" si="16"/>
        <v>4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1</v>
      </c>
      <c r="W82" s="18">
        <v>1</v>
      </c>
      <c r="X82" s="19">
        <f t="shared" si="19"/>
        <v>0</v>
      </c>
      <c r="Y82" s="98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/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/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v>5</v>
      </c>
      <c r="E85" s="18">
        <v>4</v>
      </c>
      <c r="F85" s="18"/>
      <c r="G85" s="18"/>
      <c r="H85" s="12">
        <f t="shared" si="15"/>
        <v>4</v>
      </c>
      <c r="I85" s="18">
        <v>1</v>
      </c>
      <c r="J85" s="18"/>
      <c r="K85" s="18"/>
      <c r="L85" s="12">
        <f t="shared" si="16"/>
        <v>1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7</v>
      </c>
      <c r="W85" s="18">
        <v>7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v>3</v>
      </c>
      <c r="E86" s="18"/>
      <c r="F86" s="18"/>
      <c r="G86" s="18"/>
      <c r="H86" s="12">
        <f t="shared" si="15"/>
        <v>0</v>
      </c>
      <c r="I86" s="18"/>
      <c r="J86" s="18"/>
      <c r="K86" s="18"/>
      <c r="L86" s="12">
        <f t="shared" si="16"/>
        <v>0</v>
      </c>
      <c r="M86" s="18">
        <v>1</v>
      </c>
      <c r="N86" s="18"/>
      <c r="O86" s="18"/>
      <c r="P86" s="18"/>
      <c r="Q86" s="18"/>
      <c r="R86" s="14">
        <f t="shared" si="5"/>
        <v>1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v>4</v>
      </c>
      <c r="E87" s="18">
        <v>2</v>
      </c>
      <c r="F87" s="18"/>
      <c r="G87" s="18"/>
      <c r="H87" s="12">
        <f t="shared" si="15"/>
        <v>2</v>
      </c>
      <c r="I87" s="18">
        <v>4</v>
      </c>
      <c r="J87" s="18"/>
      <c r="K87" s="18"/>
      <c r="L87" s="12">
        <f t="shared" si="16"/>
        <v>4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2</v>
      </c>
      <c r="W87" s="18"/>
      <c r="X87" s="19">
        <f t="shared" si="19"/>
        <v>-2</v>
      </c>
      <c r="Y87" s="21" t="s">
        <v>43</v>
      </c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/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/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/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/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/>
      <c r="E92" s="18">
        <v>2</v>
      </c>
      <c r="F92" s="18"/>
      <c r="G92" s="18"/>
      <c r="H92" s="12">
        <f t="shared" si="12"/>
        <v>2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2</v>
      </c>
      <c r="W92" s="18">
        <v>2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/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/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/>
      <c r="E95" s="18">
        <v>1</v>
      </c>
      <c r="F95" s="18"/>
      <c r="G95" s="18"/>
      <c r="H95" s="12">
        <f t="shared" si="12"/>
        <v>1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/>
      <c r="E96" s="18">
        <v>1</v>
      </c>
      <c r="F96" s="18"/>
      <c r="G96" s="18"/>
      <c r="H96" s="12">
        <f>SUM(E96:G96)</f>
        <v>1</v>
      </c>
      <c r="I96" s="18">
        <v>1</v>
      </c>
      <c r="J96" s="18"/>
      <c r="K96" s="18"/>
      <c r="L96" s="12">
        <f t="shared" si="16"/>
        <v>1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/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v>1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1</v>
      </c>
      <c r="W98" s="18">
        <v>1</v>
      </c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/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/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/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/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/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/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v>1</v>
      </c>
      <c r="E105" s="18">
        <v>2</v>
      </c>
      <c r="F105" s="18"/>
      <c r="G105" s="18"/>
      <c r="H105" s="12">
        <f t="shared" si="12"/>
        <v>2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3</v>
      </c>
      <c r="W105" s="18">
        <v>3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/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/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v>5</v>
      </c>
      <c r="E108" s="18">
        <v>12</v>
      </c>
      <c r="F108" s="18"/>
      <c r="G108" s="18"/>
      <c r="H108" s="12">
        <f>SUM(E108:G108)</f>
        <v>12</v>
      </c>
      <c r="I108" s="18">
        <v>16</v>
      </c>
      <c r="J108" s="18"/>
      <c r="K108" s="18"/>
      <c r="L108" s="12">
        <f t="shared" si="16"/>
        <v>16</v>
      </c>
      <c r="M108" s="18"/>
      <c r="N108" s="18"/>
      <c r="O108" s="18"/>
      <c r="P108" s="18"/>
      <c r="Q108" s="18"/>
      <c r="R108" s="14">
        <f>SUM(M108:Q108)</f>
        <v>0</v>
      </c>
      <c r="S108" s="18">
        <v>1</v>
      </c>
      <c r="T108" s="18"/>
      <c r="U108" s="12">
        <f>S108+T108</f>
        <v>1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/>
      <c r="E109" s="18">
        <v>5</v>
      </c>
      <c r="F109" s="18"/>
      <c r="G109" s="18"/>
      <c r="H109" s="12">
        <f t="shared" si="12"/>
        <v>5</v>
      </c>
      <c r="I109" s="18">
        <v>2</v>
      </c>
      <c r="J109" s="18"/>
      <c r="K109" s="18"/>
      <c r="L109" s="12">
        <f t="shared" si="16"/>
        <v>2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3</v>
      </c>
      <c r="W109" s="18">
        <v>3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/>
      <c r="E110" s="18"/>
      <c r="F110" s="18"/>
      <c r="G110" s="18"/>
      <c r="H110" s="12">
        <f>SUM(E110:G110)</f>
        <v>0</v>
      </c>
      <c r="I110" s="18"/>
      <c r="J110" s="18"/>
      <c r="K110" s="18"/>
      <c r="L110" s="12">
        <f t="shared" si="16"/>
        <v>0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/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/>
      <c r="E112" s="18">
        <v>8</v>
      </c>
      <c r="F112" s="18"/>
      <c r="G112" s="18"/>
      <c r="H112" s="12">
        <f t="shared" si="12"/>
        <v>8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8</v>
      </c>
      <c r="W112" s="18">
        <v>8</v>
      </c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v>3</v>
      </c>
      <c r="E113" s="18"/>
      <c r="F113" s="18"/>
      <c r="G113" s="18"/>
      <c r="H113" s="12">
        <f t="shared" si="12"/>
        <v>0</v>
      </c>
      <c r="I113" s="18">
        <v>3</v>
      </c>
      <c r="J113" s="18"/>
      <c r="K113" s="18"/>
      <c r="L113" s="12">
        <f t="shared" si="16"/>
        <v>3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v>9</v>
      </c>
      <c r="E114" s="18"/>
      <c r="F114" s="18"/>
      <c r="G114" s="18"/>
      <c r="H114" s="12">
        <f>SUM(E114:G114)</f>
        <v>0</v>
      </c>
      <c r="I114" s="18">
        <v>8</v>
      </c>
      <c r="J114" s="18"/>
      <c r="K114" s="18"/>
      <c r="L114" s="12">
        <f t="shared" si="16"/>
        <v>8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1</v>
      </c>
      <c r="W114" s="18">
        <v>3</v>
      </c>
      <c r="X114" s="19">
        <f>W114-V114</f>
        <v>2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v>12</v>
      </c>
      <c r="E115" s="18"/>
      <c r="F115" s="18"/>
      <c r="G115" s="18"/>
      <c r="H115" s="12">
        <f>SUM(E115:G115)</f>
        <v>0</v>
      </c>
      <c r="I115" s="18">
        <v>11</v>
      </c>
      <c r="J115" s="18"/>
      <c r="K115" s="18"/>
      <c r="L115" s="12">
        <f t="shared" si="16"/>
        <v>11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1</v>
      </c>
      <c r="W115" s="18"/>
      <c r="X115" s="19">
        <f>W115-V115</f>
        <v>-1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v>12</v>
      </c>
      <c r="E116" s="18"/>
      <c r="F116" s="18"/>
      <c r="G116" s="18"/>
      <c r="H116" s="12">
        <f>SUM(E116:G116)</f>
        <v>0</v>
      </c>
      <c r="I116" s="18">
        <v>11</v>
      </c>
      <c r="J116" s="18"/>
      <c r="K116" s="18"/>
      <c r="L116" s="12">
        <f t="shared" si="16"/>
        <v>11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</v>
      </c>
      <c r="W116" s="18"/>
      <c r="X116" s="19">
        <f>W116-V116</f>
        <v>-1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v>3</v>
      </c>
      <c r="E117" s="18"/>
      <c r="F117" s="18"/>
      <c r="G117" s="18"/>
      <c r="H117" s="12">
        <f t="shared" si="12"/>
        <v>0</v>
      </c>
      <c r="I117" s="18">
        <v>3</v>
      </c>
      <c r="J117" s="18"/>
      <c r="K117" s="18"/>
      <c r="L117" s="12">
        <f t="shared" si="16"/>
        <v>3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/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/>
      <c r="E119" s="18">
        <v>9</v>
      </c>
      <c r="F119" s="18"/>
      <c r="G119" s="18"/>
      <c r="H119" s="12">
        <f t="shared" ref="H119:H129" si="27">SUM(E119:G119)</f>
        <v>9</v>
      </c>
      <c r="I119" s="18">
        <v>3</v>
      </c>
      <c r="J119" s="18"/>
      <c r="K119" s="18"/>
      <c r="L119" s="12">
        <f t="shared" si="16"/>
        <v>3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6</v>
      </c>
      <c r="W119" s="18">
        <v>6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/>
      <c r="E120" s="18">
        <v>9</v>
      </c>
      <c r="F120" s="18"/>
      <c r="G120" s="18"/>
      <c r="H120" s="12">
        <f t="shared" si="27"/>
        <v>9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8</v>
      </c>
      <c r="W120" s="18">
        <v>8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v>9</v>
      </c>
      <c r="E121" s="18"/>
      <c r="F121" s="18"/>
      <c r="G121" s="18"/>
      <c r="H121" s="12">
        <f t="shared" si="27"/>
        <v>0</v>
      </c>
      <c r="I121" s="18">
        <v>8</v>
      </c>
      <c r="J121" s="18"/>
      <c r="K121" s="18"/>
      <c r="L121" s="12">
        <f t="shared" si="16"/>
        <v>8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1</v>
      </c>
      <c r="W121" s="18"/>
      <c r="X121" s="19">
        <f t="shared" si="30"/>
        <v>-1</v>
      </c>
      <c r="Y121" s="21" t="s">
        <v>43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v>6</v>
      </c>
      <c r="E122" s="18"/>
      <c r="F122" s="18"/>
      <c r="G122" s="18"/>
      <c r="H122" s="12">
        <f t="shared" si="27"/>
        <v>0</v>
      </c>
      <c r="I122" s="18">
        <v>6</v>
      </c>
      <c r="J122" s="18"/>
      <c r="K122" s="18"/>
      <c r="L122" s="12">
        <f t="shared" si="16"/>
        <v>6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0</v>
      </c>
      <c r="W122" s="18"/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/>
      <c r="E123" s="18">
        <v>8</v>
      </c>
      <c r="F123" s="18"/>
      <c r="G123" s="18"/>
      <c r="H123" s="12">
        <f>SUM(E123:G123)</f>
        <v>8</v>
      </c>
      <c r="I123" s="18">
        <v>3</v>
      </c>
      <c r="J123" s="18"/>
      <c r="K123" s="18"/>
      <c r="L123" s="12">
        <f t="shared" si="16"/>
        <v>3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5</v>
      </c>
      <c r="W123" s="18">
        <v>4</v>
      </c>
      <c r="X123" s="19">
        <f>W123-V123</f>
        <v>-1</v>
      </c>
      <c r="Y123" s="21" t="s">
        <v>43</v>
      </c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/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v>42</v>
      </c>
      <c r="E125" s="18"/>
      <c r="F125" s="18"/>
      <c r="G125" s="18"/>
      <c r="H125" s="12">
        <f t="shared" si="27"/>
        <v>0</v>
      </c>
      <c r="I125" s="18">
        <v>23</v>
      </c>
      <c r="J125" s="18"/>
      <c r="K125" s="18"/>
      <c r="L125" s="12">
        <f t="shared" si="16"/>
        <v>23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19</v>
      </c>
      <c r="W125" s="18">
        <v>20</v>
      </c>
      <c r="X125" s="19">
        <f t="shared" si="30"/>
        <v>1</v>
      </c>
      <c r="Y125" s="21" t="s">
        <v>135</v>
      </c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v>4</v>
      </c>
      <c r="E126" s="18"/>
      <c r="F126" s="18"/>
      <c r="G126" s="18"/>
      <c r="H126" s="12">
        <f t="shared" si="27"/>
        <v>0</v>
      </c>
      <c r="I126" s="18">
        <v>3</v>
      </c>
      <c r="J126" s="18"/>
      <c r="K126" s="18"/>
      <c r="L126" s="12">
        <f t="shared" si="16"/>
        <v>3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1</v>
      </c>
      <c r="W126" s="18">
        <v>1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v>16</v>
      </c>
      <c r="E127" s="18"/>
      <c r="F127" s="18"/>
      <c r="G127" s="18"/>
      <c r="H127" s="12">
        <f t="shared" si="27"/>
        <v>0</v>
      </c>
      <c r="I127" s="18">
        <v>11</v>
      </c>
      <c r="J127" s="18"/>
      <c r="K127" s="18"/>
      <c r="L127" s="12">
        <f t="shared" si="16"/>
        <v>11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5</v>
      </c>
      <c r="W127" s="18">
        <v>5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/>
      <c r="E128" s="18">
        <v>28</v>
      </c>
      <c r="F128" s="18"/>
      <c r="G128" s="18"/>
      <c r="H128" s="12">
        <f t="shared" si="27"/>
        <v>28</v>
      </c>
      <c r="I128" s="18">
        <v>7</v>
      </c>
      <c r="J128" s="18"/>
      <c r="K128" s="18"/>
      <c r="L128" s="12">
        <f t="shared" si="16"/>
        <v>7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21</v>
      </c>
      <c r="W128" s="18">
        <v>21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v>13</v>
      </c>
      <c r="E129" s="18">
        <v>28</v>
      </c>
      <c r="F129" s="18"/>
      <c r="G129" s="18"/>
      <c r="H129" s="12">
        <f t="shared" si="27"/>
        <v>28</v>
      </c>
      <c r="I129" s="18">
        <v>35</v>
      </c>
      <c r="J129" s="18"/>
      <c r="K129" s="18"/>
      <c r="L129" s="12">
        <f t="shared" si="16"/>
        <v>35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6</v>
      </c>
      <c r="W129" s="18">
        <v>6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/>
      <c r="E130" s="18"/>
      <c r="F130" s="18"/>
      <c r="G130" s="18"/>
      <c r="H130" s="12">
        <f t="shared" si="12"/>
        <v>0</v>
      </c>
      <c r="I130" s="18"/>
      <c r="J130" s="18"/>
      <c r="K130" s="18"/>
      <c r="L130" s="12">
        <f t="shared" si="16"/>
        <v>0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0</v>
      </c>
      <c r="W130" s="18"/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/>
      <c r="E131" s="18">
        <v>3</v>
      </c>
      <c r="F131" s="18"/>
      <c r="G131" s="18"/>
      <c r="H131" s="12">
        <f t="shared" si="12"/>
        <v>3</v>
      </c>
      <c r="I131" s="18"/>
      <c r="J131" s="18">
        <v>3</v>
      </c>
      <c r="K131" s="18"/>
      <c r="L131" s="12">
        <f t="shared" si="16"/>
        <v>3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/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v>19</v>
      </c>
      <c r="E133" s="18"/>
      <c r="F133" s="18"/>
      <c r="G133" s="18"/>
      <c r="H133" s="12">
        <f t="shared" ref="H133:H155" si="31">SUM(E133:G133)</f>
        <v>0</v>
      </c>
      <c r="I133" s="18">
        <v>5</v>
      </c>
      <c r="J133" s="18"/>
      <c r="K133" s="18"/>
      <c r="L133" s="12">
        <f t="shared" si="16"/>
        <v>5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14</v>
      </c>
      <c r="W133" s="18">
        <v>14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v>20</v>
      </c>
      <c r="E134" s="18"/>
      <c r="F134" s="18"/>
      <c r="G134" s="18"/>
      <c r="H134" s="12">
        <f t="shared" si="31"/>
        <v>0</v>
      </c>
      <c r="I134" s="18">
        <v>12</v>
      </c>
      <c r="J134" s="18"/>
      <c r="K134" s="18"/>
      <c r="L134" s="12">
        <f t="shared" si="16"/>
        <v>12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8</v>
      </c>
      <c r="W134" s="18">
        <v>8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v>21</v>
      </c>
      <c r="E135" s="18"/>
      <c r="F135" s="18"/>
      <c r="G135" s="18"/>
      <c r="H135" s="12">
        <f t="shared" si="31"/>
        <v>0</v>
      </c>
      <c r="I135" s="18">
        <v>7</v>
      </c>
      <c r="J135" s="18"/>
      <c r="K135" s="18"/>
      <c r="L135" s="12">
        <f t="shared" si="16"/>
        <v>7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14</v>
      </c>
      <c r="W135" s="18">
        <v>14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/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v>4</v>
      </c>
      <c r="E137" s="18"/>
      <c r="F137" s="18"/>
      <c r="G137" s="18"/>
      <c r="H137" s="12">
        <f>SUM(E137:G137)</f>
        <v>0</v>
      </c>
      <c r="I137" s="18">
        <v>4</v>
      </c>
      <c r="J137" s="18"/>
      <c r="K137" s="18"/>
      <c r="L137" s="12">
        <f t="shared" si="16"/>
        <v>4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v>16</v>
      </c>
      <c r="E138" s="18"/>
      <c r="F138" s="18"/>
      <c r="G138" s="18"/>
      <c r="H138" s="12">
        <f>SUM(E138:G138)</f>
        <v>0</v>
      </c>
      <c r="I138" s="18">
        <v>7</v>
      </c>
      <c r="J138" s="18"/>
      <c r="K138" s="18"/>
      <c r="L138" s="12">
        <f t="shared" ref="L138:L197" si="35">SUM(I138:K138)</f>
        <v>7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9</v>
      </c>
      <c r="W138" s="18">
        <v>9</v>
      </c>
      <c r="X138" s="19">
        <f>W138-V138</f>
        <v>0</v>
      </c>
      <c r="Y138" s="98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v>12</v>
      </c>
      <c r="E139" s="18"/>
      <c r="F139" s="18"/>
      <c r="G139" s="18"/>
      <c r="H139" s="12">
        <f t="shared" ref="H139" si="36">SUM(E139:G139)</f>
        <v>0</v>
      </c>
      <c r="I139" s="18">
        <v>1</v>
      </c>
      <c r="J139" s="18"/>
      <c r="K139" s="18"/>
      <c r="L139" s="12">
        <f t="shared" si="35"/>
        <v>1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11</v>
      </c>
      <c r="W139" s="18">
        <v>11</v>
      </c>
      <c r="X139" s="19">
        <f>W139-V139</f>
        <v>0</v>
      </c>
      <c r="Y139" s="98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v>6</v>
      </c>
      <c r="E140" s="18"/>
      <c r="F140" s="18"/>
      <c r="G140" s="18"/>
      <c r="H140" s="12">
        <f>SUM(E140:G140)</f>
        <v>0</v>
      </c>
      <c r="I140" s="18">
        <v>6</v>
      </c>
      <c r="J140" s="18"/>
      <c r="K140" s="18"/>
      <c r="L140" s="12">
        <f t="shared" si="35"/>
        <v>6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98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/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/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5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v>4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4</v>
      </c>
      <c r="W143" s="18">
        <v>4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/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v>10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5" si="38">S146+T146</f>
        <v>0</v>
      </c>
      <c r="V146" s="12">
        <f t="shared" si="37"/>
        <v>10</v>
      </c>
      <c r="W146" s="18">
        <v>10</v>
      </c>
      <c r="X146" s="19">
        <f t="shared" ref="X146:X155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v>13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13</v>
      </c>
      <c r="W147" s="18">
        <v>13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v>12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12</v>
      </c>
      <c r="W150" s="18">
        <v>12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v>7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7</v>
      </c>
      <c r="W151" s="18">
        <v>7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v>13</v>
      </c>
      <c r="E153" s="18"/>
      <c r="F153" s="18"/>
      <c r="G153" s="18"/>
      <c r="H153" s="12">
        <f t="shared" si="31"/>
        <v>0</v>
      </c>
      <c r="I153" s="18">
        <v>1</v>
      </c>
      <c r="J153" s="18"/>
      <c r="K153" s="18"/>
      <c r="L153" s="12">
        <f t="shared" si="35"/>
        <v>1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12</v>
      </c>
      <c r="W153" s="18">
        <v>12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v>6</v>
      </c>
      <c r="E154" s="18"/>
      <c r="F154" s="18"/>
      <c r="G154" s="18"/>
      <c r="H154" s="12">
        <f t="shared" si="31"/>
        <v>0</v>
      </c>
      <c r="I154" s="18">
        <v>5</v>
      </c>
      <c r="J154" s="18"/>
      <c r="K154" s="18"/>
      <c r="L154" s="12">
        <f t="shared" si="35"/>
        <v>5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</v>
      </c>
      <c r="W154" s="18">
        <v>1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v>31</v>
      </c>
      <c r="E155" s="18"/>
      <c r="F155" s="18"/>
      <c r="G155" s="18"/>
      <c r="H155" s="12">
        <f t="shared" si="31"/>
        <v>0</v>
      </c>
      <c r="I155" s="18">
        <v>6</v>
      </c>
      <c r="J155" s="18"/>
      <c r="K155" s="18"/>
      <c r="L155" s="12">
        <f t="shared" si="35"/>
        <v>6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25</v>
      </c>
      <c r="W155" s="18">
        <v>25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/>
      <c r="E156" s="18">
        <v>120</v>
      </c>
      <c r="F156" s="18"/>
      <c r="G156" s="18"/>
      <c r="H156" s="12">
        <f t="shared" ref="H156" si="40">SUM(E156:G156)</f>
        <v>120</v>
      </c>
      <c r="I156" s="18">
        <v>31</v>
      </c>
      <c r="J156" s="18"/>
      <c r="K156" s="18">
        <v>52</v>
      </c>
      <c r="L156" s="12">
        <f t="shared" si="35"/>
        <v>83</v>
      </c>
      <c r="M156" s="18"/>
      <c r="N156" s="18"/>
      <c r="O156" s="18"/>
      <c r="P156" s="18"/>
      <c r="Q156" s="18"/>
      <c r="R156" s="14">
        <f t="shared" ref="R156" si="41">SUM(M156:Q156)</f>
        <v>0</v>
      </c>
      <c r="S156" s="18"/>
      <c r="T156" s="18"/>
      <c r="U156" s="12">
        <f t="shared" ref="U156" si="42">S156+T156</f>
        <v>0</v>
      </c>
      <c r="V156" s="12">
        <f t="shared" ref="V156" si="43">D156+H156-L156-R156-U156</f>
        <v>37</v>
      </c>
      <c r="W156" s="18">
        <v>40</v>
      </c>
      <c r="X156" s="19">
        <f t="shared" ref="X156" si="44">W156-V156</f>
        <v>3</v>
      </c>
      <c r="Y156" s="21" t="s">
        <v>135</v>
      </c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/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ref="R157:R197" si="45">SUM(M157:Q157)</f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/>
      <c r="E158" s="18">
        <v>4</v>
      </c>
      <c r="F158" s="18"/>
      <c r="G158" s="18"/>
      <c r="H158" s="12">
        <f t="shared" ref="H158:H196" si="46">SUM(E158:G158)</f>
        <v>4</v>
      </c>
      <c r="I158" s="18">
        <v>4</v>
      </c>
      <c r="J158" s="18"/>
      <c r="K158" s="18"/>
      <c r="L158" s="12">
        <f t="shared" si="35"/>
        <v>4</v>
      </c>
      <c r="M158" s="18"/>
      <c r="N158" s="18"/>
      <c r="O158" s="18"/>
      <c r="P158" s="18"/>
      <c r="Q158" s="18"/>
      <c r="R158" s="14">
        <f t="shared" si="45"/>
        <v>0</v>
      </c>
      <c r="S158" s="18"/>
      <c r="T158" s="18"/>
      <c r="U158" s="12">
        <f t="shared" ref="U158:U184" si="47">S158+T158</f>
        <v>0</v>
      </c>
      <c r="V158" s="12">
        <f t="shared" ref="V158:V196" si="48">D158+H158-L158-R158-U158</f>
        <v>0</v>
      </c>
      <c r="W158" s="18"/>
      <c r="X158" s="19">
        <f t="shared" ref="X158:X184" si="49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/>
      <c r="E159" s="18">
        <v>4</v>
      </c>
      <c r="F159" s="18"/>
      <c r="G159" s="18"/>
      <c r="H159" s="12">
        <f t="shared" si="46"/>
        <v>4</v>
      </c>
      <c r="I159" s="18">
        <v>4</v>
      </c>
      <c r="J159" s="18"/>
      <c r="K159" s="18"/>
      <c r="L159" s="12">
        <f t="shared" si="35"/>
        <v>4</v>
      </c>
      <c r="M159" s="18"/>
      <c r="N159" s="18"/>
      <c r="O159" s="18"/>
      <c r="P159" s="18"/>
      <c r="Q159" s="18"/>
      <c r="R159" s="14">
        <f t="shared" si="45"/>
        <v>0</v>
      </c>
      <c r="S159" s="18"/>
      <c r="T159" s="18"/>
      <c r="U159" s="12">
        <f t="shared" si="47"/>
        <v>0</v>
      </c>
      <c r="V159" s="12">
        <f t="shared" si="48"/>
        <v>0</v>
      </c>
      <c r="W159" s="18"/>
      <c r="X159" s="19">
        <f t="shared" si="49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/>
      <c r="E160" s="18"/>
      <c r="F160" s="18"/>
      <c r="G160" s="18"/>
      <c r="H160" s="12">
        <f t="shared" si="46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5"/>
        <v>0</v>
      </c>
      <c r="S160" s="18"/>
      <c r="T160" s="18"/>
      <c r="U160" s="12">
        <f t="shared" si="47"/>
        <v>0</v>
      </c>
      <c r="V160" s="12">
        <f t="shared" si="48"/>
        <v>0</v>
      </c>
      <c r="W160" s="18"/>
      <c r="X160" s="19">
        <f t="shared" si="49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/>
      <c r="E161" s="18"/>
      <c r="F161" s="18"/>
      <c r="G161" s="18"/>
      <c r="H161" s="12">
        <f t="shared" si="46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5"/>
        <v>0</v>
      </c>
      <c r="S161" s="18"/>
      <c r="T161" s="18"/>
      <c r="U161" s="12">
        <f t="shared" si="47"/>
        <v>0</v>
      </c>
      <c r="V161" s="12">
        <f t="shared" si="48"/>
        <v>0</v>
      </c>
      <c r="W161" s="18"/>
      <c r="X161" s="19">
        <f t="shared" si="49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/>
      <c r="E162" s="18"/>
      <c r="F162" s="18"/>
      <c r="G162" s="18"/>
      <c r="H162" s="12">
        <f t="shared" si="46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5"/>
        <v>0</v>
      </c>
      <c r="S162" s="18"/>
      <c r="T162" s="18"/>
      <c r="U162" s="12">
        <f t="shared" si="47"/>
        <v>0</v>
      </c>
      <c r="V162" s="12">
        <f t="shared" si="48"/>
        <v>0</v>
      </c>
      <c r="W162" s="18"/>
      <c r="X162" s="19">
        <f t="shared" si="49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/>
      <c r="E163" s="18"/>
      <c r="F163" s="18"/>
      <c r="G163" s="18"/>
      <c r="H163" s="12">
        <f t="shared" si="46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5"/>
        <v>0</v>
      </c>
      <c r="S163" s="18"/>
      <c r="T163" s="18"/>
      <c r="U163" s="12">
        <f t="shared" si="47"/>
        <v>0</v>
      </c>
      <c r="V163" s="12">
        <f t="shared" si="48"/>
        <v>0</v>
      </c>
      <c r="W163" s="18"/>
      <c r="X163" s="19">
        <f t="shared" si="49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/>
      <c r="E164" s="18">
        <v>14</v>
      </c>
      <c r="F164" s="18"/>
      <c r="G164" s="18"/>
      <c r="H164" s="12">
        <f t="shared" si="46"/>
        <v>14</v>
      </c>
      <c r="I164" s="18">
        <v>14</v>
      </c>
      <c r="J164" s="18"/>
      <c r="K164" s="18"/>
      <c r="L164" s="12">
        <f t="shared" si="35"/>
        <v>14</v>
      </c>
      <c r="M164" s="18"/>
      <c r="N164" s="18"/>
      <c r="O164" s="18"/>
      <c r="P164" s="18"/>
      <c r="Q164" s="18"/>
      <c r="R164" s="14">
        <f t="shared" si="45"/>
        <v>0</v>
      </c>
      <c r="S164" s="18"/>
      <c r="T164" s="18"/>
      <c r="U164" s="12">
        <f t="shared" si="47"/>
        <v>0</v>
      </c>
      <c r="V164" s="12">
        <f t="shared" si="48"/>
        <v>0</v>
      </c>
      <c r="W164" s="18"/>
      <c r="X164" s="19">
        <f t="shared" si="49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/>
      <c r="E165" s="18">
        <v>1</v>
      </c>
      <c r="F165" s="18"/>
      <c r="G165" s="18"/>
      <c r="H165" s="12">
        <f t="shared" si="46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5"/>
        <v>0</v>
      </c>
      <c r="S165" s="18"/>
      <c r="T165" s="18"/>
      <c r="U165" s="12">
        <f t="shared" si="47"/>
        <v>0</v>
      </c>
      <c r="V165" s="12">
        <f t="shared" si="48"/>
        <v>0</v>
      </c>
      <c r="W165" s="18"/>
      <c r="X165" s="19">
        <f t="shared" si="49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/>
      <c r="E166" s="18">
        <v>6</v>
      </c>
      <c r="F166" s="18"/>
      <c r="G166" s="18"/>
      <c r="H166" s="12">
        <f t="shared" si="46"/>
        <v>6</v>
      </c>
      <c r="I166" s="18">
        <v>6</v>
      </c>
      <c r="J166" s="18"/>
      <c r="K166" s="18"/>
      <c r="L166" s="12">
        <f t="shared" si="35"/>
        <v>6</v>
      </c>
      <c r="M166" s="18"/>
      <c r="N166" s="18"/>
      <c r="O166" s="18"/>
      <c r="P166" s="18"/>
      <c r="Q166" s="18"/>
      <c r="R166" s="14">
        <f t="shared" si="45"/>
        <v>0</v>
      </c>
      <c r="S166" s="18"/>
      <c r="T166" s="18"/>
      <c r="U166" s="12">
        <f t="shared" si="47"/>
        <v>0</v>
      </c>
      <c r="V166" s="12">
        <f t="shared" si="48"/>
        <v>0</v>
      </c>
      <c r="W166" s="18"/>
      <c r="X166" s="19">
        <f t="shared" si="49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/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8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/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8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/>
      <c r="E169" s="18">
        <v>20</v>
      </c>
      <c r="F169" s="18"/>
      <c r="G169" s="18"/>
      <c r="H169" s="12">
        <f>SUM(E169:G169)</f>
        <v>20</v>
      </c>
      <c r="I169" s="18">
        <v>20</v>
      </c>
      <c r="J169" s="18"/>
      <c r="K169" s="18"/>
      <c r="L169" s="12">
        <f t="shared" si="35"/>
        <v>20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8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/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8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/>
      <c r="E171" s="18">
        <v>4</v>
      </c>
      <c r="F171" s="18"/>
      <c r="G171" s="18"/>
      <c r="H171" s="12">
        <f>SUM(E171:G171)</f>
        <v>4</v>
      </c>
      <c r="I171" s="18">
        <v>4</v>
      </c>
      <c r="J171" s="18"/>
      <c r="K171" s="18"/>
      <c r="L171" s="12">
        <f t="shared" si="35"/>
        <v>4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8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/>
      <c r="E172" s="18">
        <v>7</v>
      </c>
      <c r="F172" s="18"/>
      <c r="G172" s="18"/>
      <c r="H172" s="12">
        <f t="shared" si="46"/>
        <v>7</v>
      </c>
      <c r="I172" s="18">
        <v>7</v>
      </c>
      <c r="J172" s="18"/>
      <c r="K172" s="18"/>
      <c r="L172" s="12">
        <f t="shared" si="35"/>
        <v>7</v>
      </c>
      <c r="M172" s="18"/>
      <c r="N172" s="18"/>
      <c r="O172" s="18"/>
      <c r="P172" s="18"/>
      <c r="Q172" s="18"/>
      <c r="R172" s="14">
        <f t="shared" si="45"/>
        <v>0</v>
      </c>
      <c r="S172" s="18"/>
      <c r="T172" s="18"/>
      <c r="U172" s="12">
        <f t="shared" si="47"/>
        <v>0</v>
      </c>
      <c r="V172" s="12">
        <f t="shared" si="48"/>
        <v>0</v>
      </c>
      <c r="W172" s="18"/>
      <c r="X172" s="19">
        <f t="shared" si="49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/>
      <c r="E173" s="18"/>
      <c r="F173" s="18"/>
      <c r="G173" s="18"/>
      <c r="H173" s="12">
        <f t="shared" si="46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5"/>
        <v>0</v>
      </c>
      <c r="S173" s="18"/>
      <c r="T173" s="18"/>
      <c r="U173" s="12">
        <f t="shared" si="47"/>
        <v>0</v>
      </c>
      <c r="V173" s="12">
        <f t="shared" si="48"/>
        <v>0</v>
      </c>
      <c r="W173" s="18"/>
      <c r="X173" s="19">
        <f t="shared" si="49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/>
      <c r="E174" s="18"/>
      <c r="F174" s="18"/>
      <c r="G174" s="18"/>
      <c r="H174" s="12">
        <f t="shared" si="46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5"/>
        <v>0</v>
      </c>
      <c r="S174" s="18"/>
      <c r="T174" s="18"/>
      <c r="U174" s="12">
        <f t="shared" si="47"/>
        <v>0</v>
      </c>
      <c r="V174" s="12">
        <f t="shared" si="48"/>
        <v>0</v>
      </c>
      <c r="W174" s="18"/>
      <c r="X174" s="19">
        <f t="shared" si="49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/>
      <c r="E175" s="18"/>
      <c r="F175" s="18"/>
      <c r="G175" s="18"/>
      <c r="H175" s="12">
        <f t="shared" si="46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5"/>
        <v>0</v>
      </c>
      <c r="S175" s="18"/>
      <c r="T175" s="18"/>
      <c r="U175" s="12">
        <f t="shared" si="47"/>
        <v>0</v>
      </c>
      <c r="V175" s="12">
        <f t="shared" si="48"/>
        <v>0</v>
      </c>
      <c r="W175" s="18"/>
      <c r="X175" s="19">
        <f t="shared" si="49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v>4</v>
      </c>
      <c r="E176" s="18"/>
      <c r="F176" s="18"/>
      <c r="G176" s="18"/>
      <c r="H176" s="12">
        <f>SUM(E176:G176)</f>
        <v>0</v>
      </c>
      <c r="I176" s="18">
        <v>3</v>
      </c>
      <c r="J176" s="18"/>
      <c r="K176" s="18"/>
      <c r="L176" s="12">
        <f t="shared" si="35"/>
        <v>3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8"/>
        <v>1</v>
      </c>
      <c r="W176" s="18">
        <v>1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v>74</v>
      </c>
      <c r="E177" s="18"/>
      <c r="F177" s="18"/>
      <c r="G177" s="18"/>
      <c r="H177" s="12">
        <f t="shared" si="46"/>
        <v>0</v>
      </c>
      <c r="I177" s="18">
        <v>2</v>
      </c>
      <c r="J177" s="18"/>
      <c r="K177" s="18"/>
      <c r="L177" s="12">
        <f t="shared" si="35"/>
        <v>2</v>
      </c>
      <c r="M177" s="18"/>
      <c r="N177" s="18"/>
      <c r="O177" s="18"/>
      <c r="P177" s="18"/>
      <c r="Q177" s="18"/>
      <c r="R177" s="14">
        <f t="shared" si="45"/>
        <v>0</v>
      </c>
      <c r="S177" s="18"/>
      <c r="T177" s="18"/>
      <c r="U177" s="12">
        <f t="shared" si="47"/>
        <v>0</v>
      </c>
      <c r="V177" s="12">
        <f t="shared" si="48"/>
        <v>72</v>
      </c>
      <c r="W177" s="18">
        <f>48+24</f>
        <v>72</v>
      </c>
      <c r="X177" s="19">
        <f t="shared" si="49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/>
      <c r="E178" s="18"/>
      <c r="F178" s="18"/>
      <c r="G178" s="18"/>
      <c r="H178" s="12">
        <f t="shared" si="46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5"/>
        <v>0</v>
      </c>
      <c r="S178" s="18"/>
      <c r="T178" s="18"/>
      <c r="U178" s="12">
        <f t="shared" si="47"/>
        <v>0</v>
      </c>
      <c r="V178" s="12">
        <f t="shared" si="48"/>
        <v>0</v>
      </c>
      <c r="W178" s="18"/>
      <c r="X178" s="19">
        <f t="shared" si="49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/>
      <c r="E179" s="18">
        <v>4</v>
      </c>
      <c r="F179" s="18"/>
      <c r="G179" s="18"/>
      <c r="H179" s="12">
        <f t="shared" si="46"/>
        <v>4</v>
      </c>
      <c r="I179" s="18">
        <v>4</v>
      </c>
      <c r="J179" s="18"/>
      <c r="K179" s="18"/>
      <c r="L179" s="12">
        <f t="shared" si="35"/>
        <v>4</v>
      </c>
      <c r="M179" s="18"/>
      <c r="N179" s="18"/>
      <c r="O179" s="18"/>
      <c r="P179" s="18"/>
      <c r="Q179" s="18"/>
      <c r="R179" s="14">
        <f t="shared" si="45"/>
        <v>0</v>
      </c>
      <c r="S179" s="18"/>
      <c r="T179" s="18"/>
      <c r="U179" s="12">
        <f t="shared" si="47"/>
        <v>0</v>
      </c>
      <c r="V179" s="12">
        <f t="shared" si="48"/>
        <v>0</v>
      </c>
      <c r="W179" s="18"/>
      <c r="X179" s="19">
        <f t="shared" si="49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/>
      <c r="E180" s="18">
        <v>16</v>
      </c>
      <c r="F180" s="18"/>
      <c r="G180" s="18"/>
      <c r="H180" s="12">
        <f t="shared" si="46"/>
        <v>16</v>
      </c>
      <c r="I180" s="18">
        <v>16</v>
      </c>
      <c r="J180" s="18"/>
      <c r="K180" s="18"/>
      <c r="L180" s="12">
        <f t="shared" si="35"/>
        <v>16</v>
      </c>
      <c r="M180" s="18"/>
      <c r="N180" s="18"/>
      <c r="O180" s="18"/>
      <c r="P180" s="18"/>
      <c r="Q180" s="18"/>
      <c r="R180" s="14">
        <f t="shared" si="45"/>
        <v>0</v>
      </c>
      <c r="S180" s="18"/>
      <c r="T180" s="18"/>
      <c r="U180" s="12">
        <f t="shared" si="47"/>
        <v>0</v>
      </c>
      <c r="V180" s="12">
        <f t="shared" si="48"/>
        <v>0</v>
      </c>
      <c r="W180" s="18"/>
      <c r="X180" s="19">
        <f t="shared" si="49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/>
      <c r="E181" s="18"/>
      <c r="F181" s="18"/>
      <c r="G181" s="18"/>
      <c r="H181" s="12">
        <f t="shared" si="46"/>
        <v>0</v>
      </c>
      <c r="I181" s="18"/>
      <c r="J181" s="18"/>
      <c r="K181" s="18"/>
      <c r="L181" s="12">
        <f t="shared" si="35"/>
        <v>0</v>
      </c>
      <c r="M181" s="18"/>
      <c r="N181" s="18"/>
      <c r="O181" s="18"/>
      <c r="P181" s="18"/>
      <c r="Q181" s="18"/>
      <c r="R181" s="14">
        <f t="shared" si="45"/>
        <v>0</v>
      </c>
      <c r="S181" s="18"/>
      <c r="T181" s="18"/>
      <c r="U181" s="12">
        <f t="shared" si="47"/>
        <v>0</v>
      </c>
      <c r="V181" s="12">
        <f t="shared" si="48"/>
        <v>0</v>
      </c>
      <c r="W181" s="18"/>
      <c r="X181" s="19">
        <f t="shared" si="49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/>
      <c r="E182" s="18">
        <v>3</v>
      </c>
      <c r="F182" s="18"/>
      <c r="G182" s="18"/>
      <c r="H182" s="12">
        <f t="shared" si="46"/>
        <v>3</v>
      </c>
      <c r="I182" s="18">
        <v>3</v>
      </c>
      <c r="J182" s="18"/>
      <c r="K182" s="18"/>
      <c r="L182" s="12">
        <f t="shared" si="35"/>
        <v>3</v>
      </c>
      <c r="M182" s="18"/>
      <c r="N182" s="18"/>
      <c r="O182" s="18"/>
      <c r="P182" s="18"/>
      <c r="Q182" s="18"/>
      <c r="R182" s="14">
        <f t="shared" si="45"/>
        <v>0</v>
      </c>
      <c r="S182" s="18"/>
      <c r="T182" s="18"/>
      <c r="U182" s="12">
        <f t="shared" si="47"/>
        <v>0</v>
      </c>
      <c r="V182" s="12">
        <f t="shared" si="48"/>
        <v>0</v>
      </c>
      <c r="W182" s="18"/>
      <c r="X182" s="19">
        <f t="shared" si="49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/>
      <c r="E183" s="18"/>
      <c r="F183" s="18"/>
      <c r="G183" s="18"/>
      <c r="H183" s="12">
        <f t="shared" si="46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5"/>
        <v>0</v>
      </c>
      <c r="S183" s="18"/>
      <c r="T183" s="18"/>
      <c r="U183" s="12">
        <f t="shared" si="47"/>
        <v>0</v>
      </c>
      <c r="V183" s="12">
        <f t="shared" si="48"/>
        <v>0</v>
      </c>
      <c r="W183" s="18"/>
      <c r="X183" s="19">
        <f t="shared" si="49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v>26</v>
      </c>
      <c r="E184" s="18"/>
      <c r="F184" s="18"/>
      <c r="G184" s="18"/>
      <c r="H184" s="12">
        <f t="shared" si="46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5"/>
        <v>0</v>
      </c>
      <c r="S184" s="18"/>
      <c r="T184" s="18"/>
      <c r="U184" s="12">
        <f t="shared" si="47"/>
        <v>0</v>
      </c>
      <c r="V184" s="12">
        <f t="shared" si="48"/>
        <v>26</v>
      </c>
      <c r="W184" s="18">
        <v>26</v>
      </c>
      <c r="X184" s="19">
        <f t="shared" si="49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v>26</v>
      </c>
      <c r="E185" s="18"/>
      <c r="F185" s="18"/>
      <c r="G185" s="18"/>
      <c r="H185" s="12">
        <f>SUM(E185:G185)</f>
        <v>0</v>
      </c>
      <c r="I185" s="18">
        <v>7</v>
      </c>
      <c r="J185" s="18"/>
      <c r="K185" s="18"/>
      <c r="L185" s="12">
        <f t="shared" si="35"/>
        <v>7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8"/>
        <v>19</v>
      </c>
      <c r="W185" s="18">
        <v>19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v>5</v>
      </c>
      <c r="E186" s="18"/>
      <c r="F186" s="18"/>
      <c r="G186" s="18"/>
      <c r="H186" s="12">
        <f t="shared" si="46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5"/>
        <v>0</v>
      </c>
      <c r="S186" s="18"/>
      <c r="T186" s="18"/>
      <c r="U186" s="12">
        <f t="shared" ref="U186:U196" si="50">S186+T186</f>
        <v>0</v>
      </c>
      <c r="V186" s="12">
        <f t="shared" si="48"/>
        <v>3</v>
      </c>
      <c r="W186" s="18">
        <v>3</v>
      </c>
      <c r="X186" s="19">
        <f t="shared" ref="X186:X196" si="51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v>47</v>
      </c>
      <c r="E187" s="18"/>
      <c r="F187" s="18"/>
      <c r="G187" s="18"/>
      <c r="H187" s="12">
        <f t="shared" si="46"/>
        <v>0</v>
      </c>
      <c r="I187" s="18">
        <v>7</v>
      </c>
      <c r="J187" s="18"/>
      <c r="K187" s="18">
        <v>13</v>
      </c>
      <c r="L187" s="12">
        <f t="shared" si="35"/>
        <v>20</v>
      </c>
      <c r="M187" s="18"/>
      <c r="N187" s="18"/>
      <c r="O187" s="18"/>
      <c r="P187" s="18"/>
      <c r="Q187" s="18"/>
      <c r="R187" s="14">
        <f t="shared" si="45"/>
        <v>0</v>
      </c>
      <c r="S187" s="18"/>
      <c r="T187" s="18"/>
      <c r="U187" s="12">
        <f t="shared" si="50"/>
        <v>0</v>
      </c>
      <c r="V187" s="12">
        <f t="shared" si="48"/>
        <v>27</v>
      </c>
      <c r="W187" s="18">
        <v>27</v>
      </c>
      <c r="X187" s="19">
        <f t="shared" si="51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v>45</v>
      </c>
      <c r="E188" s="18"/>
      <c r="F188" s="18"/>
      <c r="G188" s="18"/>
      <c r="H188" s="12">
        <f t="shared" si="46"/>
        <v>0</v>
      </c>
      <c r="I188" s="18">
        <v>3</v>
      </c>
      <c r="J188" s="18"/>
      <c r="K188" s="18"/>
      <c r="L188" s="12">
        <f t="shared" si="35"/>
        <v>3</v>
      </c>
      <c r="M188" s="18"/>
      <c r="N188" s="18"/>
      <c r="O188" s="18"/>
      <c r="P188" s="18"/>
      <c r="Q188" s="18"/>
      <c r="R188" s="14">
        <f t="shared" si="45"/>
        <v>0</v>
      </c>
      <c r="S188" s="18"/>
      <c r="T188" s="18"/>
      <c r="U188" s="12">
        <f t="shared" si="50"/>
        <v>0</v>
      </c>
      <c r="V188" s="12">
        <f t="shared" si="48"/>
        <v>42</v>
      </c>
      <c r="W188" s="18">
        <f>24+18</f>
        <v>42</v>
      </c>
      <c r="X188" s="19">
        <f t="shared" si="51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v>47</v>
      </c>
      <c r="E189" s="18"/>
      <c r="F189" s="18"/>
      <c r="G189" s="18"/>
      <c r="H189" s="12">
        <f>SUM(E189:G189)</f>
        <v>0</v>
      </c>
      <c r="I189" s="18">
        <v>5</v>
      </c>
      <c r="J189" s="18"/>
      <c r="K189" s="18"/>
      <c r="L189" s="12">
        <f t="shared" si="35"/>
        <v>5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42</v>
      </c>
      <c r="W189" s="18">
        <f>24+18</f>
        <v>42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v>21</v>
      </c>
      <c r="E190" s="18"/>
      <c r="F190" s="18"/>
      <c r="G190" s="18"/>
      <c r="H190" s="12">
        <f t="shared" si="46"/>
        <v>0</v>
      </c>
      <c r="I190" s="18">
        <v>21</v>
      </c>
      <c r="J190" s="18"/>
      <c r="K190" s="18"/>
      <c r="L190" s="12">
        <f t="shared" si="35"/>
        <v>21</v>
      </c>
      <c r="M190" s="18"/>
      <c r="N190" s="18"/>
      <c r="O190" s="18"/>
      <c r="P190" s="18"/>
      <c r="Q190" s="18"/>
      <c r="R190" s="14">
        <f t="shared" si="45"/>
        <v>0</v>
      </c>
      <c r="S190" s="18"/>
      <c r="T190" s="18"/>
      <c r="U190" s="12">
        <f t="shared" si="50"/>
        <v>0</v>
      </c>
      <c r="V190" s="12">
        <f t="shared" si="48"/>
        <v>0</v>
      </c>
      <c r="W190" s="18"/>
      <c r="X190" s="19">
        <f t="shared" si="51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/>
      <c r="E191" s="18">
        <v>12</v>
      </c>
      <c r="F191" s="18"/>
      <c r="G191" s="18"/>
      <c r="H191" s="12">
        <f t="shared" si="46"/>
        <v>12</v>
      </c>
      <c r="I191" s="18">
        <v>12</v>
      </c>
      <c r="J191" s="18"/>
      <c r="K191" s="18"/>
      <c r="L191" s="12">
        <f t="shared" si="35"/>
        <v>12</v>
      </c>
      <c r="M191" s="18"/>
      <c r="N191" s="18"/>
      <c r="O191" s="18"/>
      <c r="P191" s="18"/>
      <c r="Q191" s="18"/>
      <c r="R191" s="14">
        <f t="shared" si="45"/>
        <v>0</v>
      </c>
      <c r="S191" s="18"/>
      <c r="T191" s="18"/>
      <c r="U191" s="12">
        <f t="shared" si="50"/>
        <v>0</v>
      </c>
      <c r="V191" s="12">
        <f t="shared" si="48"/>
        <v>0</v>
      </c>
      <c r="W191" s="18"/>
      <c r="X191" s="19">
        <f t="shared" si="51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/>
      <c r="E192" s="18">
        <v>3</v>
      </c>
      <c r="F192" s="18"/>
      <c r="G192" s="18"/>
      <c r="H192" s="12">
        <f t="shared" si="46"/>
        <v>3</v>
      </c>
      <c r="I192" s="18">
        <v>3</v>
      </c>
      <c r="J192" s="18"/>
      <c r="K192" s="18"/>
      <c r="L192" s="12">
        <f t="shared" si="35"/>
        <v>3</v>
      </c>
      <c r="M192" s="18"/>
      <c r="N192" s="18"/>
      <c r="O192" s="18"/>
      <c r="P192" s="18"/>
      <c r="Q192" s="18"/>
      <c r="R192" s="14">
        <f t="shared" si="45"/>
        <v>0</v>
      </c>
      <c r="S192" s="18"/>
      <c r="T192" s="18"/>
      <c r="U192" s="12">
        <f t="shared" si="50"/>
        <v>0</v>
      </c>
      <c r="V192" s="12">
        <f t="shared" si="48"/>
        <v>0</v>
      </c>
      <c r="W192" s="18"/>
      <c r="X192" s="19">
        <f t="shared" si="51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/>
      <c r="E193" s="18"/>
      <c r="F193" s="18"/>
      <c r="G193" s="18"/>
      <c r="H193" s="12">
        <f t="shared" si="46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5"/>
        <v>0</v>
      </c>
      <c r="S193" s="18"/>
      <c r="T193" s="18"/>
      <c r="U193" s="12">
        <f t="shared" si="50"/>
        <v>0</v>
      </c>
      <c r="V193" s="12">
        <f t="shared" si="48"/>
        <v>0</v>
      </c>
      <c r="W193" s="18"/>
      <c r="X193" s="19">
        <f t="shared" si="51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228</v>
      </c>
      <c r="C194" s="18"/>
      <c r="D194" s="13"/>
      <c r="E194" s="18">
        <v>13</v>
      </c>
      <c r="F194" s="18"/>
      <c r="G194" s="18"/>
      <c r="H194" s="12">
        <f t="shared" si="46"/>
        <v>13</v>
      </c>
      <c r="I194" s="18">
        <v>13</v>
      </c>
      <c r="J194" s="18"/>
      <c r="K194" s="18"/>
      <c r="L194" s="12">
        <f t="shared" si="35"/>
        <v>13</v>
      </c>
      <c r="M194" s="18"/>
      <c r="N194" s="18"/>
      <c r="O194" s="18"/>
      <c r="P194" s="18"/>
      <c r="Q194" s="18"/>
      <c r="R194" s="14">
        <f t="shared" ref="R194" si="52">SUM(M194:Q194)</f>
        <v>0</v>
      </c>
      <c r="S194" s="18"/>
      <c r="T194" s="18"/>
      <c r="U194" s="12">
        <f t="shared" ref="U194" si="53">S194+T194</f>
        <v>0</v>
      </c>
      <c r="V194" s="12">
        <f t="shared" ref="V194" si="54">D194+H194-L194-R194-U194</f>
        <v>0</v>
      </c>
      <c r="W194" s="18"/>
      <c r="X194" s="19">
        <f t="shared" ref="X194" si="55">W194-V194</f>
        <v>0</v>
      </c>
      <c r="Y194" s="21"/>
      <c r="Z194" s="20"/>
    </row>
    <row r="195" spans="1:28" ht="18" customHeight="1" x14ac:dyDescent="0.2">
      <c r="A195" s="16">
        <v>9500002</v>
      </c>
      <c r="B195" s="17" t="s">
        <v>220</v>
      </c>
      <c r="C195" s="18">
        <v>4000</v>
      </c>
      <c r="D195" s="13"/>
      <c r="E195" s="18"/>
      <c r="F195" s="18"/>
      <c r="G195" s="18"/>
      <c r="H195" s="12">
        <f t="shared" si="46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5"/>
        <v>0</v>
      </c>
      <c r="S195" s="18"/>
      <c r="T195" s="18"/>
      <c r="U195" s="12">
        <f t="shared" si="50"/>
        <v>0</v>
      </c>
      <c r="V195" s="12">
        <f t="shared" si="48"/>
        <v>0</v>
      </c>
      <c r="W195" s="18"/>
      <c r="X195" s="19">
        <f t="shared" si="51"/>
        <v>0</v>
      </c>
      <c r="Y195" s="21"/>
      <c r="Z195" s="20"/>
    </row>
    <row r="196" spans="1:28" ht="18" customHeight="1" x14ac:dyDescent="0.2">
      <c r="A196" s="16">
        <v>9500003</v>
      </c>
      <c r="B196" s="17" t="s">
        <v>221</v>
      </c>
      <c r="C196" s="18">
        <v>5000</v>
      </c>
      <c r="D196" s="13"/>
      <c r="E196" s="18">
        <v>1</v>
      </c>
      <c r="F196" s="18"/>
      <c r="G196" s="18"/>
      <c r="H196" s="12">
        <f t="shared" si="46"/>
        <v>1</v>
      </c>
      <c r="I196" s="18">
        <v>1</v>
      </c>
      <c r="J196" s="18"/>
      <c r="K196" s="18"/>
      <c r="L196" s="12">
        <f t="shared" si="35"/>
        <v>1</v>
      </c>
      <c r="M196" s="18"/>
      <c r="N196" s="18"/>
      <c r="O196" s="18"/>
      <c r="P196" s="18"/>
      <c r="Q196" s="18"/>
      <c r="R196" s="14">
        <f t="shared" si="45"/>
        <v>0</v>
      </c>
      <c r="S196" s="18"/>
      <c r="T196" s="18"/>
      <c r="U196" s="12">
        <f t="shared" si="50"/>
        <v>0</v>
      </c>
      <c r="V196" s="12">
        <f t="shared" si="48"/>
        <v>0</v>
      </c>
      <c r="W196" s="18"/>
      <c r="X196" s="19">
        <f t="shared" si="51"/>
        <v>0</v>
      </c>
      <c r="Y196" s="21"/>
      <c r="Z196" s="20"/>
    </row>
    <row r="197" spans="1:28" ht="18" customHeight="1" x14ac:dyDescent="0.2">
      <c r="A197" s="10"/>
      <c r="B197" s="31" t="s">
        <v>222</v>
      </c>
      <c r="C197" s="12"/>
      <c r="D197" s="13"/>
      <c r="E197" s="13"/>
      <c r="F197" s="13"/>
      <c r="G197" s="13"/>
      <c r="H197" s="12"/>
      <c r="I197" s="13"/>
      <c r="J197" s="13"/>
      <c r="K197" s="13"/>
      <c r="L197" s="12">
        <f t="shared" si="35"/>
        <v>0</v>
      </c>
      <c r="M197" s="13"/>
      <c r="N197" s="13"/>
      <c r="O197" s="13"/>
      <c r="P197" s="13"/>
      <c r="Q197" s="13"/>
      <c r="R197" s="14">
        <f t="shared" si="45"/>
        <v>0</v>
      </c>
      <c r="S197" s="13"/>
      <c r="T197" s="13"/>
      <c r="U197" s="12"/>
      <c r="V197" s="12"/>
      <c r="W197" s="13"/>
      <c r="X197" s="12"/>
      <c r="Y197" s="21"/>
      <c r="Z197" s="20"/>
    </row>
    <row r="199" spans="1:28" ht="25.5" customHeight="1" x14ac:dyDescent="0.2">
      <c r="D199" s="33">
        <f>SUM(D9:D197)</f>
        <v>703</v>
      </c>
      <c r="E199" s="34"/>
      <c r="F199" s="34"/>
      <c r="G199" s="34"/>
      <c r="H199" s="34"/>
      <c r="I199" s="33">
        <f>SUM(I9:I197)</f>
        <v>879</v>
      </c>
      <c r="J199" s="33">
        <f>SUM(J9:J197)</f>
        <v>3</v>
      </c>
      <c r="K199" s="33"/>
      <c r="L199" s="34"/>
      <c r="M199" s="34"/>
      <c r="N199" s="34"/>
      <c r="O199" s="34"/>
      <c r="P199" s="34"/>
      <c r="Q199" s="33">
        <f>SUM(Q9:Q197)</f>
        <v>1</v>
      </c>
      <c r="R199" s="33">
        <f>SUM(R9:R197)</f>
        <v>8</v>
      </c>
      <c r="S199" s="33">
        <f>SUM(S9:S197)</f>
        <v>28</v>
      </c>
      <c r="T199" s="34"/>
      <c r="U199" s="34"/>
      <c r="V199" s="33"/>
      <c r="W199" s="33">
        <f>SUM(W9:W197)</f>
        <v>590</v>
      </c>
      <c r="X199" s="33">
        <f>SUM(X9:X197)</f>
        <v>2</v>
      </c>
    </row>
    <row r="200" spans="1:28" ht="12.75" customHeight="1" x14ac:dyDescent="0.2"/>
    <row r="201" spans="1:28" s="1" customFormat="1" x14ac:dyDescent="0.2">
      <c r="A201" s="32"/>
      <c r="B201" s="32" t="s">
        <v>223</v>
      </c>
      <c r="I201" s="36" t="s">
        <v>224</v>
      </c>
      <c r="S201" s="1" t="s">
        <v>225</v>
      </c>
      <c r="V201" s="2"/>
      <c r="W201" s="2"/>
      <c r="X201" s="2"/>
      <c r="Y201" s="3"/>
      <c r="Z201" s="3"/>
      <c r="AA201" s="3"/>
      <c r="AB201" s="3"/>
    </row>
    <row r="203" spans="1:28" s="1" customFormat="1" x14ac:dyDescent="0.2">
      <c r="A203" s="32" t="s">
        <v>226</v>
      </c>
      <c r="B203" s="3"/>
      <c r="V203" s="2"/>
      <c r="W203" s="2"/>
      <c r="X203" s="2"/>
      <c r="Y203" s="3"/>
      <c r="Z203" s="3"/>
      <c r="AA203" s="3"/>
      <c r="AB203" s="3"/>
    </row>
  </sheetData>
  <mergeCells count="36">
    <mergeCell ref="Y83:Y84"/>
    <mergeCell ref="Y114:Y116"/>
    <mergeCell ref="Y137:Y140"/>
    <mergeCell ref="S6:S7"/>
    <mergeCell ref="T6:T7"/>
    <mergeCell ref="U6:U7"/>
    <mergeCell ref="Y44:Y46"/>
    <mergeCell ref="Y71:Y72"/>
    <mergeCell ref="Y80:Y82"/>
    <mergeCell ref="Z5:AB6"/>
    <mergeCell ref="E6:E7"/>
    <mergeCell ref="F6:F7"/>
    <mergeCell ref="G6:G7"/>
    <mergeCell ref="H6:H7"/>
    <mergeCell ref="I6:I7"/>
    <mergeCell ref="R6:R7"/>
    <mergeCell ref="S5:U5"/>
    <mergeCell ref="V5:V7"/>
    <mergeCell ref="W5:W7"/>
    <mergeCell ref="X5:X7"/>
    <mergeCell ref="J6:J7"/>
    <mergeCell ref="L6:L7"/>
    <mergeCell ref="M6:M7"/>
    <mergeCell ref="N6:N7"/>
    <mergeCell ref="O6:Q6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K6:K7"/>
  </mergeCells>
  <conditionalFormatting sqref="B100:B101">
    <cfRule type="duplicateValues" dxfId="1097" priority="28" stopIfTrue="1"/>
  </conditionalFormatting>
  <conditionalFormatting sqref="B132">
    <cfRule type="duplicateValues" dxfId="1096" priority="27" stopIfTrue="1"/>
  </conditionalFormatting>
  <conditionalFormatting sqref="B118">
    <cfRule type="duplicateValues" dxfId="1095" priority="26" stopIfTrue="1"/>
  </conditionalFormatting>
  <conditionalFormatting sqref="B197">
    <cfRule type="duplicateValues" dxfId="1094" priority="25" stopIfTrue="1"/>
  </conditionalFormatting>
  <conditionalFormatting sqref="B200:B273">
    <cfRule type="duplicateValues" dxfId="1093" priority="24" stopIfTrue="1"/>
  </conditionalFormatting>
  <conditionalFormatting sqref="B199">
    <cfRule type="duplicateValues" dxfId="1092" priority="23" stopIfTrue="1"/>
  </conditionalFormatting>
  <conditionalFormatting sqref="I201">
    <cfRule type="duplicateValues" dxfId="1091" priority="22" stopIfTrue="1"/>
  </conditionalFormatting>
  <conditionalFormatting sqref="I201">
    <cfRule type="duplicateValues" dxfId="1090" priority="19" stopIfTrue="1"/>
    <cfRule type="duplicateValues" dxfId="1089" priority="20" stopIfTrue="1"/>
    <cfRule type="duplicateValues" dxfId="1088" priority="21" stopIfTrue="1"/>
  </conditionalFormatting>
  <conditionalFormatting sqref="B20">
    <cfRule type="duplicateValues" dxfId="1087" priority="13" stopIfTrue="1"/>
  </conditionalFormatting>
  <conditionalFormatting sqref="B20">
    <cfRule type="duplicateValues" dxfId="1086" priority="14" stopIfTrue="1"/>
  </conditionalFormatting>
  <conditionalFormatting sqref="B20">
    <cfRule type="duplicateValues" dxfId="1085" priority="15" stopIfTrue="1"/>
  </conditionalFormatting>
  <conditionalFormatting sqref="B20">
    <cfRule type="duplicateValues" dxfId="1084" priority="16" stopIfTrue="1"/>
    <cfRule type="duplicateValues" dxfId="1083" priority="17" stopIfTrue="1"/>
    <cfRule type="duplicateValues" dxfId="1082" priority="18" stopIfTrue="1"/>
  </conditionalFormatting>
  <conditionalFormatting sqref="A20:A25">
    <cfRule type="duplicateValues" dxfId="1081" priority="12" stopIfTrue="1"/>
  </conditionalFormatting>
  <conditionalFormatting sqref="A26">
    <cfRule type="duplicateValues" dxfId="1080" priority="11" stopIfTrue="1"/>
  </conditionalFormatting>
  <conditionalFormatting sqref="A27">
    <cfRule type="duplicateValues" dxfId="1079" priority="10" stopIfTrue="1"/>
  </conditionalFormatting>
  <conditionalFormatting sqref="A28">
    <cfRule type="duplicateValues" dxfId="1078" priority="9" stopIfTrue="1"/>
  </conditionalFormatting>
  <conditionalFormatting sqref="A29">
    <cfRule type="duplicateValues" dxfId="1077" priority="8" stopIfTrue="1"/>
  </conditionalFormatting>
  <conditionalFormatting sqref="A30">
    <cfRule type="duplicateValues" dxfId="1076" priority="7" stopIfTrue="1"/>
  </conditionalFormatting>
  <conditionalFormatting sqref="B274:B65317 B199 B5 B8:B19 B119:B131 B21:B117 B133:B196">
    <cfRule type="duplicateValues" dxfId="1075" priority="29" stopIfTrue="1"/>
  </conditionalFormatting>
  <conditionalFormatting sqref="B274:B65317 B199 B5 B8:B19 B102:B117 B119:B131 B21:B99 B133:B196">
    <cfRule type="duplicateValues" dxfId="1074" priority="30" stopIfTrue="1"/>
  </conditionalFormatting>
  <conditionalFormatting sqref="A199:A65317 A1:A5 A8:A19 A31:A197">
    <cfRule type="duplicateValues" dxfId="1073" priority="31" stopIfTrue="1"/>
  </conditionalFormatting>
  <conditionalFormatting sqref="B199:B65317 B5 B8:B19 B21:B197">
    <cfRule type="duplicateValues" dxfId="1072" priority="32" stopIfTrue="1"/>
  </conditionalFormatting>
  <conditionalFormatting sqref="B199:B65317 B1:B5 B8:B19 B21:B197">
    <cfRule type="duplicateValues" dxfId="1071" priority="33" stopIfTrue="1"/>
    <cfRule type="duplicateValues" dxfId="1070" priority="34" stopIfTrue="1"/>
    <cfRule type="duplicateValues" dxfId="1069" priority="35" stopIfTrue="1"/>
  </conditionalFormatting>
  <conditionalFormatting sqref="Y17">
    <cfRule type="duplicateValues" dxfId="1068" priority="1" stopIfTrue="1"/>
  </conditionalFormatting>
  <conditionalFormatting sqref="Y17">
    <cfRule type="duplicateValues" dxfId="1067" priority="2" stopIfTrue="1"/>
  </conditionalFormatting>
  <conditionalFormatting sqref="Y17">
    <cfRule type="duplicateValues" dxfId="1066" priority="3" stopIfTrue="1"/>
  </conditionalFormatting>
  <conditionalFormatting sqref="Y17">
    <cfRule type="duplicateValues" dxfId="1065" priority="4" stopIfTrue="1"/>
    <cfRule type="duplicateValues" dxfId="1064" priority="5" stopIfTrue="1"/>
    <cfRule type="duplicateValues" dxfId="106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B1" zoomScaleNormal="100" workbookViewId="0">
      <pane ySplit="7" topLeftCell="A193" activePane="bottomLeft" state="frozen"/>
      <selection activeCell="M32" sqref="M32"/>
      <selection pane="bottomLeft" activeCell="Q200" sqref="Q200"/>
    </sheetView>
  </sheetViews>
  <sheetFormatPr defaultColWidth="6.85546875" defaultRowHeight="15.75" x14ac:dyDescent="0.2"/>
  <cols>
    <col min="1" max="1" width="9.5703125" style="32" customWidth="1"/>
    <col min="2" max="2" width="24.7109375" style="3" customWidth="1"/>
    <col min="3" max="3" width="12.42578125" style="1" customWidth="1"/>
    <col min="4" max="4" width="8.140625" style="1" customWidth="1"/>
    <col min="5" max="5" width="7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8.140625" style="1" customWidth="1"/>
    <col min="10" max="12" width="7.5703125" style="1" customWidth="1"/>
    <col min="13" max="13" width="8.14062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37" t="s">
        <v>3</v>
      </c>
      <c r="B4" s="5">
        <v>42523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39" t="s">
        <v>29</v>
      </c>
      <c r="P7" s="39" t="s">
        <v>30</v>
      </c>
      <c r="Q7" s="38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VLOOKUP($A9,'1.6'!$A$9:$W$196,23,0)</f>
        <v>0</v>
      </c>
      <c r="E9" s="18">
        <v>7</v>
      </c>
      <c r="F9" s="18"/>
      <c r="G9" s="18"/>
      <c r="H9" s="12">
        <f>SUM(E9:G9)</f>
        <v>7</v>
      </c>
      <c r="I9" s="18">
        <v>6</v>
      </c>
      <c r="J9" s="18"/>
      <c r="K9" s="18"/>
      <c r="L9" s="12">
        <f>SUM(I9:K9)</f>
        <v>6</v>
      </c>
      <c r="M9" s="18"/>
      <c r="N9" s="18"/>
      <c r="O9" s="18"/>
      <c r="P9" s="18"/>
      <c r="Q9" s="18"/>
      <c r="R9" s="14">
        <f>SUM(M9:Q9)</f>
        <v>0</v>
      </c>
      <c r="S9" s="18">
        <v>1</v>
      </c>
      <c r="T9" s="18"/>
      <c r="U9" s="12">
        <f t="shared" ref="U9:U52" si="0">S9+T9</f>
        <v>1</v>
      </c>
      <c r="V9" s="12">
        <f t="shared" ref="V9:V52" si="1">D9+H9-L9-R9-U9</f>
        <v>0</v>
      </c>
      <c r="W9" s="18"/>
      <c r="X9" s="19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VLOOKUP($A10,'1.6'!$A$9:$W$196,23,0)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5</v>
      </c>
      <c r="J10" s="18"/>
      <c r="K10" s="18"/>
      <c r="L10" s="12">
        <f t="shared" ref="L10:L73" si="4">SUM(I10:K10)</f>
        <v>5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1</v>
      </c>
      <c r="W10" s="18"/>
      <c r="X10" s="19">
        <f t="shared" si="2"/>
        <v>-1</v>
      </c>
      <c r="Y10" s="98" t="s">
        <v>70</v>
      </c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VLOOKUP($A11,'1.6'!$A$9:$W$196,23,0)</f>
        <v>0</v>
      </c>
      <c r="E11" s="18">
        <v>6</v>
      </c>
      <c r="F11" s="18"/>
      <c r="G11" s="18"/>
      <c r="H11" s="12">
        <f t="shared" si="3"/>
        <v>6</v>
      </c>
      <c r="I11" s="18">
        <v>3</v>
      </c>
      <c r="J11" s="18"/>
      <c r="K11" s="18"/>
      <c r="L11" s="12">
        <f t="shared" si="4"/>
        <v>3</v>
      </c>
      <c r="M11" s="18"/>
      <c r="N11" s="18"/>
      <c r="O11" s="18"/>
      <c r="P11" s="18"/>
      <c r="Q11" s="18"/>
      <c r="R11" s="14">
        <f t="shared" si="5"/>
        <v>0</v>
      </c>
      <c r="S11" s="18">
        <v>4</v>
      </c>
      <c r="T11" s="18"/>
      <c r="U11" s="12">
        <f t="shared" si="0"/>
        <v>4</v>
      </c>
      <c r="V11" s="12">
        <f t="shared" si="1"/>
        <v>-1</v>
      </c>
      <c r="W11" s="18"/>
      <c r="X11" s="19">
        <f t="shared" si="2"/>
        <v>1</v>
      </c>
      <c r="Y11" s="98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VLOOKUP($A12,'1.6'!$A$9:$W$196,23,0)</f>
        <v>0</v>
      </c>
      <c r="E12" s="18">
        <v>7</v>
      </c>
      <c r="F12" s="18"/>
      <c r="G12" s="18"/>
      <c r="H12" s="12">
        <f t="shared" si="3"/>
        <v>7</v>
      </c>
      <c r="I12" s="18">
        <v>7</v>
      </c>
      <c r="J12" s="18"/>
      <c r="K12" s="18"/>
      <c r="L12" s="12">
        <f t="shared" si="4"/>
        <v>7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Y12" s="21"/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VLOOKUP($A13,'1.6'!$A$9:$W$196,23,0)</f>
        <v>6</v>
      </c>
      <c r="E13" s="18"/>
      <c r="F13" s="18"/>
      <c r="G13" s="18"/>
      <c r="H13" s="12">
        <f t="shared" si="3"/>
        <v>0</v>
      </c>
      <c r="I13" s="18">
        <v>5</v>
      </c>
      <c r="J13" s="18"/>
      <c r="K13" s="18"/>
      <c r="L13" s="12">
        <f t="shared" si="4"/>
        <v>5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</v>
      </c>
      <c r="W13" s="18">
        <v>1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VLOOKUP($A14,'1.6'!$A$9:$W$196,23,0)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VLOOKUP($A15,'1.6'!$A$9:$W$196,23,0)</f>
        <v>0</v>
      </c>
      <c r="E15" s="18">
        <v>6</v>
      </c>
      <c r="F15" s="18"/>
      <c r="G15" s="18"/>
      <c r="H15" s="12">
        <f t="shared" si="3"/>
        <v>6</v>
      </c>
      <c r="I15" s="18">
        <v>5</v>
      </c>
      <c r="J15" s="18"/>
      <c r="K15" s="18"/>
      <c r="L15" s="12">
        <f t="shared" si="4"/>
        <v>5</v>
      </c>
      <c r="M15" s="18"/>
      <c r="N15" s="18"/>
      <c r="O15" s="18"/>
      <c r="P15" s="18"/>
      <c r="Q15" s="18"/>
      <c r="R15" s="14">
        <f t="shared" si="5"/>
        <v>0</v>
      </c>
      <c r="S15" s="18">
        <v>1</v>
      </c>
      <c r="T15" s="18"/>
      <c r="U15" s="12">
        <f t="shared" si="0"/>
        <v>1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VLOOKUP($A16,'1.6'!$A$9:$W$196,23,0)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VLOOKUP($A17,'1.6'!$A$9:$W$196,23,0)</f>
        <v>0</v>
      </c>
      <c r="E17" s="18">
        <v>6</v>
      </c>
      <c r="F17" s="18"/>
      <c r="G17" s="18"/>
      <c r="H17" s="12">
        <f>SUM(E17:G17)</f>
        <v>6</v>
      </c>
      <c r="I17" s="18">
        <v>5</v>
      </c>
      <c r="J17" s="18"/>
      <c r="K17" s="18"/>
      <c r="L17" s="12">
        <f t="shared" si="4"/>
        <v>5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VLOOKUP($A18,'1.6'!$A$9:$W$196,23,0)</f>
        <v>0</v>
      </c>
      <c r="E18" s="18">
        <v>16</v>
      </c>
      <c r="F18" s="18"/>
      <c r="G18" s="18"/>
      <c r="H18" s="12">
        <f>SUM(E18:G18)</f>
        <v>16</v>
      </c>
      <c r="I18" s="18">
        <v>14</v>
      </c>
      <c r="J18" s="18"/>
      <c r="K18" s="18"/>
      <c r="L18" s="12">
        <f t="shared" si="4"/>
        <v>14</v>
      </c>
      <c r="M18" s="18"/>
      <c r="N18" s="18"/>
      <c r="O18" s="18"/>
      <c r="P18" s="18"/>
      <c r="Q18" s="18"/>
      <c r="R18" s="14">
        <f>SUM(M18:Q18)</f>
        <v>0</v>
      </c>
      <c r="S18" s="18">
        <v>2</v>
      </c>
      <c r="T18" s="18"/>
      <c r="U18" s="12">
        <f>S18+T18</f>
        <v>2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VLOOKUP($A19,'1.6'!$A$9:$W$196,23,0)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VLOOKUP($A20,'1.6'!$A$9:$W$196,23,0)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VLOOKUP($A21,'1.6'!$A$9:$W$196,23,0)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VLOOKUP($A22,'1.6'!$A$9:$W$196,23,0)</f>
        <v>0</v>
      </c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>
        <v>1</v>
      </c>
      <c r="R22" s="14">
        <f t="shared" si="5"/>
        <v>1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VLOOKUP($A23,'1.6'!$A$9:$W$196,23,0)</f>
        <v>6</v>
      </c>
      <c r="E23" s="18"/>
      <c r="F23" s="18"/>
      <c r="G23" s="18"/>
      <c r="H23" s="12">
        <f t="shared" si="3"/>
        <v>0</v>
      </c>
      <c r="I23" s="18">
        <v>4</v>
      </c>
      <c r="J23" s="18"/>
      <c r="K23" s="18"/>
      <c r="L23" s="12">
        <f t="shared" si="4"/>
        <v>4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2</v>
      </c>
      <c r="W23" s="18">
        <v>2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VLOOKUP($A24,'1.6'!$A$9:$W$196,23,0)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VLOOKUP($A25,'1.6'!$A$9:$W$196,23,0)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VLOOKUP($A26,'1.6'!$A$9:$W$196,23,0)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VLOOKUP($A27,'1.6'!$A$9:$W$196,23,0)</f>
        <v>6</v>
      </c>
      <c r="E27" s="18"/>
      <c r="F27" s="18"/>
      <c r="G27" s="18"/>
      <c r="H27" s="12">
        <f>SUM(E27:G27)</f>
        <v>0</v>
      </c>
      <c r="I27" s="18">
        <v>2</v>
      </c>
      <c r="J27" s="18"/>
      <c r="K27" s="18"/>
      <c r="L27" s="12">
        <f t="shared" si="4"/>
        <v>2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4</v>
      </c>
      <c r="W27" s="18">
        <v>4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VLOOKUP($A28,'1.6'!$A$9:$W$196,23,0)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VLOOKUP($A29,'1.6'!$A$9:$W$196,23,0)</f>
        <v>0</v>
      </c>
      <c r="E29" s="18">
        <v>6</v>
      </c>
      <c r="F29" s="18"/>
      <c r="G29" s="18"/>
      <c r="H29" s="12">
        <f t="shared" si="3"/>
        <v>6</v>
      </c>
      <c r="I29" s="18">
        <v>5</v>
      </c>
      <c r="J29" s="18"/>
      <c r="K29" s="18"/>
      <c r="L29" s="12">
        <f t="shared" si="4"/>
        <v>5</v>
      </c>
      <c r="M29" s="18"/>
      <c r="N29" s="18"/>
      <c r="O29" s="18"/>
      <c r="P29" s="18"/>
      <c r="Q29" s="18"/>
      <c r="R29" s="14">
        <f t="shared" si="5"/>
        <v>0</v>
      </c>
      <c r="S29" s="18">
        <v>1</v>
      </c>
      <c r="T29" s="18"/>
      <c r="U29" s="12">
        <f t="shared" si="0"/>
        <v>1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VLOOKUP($A30,'1.6'!$A$9:$W$196,23,0)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VLOOKUP($A31,'1.6'!$A$9:$W$196,23,0)</f>
        <v>0</v>
      </c>
      <c r="E31" s="18">
        <v>6</v>
      </c>
      <c r="F31" s="18"/>
      <c r="G31" s="18"/>
      <c r="H31" s="12">
        <f t="shared" si="3"/>
        <v>6</v>
      </c>
      <c r="I31" s="18">
        <v>4</v>
      </c>
      <c r="J31" s="18"/>
      <c r="K31" s="18"/>
      <c r="L31" s="12">
        <f t="shared" si="4"/>
        <v>4</v>
      </c>
      <c r="M31" s="18"/>
      <c r="N31" s="18"/>
      <c r="O31" s="18"/>
      <c r="P31" s="18"/>
      <c r="Q31" s="18"/>
      <c r="R31" s="14">
        <f t="shared" si="5"/>
        <v>0</v>
      </c>
      <c r="S31" s="18">
        <v>2</v>
      </c>
      <c r="T31" s="18"/>
      <c r="U31" s="12">
        <f t="shared" si="0"/>
        <v>2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VLOOKUP($A32,'1.6'!$A$9:$W$196,23,0)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VLOOKUP($A33,'1.6'!$A$9:$W$196,23,0)</f>
        <v>0</v>
      </c>
      <c r="E33" s="18">
        <v>6</v>
      </c>
      <c r="F33" s="18"/>
      <c r="G33" s="18"/>
      <c r="H33" s="12">
        <f t="shared" si="3"/>
        <v>6</v>
      </c>
      <c r="I33" s="18">
        <v>5</v>
      </c>
      <c r="J33" s="18"/>
      <c r="K33" s="18"/>
      <c r="L33" s="12">
        <f t="shared" si="4"/>
        <v>5</v>
      </c>
      <c r="M33" s="18"/>
      <c r="N33" s="18"/>
      <c r="O33" s="18"/>
      <c r="P33" s="18"/>
      <c r="Q33" s="18"/>
      <c r="R33" s="14">
        <f t="shared" si="5"/>
        <v>0</v>
      </c>
      <c r="S33" s="18">
        <v>1</v>
      </c>
      <c r="T33" s="18"/>
      <c r="U33" s="12">
        <f t="shared" si="0"/>
        <v>1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VLOOKUP($A34,'1.6'!$A$9:$W$196,23,0)</f>
        <v>0</v>
      </c>
      <c r="E34" s="18">
        <v>6</v>
      </c>
      <c r="F34" s="18"/>
      <c r="G34" s="18"/>
      <c r="H34" s="12">
        <f t="shared" si="3"/>
        <v>6</v>
      </c>
      <c r="I34" s="18">
        <v>5</v>
      </c>
      <c r="J34" s="18"/>
      <c r="K34" s="18"/>
      <c r="L34" s="12">
        <f t="shared" si="4"/>
        <v>5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VLOOKUP($A35,'1.6'!$A$9:$W$196,23,0)</f>
        <v>0</v>
      </c>
      <c r="E35" s="18">
        <v>6</v>
      </c>
      <c r="F35" s="18"/>
      <c r="G35" s="18"/>
      <c r="H35" s="12">
        <f t="shared" si="3"/>
        <v>6</v>
      </c>
      <c r="I35" s="18">
        <v>4</v>
      </c>
      <c r="J35" s="18"/>
      <c r="K35" s="18"/>
      <c r="L35" s="12">
        <f t="shared" si="4"/>
        <v>4</v>
      </c>
      <c r="M35" s="18"/>
      <c r="N35" s="18"/>
      <c r="O35" s="18"/>
      <c r="P35" s="18"/>
      <c r="Q35" s="18"/>
      <c r="R35" s="14">
        <f t="shared" si="5"/>
        <v>0</v>
      </c>
      <c r="S35" s="18">
        <v>1</v>
      </c>
      <c r="T35" s="18"/>
      <c r="U35" s="12">
        <f t="shared" si="0"/>
        <v>1</v>
      </c>
      <c r="V35" s="12">
        <f t="shared" si="1"/>
        <v>1</v>
      </c>
      <c r="W35" s="18"/>
      <c r="X35" s="19">
        <f t="shared" si="2"/>
        <v>-1</v>
      </c>
      <c r="Y35" s="21" t="s">
        <v>43</v>
      </c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VLOOKUP($A36,'1.6'!$A$9:$W$196,23,0)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VLOOKUP($A37,'1.6'!$A$9:$W$196,23,0)</f>
        <v>0</v>
      </c>
      <c r="E37" s="18">
        <v>6</v>
      </c>
      <c r="F37" s="18"/>
      <c r="G37" s="18"/>
      <c r="H37" s="12">
        <f t="shared" si="3"/>
        <v>6</v>
      </c>
      <c r="I37" s="18">
        <v>6</v>
      </c>
      <c r="J37" s="18"/>
      <c r="K37" s="18"/>
      <c r="L37" s="12">
        <f t="shared" si="4"/>
        <v>6</v>
      </c>
      <c r="M37" s="18"/>
      <c r="N37" s="18"/>
      <c r="O37" s="18"/>
      <c r="P37" s="18"/>
      <c r="Q37" s="18"/>
      <c r="R37" s="14">
        <f t="shared" si="5"/>
        <v>0</v>
      </c>
      <c r="S37" s="18"/>
      <c r="T37" s="18"/>
      <c r="U37" s="12">
        <f t="shared" si="0"/>
        <v>0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VLOOKUP($A38,'1.6'!$A$9:$W$196,23,0)</f>
        <v>0</v>
      </c>
      <c r="E38" s="18">
        <v>6</v>
      </c>
      <c r="F38" s="18"/>
      <c r="G38" s="18"/>
      <c r="H38" s="12">
        <f t="shared" si="3"/>
        <v>6</v>
      </c>
      <c r="I38" s="18"/>
      <c r="J38" s="18"/>
      <c r="K38" s="18"/>
      <c r="L38" s="12">
        <f t="shared" si="4"/>
        <v>0</v>
      </c>
      <c r="M38" s="18"/>
      <c r="N38" s="18"/>
      <c r="O38" s="18"/>
      <c r="P38" s="18"/>
      <c r="Q38" s="18"/>
      <c r="R38" s="14">
        <f t="shared" si="5"/>
        <v>0</v>
      </c>
      <c r="S38" s="18">
        <v>6</v>
      </c>
      <c r="T38" s="18"/>
      <c r="U38" s="12">
        <f t="shared" si="0"/>
        <v>6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VLOOKUP($A39,'1.6'!$A$9:$W$196,23,0)</f>
        <v>0</v>
      </c>
      <c r="E39" s="18"/>
      <c r="F39" s="18"/>
      <c r="G39" s="18"/>
      <c r="H39" s="12">
        <f t="shared" si="3"/>
        <v>0</v>
      </c>
      <c r="I39" s="18"/>
      <c r="J39" s="18"/>
      <c r="K39" s="18"/>
      <c r="L39" s="12">
        <f t="shared" si="4"/>
        <v>0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VLOOKUP($A40,'1.6'!$A$9:$W$196,23,0)</f>
        <v>0</v>
      </c>
      <c r="E40" s="18">
        <v>6</v>
      </c>
      <c r="F40" s="18"/>
      <c r="G40" s="18"/>
      <c r="H40" s="12">
        <f t="shared" si="3"/>
        <v>6</v>
      </c>
      <c r="I40" s="18">
        <v>6</v>
      </c>
      <c r="J40" s="18"/>
      <c r="K40" s="18"/>
      <c r="L40" s="12">
        <f t="shared" si="4"/>
        <v>6</v>
      </c>
      <c r="M40" s="18"/>
      <c r="N40" s="18"/>
      <c r="O40" s="18"/>
      <c r="P40" s="18"/>
      <c r="Q40" s="18"/>
      <c r="R40" s="14">
        <f t="shared" si="5"/>
        <v>0</v>
      </c>
      <c r="S40" s="18"/>
      <c r="T40" s="18"/>
      <c r="U40" s="12">
        <f t="shared" si="0"/>
        <v>0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VLOOKUP($A41,'1.6'!$A$9:$W$196,23,0)</f>
        <v>0</v>
      </c>
      <c r="E41" s="18"/>
      <c r="F41" s="18"/>
      <c r="G41" s="18"/>
      <c r="H41" s="12">
        <f t="shared" si="3"/>
        <v>0</v>
      </c>
      <c r="I41" s="18"/>
      <c r="J41" s="18"/>
      <c r="K41" s="18"/>
      <c r="L41" s="12">
        <f t="shared" si="4"/>
        <v>0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VLOOKUP($A42,'1.6'!$A$9:$W$196,23,0)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VLOOKUP($A43,'1.6'!$A$9:$W$196,23,0)</f>
        <v>0</v>
      </c>
      <c r="E43" s="18">
        <v>6</v>
      </c>
      <c r="F43" s="18"/>
      <c r="G43" s="18"/>
      <c r="H43" s="12">
        <f t="shared" si="3"/>
        <v>6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>
        <v>1</v>
      </c>
      <c r="T43" s="18"/>
      <c r="U43" s="12">
        <f t="shared" si="0"/>
        <v>1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VLOOKUP($A44,'1.6'!$A$9:$W$196,23,0)</f>
        <v>0</v>
      </c>
      <c r="E44" s="18">
        <v>6</v>
      </c>
      <c r="F44" s="18"/>
      <c r="G44" s="18"/>
      <c r="H44" s="12">
        <f t="shared" si="3"/>
        <v>6</v>
      </c>
      <c r="I44" s="18">
        <v>5</v>
      </c>
      <c r="J44" s="18"/>
      <c r="K44" s="18"/>
      <c r="L44" s="12">
        <f t="shared" si="4"/>
        <v>5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0</v>
      </c>
      <c r="W44" s="18"/>
      <c r="X44" s="19">
        <f t="shared" si="2"/>
        <v>0</v>
      </c>
      <c r="Y44" s="99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VLOOKUP($A45,'1.6'!$A$9:$W$196,23,0)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VLOOKUP($A46,'1.6'!$A$9:$W$196,23,0)</f>
        <v>0</v>
      </c>
      <c r="E46" s="18">
        <v>6</v>
      </c>
      <c r="F46" s="18"/>
      <c r="G46" s="18"/>
      <c r="H46" s="12">
        <f t="shared" si="3"/>
        <v>6</v>
      </c>
      <c r="I46" s="18">
        <v>5</v>
      </c>
      <c r="J46" s="18"/>
      <c r="K46" s="18"/>
      <c r="L46" s="12">
        <f t="shared" si="4"/>
        <v>5</v>
      </c>
      <c r="M46" s="18"/>
      <c r="N46" s="18"/>
      <c r="O46" s="18"/>
      <c r="P46" s="18"/>
      <c r="Q46" s="18"/>
      <c r="R46" s="14">
        <f t="shared" si="5"/>
        <v>0</v>
      </c>
      <c r="S46" s="18">
        <v>1</v>
      </c>
      <c r="T46" s="18"/>
      <c r="U46" s="12">
        <f t="shared" si="0"/>
        <v>1</v>
      </c>
      <c r="V46" s="12">
        <f t="shared" si="1"/>
        <v>0</v>
      </c>
      <c r="W46" s="18"/>
      <c r="X46" s="19">
        <f t="shared" si="2"/>
        <v>0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VLOOKUP($A47,'1.6'!$A$9:$W$196,23,0)</f>
        <v>0</v>
      </c>
      <c r="E47" s="18"/>
      <c r="F47" s="18"/>
      <c r="G47" s="18"/>
      <c r="H47" s="12">
        <f t="shared" si="3"/>
        <v>0</v>
      </c>
      <c r="I47" s="18"/>
      <c r="J47" s="18"/>
      <c r="K47" s="18"/>
      <c r="L47" s="12">
        <f t="shared" si="4"/>
        <v>0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VLOOKUP($A48,'1.6'!$A$9:$W$196,23,0)</f>
        <v>0</v>
      </c>
      <c r="E48" s="18">
        <v>6</v>
      </c>
      <c r="F48" s="18"/>
      <c r="G48" s="18"/>
      <c r="H48" s="12">
        <f t="shared" si="3"/>
        <v>6</v>
      </c>
      <c r="I48" s="18">
        <v>4</v>
      </c>
      <c r="J48" s="18"/>
      <c r="K48" s="18"/>
      <c r="L48" s="12">
        <f t="shared" si="4"/>
        <v>4</v>
      </c>
      <c r="M48" s="18"/>
      <c r="N48" s="18"/>
      <c r="O48" s="18"/>
      <c r="P48" s="18"/>
      <c r="Q48" s="18"/>
      <c r="R48" s="14">
        <f t="shared" si="5"/>
        <v>0</v>
      </c>
      <c r="S48" s="18">
        <v>2</v>
      </c>
      <c r="T48" s="18"/>
      <c r="U48" s="12">
        <f t="shared" si="0"/>
        <v>2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VLOOKUP($A49,'1.6'!$A$9:$W$196,23,0)</f>
        <v>0</v>
      </c>
      <c r="E49" s="18">
        <v>6</v>
      </c>
      <c r="F49" s="18"/>
      <c r="G49" s="18"/>
      <c r="H49" s="12">
        <f t="shared" si="3"/>
        <v>6</v>
      </c>
      <c r="I49" s="18">
        <v>6</v>
      </c>
      <c r="J49" s="18"/>
      <c r="K49" s="18"/>
      <c r="L49" s="12">
        <f t="shared" si="4"/>
        <v>6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VLOOKUP($A50,'1.6'!$A$9:$W$196,23,0)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VLOOKUP($A51,'1.6'!$A$9:$W$196,23,0)</f>
        <v>0</v>
      </c>
      <c r="E51" s="18">
        <v>6</v>
      </c>
      <c r="F51" s="18"/>
      <c r="G51" s="18"/>
      <c r="H51" s="12">
        <f t="shared" si="3"/>
        <v>6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VLOOKUP($A52,'1.6'!$A$9:$W$196,23,0)</f>
        <v>0</v>
      </c>
      <c r="E52" s="18">
        <v>18</v>
      </c>
      <c r="F52" s="18"/>
      <c r="G52" s="18"/>
      <c r="H52" s="12">
        <f t="shared" si="3"/>
        <v>18</v>
      </c>
      <c r="I52" s="18">
        <v>12</v>
      </c>
      <c r="J52" s="18"/>
      <c r="K52" s="18">
        <v>4</v>
      </c>
      <c r="L52" s="12">
        <f t="shared" si="4"/>
        <v>16</v>
      </c>
      <c r="M52" s="18"/>
      <c r="N52" s="18"/>
      <c r="O52" s="18"/>
      <c r="P52" s="18"/>
      <c r="Q52" s="18"/>
      <c r="R52" s="14">
        <f t="shared" si="5"/>
        <v>0</v>
      </c>
      <c r="S52" s="18">
        <v>2</v>
      </c>
      <c r="T52" s="18"/>
      <c r="U52" s="12">
        <f t="shared" si="0"/>
        <v>2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VLOOKUP($A53,'1.6'!$A$9:$W$196,23,0)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VLOOKUP($A54,'1.6'!$A$9:$W$196,23,0)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VLOOKUP($A55,'1.6'!$A$9:$W$196,23,0)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VLOOKUP($A56,'1.6'!$A$9:$W$196,23,0)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1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VLOOKUP($A57,'1.6'!$A$9:$W$196,23,0)</f>
        <v>0</v>
      </c>
      <c r="E57" s="18">
        <v>6</v>
      </c>
      <c r="F57" s="18"/>
      <c r="G57" s="18"/>
      <c r="H57" s="12">
        <f t="shared" si="3"/>
        <v>6</v>
      </c>
      <c r="I57" s="18">
        <v>5</v>
      </c>
      <c r="J57" s="18"/>
      <c r="K57" s="18"/>
      <c r="L57" s="12">
        <f t="shared" si="4"/>
        <v>5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VLOOKUP($A58,'1.6'!$A$9:$W$196,23,0)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VLOOKUP($A59,'1.6'!$A$9:$W$196,23,0)</f>
        <v>10</v>
      </c>
      <c r="E59" s="18"/>
      <c r="F59" s="18"/>
      <c r="G59" s="18"/>
      <c r="H59" s="12">
        <f t="shared" si="3"/>
        <v>0</v>
      </c>
      <c r="I59" s="18">
        <v>4</v>
      </c>
      <c r="J59" s="18"/>
      <c r="K59" s="18"/>
      <c r="L59" s="12">
        <f t="shared" si="4"/>
        <v>4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6</v>
      </c>
      <c r="W59" s="18">
        <v>6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VLOOKUP($A60,'1.6'!$A$9:$W$196,23,0)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VLOOKUP($A61,'1.6'!$A$9:$W$196,23,0)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VLOOKUP($A62,'1.6'!$A$9:$W$196,23,0)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VLOOKUP($A63,'1.6'!$A$9:$W$196,23,0)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VLOOKUP($A64,'1.6'!$A$9:$W$196,23,0)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VLOOKUP($A65,'1.6'!$A$9:$W$196,23,0)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VLOOKUP($A66,'1.6'!$A$9:$W$196,23,0)</f>
        <v>0</v>
      </c>
      <c r="E66" s="18">
        <v>6</v>
      </c>
      <c r="F66" s="18"/>
      <c r="G66" s="18"/>
      <c r="H66" s="12">
        <f t="shared" si="11"/>
        <v>6</v>
      </c>
      <c r="I66" s="18">
        <v>5</v>
      </c>
      <c r="J66" s="18"/>
      <c r="K66" s="18"/>
      <c r="L66" s="12">
        <f t="shared" si="4"/>
        <v>5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1</v>
      </c>
      <c r="W66" s="18">
        <v>1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VLOOKUP($A67,'1.6'!$A$9:$W$196,23,0)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VLOOKUP($A68,'1.6'!$A$9:$W$196,23,0)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7</v>
      </c>
      <c r="J68" s="18"/>
      <c r="K68" s="18"/>
      <c r="L68" s="12">
        <f t="shared" si="4"/>
        <v>7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VLOOKUP($A69,'1.6'!$A$9:$W$196,23,0)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VLOOKUP($A70,'1.6'!$A$9:$W$196,23,0)</f>
        <v>0</v>
      </c>
      <c r="E70" s="18">
        <v>3</v>
      </c>
      <c r="F70" s="18"/>
      <c r="G70" s="18"/>
      <c r="H70" s="12">
        <f>SUM(E70:G70)</f>
        <v>3</v>
      </c>
      <c r="I70" s="18">
        <v>2</v>
      </c>
      <c r="J70" s="18"/>
      <c r="K70" s="18"/>
      <c r="L70" s="12">
        <f t="shared" si="4"/>
        <v>2</v>
      </c>
      <c r="M70" s="18"/>
      <c r="N70" s="18"/>
      <c r="O70" s="18"/>
      <c r="P70" s="18"/>
      <c r="Q70" s="18"/>
      <c r="R70" s="14">
        <f>SUM(M70:Q70)</f>
        <v>0</v>
      </c>
      <c r="S70" s="18">
        <v>1</v>
      </c>
      <c r="T70" s="18"/>
      <c r="U70" s="12">
        <f>S70+T70</f>
        <v>1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VLOOKUP($A71,'1.6'!$A$9:$W$196,23,0)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VLOOKUP($A72,'1.6'!$A$9:$W$196,23,0)</f>
        <v>0</v>
      </c>
      <c r="E72" s="18"/>
      <c r="F72" s="18"/>
      <c r="G72" s="18"/>
      <c r="H72" s="12">
        <f t="shared" si="12"/>
        <v>0</v>
      </c>
      <c r="I72" s="18"/>
      <c r="J72" s="18"/>
      <c r="K72" s="18"/>
      <c r="L72" s="12">
        <f t="shared" si="4"/>
        <v>0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9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VLOOKUP($A73,'1.6'!$A$9:$W$196,23,0)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VLOOKUP($A74,'1.6'!$A$9:$W$196,23,0)</f>
        <v>4</v>
      </c>
      <c r="E74" s="18">
        <v>2</v>
      </c>
      <c r="F74" s="18"/>
      <c r="G74" s="18"/>
      <c r="H74" s="12">
        <f t="shared" ref="H74:H87" si="15">SUM(E74:G74)</f>
        <v>2</v>
      </c>
      <c r="I74" s="18"/>
      <c r="J74" s="18"/>
      <c r="K74" s="18"/>
      <c r="L74" s="12">
        <f t="shared" ref="L74:L137" si="16">SUM(I74:K74)</f>
        <v>0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4</v>
      </c>
      <c r="W74" s="18">
        <v>4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VLOOKUP($A75,'1.6'!$A$9:$W$196,23,0)</f>
        <v>4</v>
      </c>
      <c r="E75" s="18">
        <v>4</v>
      </c>
      <c r="F75" s="18"/>
      <c r="G75" s="18"/>
      <c r="H75" s="12">
        <f t="shared" si="15"/>
        <v>4</v>
      </c>
      <c r="I75" s="18">
        <v>4</v>
      </c>
      <c r="J75" s="18"/>
      <c r="K75" s="18"/>
      <c r="L75" s="12">
        <f t="shared" si="16"/>
        <v>4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VLOOKUP($A76,'1.6'!$A$9:$W$196,23,0)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VLOOKUP($A77,'1.6'!$A$9:$W$196,23,0)</f>
        <v>1</v>
      </c>
      <c r="E77" s="18">
        <v>4</v>
      </c>
      <c r="F77" s="18"/>
      <c r="G77" s="18"/>
      <c r="H77" s="12">
        <f t="shared" si="15"/>
        <v>4</v>
      </c>
      <c r="I77" s="18">
        <v>1</v>
      </c>
      <c r="J77" s="18"/>
      <c r="K77" s="18"/>
      <c r="L77" s="12">
        <f t="shared" si="16"/>
        <v>1</v>
      </c>
      <c r="M77" s="18">
        <v>1</v>
      </c>
      <c r="N77" s="18"/>
      <c r="O77" s="18"/>
      <c r="P77" s="18"/>
      <c r="Q77" s="18"/>
      <c r="R77" s="14">
        <f t="shared" si="5"/>
        <v>1</v>
      </c>
      <c r="S77" s="18"/>
      <c r="T77" s="18"/>
      <c r="U77" s="12">
        <f t="shared" si="17"/>
        <v>0</v>
      </c>
      <c r="V77" s="12">
        <f t="shared" si="18"/>
        <v>3</v>
      </c>
      <c r="W77" s="18">
        <v>3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VLOOKUP($A78,'1.6'!$A$9:$W$196,23,0)</f>
        <v>0</v>
      </c>
      <c r="E78" s="18"/>
      <c r="F78" s="18"/>
      <c r="G78" s="18"/>
      <c r="H78" s="12">
        <f>SUM(E78:G78)</f>
        <v>0</v>
      </c>
      <c r="I78" s="18">
        <v>1</v>
      </c>
      <c r="J78" s="18"/>
      <c r="K78" s="18"/>
      <c r="L78" s="12">
        <f t="shared" si="16"/>
        <v>1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-1</v>
      </c>
      <c r="W78" s="18"/>
      <c r="X78" s="19">
        <f>W78-V78</f>
        <v>1</v>
      </c>
      <c r="Y78" s="21" t="s">
        <v>231</v>
      </c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VLOOKUP($A79,'1.6'!$A$9:$W$196,23,0)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VLOOKUP($A80,'1.6'!$A$9:$W$196,23,0)</f>
        <v>1</v>
      </c>
      <c r="E80" s="18">
        <v>4</v>
      </c>
      <c r="F80" s="18"/>
      <c r="G80" s="18"/>
      <c r="H80" s="12">
        <f t="shared" si="15"/>
        <v>4</v>
      </c>
      <c r="I80" s="18">
        <v>1</v>
      </c>
      <c r="J80" s="18"/>
      <c r="K80" s="18"/>
      <c r="L80" s="12">
        <f t="shared" si="16"/>
        <v>1</v>
      </c>
      <c r="M80" s="18">
        <v>2</v>
      </c>
      <c r="N80" s="18"/>
      <c r="O80" s="18"/>
      <c r="P80" s="18"/>
      <c r="Q80" s="18"/>
      <c r="R80" s="14">
        <f t="shared" si="5"/>
        <v>2</v>
      </c>
      <c r="S80" s="18"/>
      <c r="T80" s="18"/>
      <c r="U80" s="12">
        <f t="shared" si="17"/>
        <v>0</v>
      </c>
      <c r="V80" s="12">
        <f t="shared" si="18"/>
        <v>2</v>
      </c>
      <c r="W80" s="18">
        <v>2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VLOOKUP($A81,'1.6'!$A$9:$W$196,23,0)</f>
        <v>1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VLOOKUP($A82,'1.6'!$A$9:$W$196,23,0)</f>
        <v>1</v>
      </c>
      <c r="E82" s="18">
        <v>6</v>
      </c>
      <c r="F82" s="18"/>
      <c r="G82" s="18"/>
      <c r="H82" s="12">
        <f t="shared" si="15"/>
        <v>6</v>
      </c>
      <c r="I82" s="18">
        <v>4</v>
      </c>
      <c r="J82" s="18"/>
      <c r="K82" s="18"/>
      <c r="L82" s="12">
        <f t="shared" si="16"/>
        <v>4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3</v>
      </c>
      <c r="W82" s="18">
        <v>1</v>
      </c>
      <c r="X82" s="19">
        <f t="shared" si="19"/>
        <v>-2</v>
      </c>
      <c r="Y82" s="21" t="s">
        <v>232</v>
      </c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VLOOKUP($A83,'1.6'!$A$9:$W$196,23,0)</f>
        <v>0</v>
      </c>
      <c r="E83" s="18"/>
      <c r="F83" s="18"/>
      <c r="G83" s="18"/>
      <c r="H83" s="12">
        <f>SUM(E83:G83)</f>
        <v>0</v>
      </c>
      <c r="I83" s="18">
        <v>1</v>
      </c>
      <c r="J83" s="18"/>
      <c r="K83" s="18"/>
      <c r="L83" s="12">
        <f t="shared" si="16"/>
        <v>1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-1</v>
      </c>
      <c r="W83" s="18"/>
      <c r="X83" s="19">
        <f>W83-V83</f>
        <v>1</v>
      </c>
      <c r="Y83" s="98" t="s">
        <v>70</v>
      </c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VLOOKUP($A84,'1.6'!$A$9:$W$196,23,0)</f>
        <v>0</v>
      </c>
      <c r="E84" s="18">
        <v>6</v>
      </c>
      <c r="F84" s="18"/>
      <c r="G84" s="18"/>
      <c r="H84" s="12">
        <f>SUM(E84:G84)</f>
        <v>6</v>
      </c>
      <c r="I84" s="18">
        <v>2</v>
      </c>
      <c r="J84" s="18"/>
      <c r="K84" s="18"/>
      <c r="L84" s="12">
        <f t="shared" si="16"/>
        <v>2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4</v>
      </c>
      <c r="W84" s="18">
        <v>2</v>
      </c>
      <c r="X84" s="19">
        <f>W84-V84</f>
        <v>-2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VLOOKUP($A85,'1.6'!$A$9:$W$196,23,0)</f>
        <v>7</v>
      </c>
      <c r="E85" s="18"/>
      <c r="F85" s="18"/>
      <c r="G85" s="18"/>
      <c r="H85" s="12">
        <f t="shared" si="15"/>
        <v>0</v>
      </c>
      <c r="I85" s="18">
        <v>4</v>
      </c>
      <c r="J85" s="18"/>
      <c r="K85" s="18"/>
      <c r="L85" s="12">
        <f t="shared" si="16"/>
        <v>4</v>
      </c>
      <c r="M85" s="18"/>
      <c r="N85" s="18"/>
      <c r="O85" s="18"/>
      <c r="P85" s="18"/>
      <c r="Q85" s="18"/>
      <c r="R85" s="14">
        <f t="shared" si="5"/>
        <v>0</v>
      </c>
      <c r="S85" s="18"/>
      <c r="T85" s="18"/>
      <c r="U85" s="12">
        <f t="shared" si="17"/>
        <v>0</v>
      </c>
      <c r="V85" s="12">
        <f t="shared" si="18"/>
        <v>3</v>
      </c>
      <c r="W85" s="18">
        <v>3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VLOOKUP($A86,'1.6'!$A$9:$W$196,23,0)</f>
        <v>2</v>
      </c>
      <c r="E86" s="18"/>
      <c r="F86" s="18"/>
      <c r="G86" s="18"/>
      <c r="H86" s="12">
        <f t="shared" si="15"/>
        <v>0</v>
      </c>
      <c r="I86" s="18">
        <v>1</v>
      </c>
      <c r="J86" s="18"/>
      <c r="K86" s="18"/>
      <c r="L86" s="12">
        <f t="shared" si="16"/>
        <v>1</v>
      </c>
      <c r="M86" s="18">
        <v>1</v>
      </c>
      <c r="N86" s="18"/>
      <c r="O86" s="18"/>
      <c r="P86" s="18"/>
      <c r="Q86" s="18"/>
      <c r="R86" s="14">
        <f t="shared" si="5"/>
        <v>1</v>
      </c>
      <c r="S86" s="18"/>
      <c r="T86" s="18"/>
      <c r="U86" s="12">
        <f t="shared" si="17"/>
        <v>0</v>
      </c>
      <c r="V86" s="12">
        <f t="shared" si="18"/>
        <v>0</v>
      </c>
      <c r="W86" s="18"/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VLOOKUP($A87,'1.6'!$A$9:$W$196,23,0)</f>
        <v>0</v>
      </c>
      <c r="E87" s="18">
        <v>6</v>
      </c>
      <c r="F87" s="18"/>
      <c r="G87" s="18"/>
      <c r="H87" s="12">
        <f t="shared" si="15"/>
        <v>6</v>
      </c>
      <c r="I87" s="18">
        <v>1</v>
      </c>
      <c r="J87" s="18"/>
      <c r="K87" s="18"/>
      <c r="L87" s="12">
        <f t="shared" si="16"/>
        <v>1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5</v>
      </c>
      <c r="W87" s="18">
        <v>5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VLOOKUP($A88,'1.6'!$A$9:$W$196,23,0)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VLOOKUP($A89,'1.6'!$A$9:$W$196,23,0)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VLOOKUP($A90,'1.6'!$A$9:$W$196,23,0)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VLOOKUP($A92,'1.6'!$A$9:$W$196,23,0)</f>
        <v>2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>
        <v>1</v>
      </c>
      <c r="N92" s="18"/>
      <c r="O92" s="18"/>
      <c r="P92" s="18"/>
      <c r="Q92" s="18"/>
      <c r="R92" s="14">
        <f t="shared" si="20"/>
        <v>1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VLOOKUP($A93,'1.6'!$A$9:$W$196,23,0)</f>
        <v>0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VLOOKUP($A94,'1.6'!$A$9:$W$196,23,0)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VLOOKUP($A95,'1.6'!$A$9:$W$196,23,0)</f>
        <v>0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VLOOKUP($A96,'1.6'!$A$9:$W$196,23,0)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VLOOKUP($A97,'1.6'!$A$9:$W$196,23,0)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VLOOKUP($A98,'1.6'!$A$9:$W$196,23,0)</f>
        <v>1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>
        <v>1</v>
      </c>
      <c r="N98" s="18"/>
      <c r="O98" s="18"/>
      <c r="P98" s="18"/>
      <c r="Q98" s="18"/>
      <c r="R98" s="14">
        <f>SUM(M98:Q98)</f>
        <v>1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VLOOKUP($A99,'1.6'!$A$9:$W$196,23,0)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VLOOKUP($A100,'1.6'!$A$9:$W$196,23,0)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VLOOKUP($A101,'1.6'!$A$9:$W$196,23,0)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VLOOKUP($A102,'1.6'!$A$9:$W$196,23,0)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VLOOKUP($A103,'1.6'!$A$9:$W$196,23,0)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VLOOKUP($A104,'1.6'!$A$9:$W$196,23,0)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VLOOKUP($A105,'1.6'!$A$9:$W$196,23,0)</f>
        <v>3</v>
      </c>
      <c r="E105" s="18"/>
      <c r="F105" s="18"/>
      <c r="G105" s="18"/>
      <c r="H105" s="12">
        <f t="shared" si="12"/>
        <v>0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2</v>
      </c>
      <c r="W105" s="18">
        <v>2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VLOOKUP($A106,'1.6'!$A$9:$W$196,23,0)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VLOOKUP($A107,'1.6'!$A$9:$W$196,23,0)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VLOOKUP($A108,'1.6'!$A$9:$W$196,23,0)</f>
        <v>0</v>
      </c>
      <c r="E108" s="18">
        <v>6</v>
      </c>
      <c r="F108" s="18"/>
      <c r="G108" s="18"/>
      <c r="H108" s="12">
        <f>SUM(E108:G108)</f>
        <v>6</v>
      </c>
      <c r="I108" s="18">
        <v>5</v>
      </c>
      <c r="J108" s="18"/>
      <c r="K108" s="18"/>
      <c r="L108" s="12">
        <f t="shared" si="16"/>
        <v>5</v>
      </c>
      <c r="M108" s="18"/>
      <c r="N108" s="18"/>
      <c r="O108" s="18"/>
      <c r="P108" s="18"/>
      <c r="Q108" s="18"/>
      <c r="R108" s="14">
        <f>SUM(M108:Q108)</f>
        <v>0</v>
      </c>
      <c r="S108" s="18">
        <v>1</v>
      </c>
      <c r="T108" s="18"/>
      <c r="U108" s="12">
        <f>S108+T108</f>
        <v>1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VLOOKUP($A109,'1.6'!$A$9:$W$196,23,0)</f>
        <v>3</v>
      </c>
      <c r="E109" s="18">
        <v>6</v>
      </c>
      <c r="F109" s="18"/>
      <c r="G109" s="18"/>
      <c r="H109" s="12">
        <f t="shared" si="12"/>
        <v>6</v>
      </c>
      <c r="I109" s="18">
        <v>2</v>
      </c>
      <c r="J109" s="18"/>
      <c r="K109" s="18"/>
      <c r="L109" s="12">
        <f t="shared" si="16"/>
        <v>2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7</v>
      </c>
      <c r="W109" s="18">
        <v>7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VLOOKUP($A110,'1.6'!$A$9:$W$196,23,0)</f>
        <v>0</v>
      </c>
      <c r="E110" s="18"/>
      <c r="F110" s="18"/>
      <c r="G110" s="18"/>
      <c r="H110" s="12">
        <f>SUM(E110:G110)</f>
        <v>0</v>
      </c>
      <c r="I110" s="18"/>
      <c r="J110" s="18"/>
      <c r="K110" s="18"/>
      <c r="L110" s="12">
        <f t="shared" si="16"/>
        <v>0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VLOOKUP($A111,'1.6'!$A$9:$W$196,23,0)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VLOOKUP($A112,'1.6'!$A$9:$W$196,23,0)</f>
        <v>8</v>
      </c>
      <c r="E112" s="18"/>
      <c r="F112" s="18"/>
      <c r="G112" s="18"/>
      <c r="H112" s="12">
        <f t="shared" si="12"/>
        <v>0</v>
      </c>
      <c r="I112" s="18">
        <v>2</v>
      </c>
      <c r="J112" s="18"/>
      <c r="K112" s="18"/>
      <c r="L112" s="12">
        <f t="shared" si="16"/>
        <v>2</v>
      </c>
      <c r="M112" s="18"/>
      <c r="N112" s="18"/>
      <c r="O112" s="18"/>
      <c r="P112" s="18"/>
      <c r="Q112" s="18"/>
      <c r="R112" s="14">
        <f t="shared" si="20"/>
        <v>0</v>
      </c>
      <c r="S112" s="18">
        <v>6</v>
      </c>
      <c r="T112" s="18"/>
      <c r="U112" s="12">
        <f t="shared" si="25"/>
        <v>6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VLOOKUP($A113,'1.6'!$A$9:$W$196,23,0)</f>
        <v>0</v>
      </c>
      <c r="E113" s="18"/>
      <c r="F113" s="18"/>
      <c r="G113" s="18"/>
      <c r="H113" s="12">
        <f t="shared" si="12"/>
        <v>0</v>
      </c>
      <c r="I113" s="18"/>
      <c r="J113" s="18"/>
      <c r="K113" s="18"/>
      <c r="L113" s="12">
        <f t="shared" si="16"/>
        <v>0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VLOOKUP($A114,'1.6'!$A$9:$W$196,23,0)</f>
        <v>3</v>
      </c>
      <c r="E114" s="18">
        <v>14</v>
      </c>
      <c r="F114" s="18"/>
      <c r="G114" s="18"/>
      <c r="H114" s="12">
        <f>SUM(E114:G114)</f>
        <v>14</v>
      </c>
      <c r="I114" s="18">
        <v>8</v>
      </c>
      <c r="J114" s="18"/>
      <c r="K114" s="18"/>
      <c r="L114" s="12">
        <f t="shared" si="16"/>
        <v>8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9</v>
      </c>
      <c r="W114" s="18">
        <v>9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VLOOKUP($A115,'1.6'!$A$9:$W$196,23,0)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VLOOKUP($A116,'1.6'!$A$9:$W$196,23,0)</f>
        <v>0</v>
      </c>
      <c r="E116" s="18">
        <v>7</v>
      </c>
      <c r="F116" s="18"/>
      <c r="G116" s="18"/>
      <c r="H116" s="12">
        <f>SUM(E116:G116)</f>
        <v>7</v>
      </c>
      <c r="I116" s="18">
        <v>7</v>
      </c>
      <c r="J116" s="18"/>
      <c r="K116" s="18"/>
      <c r="L116" s="12">
        <f t="shared" si="16"/>
        <v>7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VLOOKUP($A117,'1.6'!$A$9:$W$196,23,0)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VLOOKUP($A118,'1.6'!$A$9:$W$196,23,0)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VLOOKUP($A119,'1.6'!$A$9:$W$196,23,0)</f>
        <v>6</v>
      </c>
      <c r="E119" s="18"/>
      <c r="F119" s="18"/>
      <c r="G119" s="18"/>
      <c r="H119" s="12">
        <f t="shared" ref="H119:H129" si="27">SUM(E119:G119)</f>
        <v>0</v>
      </c>
      <c r="I119" s="18">
        <v>3</v>
      </c>
      <c r="J119" s="18"/>
      <c r="K119" s="18"/>
      <c r="L119" s="12">
        <f t="shared" si="16"/>
        <v>3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3</v>
      </c>
      <c r="W119" s="18">
        <v>3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VLOOKUP($A120,'1.6'!$A$9:$W$196,23,0)</f>
        <v>8</v>
      </c>
      <c r="E120" s="18"/>
      <c r="F120" s="18"/>
      <c r="G120" s="18"/>
      <c r="H120" s="12">
        <f t="shared" si="27"/>
        <v>0</v>
      </c>
      <c r="I120" s="18">
        <v>3</v>
      </c>
      <c r="J120" s="18"/>
      <c r="K120" s="18"/>
      <c r="L120" s="12">
        <f t="shared" si="16"/>
        <v>3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5</v>
      </c>
      <c r="W120" s="18">
        <v>5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VLOOKUP($A121,'1.6'!$A$9:$W$196,23,0)</f>
        <v>0</v>
      </c>
      <c r="E121" s="18">
        <v>68</v>
      </c>
      <c r="F121" s="18"/>
      <c r="G121" s="18"/>
      <c r="H121" s="12">
        <f t="shared" si="27"/>
        <v>68</v>
      </c>
      <c r="I121" s="18">
        <v>25</v>
      </c>
      <c r="J121" s="18"/>
      <c r="K121" s="18"/>
      <c r="L121" s="12">
        <f t="shared" si="16"/>
        <v>25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43</v>
      </c>
      <c r="W121" s="18">
        <v>43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VLOOKUP($A122,'1.6'!$A$9:$W$196,23,0)</f>
        <v>0</v>
      </c>
      <c r="E122" s="18"/>
      <c r="F122" s="18"/>
      <c r="G122" s="18"/>
      <c r="H122" s="12">
        <f t="shared" si="27"/>
        <v>0</v>
      </c>
      <c r="I122" s="18"/>
      <c r="J122" s="18"/>
      <c r="K122" s="18"/>
      <c r="L122" s="12">
        <f t="shared" si="16"/>
        <v>0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0</v>
      </c>
      <c r="W122" s="18"/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VLOOKUP($A123,'1.6'!$A$9:$W$196,23,0)</f>
        <v>4</v>
      </c>
      <c r="E123" s="18"/>
      <c r="F123" s="18"/>
      <c r="G123" s="18"/>
      <c r="H123" s="12">
        <f>SUM(E123:G123)</f>
        <v>0</v>
      </c>
      <c r="I123" s="18">
        <v>3</v>
      </c>
      <c r="J123" s="18"/>
      <c r="K123" s="18"/>
      <c r="L123" s="12">
        <f t="shared" si="16"/>
        <v>3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1</v>
      </c>
      <c r="W123" s="18">
        <v>1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VLOOKUP($A124,'1.6'!$A$9:$W$196,23,0)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VLOOKUP($A125,'1.6'!$A$9:$W$196,23,0)</f>
        <v>20</v>
      </c>
      <c r="E125" s="18"/>
      <c r="F125" s="18"/>
      <c r="G125" s="18"/>
      <c r="H125" s="12">
        <f t="shared" si="27"/>
        <v>0</v>
      </c>
      <c r="I125" s="18">
        <v>15</v>
      </c>
      <c r="J125" s="18"/>
      <c r="K125" s="18"/>
      <c r="L125" s="12">
        <f t="shared" si="16"/>
        <v>15</v>
      </c>
      <c r="M125" s="18"/>
      <c r="N125" s="18"/>
      <c r="O125" s="18"/>
      <c r="P125" s="18"/>
      <c r="Q125" s="18"/>
      <c r="R125" s="14">
        <f t="shared" si="20"/>
        <v>0</v>
      </c>
      <c r="S125" s="18">
        <v>5</v>
      </c>
      <c r="T125" s="18"/>
      <c r="U125" s="12">
        <f t="shared" si="28"/>
        <v>5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VLOOKUP($A126,'1.6'!$A$9:$W$196,23,0)</f>
        <v>1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>
        <v>1</v>
      </c>
      <c r="T126" s="18"/>
      <c r="U126" s="12">
        <f t="shared" si="28"/>
        <v>1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VLOOKUP($A127,'1.6'!$A$9:$W$196,23,0)</f>
        <v>5</v>
      </c>
      <c r="E127" s="18"/>
      <c r="F127" s="18"/>
      <c r="G127" s="18"/>
      <c r="H127" s="12">
        <f t="shared" si="27"/>
        <v>0</v>
      </c>
      <c r="I127" s="18">
        <v>3</v>
      </c>
      <c r="J127" s="18"/>
      <c r="K127" s="18"/>
      <c r="L127" s="12">
        <f t="shared" si="16"/>
        <v>3</v>
      </c>
      <c r="M127" s="18"/>
      <c r="N127" s="18"/>
      <c r="O127" s="18"/>
      <c r="P127" s="18"/>
      <c r="Q127" s="18"/>
      <c r="R127" s="14">
        <f t="shared" si="20"/>
        <v>0</v>
      </c>
      <c r="S127" s="18">
        <v>2</v>
      </c>
      <c r="T127" s="18"/>
      <c r="U127" s="12">
        <f t="shared" si="28"/>
        <v>2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VLOOKUP($A128,'1.6'!$A$9:$W$196,23,0)</f>
        <v>21</v>
      </c>
      <c r="E128" s="18"/>
      <c r="F128" s="18"/>
      <c r="G128" s="18"/>
      <c r="H128" s="12">
        <f t="shared" si="27"/>
        <v>0</v>
      </c>
      <c r="I128" s="18">
        <v>4</v>
      </c>
      <c r="J128" s="18"/>
      <c r="K128" s="18"/>
      <c r="L128" s="12">
        <f t="shared" si="16"/>
        <v>4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17</v>
      </c>
      <c r="W128" s="18">
        <v>15</v>
      </c>
      <c r="X128" s="19">
        <f t="shared" si="30"/>
        <v>-2</v>
      </c>
      <c r="Y128" s="98" t="s">
        <v>70</v>
      </c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VLOOKUP($A129,'1.6'!$A$9:$W$196,23,0)</f>
        <v>6</v>
      </c>
      <c r="E129" s="18">
        <v>28</v>
      </c>
      <c r="F129" s="18"/>
      <c r="G129" s="18"/>
      <c r="H129" s="12">
        <f t="shared" si="27"/>
        <v>28</v>
      </c>
      <c r="I129" s="18">
        <v>17</v>
      </c>
      <c r="J129" s="18"/>
      <c r="K129" s="18"/>
      <c r="L129" s="12">
        <f t="shared" si="16"/>
        <v>17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17</v>
      </c>
      <c r="W129" s="18">
        <v>19</v>
      </c>
      <c r="X129" s="19">
        <f t="shared" si="30"/>
        <v>2</v>
      </c>
      <c r="Y129" s="98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VLOOKUP($A130,'1.6'!$A$9:$W$196,23,0)</f>
        <v>0</v>
      </c>
      <c r="E130" s="18"/>
      <c r="F130" s="18"/>
      <c r="G130" s="18"/>
      <c r="H130" s="12">
        <f t="shared" si="12"/>
        <v>0</v>
      </c>
      <c r="I130" s="18"/>
      <c r="J130" s="18"/>
      <c r="K130" s="18"/>
      <c r="L130" s="12">
        <f t="shared" si="16"/>
        <v>0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0</v>
      </c>
      <c r="W130" s="18"/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VLOOKUP($A132,'1.6'!$A$9:$W$196,23,0)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VLOOKUP($A133,'1.6'!$A$9:$W$196,23,0)</f>
        <v>14</v>
      </c>
      <c r="E133" s="18"/>
      <c r="F133" s="18"/>
      <c r="G133" s="18"/>
      <c r="H133" s="12">
        <f t="shared" ref="H133:H156" si="31">SUM(E133:G133)</f>
        <v>0</v>
      </c>
      <c r="I133" s="18">
        <v>5</v>
      </c>
      <c r="J133" s="18"/>
      <c r="K133" s="18"/>
      <c r="L133" s="12">
        <f t="shared" si="16"/>
        <v>5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9</v>
      </c>
      <c r="W133" s="18">
        <v>7</v>
      </c>
      <c r="X133" s="19">
        <f t="shared" ref="X133:X140" si="34">W133-V133</f>
        <v>-2</v>
      </c>
      <c r="Y133" s="21" t="s">
        <v>233</v>
      </c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VLOOKUP($A134,'1.6'!$A$9:$W$196,23,0)</f>
        <v>8</v>
      </c>
      <c r="E134" s="18"/>
      <c r="F134" s="18"/>
      <c r="G134" s="18"/>
      <c r="H134" s="12">
        <f t="shared" si="31"/>
        <v>0</v>
      </c>
      <c r="I134" s="18">
        <v>6</v>
      </c>
      <c r="J134" s="18"/>
      <c r="K134" s="18"/>
      <c r="L134" s="12">
        <f t="shared" si="16"/>
        <v>6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2</v>
      </c>
      <c r="W134" s="18">
        <v>2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VLOOKUP($A135,'1.6'!$A$9:$W$196,23,0)</f>
        <v>14</v>
      </c>
      <c r="E135" s="18"/>
      <c r="F135" s="18"/>
      <c r="G135" s="18"/>
      <c r="H135" s="12">
        <f t="shared" si="31"/>
        <v>0</v>
      </c>
      <c r="I135" s="18">
        <v>3</v>
      </c>
      <c r="J135" s="18"/>
      <c r="K135" s="18"/>
      <c r="L135" s="12">
        <f t="shared" si="16"/>
        <v>3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11</v>
      </c>
      <c r="W135" s="18">
        <v>11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VLOOKUP($A136,'1.6'!$A$9:$W$196,23,0)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VLOOKUP($A137,'1.6'!$A$9:$W$196,23,0)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VLOOKUP($A138,'1.6'!$A$9:$W$196,23,0)</f>
        <v>9</v>
      </c>
      <c r="E138" s="18"/>
      <c r="F138" s="18"/>
      <c r="G138" s="18"/>
      <c r="H138" s="12">
        <f>SUM(E138:G138)</f>
        <v>0</v>
      </c>
      <c r="I138" s="18">
        <v>5</v>
      </c>
      <c r="J138" s="18"/>
      <c r="K138" s="18"/>
      <c r="L138" s="12">
        <f t="shared" ref="L138:L198" si="35">SUM(I138:K138)</f>
        <v>5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4</v>
      </c>
      <c r="W138" s="18">
        <v>4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VLOOKUP($A139,'1.6'!$A$9:$W$196,23,0)</f>
        <v>11</v>
      </c>
      <c r="E139" s="18"/>
      <c r="F139" s="18"/>
      <c r="G139" s="18"/>
      <c r="H139" s="12">
        <f t="shared" ref="H139" si="36">SUM(E139:G139)</f>
        <v>0</v>
      </c>
      <c r="I139" s="18">
        <v>6</v>
      </c>
      <c r="J139" s="18"/>
      <c r="K139" s="18"/>
      <c r="L139" s="12">
        <f t="shared" si="35"/>
        <v>6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5</v>
      </c>
      <c r="W139" s="18">
        <v>7</v>
      </c>
      <c r="X139" s="19">
        <f>W139-V139</f>
        <v>2</v>
      </c>
      <c r="Y139" s="21" t="s">
        <v>234</v>
      </c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VLOOKUP($A140,'1.6'!$A$9:$W$196,23,0)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VLOOKUP($A141,'1.6'!$A$9:$W$196,23,0)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VLOOKUP($A142,'1.6'!$A$9:$W$196,23,0)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VLOOKUP($A143,'1.6'!$A$9:$W$196,23,0)</f>
        <v>4</v>
      </c>
      <c r="E143" s="18"/>
      <c r="F143" s="18"/>
      <c r="G143" s="18"/>
      <c r="H143" s="12">
        <f>SUM(E143:G143)</f>
        <v>0</v>
      </c>
      <c r="I143" s="18">
        <v>1</v>
      </c>
      <c r="J143" s="18"/>
      <c r="K143" s="18"/>
      <c r="L143" s="12">
        <f t="shared" si="35"/>
        <v>1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3</v>
      </c>
      <c r="W143" s="18">
        <v>3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VLOOKUP($A144,'1.6'!$A$9:$W$196,23,0)</f>
        <v>4</v>
      </c>
      <c r="E144" s="18"/>
      <c r="F144" s="18"/>
      <c r="G144" s="18"/>
      <c r="H144" s="12">
        <f>SUM(E144:G144)</f>
        <v>0</v>
      </c>
      <c r="I144" s="18">
        <v>1</v>
      </c>
      <c r="J144" s="18"/>
      <c r="K144" s="18"/>
      <c r="L144" s="12">
        <f t="shared" si="35"/>
        <v>1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3</v>
      </c>
      <c r="W144" s="18">
        <v>3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VLOOKUP($A145,'1.6'!$A$9:$W$196,23,0)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VLOOKUP($A146,'1.6'!$A$9:$W$196,23,0)</f>
        <v>10</v>
      </c>
      <c r="E146" s="18"/>
      <c r="F146" s="18"/>
      <c r="G146" s="18"/>
      <c r="H146" s="12">
        <f t="shared" si="31"/>
        <v>0</v>
      </c>
      <c r="I146" s="18">
        <v>1</v>
      </c>
      <c r="J146" s="18"/>
      <c r="K146" s="18"/>
      <c r="L146" s="12">
        <f t="shared" si="35"/>
        <v>1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9</v>
      </c>
      <c r="W146" s="18">
        <v>9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VLOOKUP($A147,'1.6'!$A$9:$W$196,23,0)</f>
        <v>13</v>
      </c>
      <c r="E147" s="18"/>
      <c r="F147" s="18"/>
      <c r="G147" s="18"/>
      <c r="H147" s="12">
        <f t="shared" si="31"/>
        <v>0</v>
      </c>
      <c r="I147" s="18">
        <v>2</v>
      </c>
      <c r="J147" s="18"/>
      <c r="K147" s="18"/>
      <c r="L147" s="12">
        <f t="shared" si="35"/>
        <v>2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11</v>
      </c>
      <c r="W147" s="18">
        <v>11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VLOOKUP($A148,'1.6'!$A$9:$W$196,23,0)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VLOOKUP($A149,'1.6'!$A$9:$W$196,23,0)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VLOOKUP($A150,'1.6'!$A$9:$W$196,23,0)</f>
        <v>12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12</v>
      </c>
      <c r="W150" s="18">
        <v>12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VLOOKUP($A151,'1.6'!$A$9:$W$196,23,0)</f>
        <v>7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7</v>
      </c>
      <c r="W151" s="18">
        <v>7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VLOOKUP($A152,'1.6'!$A$9:$W$196,23,0)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VLOOKUP($A153,'1.6'!$A$9:$W$196,23,0)</f>
        <v>12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12</v>
      </c>
      <c r="W153" s="18">
        <v>12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VLOOKUP($A154,'1.6'!$A$9:$W$196,23,0)</f>
        <v>1</v>
      </c>
      <c r="E154" s="18"/>
      <c r="F154" s="18"/>
      <c r="G154" s="18"/>
      <c r="H154" s="12">
        <f t="shared" si="31"/>
        <v>0</v>
      </c>
      <c r="I154" s="18">
        <v>1</v>
      </c>
      <c r="J154" s="18"/>
      <c r="K154" s="18"/>
      <c r="L154" s="12">
        <f t="shared" si="35"/>
        <v>1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VLOOKUP($A155,'1.6'!$A$9:$W$196,23,0)</f>
        <v>25</v>
      </c>
      <c r="E155" s="18"/>
      <c r="F155" s="18"/>
      <c r="G155" s="18"/>
      <c r="H155" s="12">
        <f t="shared" si="31"/>
        <v>0</v>
      </c>
      <c r="I155" s="18">
        <v>6</v>
      </c>
      <c r="J155" s="18"/>
      <c r="K155" s="18"/>
      <c r="L155" s="12">
        <f t="shared" si="35"/>
        <v>6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19</v>
      </c>
      <c r="W155" s="18">
        <v>19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VLOOKUP($A156,'1.6'!$A$9:$W$196,23,0)</f>
        <v>40</v>
      </c>
      <c r="E156" s="18"/>
      <c r="F156" s="18"/>
      <c r="G156" s="18"/>
      <c r="H156" s="12">
        <f t="shared" si="31"/>
        <v>0</v>
      </c>
      <c r="I156" s="18">
        <v>16</v>
      </c>
      <c r="J156" s="18"/>
      <c r="K156" s="18">
        <v>4</v>
      </c>
      <c r="L156" s="12">
        <f t="shared" si="35"/>
        <v>20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20</v>
      </c>
      <c r="W156" s="18">
        <v>20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VLOOKUP($A157,'1.6'!$A$9:$W$196,23,0)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VLOOKUP($A158,'1.6'!$A$9:$W$196,23,0)</f>
        <v>0</v>
      </c>
      <c r="E158" s="18"/>
      <c r="F158" s="18"/>
      <c r="G158" s="18"/>
      <c r="H158" s="12">
        <f t="shared" ref="H158:H197" si="41">SUM(E158:G158)</f>
        <v>0</v>
      </c>
      <c r="I158" s="18"/>
      <c r="J158" s="18"/>
      <c r="K158" s="18"/>
      <c r="L158" s="12">
        <f t="shared" si="35"/>
        <v>0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VLOOKUP($A159,'1.6'!$A$9:$W$196,23,0)</f>
        <v>0</v>
      </c>
      <c r="E159" s="18">
        <v>2</v>
      </c>
      <c r="F159" s="18"/>
      <c r="G159" s="18"/>
      <c r="H159" s="12">
        <f t="shared" si="41"/>
        <v>2</v>
      </c>
      <c r="I159" s="18">
        <v>2</v>
      </c>
      <c r="J159" s="18"/>
      <c r="K159" s="18"/>
      <c r="L159" s="12">
        <f t="shared" si="35"/>
        <v>2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VLOOKUP($A160,'1.6'!$A$9:$W$196,23,0)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VLOOKUP($A161,'1.6'!$A$9:$W$196,23,0)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VLOOKUP($A162,'1.6'!$A$9:$W$196,23,0)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VLOOKUP($A163,'1.6'!$A$9:$W$196,23,0)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VLOOKUP($A164,'1.6'!$A$9:$W$196,23,0)</f>
        <v>0</v>
      </c>
      <c r="E164" s="18">
        <v>3</v>
      </c>
      <c r="F164" s="18"/>
      <c r="G164" s="18"/>
      <c r="H164" s="12">
        <f t="shared" si="41"/>
        <v>3</v>
      </c>
      <c r="I164" s="18">
        <v>3</v>
      </c>
      <c r="J164" s="18"/>
      <c r="K164" s="18"/>
      <c r="L164" s="12">
        <f t="shared" si="35"/>
        <v>3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VLOOKUP($A165,'1.6'!$A$9:$W$196,23,0)</f>
        <v>0</v>
      </c>
      <c r="E165" s="18">
        <v>2</v>
      </c>
      <c r="F165" s="18"/>
      <c r="G165" s="18"/>
      <c r="H165" s="12">
        <f t="shared" si="41"/>
        <v>2</v>
      </c>
      <c r="I165" s="18">
        <v>2</v>
      </c>
      <c r="J165" s="18"/>
      <c r="K165" s="18"/>
      <c r="L165" s="12">
        <f t="shared" si="35"/>
        <v>2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VLOOKUP($A166,'1.6'!$A$9:$W$196,23,0)</f>
        <v>0</v>
      </c>
      <c r="E166" s="18">
        <v>6</v>
      </c>
      <c r="F166" s="18"/>
      <c r="G166" s="18"/>
      <c r="H166" s="12">
        <f t="shared" si="41"/>
        <v>6</v>
      </c>
      <c r="I166" s="18">
        <v>6</v>
      </c>
      <c r="J166" s="18"/>
      <c r="K166" s="18"/>
      <c r="L166" s="12">
        <f t="shared" si="35"/>
        <v>6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VLOOKUP($A167,'1.6'!$A$9:$W$196,23,0)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VLOOKUP($A168,'1.6'!$A$9:$W$196,23,0)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VLOOKUP($A169,'1.6'!$A$9:$W$196,23,0)</f>
        <v>0</v>
      </c>
      <c r="E169" s="18">
        <v>15</v>
      </c>
      <c r="F169" s="18"/>
      <c r="G169" s="18"/>
      <c r="H169" s="12">
        <f>SUM(E169:G169)</f>
        <v>15</v>
      </c>
      <c r="I169" s="18">
        <v>15</v>
      </c>
      <c r="J169" s="18"/>
      <c r="K169" s="18"/>
      <c r="L169" s="12">
        <f t="shared" si="35"/>
        <v>15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VLOOKUP($A170,'1.6'!$A$9:$W$196,23,0)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VLOOKUP($A171,'1.6'!$A$9:$W$196,23,0)</f>
        <v>0</v>
      </c>
      <c r="E171" s="18">
        <v>2</v>
      </c>
      <c r="F171" s="18"/>
      <c r="G171" s="18"/>
      <c r="H171" s="12">
        <f>SUM(E171:G171)</f>
        <v>2</v>
      </c>
      <c r="I171" s="18">
        <v>2</v>
      </c>
      <c r="J171" s="18"/>
      <c r="K171" s="18"/>
      <c r="L171" s="12">
        <f t="shared" si="35"/>
        <v>2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VLOOKUP($A172,'1.6'!$A$9:$W$196,23,0)</f>
        <v>0</v>
      </c>
      <c r="E172" s="18">
        <v>1</v>
      </c>
      <c r="F172" s="18"/>
      <c r="G172" s="18"/>
      <c r="H172" s="12">
        <f t="shared" si="41"/>
        <v>1</v>
      </c>
      <c r="I172" s="18">
        <v>1</v>
      </c>
      <c r="J172" s="18"/>
      <c r="K172" s="18"/>
      <c r="L172" s="12">
        <f t="shared" si="35"/>
        <v>1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VLOOKUP($A173,'1.6'!$A$9:$W$196,23,0)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VLOOKUP($A174,'1.6'!$A$9:$W$196,23,0)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VLOOKUP($A175,'1.6'!$A$9:$W$196,23,0)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VLOOKUP($A176,'1.6'!$A$9:$W$196,23,0)</f>
        <v>1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</v>
      </c>
      <c r="W176" s="18">
        <v>1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VLOOKUP($A177,'1.6'!$A$9:$W$196,23,0)</f>
        <v>72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72</v>
      </c>
      <c r="W177" s="18">
        <f>48+24</f>
        <v>72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VLOOKUP($A178,'1.6'!$A$9:$W$196,23,0)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VLOOKUP($A179,'1.6'!$A$9:$W$196,23,0)</f>
        <v>0</v>
      </c>
      <c r="E179" s="18">
        <v>10</v>
      </c>
      <c r="F179" s="18"/>
      <c r="G179" s="18"/>
      <c r="H179" s="12">
        <f t="shared" si="41"/>
        <v>10</v>
      </c>
      <c r="I179" s="18">
        <v>10</v>
      </c>
      <c r="J179" s="18"/>
      <c r="K179" s="18"/>
      <c r="L179" s="12">
        <f t="shared" si="35"/>
        <v>10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VLOOKUP($A180,'1.6'!$A$9:$W$196,23,0)</f>
        <v>0</v>
      </c>
      <c r="E180" s="18">
        <v>8</v>
      </c>
      <c r="F180" s="18"/>
      <c r="G180" s="18"/>
      <c r="H180" s="12">
        <f t="shared" si="41"/>
        <v>8</v>
      </c>
      <c r="I180" s="18">
        <v>8</v>
      </c>
      <c r="J180" s="18"/>
      <c r="K180" s="18"/>
      <c r="L180" s="12">
        <f t="shared" si="35"/>
        <v>8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VLOOKUP($A181,'1.6'!$A$9:$W$196,23,0)</f>
        <v>0</v>
      </c>
      <c r="E181" s="18"/>
      <c r="F181" s="18"/>
      <c r="G181" s="18"/>
      <c r="H181" s="12">
        <f t="shared" si="41"/>
        <v>0</v>
      </c>
      <c r="I181" s="18"/>
      <c r="J181" s="18"/>
      <c r="K181" s="18"/>
      <c r="L181" s="12">
        <f t="shared" si="35"/>
        <v>0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VLOOKUP($A182,'1.6'!$A$9:$W$196,23,0)</f>
        <v>0</v>
      </c>
      <c r="E182" s="18">
        <v>5</v>
      </c>
      <c r="F182" s="18"/>
      <c r="G182" s="18"/>
      <c r="H182" s="12">
        <f t="shared" si="41"/>
        <v>5</v>
      </c>
      <c r="I182" s="18">
        <v>5</v>
      </c>
      <c r="J182" s="18"/>
      <c r="K182" s="18"/>
      <c r="L182" s="12">
        <f t="shared" si="35"/>
        <v>5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VLOOKUP($A183,'1.6'!$A$9:$W$196,23,0)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VLOOKUP($A184,'1.6'!$A$9:$W$196,23,0)</f>
        <v>26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25</v>
      </c>
      <c r="W184" s="18">
        <v>25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VLOOKUP($A185,'1.6'!$A$9:$W$196,23,0)</f>
        <v>19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17</v>
      </c>
      <c r="W185" s="18">
        <v>17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VLOOKUP($A186,'1.6'!$A$9:$W$196,23,0)</f>
        <v>3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3</v>
      </c>
      <c r="W186" s="18">
        <v>3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VLOOKUP($A187,'1.6'!$A$9:$W$196,23,0)</f>
        <v>27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>
        <v>3</v>
      </c>
      <c r="L187" s="12">
        <f t="shared" si="35"/>
        <v>4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23</v>
      </c>
      <c r="W187" s="18">
        <v>23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VLOOKUP($A188,'1.6'!$A$9:$W$196,23,0)</f>
        <v>42</v>
      </c>
      <c r="E188" s="18"/>
      <c r="F188" s="18"/>
      <c r="G188" s="18"/>
      <c r="H188" s="12">
        <f t="shared" si="41"/>
        <v>0</v>
      </c>
      <c r="I188" s="18">
        <v>5</v>
      </c>
      <c r="J188" s="18"/>
      <c r="K188" s="18"/>
      <c r="L188" s="12">
        <f t="shared" si="35"/>
        <v>5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37</v>
      </c>
      <c r="W188" s="18">
        <v>37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VLOOKUP($A189,'1.6'!$A$9:$W$196,23,0)</f>
        <v>42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42</v>
      </c>
      <c r="W189" s="18">
        <f>24+18</f>
        <v>42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VLOOKUP($A190,'1.6'!$A$9:$W$196,23,0)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VLOOKUP($A191,'1.6'!$A$9:$W$196,23,0)</f>
        <v>0</v>
      </c>
      <c r="E191" s="18">
        <v>6</v>
      </c>
      <c r="F191" s="18"/>
      <c r="G191" s="18"/>
      <c r="H191" s="12">
        <f t="shared" si="41"/>
        <v>6</v>
      </c>
      <c r="I191" s="18">
        <v>6</v>
      </c>
      <c r="J191" s="18"/>
      <c r="K191" s="18"/>
      <c r="L191" s="12">
        <f t="shared" si="35"/>
        <v>6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VLOOKUP($A192,'1.6'!$A$9:$W$196,23,0)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VLOOKUP($A193,'1.6'!$A$9:$W$196,23,0)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VLOOKUP($A194,'1.6'!$A$9:$W$196,23,0)</f>
        <v>0</v>
      </c>
      <c r="E194" s="18">
        <v>1</v>
      </c>
      <c r="F194" s="18"/>
      <c r="G194" s="18"/>
      <c r="H194" s="12">
        <f t="shared" si="41"/>
        <v>1</v>
      </c>
      <c r="I194" s="18">
        <v>1</v>
      </c>
      <c r="J194" s="18"/>
      <c r="K194" s="18"/>
      <c r="L194" s="12">
        <f t="shared" si="35"/>
        <v>1</v>
      </c>
      <c r="M194" s="18"/>
      <c r="N194" s="18"/>
      <c r="O194" s="18"/>
      <c r="P194" s="18"/>
      <c r="Q194" s="18"/>
      <c r="R194" s="14">
        <f t="shared" ref="R194" si="47">SUM(M194:Q194)</f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v>0</v>
      </c>
      <c r="E195" s="18">
        <v>2</v>
      </c>
      <c r="F195" s="18"/>
      <c r="G195" s="18"/>
      <c r="H195" s="12">
        <f t="shared" ref="H195" si="48">SUM(E195:G195)</f>
        <v>2</v>
      </c>
      <c r="I195" s="18">
        <v>2</v>
      </c>
      <c r="J195" s="18"/>
      <c r="K195" s="18"/>
      <c r="L195" s="12">
        <f t="shared" ref="L195" si="49">SUM(I195:K195)</f>
        <v>2</v>
      </c>
      <c r="M195" s="18"/>
      <c r="N195" s="18"/>
      <c r="O195" s="18"/>
      <c r="P195" s="18"/>
      <c r="Q195" s="18"/>
      <c r="R195" s="14">
        <f t="shared" ref="R195" si="50">SUM(M195:Q195)</f>
        <v>0</v>
      </c>
      <c r="S195" s="18"/>
      <c r="T195" s="18"/>
      <c r="U195" s="12">
        <f t="shared" ref="U195" si="51">S195+T195</f>
        <v>0</v>
      </c>
      <c r="V195" s="12">
        <f t="shared" ref="V195" si="52">D195+H195-L195-R195-U195</f>
        <v>0</v>
      </c>
      <c r="W195" s="18"/>
      <c r="X195" s="19">
        <f t="shared" ref="X195" si="53">W195-V195</f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VLOOKUP($A196,'1.6'!$A$9:$W$196,23,0)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VLOOKUP($A197,'1.6'!$A$9:$W$196,23,0)</f>
        <v>0</v>
      </c>
      <c r="E197" s="18">
        <v>1</v>
      </c>
      <c r="F197" s="18"/>
      <c r="G197" s="18"/>
      <c r="H197" s="12">
        <f t="shared" si="41"/>
        <v>1</v>
      </c>
      <c r="I197" s="18">
        <v>1</v>
      </c>
      <c r="J197" s="18"/>
      <c r="K197" s="18"/>
      <c r="L197" s="12">
        <f t="shared" si="35"/>
        <v>1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590</v>
      </c>
      <c r="E200" s="34"/>
      <c r="F200" s="34"/>
      <c r="G200" s="34"/>
      <c r="H200" s="34"/>
      <c r="I200" s="33">
        <f>SUM(I9:I198)</f>
        <v>469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9</v>
      </c>
      <c r="S200" s="33">
        <f>SUM(S9:S198)</f>
        <v>46</v>
      </c>
      <c r="T200" s="34"/>
      <c r="U200" s="34"/>
      <c r="V200" s="35"/>
      <c r="W200" s="33">
        <f>SUM(W9:W198)</f>
        <v>525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83:Y84"/>
    <mergeCell ref="Y114:Y116"/>
    <mergeCell ref="Y10:Y11"/>
    <mergeCell ref="Y128:Y129"/>
    <mergeCell ref="R6:R7"/>
    <mergeCell ref="S6:S7"/>
    <mergeCell ref="T6:T7"/>
    <mergeCell ref="U6:U7"/>
    <mergeCell ref="Y44:Y46"/>
    <mergeCell ref="Y71:Y72"/>
  </mergeCells>
  <conditionalFormatting sqref="B100:B101">
    <cfRule type="duplicateValues" dxfId="1062" priority="28" stopIfTrue="1"/>
  </conditionalFormatting>
  <conditionalFormatting sqref="B132">
    <cfRule type="duplicateValues" dxfId="1061" priority="27" stopIfTrue="1"/>
  </conditionalFormatting>
  <conditionalFormatting sqref="B118">
    <cfRule type="duplicateValues" dxfId="1060" priority="26" stopIfTrue="1"/>
  </conditionalFormatting>
  <conditionalFormatting sqref="B198">
    <cfRule type="duplicateValues" dxfId="1059" priority="25" stopIfTrue="1"/>
  </conditionalFormatting>
  <conditionalFormatting sqref="B201:B274">
    <cfRule type="duplicateValues" dxfId="1058" priority="24" stopIfTrue="1"/>
  </conditionalFormatting>
  <conditionalFormatting sqref="B200">
    <cfRule type="duplicateValues" dxfId="1057" priority="23" stopIfTrue="1"/>
  </conditionalFormatting>
  <conditionalFormatting sqref="I202">
    <cfRule type="duplicateValues" dxfId="1056" priority="22" stopIfTrue="1"/>
  </conditionalFormatting>
  <conditionalFormatting sqref="I202">
    <cfRule type="duplicateValues" dxfId="1055" priority="19" stopIfTrue="1"/>
    <cfRule type="duplicateValues" dxfId="1054" priority="20" stopIfTrue="1"/>
    <cfRule type="duplicateValues" dxfId="1053" priority="21" stopIfTrue="1"/>
  </conditionalFormatting>
  <conditionalFormatting sqref="B20">
    <cfRule type="duplicateValues" dxfId="1052" priority="13" stopIfTrue="1"/>
  </conditionalFormatting>
  <conditionalFormatting sqref="B20">
    <cfRule type="duplicateValues" dxfId="1051" priority="14" stopIfTrue="1"/>
  </conditionalFormatting>
  <conditionalFormatting sqref="B20">
    <cfRule type="duplicateValues" dxfId="1050" priority="15" stopIfTrue="1"/>
  </conditionalFormatting>
  <conditionalFormatting sqref="B20">
    <cfRule type="duplicateValues" dxfId="1049" priority="16" stopIfTrue="1"/>
    <cfRule type="duplicateValues" dxfId="1048" priority="17" stopIfTrue="1"/>
    <cfRule type="duplicateValues" dxfId="1047" priority="18" stopIfTrue="1"/>
  </conditionalFormatting>
  <conditionalFormatting sqref="A20:A25">
    <cfRule type="duplicateValues" dxfId="1046" priority="12" stopIfTrue="1"/>
  </conditionalFormatting>
  <conditionalFormatting sqref="A26">
    <cfRule type="duplicateValues" dxfId="1045" priority="11" stopIfTrue="1"/>
  </conditionalFormatting>
  <conditionalFormatting sqref="A27">
    <cfRule type="duplicateValues" dxfId="1044" priority="10" stopIfTrue="1"/>
  </conditionalFormatting>
  <conditionalFormatting sqref="A28">
    <cfRule type="duplicateValues" dxfId="1043" priority="9" stopIfTrue="1"/>
  </conditionalFormatting>
  <conditionalFormatting sqref="A29">
    <cfRule type="duplicateValues" dxfId="1042" priority="8" stopIfTrue="1"/>
  </conditionalFormatting>
  <conditionalFormatting sqref="A30">
    <cfRule type="duplicateValues" dxfId="1041" priority="7" stopIfTrue="1"/>
  </conditionalFormatting>
  <conditionalFormatting sqref="B275:B65318 B200 B5 B8:B19 B119:B131 B21:B117 B133:B197">
    <cfRule type="duplicateValues" dxfId="1040" priority="29" stopIfTrue="1"/>
  </conditionalFormatting>
  <conditionalFormatting sqref="B275:B65318 B200 B5 B8:B19 B102:B117 B119:B131 B21:B99 B133:B197">
    <cfRule type="duplicateValues" dxfId="1039" priority="30" stopIfTrue="1"/>
  </conditionalFormatting>
  <conditionalFormatting sqref="A200:A65318 A1:A5 A8:A19 A31:A198">
    <cfRule type="duplicateValues" dxfId="1038" priority="31" stopIfTrue="1"/>
  </conditionalFormatting>
  <conditionalFormatting sqref="B200:B65318 B5 B8:B19 B21:B198">
    <cfRule type="duplicateValues" dxfId="1037" priority="32" stopIfTrue="1"/>
  </conditionalFormatting>
  <conditionalFormatting sqref="B200:B65318 B1:B5 B8:B19 B21:B198">
    <cfRule type="duplicateValues" dxfId="1036" priority="33" stopIfTrue="1"/>
    <cfRule type="duplicateValues" dxfId="1035" priority="34" stopIfTrue="1"/>
    <cfRule type="duplicateValues" dxfId="1034" priority="35" stopIfTrue="1"/>
  </conditionalFormatting>
  <conditionalFormatting sqref="Y17">
    <cfRule type="duplicateValues" dxfId="1033" priority="1" stopIfTrue="1"/>
  </conditionalFormatting>
  <conditionalFormatting sqref="Y17">
    <cfRule type="duplicateValues" dxfId="1032" priority="2" stopIfTrue="1"/>
  </conditionalFormatting>
  <conditionalFormatting sqref="Y17">
    <cfRule type="duplicateValues" dxfId="1031" priority="3" stopIfTrue="1"/>
  </conditionalFormatting>
  <conditionalFormatting sqref="Y17">
    <cfRule type="duplicateValues" dxfId="1030" priority="4" stopIfTrue="1"/>
    <cfRule type="duplicateValues" dxfId="1029" priority="5" stopIfTrue="1"/>
    <cfRule type="duplicateValues" dxfId="102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Q201" sqref="Q201"/>
    </sheetView>
  </sheetViews>
  <sheetFormatPr defaultColWidth="6.85546875" defaultRowHeight="15.75" x14ac:dyDescent="0.2"/>
  <cols>
    <col min="1" max="1" width="9.5703125" style="32" customWidth="1"/>
    <col min="2" max="2" width="24.7109375" style="3" customWidth="1"/>
    <col min="3" max="3" width="12.42578125" style="1" customWidth="1"/>
    <col min="4" max="4" width="8.140625" style="1" customWidth="1"/>
    <col min="5" max="5" width="7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8.140625" style="1" customWidth="1"/>
    <col min="10" max="12" width="7.5703125" style="1" customWidth="1"/>
    <col min="13" max="13" width="8.14062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37" t="s">
        <v>3</v>
      </c>
      <c r="B4" s="5">
        <v>42524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39" t="s">
        <v>29</v>
      </c>
      <c r="P7" s="39" t="s">
        <v>30</v>
      </c>
      <c r="Q7" s="38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VLOOKUP($A9,'2.6'!$A$9:$W$196,23,0)</f>
        <v>0</v>
      </c>
      <c r="E9" s="18">
        <v>20</v>
      </c>
      <c r="F9" s="18"/>
      <c r="G9" s="18"/>
      <c r="H9" s="12">
        <f>SUM(E9:G9)</f>
        <v>20</v>
      </c>
      <c r="I9" s="18">
        <v>19</v>
      </c>
      <c r="J9" s="18"/>
      <c r="K9" s="18"/>
      <c r="L9" s="12">
        <f>SUM(I9:K9)</f>
        <v>19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1</v>
      </c>
      <c r="W9" s="18"/>
      <c r="X9" s="19">
        <f t="shared" ref="X9:X52" si="2">W9-V9</f>
        <v>-1</v>
      </c>
      <c r="Y9" s="3" t="s">
        <v>43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VLOOKUP($A10,'2.6'!$A$9:$W$196,23,0)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98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VLOOKUP($A11,'2.6'!$A$9:$W$196,23,0)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98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VLOOKUP($A12,'2.6'!$A$9:$W$196,23,0)</f>
        <v>0</v>
      </c>
      <c r="E12" s="18">
        <v>16</v>
      </c>
      <c r="F12" s="18"/>
      <c r="G12" s="18"/>
      <c r="H12" s="12">
        <f t="shared" si="3"/>
        <v>16</v>
      </c>
      <c r="I12" s="18">
        <v>16</v>
      </c>
      <c r="J12" s="18"/>
      <c r="K12" s="18"/>
      <c r="L12" s="12">
        <f t="shared" si="4"/>
        <v>16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Y12" s="21"/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VLOOKUP($A13,'2.6'!$A$9:$W$196,23,0)</f>
        <v>1</v>
      </c>
      <c r="E13" s="18"/>
      <c r="F13" s="18"/>
      <c r="G13" s="18"/>
      <c r="H13" s="12">
        <f t="shared" si="3"/>
        <v>0</v>
      </c>
      <c r="I13" s="18">
        <v>1</v>
      </c>
      <c r="J13" s="18"/>
      <c r="K13" s="18"/>
      <c r="L13" s="12">
        <f t="shared" si="4"/>
        <v>1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VLOOKUP($A14,'2.6'!$A$9:$W$196,23,0)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VLOOKUP($A15,'2.6'!$A$9:$W$196,23,0)</f>
        <v>0</v>
      </c>
      <c r="E15" s="18">
        <v>6</v>
      </c>
      <c r="F15" s="18"/>
      <c r="G15" s="18"/>
      <c r="H15" s="12">
        <f t="shared" si="3"/>
        <v>6</v>
      </c>
      <c r="I15" s="18">
        <v>2</v>
      </c>
      <c r="J15" s="18"/>
      <c r="K15" s="18"/>
      <c r="L15" s="12">
        <f t="shared" si="4"/>
        <v>2</v>
      </c>
      <c r="M15" s="18"/>
      <c r="N15" s="18"/>
      <c r="O15" s="18"/>
      <c r="P15" s="18"/>
      <c r="Q15" s="18"/>
      <c r="R15" s="14">
        <f t="shared" si="5"/>
        <v>0</v>
      </c>
      <c r="S15" s="18">
        <v>4</v>
      </c>
      <c r="T15" s="18"/>
      <c r="U15" s="12">
        <f t="shared" si="0"/>
        <v>4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VLOOKUP($A16,'2.6'!$A$9:$W$196,23,0)</f>
        <v>0</v>
      </c>
      <c r="E16" s="18">
        <v>6</v>
      </c>
      <c r="F16" s="18"/>
      <c r="G16" s="18"/>
      <c r="H16" s="12">
        <f t="shared" si="3"/>
        <v>6</v>
      </c>
      <c r="I16" s="18">
        <v>3</v>
      </c>
      <c r="J16" s="18"/>
      <c r="K16" s="18"/>
      <c r="L16" s="12">
        <f t="shared" si="4"/>
        <v>3</v>
      </c>
      <c r="M16" s="18"/>
      <c r="N16" s="18"/>
      <c r="O16" s="18"/>
      <c r="P16" s="18"/>
      <c r="Q16" s="18"/>
      <c r="R16" s="14">
        <f t="shared" si="5"/>
        <v>0</v>
      </c>
      <c r="S16" s="18">
        <v>3</v>
      </c>
      <c r="T16" s="18"/>
      <c r="U16" s="12">
        <f t="shared" si="0"/>
        <v>3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VLOOKUP($A17,'2.6'!$A$9:$W$196,23,0)</f>
        <v>0</v>
      </c>
      <c r="E17" s="18">
        <v>6</v>
      </c>
      <c r="F17" s="18"/>
      <c r="G17" s="18"/>
      <c r="H17" s="12">
        <f>SUM(E17:G17)</f>
        <v>6</v>
      </c>
      <c r="I17" s="18">
        <v>6</v>
      </c>
      <c r="J17" s="18"/>
      <c r="K17" s="18"/>
      <c r="L17" s="12">
        <f t="shared" si="4"/>
        <v>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VLOOKUP($A18,'2.6'!$A$9:$W$196,23,0)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VLOOKUP($A19,'2.6'!$A$9:$W$196,23,0)</f>
        <v>0</v>
      </c>
      <c r="E19" s="18">
        <v>6</v>
      </c>
      <c r="F19" s="18"/>
      <c r="G19" s="18"/>
      <c r="H19" s="12">
        <f>SUM(E19:G19)</f>
        <v>6</v>
      </c>
      <c r="I19" s="18">
        <v>6</v>
      </c>
      <c r="J19" s="18"/>
      <c r="K19" s="18"/>
      <c r="L19" s="12">
        <f t="shared" si="4"/>
        <v>6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VLOOKUP($A20,'2.6'!$A$9:$W$196,23,0)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VLOOKUP($A21,'2.6'!$A$9:$W$196,23,0)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VLOOKUP($A22,'2.6'!$A$9:$W$196,23,0)</f>
        <v>0</v>
      </c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1</v>
      </c>
      <c r="W22" s="18"/>
      <c r="X22" s="19">
        <f t="shared" si="2"/>
        <v>-1</v>
      </c>
      <c r="Y22" s="21" t="s">
        <v>43</v>
      </c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VLOOKUP($A23,'2.6'!$A$9:$W$196,23,0)</f>
        <v>2</v>
      </c>
      <c r="E23" s="18"/>
      <c r="F23" s="18"/>
      <c r="G23" s="18"/>
      <c r="H23" s="12">
        <f t="shared" si="3"/>
        <v>0</v>
      </c>
      <c r="I23" s="18">
        <v>2</v>
      </c>
      <c r="J23" s="18"/>
      <c r="K23" s="18"/>
      <c r="L23" s="12">
        <f t="shared" si="4"/>
        <v>2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VLOOKUP($A24,'2.6'!$A$9:$W$196,23,0)</f>
        <v>0</v>
      </c>
      <c r="E24" s="18">
        <v>8</v>
      </c>
      <c r="F24" s="18"/>
      <c r="G24" s="18"/>
      <c r="H24" s="12">
        <f t="shared" si="3"/>
        <v>8</v>
      </c>
      <c r="I24" s="18">
        <v>7</v>
      </c>
      <c r="J24" s="18"/>
      <c r="K24" s="18"/>
      <c r="L24" s="12">
        <f t="shared" si="4"/>
        <v>7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VLOOKUP($A25,'2.6'!$A$9:$W$196,23,0)</f>
        <v>0</v>
      </c>
      <c r="E25" s="18">
        <v>4</v>
      </c>
      <c r="F25" s="18"/>
      <c r="G25" s="18"/>
      <c r="H25" s="12">
        <f t="shared" si="3"/>
        <v>4</v>
      </c>
      <c r="I25" s="18">
        <v>4</v>
      </c>
      <c r="J25" s="18"/>
      <c r="K25" s="18"/>
      <c r="L25" s="12">
        <f t="shared" si="4"/>
        <v>4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VLOOKUP($A26,'2.6'!$A$9:$W$196,23,0)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VLOOKUP($A27,'2.6'!$A$9:$W$196,23,0)</f>
        <v>4</v>
      </c>
      <c r="E27" s="18"/>
      <c r="F27" s="18"/>
      <c r="G27" s="18"/>
      <c r="H27" s="12">
        <f>SUM(E27:G27)</f>
        <v>0</v>
      </c>
      <c r="I27" s="18">
        <v>1</v>
      </c>
      <c r="J27" s="18"/>
      <c r="K27" s="18"/>
      <c r="L27" s="12">
        <f t="shared" si="4"/>
        <v>1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3</v>
      </c>
      <c r="W27" s="18">
        <v>3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VLOOKUP($A28,'2.6'!$A$9:$W$196,23,0)</f>
        <v>0</v>
      </c>
      <c r="E28" s="18">
        <v>12</v>
      </c>
      <c r="F28" s="18"/>
      <c r="G28" s="18"/>
      <c r="H28" s="12">
        <f>SUM(E28:G28)</f>
        <v>12</v>
      </c>
      <c r="I28" s="18">
        <v>10</v>
      </c>
      <c r="J28" s="18"/>
      <c r="K28" s="18"/>
      <c r="L28" s="12">
        <f t="shared" si="4"/>
        <v>10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VLOOKUP($A29,'2.6'!$A$9:$W$196,23,0)</f>
        <v>0</v>
      </c>
      <c r="E29" s="18">
        <v>6</v>
      </c>
      <c r="F29" s="18"/>
      <c r="G29" s="18"/>
      <c r="H29" s="12">
        <f t="shared" si="3"/>
        <v>6</v>
      </c>
      <c r="I29" s="18">
        <v>5</v>
      </c>
      <c r="J29" s="18"/>
      <c r="K29" s="18"/>
      <c r="L29" s="12">
        <f t="shared" si="4"/>
        <v>5</v>
      </c>
      <c r="M29" s="18"/>
      <c r="N29" s="18"/>
      <c r="O29" s="18"/>
      <c r="P29" s="18"/>
      <c r="Q29" s="18"/>
      <c r="R29" s="14">
        <f t="shared" si="5"/>
        <v>0</v>
      </c>
      <c r="S29" s="18">
        <v>1</v>
      </c>
      <c r="T29" s="18"/>
      <c r="U29" s="12">
        <f t="shared" si="0"/>
        <v>1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VLOOKUP($A30,'2.6'!$A$9:$W$196,23,0)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VLOOKUP($A31,'2.6'!$A$9:$W$196,23,0)</f>
        <v>0</v>
      </c>
      <c r="E31" s="18">
        <v>6</v>
      </c>
      <c r="F31" s="18"/>
      <c r="G31" s="18"/>
      <c r="H31" s="12">
        <f t="shared" si="3"/>
        <v>6</v>
      </c>
      <c r="I31" s="18">
        <v>5</v>
      </c>
      <c r="J31" s="18"/>
      <c r="K31" s="18"/>
      <c r="L31" s="12">
        <f t="shared" si="4"/>
        <v>5</v>
      </c>
      <c r="M31" s="18"/>
      <c r="N31" s="18"/>
      <c r="O31" s="18"/>
      <c r="P31" s="18"/>
      <c r="Q31" s="18"/>
      <c r="R31" s="14">
        <f t="shared" si="5"/>
        <v>0</v>
      </c>
      <c r="S31" s="18">
        <v>1</v>
      </c>
      <c r="T31" s="18"/>
      <c r="U31" s="12">
        <f t="shared" si="0"/>
        <v>1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VLOOKUP($A32,'2.6'!$A$9:$W$196,23,0)</f>
        <v>0</v>
      </c>
      <c r="E32" s="18">
        <v>12</v>
      </c>
      <c r="F32" s="18"/>
      <c r="G32" s="18"/>
      <c r="H32" s="12">
        <f>SUM(E32:G32)</f>
        <v>12</v>
      </c>
      <c r="I32" s="18">
        <v>13</v>
      </c>
      <c r="J32" s="18"/>
      <c r="K32" s="18"/>
      <c r="L32" s="12">
        <f t="shared" si="4"/>
        <v>13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-1</v>
      </c>
      <c r="W32" s="18"/>
      <c r="X32" s="19">
        <f>W32-V32</f>
        <v>1</v>
      </c>
      <c r="Y32" s="21" t="s">
        <v>135</v>
      </c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VLOOKUP($A33,'2.6'!$A$9:$W$196,23,0)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VLOOKUP($A34,'2.6'!$A$9:$W$196,23,0)</f>
        <v>0</v>
      </c>
      <c r="E34" s="18">
        <v>6</v>
      </c>
      <c r="F34" s="18"/>
      <c r="G34" s="18"/>
      <c r="H34" s="12">
        <f t="shared" si="3"/>
        <v>6</v>
      </c>
      <c r="I34" s="18">
        <v>3</v>
      </c>
      <c r="J34" s="18"/>
      <c r="K34" s="18"/>
      <c r="L34" s="12">
        <f t="shared" si="4"/>
        <v>3</v>
      </c>
      <c r="M34" s="18"/>
      <c r="N34" s="18"/>
      <c r="O34" s="18"/>
      <c r="P34" s="18"/>
      <c r="Q34" s="18"/>
      <c r="R34" s="14">
        <f t="shared" si="5"/>
        <v>0</v>
      </c>
      <c r="S34" s="18">
        <v>3</v>
      </c>
      <c r="T34" s="18"/>
      <c r="U34" s="12">
        <f t="shared" si="0"/>
        <v>3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VLOOKUP($A35,'2.6'!$A$9:$W$196,23,0)</f>
        <v>0</v>
      </c>
      <c r="E35" s="18">
        <v>6</v>
      </c>
      <c r="F35" s="18"/>
      <c r="G35" s="18"/>
      <c r="H35" s="12">
        <f t="shared" si="3"/>
        <v>6</v>
      </c>
      <c r="I35" s="18">
        <v>2</v>
      </c>
      <c r="J35" s="18"/>
      <c r="K35" s="18"/>
      <c r="L35" s="12">
        <f t="shared" si="4"/>
        <v>2</v>
      </c>
      <c r="M35" s="18"/>
      <c r="N35" s="18"/>
      <c r="O35" s="18"/>
      <c r="P35" s="18"/>
      <c r="Q35" s="18"/>
      <c r="R35" s="14">
        <f t="shared" si="5"/>
        <v>0</v>
      </c>
      <c r="S35" s="18">
        <v>4</v>
      </c>
      <c r="T35" s="18"/>
      <c r="U35" s="12">
        <f t="shared" si="0"/>
        <v>4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VLOOKUP($A36,'2.6'!$A$9:$W$196,23,0)</f>
        <v>0</v>
      </c>
      <c r="E36" s="18">
        <v>12</v>
      </c>
      <c r="F36" s="18"/>
      <c r="G36" s="18"/>
      <c r="H36" s="12">
        <f t="shared" si="3"/>
        <v>12</v>
      </c>
      <c r="I36" s="18">
        <v>13</v>
      </c>
      <c r="J36" s="18"/>
      <c r="K36" s="18"/>
      <c r="L36" s="12">
        <f t="shared" si="4"/>
        <v>13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-1</v>
      </c>
      <c r="W36" s="18"/>
      <c r="X36" s="19">
        <f t="shared" si="2"/>
        <v>1</v>
      </c>
      <c r="Y36" s="21" t="s">
        <v>135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VLOOKUP($A37,'2.6'!$A$9:$W$196,23,0)</f>
        <v>0</v>
      </c>
      <c r="E37" s="18">
        <v>6</v>
      </c>
      <c r="F37" s="18"/>
      <c r="G37" s="18"/>
      <c r="H37" s="12">
        <f t="shared" si="3"/>
        <v>6</v>
      </c>
      <c r="I37" s="18">
        <v>1</v>
      </c>
      <c r="J37" s="18"/>
      <c r="K37" s="18"/>
      <c r="L37" s="12">
        <f t="shared" si="4"/>
        <v>1</v>
      </c>
      <c r="M37" s="18"/>
      <c r="N37" s="18"/>
      <c r="O37" s="18"/>
      <c r="P37" s="18"/>
      <c r="Q37" s="18"/>
      <c r="R37" s="14">
        <f t="shared" si="5"/>
        <v>0</v>
      </c>
      <c r="S37" s="18">
        <v>5</v>
      </c>
      <c r="T37" s="18"/>
      <c r="U37" s="12">
        <f t="shared" si="0"/>
        <v>5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VLOOKUP($A38,'2.6'!$A$9:$W$196,23,0)</f>
        <v>0</v>
      </c>
      <c r="E38" s="18">
        <v>6</v>
      </c>
      <c r="F38" s="18"/>
      <c r="G38" s="18"/>
      <c r="H38" s="12">
        <f t="shared" si="3"/>
        <v>6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/>
      <c r="T38" s="18"/>
      <c r="U38" s="12">
        <f t="shared" si="0"/>
        <v>0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VLOOKUP($A39,'2.6'!$A$9:$W$196,23,0)</f>
        <v>0</v>
      </c>
      <c r="E39" s="18"/>
      <c r="F39" s="18"/>
      <c r="G39" s="18"/>
      <c r="H39" s="12">
        <f t="shared" si="3"/>
        <v>0</v>
      </c>
      <c r="I39" s="18"/>
      <c r="J39" s="18"/>
      <c r="K39" s="18"/>
      <c r="L39" s="12">
        <f t="shared" si="4"/>
        <v>0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VLOOKUP($A40,'2.6'!$A$9:$W$196,23,0)</f>
        <v>0</v>
      </c>
      <c r="E40" s="18">
        <v>6</v>
      </c>
      <c r="F40" s="18"/>
      <c r="G40" s="18"/>
      <c r="H40" s="12">
        <f t="shared" si="3"/>
        <v>6</v>
      </c>
      <c r="I40" s="18">
        <v>3</v>
      </c>
      <c r="J40" s="18"/>
      <c r="K40" s="18"/>
      <c r="L40" s="12">
        <f t="shared" si="4"/>
        <v>3</v>
      </c>
      <c r="M40" s="18"/>
      <c r="N40" s="18"/>
      <c r="O40" s="18"/>
      <c r="P40" s="18"/>
      <c r="Q40" s="18"/>
      <c r="R40" s="14">
        <f t="shared" si="5"/>
        <v>0</v>
      </c>
      <c r="S40" s="18">
        <v>3</v>
      </c>
      <c r="T40" s="18"/>
      <c r="U40" s="12">
        <f t="shared" si="0"/>
        <v>3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VLOOKUP($A41,'2.6'!$A$9:$W$196,23,0)</f>
        <v>0</v>
      </c>
      <c r="E41" s="18"/>
      <c r="F41" s="18"/>
      <c r="G41" s="18"/>
      <c r="H41" s="12">
        <f t="shared" si="3"/>
        <v>0</v>
      </c>
      <c r="I41" s="18"/>
      <c r="J41" s="18"/>
      <c r="K41" s="18"/>
      <c r="L41" s="12">
        <f t="shared" si="4"/>
        <v>0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VLOOKUP($A42,'2.6'!$A$9:$W$196,23,0)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VLOOKUP($A43,'2.6'!$A$9:$W$196,23,0)</f>
        <v>0</v>
      </c>
      <c r="E43" s="18">
        <v>6</v>
      </c>
      <c r="F43" s="18"/>
      <c r="G43" s="18"/>
      <c r="H43" s="12">
        <f t="shared" si="3"/>
        <v>6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>
        <v>1</v>
      </c>
      <c r="T43" s="18"/>
      <c r="U43" s="12">
        <f t="shared" si="0"/>
        <v>1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VLOOKUP($A44,'2.6'!$A$9:$W$196,23,0)</f>
        <v>0</v>
      </c>
      <c r="E44" s="18">
        <v>6</v>
      </c>
      <c r="F44" s="18"/>
      <c r="G44" s="18"/>
      <c r="H44" s="12">
        <f t="shared" si="3"/>
        <v>6</v>
      </c>
      <c r="I44" s="18">
        <v>5</v>
      </c>
      <c r="J44" s="18"/>
      <c r="K44" s="18"/>
      <c r="L44" s="12">
        <f t="shared" si="4"/>
        <v>5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1</v>
      </c>
      <c r="W44" s="18"/>
      <c r="X44" s="19">
        <f t="shared" si="2"/>
        <v>-1</v>
      </c>
      <c r="Y44" s="99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VLOOKUP($A45,'2.6'!$A$9:$W$196,23,0)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VLOOKUP($A46,'2.6'!$A$9:$W$196,23,0)</f>
        <v>0</v>
      </c>
      <c r="E46" s="18">
        <v>6</v>
      </c>
      <c r="F46" s="18"/>
      <c r="G46" s="18"/>
      <c r="H46" s="12">
        <f t="shared" si="3"/>
        <v>6</v>
      </c>
      <c r="I46" s="18">
        <v>5</v>
      </c>
      <c r="J46" s="18"/>
      <c r="K46" s="18"/>
      <c r="L46" s="12">
        <f t="shared" si="4"/>
        <v>5</v>
      </c>
      <c r="M46" s="18"/>
      <c r="N46" s="18"/>
      <c r="O46" s="18"/>
      <c r="P46" s="18"/>
      <c r="Q46" s="18"/>
      <c r="R46" s="14">
        <f t="shared" si="5"/>
        <v>0</v>
      </c>
      <c r="S46" s="18">
        <v>2</v>
      </c>
      <c r="T46" s="18"/>
      <c r="U46" s="12">
        <f t="shared" si="0"/>
        <v>2</v>
      </c>
      <c r="V46" s="12">
        <f t="shared" si="1"/>
        <v>-1</v>
      </c>
      <c r="W46" s="18"/>
      <c r="X46" s="19">
        <f t="shared" si="2"/>
        <v>1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VLOOKUP($A47,'2.6'!$A$9:$W$196,23,0)</f>
        <v>0</v>
      </c>
      <c r="E47" s="18"/>
      <c r="F47" s="18"/>
      <c r="G47" s="18"/>
      <c r="H47" s="12">
        <f t="shared" si="3"/>
        <v>0</v>
      </c>
      <c r="I47" s="18"/>
      <c r="J47" s="18"/>
      <c r="K47" s="18"/>
      <c r="L47" s="12">
        <f t="shared" si="4"/>
        <v>0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VLOOKUP($A48,'2.6'!$A$9:$W$196,23,0)</f>
        <v>0</v>
      </c>
      <c r="E48" s="18">
        <v>6</v>
      </c>
      <c r="F48" s="18"/>
      <c r="G48" s="18"/>
      <c r="H48" s="12">
        <f t="shared" si="3"/>
        <v>6</v>
      </c>
      <c r="I48" s="18">
        <v>1</v>
      </c>
      <c r="J48" s="18"/>
      <c r="K48" s="18"/>
      <c r="L48" s="12">
        <f t="shared" si="4"/>
        <v>1</v>
      </c>
      <c r="M48" s="18"/>
      <c r="N48" s="18"/>
      <c r="O48" s="18"/>
      <c r="P48" s="18"/>
      <c r="Q48" s="18"/>
      <c r="R48" s="14">
        <f t="shared" si="5"/>
        <v>0</v>
      </c>
      <c r="S48" s="18">
        <v>5</v>
      </c>
      <c r="T48" s="18"/>
      <c r="U48" s="12">
        <f t="shared" si="0"/>
        <v>5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VLOOKUP($A49,'2.6'!$A$9:$W$196,23,0)</f>
        <v>0</v>
      </c>
      <c r="E49" s="18">
        <v>6</v>
      </c>
      <c r="F49" s="18"/>
      <c r="G49" s="18"/>
      <c r="H49" s="12">
        <f t="shared" si="3"/>
        <v>6</v>
      </c>
      <c r="I49" s="18">
        <v>5</v>
      </c>
      <c r="J49" s="18"/>
      <c r="K49" s="18"/>
      <c r="L49" s="12">
        <f t="shared" si="4"/>
        <v>5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VLOOKUP($A50,'2.6'!$A$9:$W$196,23,0)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VLOOKUP($A51,'2.6'!$A$9:$W$196,23,0)</f>
        <v>0</v>
      </c>
      <c r="E51" s="18">
        <v>9</v>
      </c>
      <c r="F51" s="18"/>
      <c r="G51" s="18"/>
      <c r="H51" s="12">
        <f t="shared" si="3"/>
        <v>9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>
        <v>1</v>
      </c>
      <c r="R51" s="14">
        <f t="shared" si="5"/>
        <v>1</v>
      </c>
      <c r="S51" s="18">
        <v>3</v>
      </c>
      <c r="T51" s="18"/>
      <c r="U51" s="12">
        <f t="shared" si="0"/>
        <v>3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VLOOKUP($A52,'2.6'!$A$9:$W$196,23,0)</f>
        <v>0</v>
      </c>
      <c r="E52" s="18">
        <v>18</v>
      </c>
      <c r="F52" s="18"/>
      <c r="G52" s="18"/>
      <c r="H52" s="12">
        <f t="shared" si="3"/>
        <v>18</v>
      </c>
      <c r="I52" s="18">
        <v>14</v>
      </c>
      <c r="J52" s="18"/>
      <c r="K52" s="18"/>
      <c r="L52" s="12">
        <f t="shared" si="4"/>
        <v>14</v>
      </c>
      <c r="M52" s="18"/>
      <c r="N52" s="18"/>
      <c r="O52" s="18"/>
      <c r="P52" s="18"/>
      <c r="Q52" s="18"/>
      <c r="R52" s="14">
        <f t="shared" si="5"/>
        <v>0</v>
      </c>
      <c r="S52" s="18">
        <v>4</v>
      </c>
      <c r="T52" s="18"/>
      <c r="U52" s="12">
        <f t="shared" si="0"/>
        <v>4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VLOOKUP($A53,'2.6'!$A$9:$W$196,23,0)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VLOOKUP($A54,'2.6'!$A$9:$W$196,23,0)</f>
        <v>0</v>
      </c>
      <c r="E54" s="24">
        <v>6</v>
      </c>
      <c r="F54" s="24"/>
      <c r="G54" s="24"/>
      <c r="H54" s="12">
        <f t="shared" ref="H54:H55" si="6">SUM(E54:G54)</f>
        <v>6</v>
      </c>
      <c r="I54" s="24">
        <v>2</v>
      </c>
      <c r="J54" s="24"/>
      <c r="K54" s="24"/>
      <c r="L54" s="12">
        <f t="shared" si="4"/>
        <v>2</v>
      </c>
      <c r="M54" s="24"/>
      <c r="N54" s="18"/>
      <c r="O54" s="24"/>
      <c r="P54" s="18"/>
      <c r="Q54" s="24"/>
      <c r="R54" s="14">
        <f t="shared" si="5"/>
        <v>0</v>
      </c>
      <c r="S54" s="24">
        <v>4</v>
      </c>
      <c r="T54" s="24"/>
      <c r="U54" s="12">
        <f t="shared" ref="U54:U61" si="7">S54+T54</f>
        <v>4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VLOOKUP($A55,'2.6'!$A$9:$W$196,23,0)</f>
        <v>0</v>
      </c>
      <c r="E55" s="18">
        <v>6</v>
      </c>
      <c r="F55" s="18"/>
      <c r="G55" s="18"/>
      <c r="H55" s="12">
        <f t="shared" si="6"/>
        <v>6</v>
      </c>
      <c r="I55" s="18">
        <v>6</v>
      </c>
      <c r="J55" s="18"/>
      <c r="K55" s="18"/>
      <c r="L55" s="12">
        <f t="shared" si="4"/>
        <v>6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VLOOKUP($A56,'2.6'!$A$9:$W$196,23,0)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1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VLOOKUP($A57,'2.6'!$A$9:$W$196,23,0)</f>
        <v>0</v>
      </c>
      <c r="E57" s="18">
        <v>7</v>
      </c>
      <c r="F57" s="18"/>
      <c r="G57" s="18"/>
      <c r="H57" s="12">
        <f t="shared" si="3"/>
        <v>7</v>
      </c>
      <c r="I57" s="18">
        <v>2</v>
      </c>
      <c r="J57" s="18"/>
      <c r="K57" s="18"/>
      <c r="L57" s="12">
        <f t="shared" si="4"/>
        <v>2</v>
      </c>
      <c r="M57" s="18"/>
      <c r="N57" s="18"/>
      <c r="O57" s="18"/>
      <c r="P57" s="18"/>
      <c r="Q57" s="18"/>
      <c r="R57" s="14">
        <f t="shared" si="5"/>
        <v>0</v>
      </c>
      <c r="S57" s="18">
        <v>5</v>
      </c>
      <c r="T57" s="18"/>
      <c r="U57" s="12">
        <f t="shared" si="7"/>
        <v>5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VLOOKUP($A58,'2.6'!$A$9:$W$196,23,0)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VLOOKUP($A59,'2.6'!$A$9:$W$196,23,0)</f>
        <v>6</v>
      </c>
      <c r="E59" s="18"/>
      <c r="F59" s="18"/>
      <c r="G59" s="18"/>
      <c r="H59" s="12">
        <f t="shared" si="3"/>
        <v>0</v>
      </c>
      <c r="I59" s="18">
        <v>5</v>
      </c>
      <c r="J59" s="18"/>
      <c r="K59" s="18"/>
      <c r="L59" s="12">
        <f t="shared" si="4"/>
        <v>5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1</v>
      </c>
      <c r="W59" s="18">
        <v>1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VLOOKUP($A60,'2.6'!$A$9:$W$196,23,0)</f>
        <v>0</v>
      </c>
      <c r="E60" s="18">
        <v>5</v>
      </c>
      <c r="F60" s="18"/>
      <c r="G60" s="18"/>
      <c r="H60" s="12">
        <f t="shared" si="3"/>
        <v>5</v>
      </c>
      <c r="I60" s="18">
        <v>3</v>
      </c>
      <c r="J60" s="18"/>
      <c r="K60" s="18"/>
      <c r="L60" s="12">
        <f t="shared" si="4"/>
        <v>3</v>
      </c>
      <c r="M60" s="18"/>
      <c r="N60" s="18"/>
      <c r="O60" s="18"/>
      <c r="P60" s="18"/>
      <c r="Q60" s="18"/>
      <c r="R60" s="14">
        <f t="shared" si="5"/>
        <v>0</v>
      </c>
      <c r="S60" s="18">
        <v>2</v>
      </c>
      <c r="T60" s="18"/>
      <c r="U60" s="12">
        <f t="shared" si="7"/>
        <v>2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VLOOKUP($A61,'2.6'!$A$9:$W$196,23,0)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VLOOKUP($A62,'2.6'!$A$9:$W$196,23,0)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VLOOKUP($A63,'2.6'!$A$9:$W$196,23,0)</f>
        <v>0</v>
      </c>
      <c r="E63" s="18">
        <v>10</v>
      </c>
      <c r="F63" s="18"/>
      <c r="G63" s="18"/>
      <c r="H63" s="12">
        <f t="shared" ref="H63" si="10">SUM(E63:G63)</f>
        <v>10</v>
      </c>
      <c r="I63" s="18">
        <v>5</v>
      </c>
      <c r="J63" s="18"/>
      <c r="K63" s="18"/>
      <c r="L63" s="12">
        <f t="shared" si="4"/>
        <v>5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5</v>
      </c>
      <c r="W63" s="18">
        <v>5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VLOOKUP($A64,'2.6'!$A$9:$W$196,23,0)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VLOOKUP($A65,'2.6'!$A$9:$W$196,23,0)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VLOOKUP($A66,'2.6'!$A$9:$W$196,23,0)</f>
        <v>1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1</v>
      </c>
      <c r="W66" s="18">
        <v>1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VLOOKUP($A67,'2.6'!$A$9:$W$196,23,0)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VLOOKUP($A68,'2.6'!$A$9:$W$196,23,0)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2</v>
      </c>
      <c r="J68" s="18"/>
      <c r="K68" s="18"/>
      <c r="L68" s="12">
        <f t="shared" si="4"/>
        <v>2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VLOOKUP($A69,'2.6'!$A$9:$W$196,23,0)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VLOOKUP($A70,'2.6'!$A$9:$W$196,23,0)</f>
        <v>0</v>
      </c>
      <c r="E70" s="18">
        <v>4</v>
      </c>
      <c r="F70" s="18"/>
      <c r="G70" s="18"/>
      <c r="H70" s="12">
        <f>SUM(E70:G70)</f>
        <v>4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VLOOKUP($A71,'2.6'!$A$9:$W$196,23,0)</f>
        <v>0</v>
      </c>
      <c r="E71" s="18">
        <v>3</v>
      </c>
      <c r="F71" s="18"/>
      <c r="G71" s="18"/>
      <c r="H71" s="12">
        <f>SUM(E71:G71)</f>
        <v>3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VLOOKUP($A72,'2.6'!$A$9:$W$196,23,0)</f>
        <v>0</v>
      </c>
      <c r="E72" s="18">
        <v>3</v>
      </c>
      <c r="F72" s="18"/>
      <c r="G72" s="18"/>
      <c r="H72" s="12">
        <f t="shared" si="12"/>
        <v>3</v>
      </c>
      <c r="I72" s="18">
        <v>3</v>
      </c>
      <c r="J72" s="18"/>
      <c r="K72" s="18"/>
      <c r="L72" s="12">
        <f t="shared" si="4"/>
        <v>3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9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VLOOKUP($A73,'2.6'!$A$9:$W$196,23,0)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VLOOKUP($A74,'2.6'!$A$9:$W$196,23,0)</f>
        <v>4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3</v>
      </c>
      <c r="W74" s="18">
        <v>3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VLOOKUP($A75,'2.6'!$A$9:$W$196,23,0)</f>
        <v>4</v>
      </c>
      <c r="E75" s="18">
        <v>8</v>
      </c>
      <c r="F75" s="18"/>
      <c r="G75" s="18"/>
      <c r="H75" s="12">
        <f t="shared" si="15"/>
        <v>8</v>
      </c>
      <c r="I75" s="18"/>
      <c r="J75" s="18"/>
      <c r="K75" s="18"/>
      <c r="L75" s="12">
        <f t="shared" si="16"/>
        <v>0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10</v>
      </c>
      <c r="W75" s="18">
        <v>10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VLOOKUP($A76,'2.6'!$A$9:$W$196,23,0)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VLOOKUP($A77,'2.6'!$A$9:$W$196,23,0)</f>
        <v>3</v>
      </c>
      <c r="E77" s="18">
        <v>6</v>
      </c>
      <c r="F77" s="18"/>
      <c r="G77" s="18"/>
      <c r="H77" s="12">
        <f t="shared" si="15"/>
        <v>6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8</v>
      </c>
      <c r="W77" s="18">
        <v>8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VLOOKUP($A78,'2.6'!$A$9:$W$196,23,0)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VLOOKUP($A79,'2.6'!$A$9:$W$196,23,0)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VLOOKUP($A80,'2.6'!$A$9:$W$196,23,0)</f>
        <v>2</v>
      </c>
      <c r="E80" s="18">
        <v>6</v>
      </c>
      <c r="F80" s="18"/>
      <c r="G80" s="18"/>
      <c r="H80" s="12">
        <f t="shared" si="15"/>
        <v>6</v>
      </c>
      <c r="I80" s="18">
        <v>3</v>
      </c>
      <c r="J80" s="18"/>
      <c r="K80" s="18"/>
      <c r="L80" s="12">
        <f t="shared" si="16"/>
        <v>3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5</v>
      </c>
      <c r="W80" s="18">
        <v>5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VLOOKUP($A81,'2.6'!$A$9:$W$196,23,0)</f>
        <v>1</v>
      </c>
      <c r="E81" s="18"/>
      <c r="F81" s="18"/>
      <c r="G81" s="18"/>
      <c r="H81" s="12">
        <f t="shared" si="15"/>
        <v>0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VLOOKUP($A82,'2.6'!$A$9:$W$196,23,0)</f>
        <v>1</v>
      </c>
      <c r="E82" s="18">
        <v>6</v>
      </c>
      <c r="F82" s="18"/>
      <c r="G82" s="18"/>
      <c r="H82" s="12">
        <f t="shared" si="15"/>
        <v>6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6</v>
      </c>
      <c r="W82" s="18">
        <v>6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VLOOKUP($A83,'2.6'!$A$9:$W$196,23,0)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VLOOKUP($A84,'2.6'!$A$9:$W$196,23,0)</f>
        <v>2</v>
      </c>
      <c r="E84" s="18">
        <v>8</v>
      </c>
      <c r="F84" s="18"/>
      <c r="G84" s="18"/>
      <c r="H84" s="12">
        <f>SUM(E84:G84)</f>
        <v>8</v>
      </c>
      <c r="I84" s="18">
        <v>1</v>
      </c>
      <c r="J84" s="18"/>
      <c r="K84" s="18"/>
      <c r="L84" s="12">
        <f t="shared" si="16"/>
        <v>1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9</v>
      </c>
      <c r="W84" s="18">
        <v>9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VLOOKUP($A85,'2.6'!$A$9:$W$196,23,0)</f>
        <v>3</v>
      </c>
      <c r="E85" s="18">
        <v>8</v>
      </c>
      <c r="F85" s="18"/>
      <c r="G85" s="18"/>
      <c r="H85" s="12">
        <f t="shared" si="15"/>
        <v>8</v>
      </c>
      <c r="I85" s="18"/>
      <c r="J85" s="18"/>
      <c r="K85" s="18"/>
      <c r="L85" s="12">
        <f t="shared" si="16"/>
        <v>0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10</v>
      </c>
      <c r="W85" s="18">
        <v>10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VLOOKUP($A86,'2.6'!$A$9:$W$196,23,0)</f>
        <v>0</v>
      </c>
      <c r="E86" s="18"/>
      <c r="F86" s="18"/>
      <c r="G86" s="18"/>
      <c r="H86" s="12">
        <f t="shared" si="15"/>
        <v>0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0</v>
      </c>
      <c r="W86" s="18"/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VLOOKUP($A87,'2.6'!$A$9:$W$196,23,0)</f>
        <v>5</v>
      </c>
      <c r="E87" s="18">
        <v>8</v>
      </c>
      <c r="F87" s="18"/>
      <c r="G87" s="18"/>
      <c r="H87" s="12">
        <f t="shared" si="15"/>
        <v>8</v>
      </c>
      <c r="I87" s="18">
        <v>2</v>
      </c>
      <c r="J87" s="18"/>
      <c r="K87" s="18"/>
      <c r="L87" s="12">
        <f t="shared" si="16"/>
        <v>2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10</v>
      </c>
      <c r="W87" s="18">
        <v>10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VLOOKUP($A88,'2.6'!$A$9:$W$196,23,0)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VLOOKUP($A89,'2.6'!$A$9:$W$196,23,0)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VLOOKUP($A90,'2.6'!$A$9:$W$196,23,0)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VLOOKUP($A92,'2.6'!$A$9:$W$196,23,0)</f>
        <v>1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VLOOKUP($A93,'2.6'!$A$9:$W$196,23,0)</f>
        <v>0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VLOOKUP($A94,'2.6'!$A$9:$W$196,23,0)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VLOOKUP($A95,'2.6'!$A$9:$W$196,23,0)</f>
        <v>0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VLOOKUP($A96,'2.6'!$A$9:$W$196,23,0)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VLOOKUP($A97,'2.6'!$A$9:$W$196,23,0)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VLOOKUP($A98,'2.6'!$A$9:$W$196,23,0)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VLOOKUP($A99,'2.6'!$A$9:$W$196,23,0)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VLOOKUP($A100,'2.6'!$A$9:$W$196,23,0)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VLOOKUP($A101,'2.6'!$A$9:$W$196,23,0)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VLOOKUP($A102,'2.6'!$A$9:$W$196,23,0)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VLOOKUP($A103,'2.6'!$A$9:$W$196,23,0)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VLOOKUP($A104,'2.6'!$A$9:$W$196,23,0)</f>
        <v>0</v>
      </c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VLOOKUP($A105,'2.6'!$A$9:$W$196,23,0)</f>
        <v>2</v>
      </c>
      <c r="E105" s="18"/>
      <c r="F105" s="18"/>
      <c r="G105" s="18"/>
      <c r="H105" s="12">
        <f t="shared" si="12"/>
        <v>0</v>
      </c>
      <c r="I105" s="18">
        <v>2</v>
      </c>
      <c r="J105" s="18"/>
      <c r="K105" s="18"/>
      <c r="L105" s="12">
        <f t="shared" si="16"/>
        <v>2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VLOOKUP($A106,'2.6'!$A$9:$W$196,23,0)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VLOOKUP($A107,'2.6'!$A$9:$W$196,23,0)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VLOOKUP($A108,'2.6'!$A$9:$W$196,23,0)</f>
        <v>0</v>
      </c>
      <c r="E108" s="18"/>
      <c r="F108" s="18"/>
      <c r="G108" s="18"/>
      <c r="H108" s="12">
        <f>SUM(E108:G108)</f>
        <v>0</v>
      </c>
      <c r="I108" s="18"/>
      <c r="J108" s="18"/>
      <c r="K108" s="18"/>
      <c r="L108" s="12">
        <f t="shared" si="16"/>
        <v>0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VLOOKUP($A109,'2.6'!$A$9:$W$196,23,0)</f>
        <v>7</v>
      </c>
      <c r="E109" s="18"/>
      <c r="F109" s="18"/>
      <c r="G109" s="18"/>
      <c r="H109" s="12">
        <f t="shared" si="12"/>
        <v>0</v>
      </c>
      <c r="I109" s="18">
        <v>2</v>
      </c>
      <c r="J109" s="18"/>
      <c r="K109" s="18"/>
      <c r="L109" s="12">
        <f t="shared" si="16"/>
        <v>2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5</v>
      </c>
      <c r="W109" s="18">
        <v>5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VLOOKUP($A110,'2.6'!$A$9:$W$196,23,0)</f>
        <v>0</v>
      </c>
      <c r="E110" s="18"/>
      <c r="F110" s="18"/>
      <c r="G110" s="18"/>
      <c r="H110" s="12">
        <f>SUM(E110:G110)</f>
        <v>0</v>
      </c>
      <c r="I110" s="18"/>
      <c r="J110" s="18"/>
      <c r="K110" s="18"/>
      <c r="L110" s="12">
        <f t="shared" si="16"/>
        <v>0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VLOOKUP($A111,'2.6'!$A$9:$W$196,23,0)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VLOOKUP($A112,'2.6'!$A$9:$W$196,23,0)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VLOOKUP($A113,'2.6'!$A$9:$W$196,23,0)</f>
        <v>0</v>
      </c>
      <c r="E113" s="18"/>
      <c r="F113" s="18"/>
      <c r="G113" s="18"/>
      <c r="H113" s="12">
        <f t="shared" si="12"/>
        <v>0</v>
      </c>
      <c r="I113" s="18"/>
      <c r="J113" s="18"/>
      <c r="K113" s="18"/>
      <c r="L113" s="12">
        <f t="shared" si="16"/>
        <v>0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VLOOKUP($A114,'2.6'!$A$9:$W$196,23,0)</f>
        <v>9</v>
      </c>
      <c r="E114" s="18"/>
      <c r="F114" s="18"/>
      <c r="G114" s="18"/>
      <c r="H114" s="12">
        <f>SUM(E114:G114)</f>
        <v>0</v>
      </c>
      <c r="I114" s="18">
        <v>4</v>
      </c>
      <c r="J114" s="18"/>
      <c r="K114" s="18"/>
      <c r="L114" s="12">
        <f t="shared" si="16"/>
        <v>4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5</v>
      </c>
      <c r="W114" s="18">
        <v>5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VLOOKUP($A115,'2.6'!$A$9:$W$196,23,0)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VLOOKUP($A116,'2.6'!$A$9:$W$196,23,0)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VLOOKUP($A117,'2.6'!$A$9:$W$196,23,0)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VLOOKUP($A118,'2.6'!$A$9:$W$196,23,0)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VLOOKUP($A119,'2.6'!$A$9:$W$196,23,0)</f>
        <v>3</v>
      </c>
      <c r="E119" s="18"/>
      <c r="F119" s="18"/>
      <c r="G119" s="18"/>
      <c r="H119" s="12">
        <f t="shared" ref="H119:H129" si="27">SUM(E119:G119)</f>
        <v>0</v>
      </c>
      <c r="I119" s="18">
        <v>2</v>
      </c>
      <c r="J119" s="18"/>
      <c r="K119" s="18"/>
      <c r="L119" s="12">
        <f t="shared" si="16"/>
        <v>2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1</v>
      </c>
      <c r="W119" s="18">
        <v>1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VLOOKUP($A120,'2.6'!$A$9:$W$196,23,0)</f>
        <v>5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5</v>
      </c>
      <c r="W120" s="18">
        <v>5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VLOOKUP($A121,'2.6'!$A$9:$W$196,23,0)</f>
        <v>43</v>
      </c>
      <c r="E121" s="18"/>
      <c r="F121" s="18"/>
      <c r="G121" s="18"/>
      <c r="H121" s="12">
        <f t="shared" si="27"/>
        <v>0</v>
      </c>
      <c r="I121" s="18">
        <v>24</v>
      </c>
      <c r="J121" s="18"/>
      <c r="K121" s="18"/>
      <c r="L121" s="12">
        <f t="shared" si="16"/>
        <v>24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19</v>
      </c>
      <c r="W121" s="18">
        <v>19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VLOOKUP($A122,'2.6'!$A$9:$W$196,23,0)</f>
        <v>0</v>
      </c>
      <c r="E122" s="18"/>
      <c r="F122" s="18"/>
      <c r="G122" s="18"/>
      <c r="H122" s="12">
        <f t="shared" si="27"/>
        <v>0</v>
      </c>
      <c r="I122" s="18"/>
      <c r="J122" s="18"/>
      <c r="K122" s="18"/>
      <c r="L122" s="12">
        <f t="shared" si="16"/>
        <v>0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0</v>
      </c>
      <c r="W122" s="18"/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VLOOKUP($A123,'2.6'!$A$9:$W$196,23,0)</f>
        <v>1</v>
      </c>
      <c r="E123" s="18"/>
      <c r="F123" s="18"/>
      <c r="G123" s="18"/>
      <c r="H123" s="12">
        <f>SUM(E123:G123)</f>
        <v>0</v>
      </c>
      <c r="I123" s="18">
        <v>1</v>
      </c>
      <c r="J123" s="18"/>
      <c r="K123" s="18"/>
      <c r="L123" s="12">
        <f t="shared" si="16"/>
        <v>1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VLOOKUP($A124,'2.6'!$A$9:$W$196,23,0)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VLOOKUP($A125,'2.6'!$A$9:$W$196,23,0)</f>
        <v>0</v>
      </c>
      <c r="E125" s="18"/>
      <c r="F125" s="18"/>
      <c r="G125" s="18"/>
      <c r="H125" s="12">
        <f t="shared" si="27"/>
        <v>0</v>
      </c>
      <c r="I125" s="18"/>
      <c r="J125" s="18"/>
      <c r="K125" s="18"/>
      <c r="L125" s="12">
        <f t="shared" si="16"/>
        <v>0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VLOOKUP($A126,'2.6'!$A$9:$W$196,23,0)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VLOOKUP($A127,'2.6'!$A$9:$W$196,23,0)</f>
        <v>0</v>
      </c>
      <c r="E127" s="18"/>
      <c r="F127" s="18"/>
      <c r="G127" s="18"/>
      <c r="H127" s="12">
        <f t="shared" si="27"/>
        <v>0</v>
      </c>
      <c r="I127" s="18"/>
      <c r="J127" s="18"/>
      <c r="K127" s="18"/>
      <c r="L127" s="12">
        <f t="shared" si="16"/>
        <v>0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VLOOKUP($A128,'2.6'!$A$9:$W$196,23,0)</f>
        <v>15</v>
      </c>
      <c r="E128" s="18">
        <v>28</v>
      </c>
      <c r="F128" s="18"/>
      <c r="G128" s="18"/>
      <c r="H128" s="12">
        <f t="shared" si="27"/>
        <v>28</v>
      </c>
      <c r="I128" s="18">
        <v>10</v>
      </c>
      <c r="J128" s="18"/>
      <c r="K128" s="18"/>
      <c r="L128" s="12">
        <f t="shared" si="16"/>
        <v>10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33</v>
      </c>
      <c r="W128" s="18">
        <v>33</v>
      </c>
      <c r="X128" s="19">
        <f t="shared" si="30"/>
        <v>0</v>
      </c>
      <c r="Y128" s="98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VLOOKUP($A129,'2.6'!$A$9:$W$196,23,0)</f>
        <v>19</v>
      </c>
      <c r="E129" s="18"/>
      <c r="F129" s="18"/>
      <c r="G129" s="18"/>
      <c r="H129" s="12">
        <f t="shared" si="27"/>
        <v>0</v>
      </c>
      <c r="I129" s="18">
        <v>4</v>
      </c>
      <c r="J129" s="18"/>
      <c r="K129" s="18"/>
      <c r="L129" s="12">
        <f t="shared" si="16"/>
        <v>4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15</v>
      </c>
      <c r="W129" s="18">
        <v>15</v>
      </c>
      <c r="X129" s="19">
        <f t="shared" si="30"/>
        <v>0</v>
      </c>
      <c r="Y129" s="98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VLOOKUP($A130,'2.6'!$A$9:$W$196,23,0)</f>
        <v>0</v>
      </c>
      <c r="E130" s="18"/>
      <c r="F130" s="18"/>
      <c r="G130" s="18"/>
      <c r="H130" s="12">
        <f t="shared" si="12"/>
        <v>0</v>
      </c>
      <c r="I130" s="18"/>
      <c r="J130" s="18"/>
      <c r="K130" s="18"/>
      <c r="L130" s="12">
        <f t="shared" si="16"/>
        <v>0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0</v>
      </c>
      <c r="W130" s="18"/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VLOOKUP($A132,'2.6'!$A$9:$W$196,23,0)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VLOOKUP($A133,'2.6'!$A$9:$W$196,23,0)</f>
        <v>7</v>
      </c>
      <c r="E133" s="18"/>
      <c r="F133" s="18"/>
      <c r="G133" s="18"/>
      <c r="H133" s="12">
        <f t="shared" ref="H133:H156" si="31">SUM(E133:G133)</f>
        <v>0</v>
      </c>
      <c r="I133" s="18">
        <v>2</v>
      </c>
      <c r="J133" s="18"/>
      <c r="K133" s="18"/>
      <c r="L133" s="12">
        <f t="shared" si="16"/>
        <v>2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5</v>
      </c>
      <c r="W133" s="18">
        <v>5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VLOOKUP($A134,'2.6'!$A$9:$W$196,23,0)</f>
        <v>2</v>
      </c>
      <c r="E134" s="18"/>
      <c r="F134" s="18"/>
      <c r="G134" s="18"/>
      <c r="H134" s="12">
        <f t="shared" si="31"/>
        <v>0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VLOOKUP($A135,'2.6'!$A$9:$W$196,23,0)</f>
        <v>11</v>
      </c>
      <c r="E135" s="18"/>
      <c r="F135" s="18"/>
      <c r="G135" s="18"/>
      <c r="H135" s="12">
        <f t="shared" si="31"/>
        <v>0</v>
      </c>
      <c r="I135" s="18">
        <v>4</v>
      </c>
      <c r="J135" s="18"/>
      <c r="K135" s="18"/>
      <c r="L135" s="12">
        <f t="shared" si="16"/>
        <v>4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7</v>
      </c>
      <c r="W135" s="18">
        <v>7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VLOOKUP($A136,'2.6'!$A$9:$W$196,23,0)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VLOOKUP($A137,'2.6'!$A$9:$W$196,23,0)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VLOOKUP($A138,'2.6'!$A$9:$W$196,23,0)</f>
        <v>4</v>
      </c>
      <c r="E138" s="18"/>
      <c r="F138" s="18"/>
      <c r="G138" s="18"/>
      <c r="H138" s="12">
        <f>SUM(E138:G138)</f>
        <v>0</v>
      </c>
      <c r="I138" s="18">
        <v>4</v>
      </c>
      <c r="J138" s="18"/>
      <c r="K138" s="18"/>
      <c r="L138" s="12">
        <f t="shared" ref="L138:L198" si="35">SUM(I138:K138)</f>
        <v>4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VLOOKUP($A139,'2.6'!$A$9:$W$196,23,0)</f>
        <v>7</v>
      </c>
      <c r="E139" s="18"/>
      <c r="F139" s="18"/>
      <c r="G139" s="18"/>
      <c r="H139" s="12">
        <f t="shared" ref="H139" si="36">SUM(E139:G139)</f>
        <v>0</v>
      </c>
      <c r="I139" s="18">
        <v>7</v>
      </c>
      <c r="J139" s="18"/>
      <c r="K139" s="18"/>
      <c r="L139" s="12">
        <f t="shared" si="35"/>
        <v>7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VLOOKUP($A140,'2.6'!$A$9:$W$196,23,0)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VLOOKUP($A141,'2.6'!$A$9:$W$196,23,0)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VLOOKUP($A142,'2.6'!$A$9:$W$196,23,0)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VLOOKUP($A143,'2.6'!$A$9:$W$196,23,0)</f>
        <v>3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3</v>
      </c>
      <c r="W143" s="18">
        <v>3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VLOOKUP($A144,'2.6'!$A$9:$W$196,23,0)</f>
        <v>3</v>
      </c>
      <c r="E144" s="18">
        <v>6</v>
      </c>
      <c r="F144" s="18"/>
      <c r="G144" s="18"/>
      <c r="H144" s="12">
        <f>SUM(E144:G144)</f>
        <v>6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9</v>
      </c>
      <c r="W144" s="18">
        <v>9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VLOOKUP($A145,'2.6'!$A$9:$W$196,23,0)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VLOOKUP($A146,'2.6'!$A$9:$W$196,23,0)</f>
        <v>9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9</v>
      </c>
      <c r="W146" s="18">
        <v>8</v>
      </c>
      <c r="X146" s="19">
        <f t="shared" ref="X146:X156" si="39">W146-V146</f>
        <v>-1</v>
      </c>
      <c r="Y146" s="98" t="s">
        <v>70</v>
      </c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VLOOKUP($A147,'2.6'!$A$9:$W$196,23,0)</f>
        <v>11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11</v>
      </c>
      <c r="W147" s="18">
        <v>12</v>
      </c>
      <c r="X147" s="19">
        <f t="shared" si="39"/>
        <v>1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VLOOKUP($A148,'2.6'!$A$9:$W$196,23,0)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VLOOKUP($A149,'2.6'!$A$9:$W$196,23,0)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VLOOKUP($A150,'2.6'!$A$9:$W$196,23,0)</f>
        <v>12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12</v>
      </c>
      <c r="W150" s="18">
        <v>12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VLOOKUP($A151,'2.6'!$A$9:$W$196,23,0)</f>
        <v>7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7</v>
      </c>
      <c r="W151" s="18">
        <v>7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VLOOKUP($A152,'2.6'!$A$9:$W$196,23,0)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VLOOKUP($A153,'2.6'!$A$9:$W$196,23,0)</f>
        <v>12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12</v>
      </c>
      <c r="W153" s="18">
        <v>12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VLOOKUP($A154,'2.6'!$A$9:$W$196,23,0)</f>
        <v>0</v>
      </c>
      <c r="E154" s="18">
        <v>200</v>
      </c>
      <c r="F154" s="18"/>
      <c r="G154" s="18"/>
      <c r="H154" s="12">
        <f t="shared" si="31"/>
        <v>200</v>
      </c>
      <c r="I154" s="18">
        <v>4</v>
      </c>
      <c r="J154" s="18"/>
      <c r="K154" s="18"/>
      <c r="L154" s="12">
        <f t="shared" si="35"/>
        <v>4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196</v>
      </c>
      <c r="W154" s="18">
        <v>196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VLOOKUP($A155,'2.6'!$A$9:$W$196,23,0)</f>
        <v>19</v>
      </c>
      <c r="E155" s="18">
        <v>60</v>
      </c>
      <c r="F155" s="18"/>
      <c r="G155" s="18"/>
      <c r="H155" s="12">
        <f t="shared" si="31"/>
        <v>60</v>
      </c>
      <c r="I155" s="18">
        <v>7</v>
      </c>
      <c r="J155" s="18"/>
      <c r="K155" s="18"/>
      <c r="L155" s="12">
        <f t="shared" si="35"/>
        <v>7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72</v>
      </c>
      <c r="W155" s="18">
        <v>72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VLOOKUP($A156,'2.6'!$A$9:$W$196,23,0)</f>
        <v>20</v>
      </c>
      <c r="E156" s="18"/>
      <c r="F156" s="18"/>
      <c r="G156" s="18"/>
      <c r="H156" s="12">
        <f t="shared" si="31"/>
        <v>0</v>
      </c>
      <c r="I156" s="18">
        <v>6</v>
      </c>
      <c r="J156" s="18"/>
      <c r="K156" s="18"/>
      <c r="L156" s="12">
        <f t="shared" si="35"/>
        <v>6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14</v>
      </c>
      <c r="W156" s="18">
        <v>13</v>
      </c>
      <c r="X156" s="19">
        <f t="shared" si="39"/>
        <v>-1</v>
      </c>
      <c r="Y156" s="21" t="s">
        <v>43</v>
      </c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VLOOKUP($A157,'2.6'!$A$9:$W$196,23,0)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VLOOKUP($A158,'2.6'!$A$9:$W$196,23,0)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VLOOKUP($A159,'2.6'!$A$9:$W$196,23,0)</f>
        <v>0</v>
      </c>
      <c r="E159" s="18">
        <v>6</v>
      </c>
      <c r="F159" s="18"/>
      <c r="G159" s="18"/>
      <c r="H159" s="12">
        <f t="shared" si="41"/>
        <v>6</v>
      </c>
      <c r="I159" s="18">
        <v>6</v>
      </c>
      <c r="J159" s="18"/>
      <c r="K159" s="18"/>
      <c r="L159" s="12">
        <f t="shared" si="35"/>
        <v>6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VLOOKUP($A160,'2.6'!$A$9:$W$196,23,0)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VLOOKUP($A161,'2.6'!$A$9:$W$196,23,0)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VLOOKUP($A162,'2.6'!$A$9:$W$196,23,0)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VLOOKUP($A163,'2.6'!$A$9:$W$196,23,0)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VLOOKUP($A164,'2.6'!$A$9:$W$196,23,0)</f>
        <v>0</v>
      </c>
      <c r="E164" s="18">
        <v>11</v>
      </c>
      <c r="F164" s="18"/>
      <c r="G164" s="18"/>
      <c r="H164" s="12">
        <f t="shared" si="41"/>
        <v>11</v>
      </c>
      <c r="I164" s="18">
        <v>11</v>
      </c>
      <c r="J164" s="18"/>
      <c r="K164" s="18"/>
      <c r="L164" s="12">
        <f t="shared" si="35"/>
        <v>11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VLOOKUP($A165,'2.6'!$A$9:$W$196,23,0)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VLOOKUP($A166,'2.6'!$A$9:$W$196,23,0)</f>
        <v>0</v>
      </c>
      <c r="E166" s="18">
        <v>3</v>
      </c>
      <c r="F166" s="18"/>
      <c r="G166" s="18"/>
      <c r="H166" s="12">
        <f t="shared" si="41"/>
        <v>3</v>
      </c>
      <c r="I166" s="18">
        <v>3</v>
      </c>
      <c r="J166" s="18"/>
      <c r="K166" s="18"/>
      <c r="L166" s="12">
        <f t="shared" si="35"/>
        <v>3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VLOOKUP($A167,'2.6'!$A$9:$W$196,23,0)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VLOOKUP($A168,'2.6'!$A$9:$W$196,23,0)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VLOOKUP($A169,'2.6'!$A$9:$W$196,23,0)</f>
        <v>0</v>
      </c>
      <c r="E169" s="18">
        <v>12</v>
      </c>
      <c r="F169" s="18"/>
      <c r="G169" s="18"/>
      <c r="H169" s="12">
        <f>SUM(E169:G169)</f>
        <v>12</v>
      </c>
      <c r="I169" s="18">
        <v>12</v>
      </c>
      <c r="J169" s="18"/>
      <c r="K169" s="18"/>
      <c r="L169" s="12">
        <f t="shared" si="35"/>
        <v>12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VLOOKUP($A170,'2.6'!$A$9:$W$196,23,0)</f>
        <v>0</v>
      </c>
      <c r="E170" s="18">
        <v>2</v>
      </c>
      <c r="F170" s="18"/>
      <c r="G170" s="18"/>
      <c r="H170" s="12">
        <f>SUM(E170:G170)</f>
        <v>2</v>
      </c>
      <c r="I170" s="18">
        <v>2</v>
      </c>
      <c r="J170" s="18"/>
      <c r="K170" s="18"/>
      <c r="L170" s="12">
        <f t="shared" si="35"/>
        <v>2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VLOOKUP($A171,'2.6'!$A$9:$W$196,23,0)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VLOOKUP($A172,'2.6'!$A$9:$W$196,23,0)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VLOOKUP($A173,'2.6'!$A$9:$W$196,23,0)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VLOOKUP($A174,'2.6'!$A$9:$W$196,23,0)</f>
        <v>0</v>
      </c>
      <c r="E174" s="18">
        <v>1</v>
      </c>
      <c r="F174" s="18"/>
      <c r="G174" s="18"/>
      <c r="H174" s="12">
        <f t="shared" si="41"/>
        <v>1</v>
      </c>
      <c r="I174" s="18">
        <v>1</v>
      </c>
      <c r="J174" s="18"/>
      <c r="K174" s="18"/>
      <c r="L174" s="12">
        <f t="shared" si="35"/>
        <v>1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VLOOKUP($A175,'2.6'!$A$9:$W$196,23,0)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VLOOKUP($A176,'2.6'!$A$9:$W$196,23,0)</f>
        <v>1</v>
      </c>
      <c r="E176" s="18">
        <v>24</v>
      </c>
      <c r="F176" s="18"/>
      <c r="G176" s="18"/>
      <c r="H176" s="12">
        <f>SUM(E176:G176)</f>
        <v>24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25</v>
      </c>
      <c r="W176" s="18">
        <v>25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VLOOKUP($A177,'2.6'!$A$9:$W$196,23,0)</f>
        <v>72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72</v>
      </c>
      <c r="W177" s="18">
        <f>48+24</f>
        <v>72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VLOOKUP($A178,'2.6'!$A$9:$W$196,23,0)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VLOOKUP($A179,'2.6'!$A$9:$W$196,23,0)</f>
        <v>0</v>
      </c>
      <c r="E179" s="18">
        <v>12</v>
      </c>
      <c r="F179" s="18"/>
      <c r="G179" s="18"/>
      <c r="H179" s="12">
        <f t="shared" si="41"/>
        <v>12</v>
      </c>
      <c r="I179" s="18">
        <v>12</v>
      </c>
      <c r="J179" s="18"/>
      <c r="K179" s="18"/>
      <c r="L179" s="12">
        <f t="shared" si="35"/>
        <v>12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VLOOKUP($A180,'2.6'!$A$9:$W$196,23,0)</f>
        <v>0</v>
      </c>
      <c r="E180" s="18">
        <v>11</v>
      </c>
      <c r="F180" s="18"/>
      <c r="G180" s="18"/>
      <c r="H180" s="12">
        <f t="shared" si="41"/>
        <v>11</v>
      </c>
      <c r="I180" s="18">
        <v>11</v>
      </c>
      <c r="J180" s="18"/>
      <c r="K180" s="18"/>
      <c r="L180" s="12">
        <f t="shared" si="35"/>
        <v>11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VLOOKUP($A181,'2.6'!$A$9:$W$196,23,0)</f>
        <v>0</v>
      </c>
      <c r="E181" s="18">
        <v>3</v>
      </c>
      <c r="F181" s="18"/>
      <c r="G181" s="18"/>
      <c r="H181" s="12">
        <f t="shared" si="41"/>
        <v>3</v>
      </c>
      <c r="I181" s="18">
        <v>3</v>
      </c>
      <c r="J181" s="18"/>
      <c r="K181" s="18"/>
      <c r="L181" s="12">
        <f t="shared" si="35"/>
        <v>3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VLOOKUP($A182,'2.6'!$A$9:$W$196,23,0)</f>
        <v>0</v>
      </c>
      <c r="E182" s="18">
        <v>7</v>
      </c>
      <c r="F182" s="18"/>
      <c r="G182" s="18"/>
      <c r="H182" s="12">
        <f t="shared" si="41"/>
        <v>7</v>
      </c>
      <c r="I182" s="18">
        <v>7</v>
      </c>
      <c r="J182" s="18"/>
      <c r="K182" s="18"/>
      <c r="L182" s="12">
        <f t="shared" si="35"/>
        <v>7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VLOOKUP($A183,'2.6'!$A$9:$W$196,23,0)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VLOOKUP($A184,'2.6'!$A$9:$W$196,23,0)</f>
        <v>25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24</v>
      </c>
      <c r="W184" s="18">
        <v>24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VLOOKUP($A185,'2.6'!$A$9:$W$196,23,0)</f>
        <v>17</v>
      </c>
      <c r="E185" s="18">
        <v>24</v>
      </c>
      <c r="F185" s="18"/>
      <c r="G185" s="18"/>
      <c r="H185" s="12">
        <f>SUM(E185:G185)</f>
        <v>24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39</v>
      </c>
      <c r="W185" s="18">
        <f>24+15</f>
        <v>39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VLOOKUP($A186,'2.6'!$A$9:$W$196,23,0)</f>
        <v>3</v>
      </c>
      <c r="E186" s="18">
        <v>48</v>
      </c>
      <c r="F186" s="18"/>
      <c r="G186" s="18"/>
      <c r="H186" s="12">
        <f t="shared" si="41"/>
        <v>48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51</v>
      </c>
      <c r="W186" s="18">
        <f>24+24+3</f>
        <v>51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VLOOKUP($A187,'2.6'!$A$9:$W$196,23,0)</f>
        <v>23</v>
      </c>
      <c r="E187" s="18">
        <f>4*24</f>
        <v>96</v>
      </c>
      <c r="F187" s="18"/>
      <c r="G187" s="18"/>
      <c r="H187" s="12">
        <f t="shared" si="41"/>
        <v>96</v>
      </c>
      <c r="I187" s="18">
        <v>2</v>
      </c>
      <c r="J187" s="18"/>
      <c r="K187" s="18"/>
      <c r="L187" s="12">
        <f t="shared" si="35"/>
        <v>2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117</v>
      </c>
      <c r="W187" s="18">
        <v>117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VLOOKUP($A188,'2.6'!$A$9:$W$196,23,0)</f>
        <v>37</v>
      </c>
      <c r="E188" s="18"/>
      <c r="F188" s="18"/>
      <c r="G188" s="18"/>
      <c r="H188" s="12">
        <f t="shared" si="41"/>
        <v>0</v>
      </c>
      <c r="I188" s="18">
        <v>1</v>
      </c>
      <c r="J188" s="18"/>
      <c r="K188" s="18"/>
      <c r="L188" s="12">
        <f t="shared" si="35"/>
        <v>1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36</v>
      </c>
      <c r="W188" s="18">
        <v>36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VLOOKUP($A189,'2.6'!$A$9:$W$196,23,0)</f>
        <v>42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42</v>
      </c>
      <c r="W189" s="18">
        <f>24+18</f>
        <v>42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VLOOKUP($A190,'2.6'!$A$9:$W$196,23,0)</f>
        <v>0</v>
      </c>
      <c r="E190" s="18">
        <v>48</v>
      </c>
      <c r="F190" s="18"/>
      <c r="G190" s="18"/>
      <c r="H190" s="12">
        <f t="shared" si="41"/>
        <v>48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48</v>
      </c>
      <c r="W190" s="18">
        <v>48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VLOOKUP($A191,'2.6'!$A$9:$W$196,23,0)</f>
        <v>0</v>
      </c>
      <c r="E191" s="18">
        <v>2</v>
      </c>
      <c r="F191" s="18"/>
      <c r="G191" s="18"/>
      <c r="H191" s="12">
        <f t="shared" si="41"/>
        <v>2</v>
      </c>
      <c r="I191" s="18">
        <v>2</v>
      </c>
      <c r="J191" s="18"/>
      <c r="K191" s="18"/>
      <c r="L191" s="12">
        <f t="shared" si="35"/>
        <v>2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VLOOKUP($A192,'2.6'!$A$9:$W$196,23,0)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VLOOKUP($A193,'2.6'!$A$9:$W$196,23,0)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VLOOKUP($A194,'2.6'!$A$9:$W$196,23,0)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ref="R194:R195" si="47">SUM(M194:Q194)</f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VLOOKUP($A195,'2.6'!$A$9:$W$196,23,0)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7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VLOOKUP($A196,'2.6'!$A$9:$W$196,23,0)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v>0</v>
      </c>
      <c r="E197" s="18">
        <v>1</v>
      </c>
      <c r="F197" s="18"/>
      <c r="G197" s="18"/>
      <c r="H197" s="12">
        <f t="shared" si="41"/>
        <v>1</v>
      </c>
      <c r="I197" s="18">
        <v>1</v>
      </c>
      <c r="J197" s="18"/>
      <c r="K197" s="18"/>
      <c r="L197" s="12">
        <f t="shared" si="35"/>
        <v>1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525</v>
      </c>
      <c r="E200" s="34"/>
      <c r="F200" s="34"/>
      <c r="G200" s="34"/>
      <c r="H200" s="34"/>
      <c r="I200" s="33">
        <f>SUM(I9:I198)</f>
        <v>439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7</v>
      </c>
      <c r="S200" s="33">
        <f>SUM(S9:S198)</f>
        <v>56</v>
      </c>
      <c r="T200" s="34"/>
      <c r="U200" s="34"/>
      <c r="V200" s="35"/>
      <c r="W200" s="33">
        <f>SUM(W9:W198)</f>
        <v>1000</v>
      </c>
      <c r="X200" s="33">
        <f>SUM(X9:X198)</f>
        <v>-1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Y44:Y46"/>
    <mergeCell ref="Y10:Y11"/>
    <mergeCell ref="J6:J7"/>
    <mergeCell ref="K6:K7"/>
    <mergeCell ref="L6:L7"/>
    <mergeCell ref="M6:M7"/>
    <mergeCell ref="N6:N7"/>
    <mergeCell ref="O6:Q6"/>
    <mergeCell ref="R6:R7"/>
    <mergeCell ref="S6:S7"/>
    <mergeCell ref="T6:T7"/>
    <mergeCell ref="U6:U7"/>
    <mergeCell ref="Y71:Y72"/>
    <mergeCell ref="Y83:Y84"/>
    <mergeCell ref="Y114:Y116"/>
    <mergeCell ref="Y128:Y129"/>
    <mergeCell ref="Y146:Y147"/>
  </mergeCells>
  <conditionalFormatting sqref="B100:B101">
    <cfRule type="duplicateValues" dxfId="1027" priority="28" stopIfTrue="1"/>
  </conditionalFormatting>
  <conditionalFormatting sqref="B132">
    <cfRule type="duplicateValues" dxfId="1026" priority="27" stopIfTrue="1"/>
  </conditionalFormatting>
  <conditionalFormatting sqref="B118">
    <cfRule type="duplicateValues" dxfId="1025" priority="26" stopIfTrue="1"/>
  </conditionalFormatting>
  <conditionalFormatting sqref="B198">
    <cfRule type="duplicateValues" dxfId="1024" priority="25" stopIfTrue="1"/>
  </conditionalFormatting>
  <conditionalFormatting sqref="B201:B274">
    <cfRule type="duplicateValues" dxfId="1023" priority="24" stopIfTrue="1"/>
  </conditionalFormatting>
  <conditionalFormatting sqref="B200">
    <cfRule type="duplicateValues" dxfId="1022" priority="23" stopIfTrue="1"/>
  </conditionalFormatting>
  <conditionalFormatting sqref="I202">
    <cfRule type="duplicateValues" dxfId="1021" priority="22" stopIfTrue="1"/>
  </conditionalFormatting>
  <conditionalFormatting sqref="I202">
    <cfRule type="duplicateValues" dxfId="1020" priority="19" stopIfTrue="1"/>
    <cfRule type="duplicateValues" dxfId="1019" priority="20" stopIfTrue="1"/>
    <cfRule type="duplicateValues" dxfId="1018" priority="21" stopIfTrue="1"/>
  </conditionalFormatting>
  <conditionalFormatting sqref="B20">
    <cfRule type="duplicateValues" dxfId="1017" priority="13" stopIfTrue="1"/>
  </conditionalFormatting>
  <conditionalFormatting sqref="B20">
    <cfRule type="duplicateValues" dxfId="1016" priority="14" stopIfTrue="1"/>
  </conditionalFormatting>
  <conditionalFormatting sqref="B20">
    <cfRule type="duplicateValues" dxfId="1015" priority="15" stopIfTrue="1"/>
  </conditionalFormatting>
  <conditionalFormatting sqref="B20">
    <cfRule type="duplicateValues" dxfId="1014" priority="16" stopIfTrue="1"/>
    <cfRule type="duplicateValues" dxfId="1013" priority="17" stopIfTrue="1"/>
    <cfRule type="duplicateValues" dxfId="1012" priority="18" stopIfTrue="1"/>
  </conditionalFormatting>
  <conditionalFormatting sqref="A20:A25">
    <cfRule type="duplicateValues" dxfId="1011" priority="12" stopIfTrue="1"/>
  </conditionalFormatting>
  <conditionalFormatting sqref="A26">
    <cfRule type="duplicateValues" dxfId="1010" priority="11" stopIfTrue="1"/>
  </conditionalFormatting>
  <conditionalFormatting sqref="A27">
    <cfRule type="duplicateValues" dxfId="1009" priority="10" stopIfTrue="1"/>
  </conditionalFormatting>
  <conditionalFormatting sqref="A28">
    <cfRule type="duplicateValues" dxfId="1008" priority="9" stopIfTrue="1"/>
  </conditionalFormatting>
  <conditionalFormatting sqref="A29">
    <cfRule type="duplicateValues" dxfId="1007" priority="8" stopIfTrue="1"/>
  </conditionalFormatting>
  <conditionalFormatting sqref="A30">
    <cfRule type="duplicateValues" dxfId="1006" priority="7" stopIfTrue="1"/>
  </conditionalFormatting>
  <conditionalFormatting sqref="B275:B65318 B200 B5 B8:B19 B119:B131 B21:B117 B133:B197">
    <cfRule type="duplicateValues" dxfId="1005" priority="29" stopIfTrue="1"/>
  </conditionalFormatting>
  <conditionalFormatting sqref="B275:B65318 B200 B5 B8:B19 B102:B117 B119:B131 B21:B99 B133:B197">
    <cfRule type="duplicateValues" dxfId="1004" priority="30" stopIfTrue="1"/>
  </conditionalFormatting>
  <conditionalFormatting sqref="A200:A65318 A1:A5 A8:A19 A31:A198">
    <cfRule type="duplicateValues" dxfId="1003" priority="31" stopIfTrue="1"/>
  </conditionalFormatting>
  <conditionalFormatting sqref="B200:B65318 B5 B8:B19 B21:B198">
    <cfRule type="duplicateValues" dxfId="1002" priority="32" stopIfTrue="1"/>
  </conditionalFormatting>
  <conditionalFormatting sqref="B200:B65318 B1:B5 B8:B19 B21:B198">
    <cfRule type="duplicateValues" dxfId="1001" priority="33" stopIfTrue="1"/>
    <cfRule type="duplicateValues" dxfId="1000" priority="34" stopIfTrue="1"/>
    <cfRule type="duplicateValues" dxfId="999" priority="35" stopIfTrue="1"/>
  </conditionalFormatting>
  <conditionalFormatting sqref="Y17">
    <cfRule type="duplicateValues" dxfId="998" priority="1" stopIfTrue="1"/>
  </conditionalFormatting>
  <conditionalFormatting sqref="Y17">
    <cfRule type="duplicateValues" dxfId="997" priority="2" stopIfTrue="1"/>
  </conditionalFormatting>
  <conditionalFormatting sqref="Y17">
    <cfRule type="duplicateValues" dxfId="996" priority="3" stopIfTrue="1"/>
  </conditionalFormatting>
  <conditionalFormatting sqref="Y17">
    <cfRule type="duplicateValues" dxfId="995" priority="4" stopIfTrue="1"/>
    <cfRule type="duplicateValues" dxfId="994" priority="5" stopIfTrue="1"/>
    <cfRule type="duplicateValues" dxfId="99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Y121" sqref="Y121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6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6.7109375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37" t="s">
        <v>3</v>
      </c>
      <c r="B4" s="5">
        <v>42525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39" t="s">
        <v>29</v>
      </c>
      <c r="P7" s="39" t="s">
        <v>30</v>
      </c>
      <c r="Q7" s="38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VLOOKUP($A9,'3.6'!$A$9:$W$200,23,0)</f>
        <v>0</v>
      </c>
      <c r="E9" s="18">
        <v>20</v>
      </c>
      <c r="F9" s="18"/>
      <c r="G9" s="18"/>
      <c r="H9" s="12">
        <f>SUM(E9:G9)</f>
        <v>20</v>
      </c>
      <c r="I9" s="18">
        <v>16</v>
      </c>
      <c r="J9" s="18"/>
      <c r="K9" s="18"/>
      <c r="L9" s="12">
        <f>SUM(I9:K9)</f>
        <v>16</v>
      </c>
      <c r="M9" s="18"/>
      <c r="N9" s="18"/>
      <c r="O9" s="18"/>
      <c r="P9" s="18"/>
      <c r="Q9" s="18"/>
      <c r="R9" s="14">
        <f>SUM(M9:Q9)</f>
        <v>0</v>
      </c>
      <c r="S9" s="18">
        <v>4</v>
      </c>
      <c r="T9" s="18"/>
      <c r="U9" s="12">
        <f t="shared" ref="U9:U52" si="0">S9+T9</f>
        <v>4</v>
      </c>
      <c r="V9" s="12">
        <f t="shared" ref="V9:V52" si="1">D9+H9-L9-R9-U9</f>
        <v>0</v>
      </c>
      <c r="W9" s="18"/>
      <c r="X9" s="19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VLOOKUP($A10,'3.6'!$A$9:$W$200,23,0)</f>
        <v>0</v>
      </c>
      <c r="E10" s="18">
        <v>10</v>
      </c>
      <c r="F10" s="18"/>
      <c r="G10" s="18"/>
      <c r="H10" s="12">
        <f t="shared" ref="H10:H61" si="3">SUM(E10:G10)</f>
        <v>10</v>
      </c>
      <c r="I10" s="18">
        <v>9</v>
      </c>
      <c r="J10" s="18"/>
      <c r="K10" s="18"/>
      <c r="L10" s="12">
        <f t="shared" ref="L10:L73" si="4">SUM(I10:K10)</f>
        <v>9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1</v>
      </c>
      <c r="T10" s="18"/>
      <c r="U10" s="12">
        <f t="shared" si="0"/>
        <v>1</v>
      </c>
      <c r="V10" s="12">
        <f t="shared" si="1"/>
        <v>0</v>
      </c>
      <c r="W10" s="18"/>
      <c r="X10" s="19">
        <f t="shared" si="2"/>
        <v>0</v>
      </c>
      <c r="Y10" s="98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VLOOKUP($A11,'3.6'!$A$9:$W$200,23,0)</f>
        <v>0</v>
      </c>
      <c r="E11" s="18">
        <v>11</v>
      </c>
      <c r="F11" s="18"/>
      <c r="G11" s="18"/>
      <c r="H11" s="12">
        <f t="shared" si="3"/>
        <v>11</v>
      </c>
      <c r="I11" s="18">
        <v>2</v>
      </c>
      <c r="J11" s="18"/>
      <c r="K11" s="18"/>
      <c r="L11" s="12">
        <f t="shared" si="4"/>
        <v>2</v>
      </c>
      <c r="M11" s="18"/>
      <c r="N11" s="18"/>
      <c r="O11" s="18"/>
      <c r="P11" s="18"/>
      <c r="Q11" s="18"/>
      <c r="R11" s="14">
        <f t="shared" si="5"/>
        <v>0</v>
      </c>
      <c r="S11" s="18">
        <v>9</v>
      </c>
      <c r="T11" s="18"/>
      <c r="U11" s="12">
        <f t="shared" si="0"/>
        <v>9</v>
      </c>
      <c r="V11" s="12">
        <f t="shared" si="1"/>
        <v>0</v>
      </c>
      <c r="W11" s="18"/>
      <c r="X11" s="19">
        <f t="shared" si="2"/>
        <v>0</v>
      </c>
      <c r="Y11" s="98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VLOOKUP($A12,'3.6'!$A$9:$W$200,23,0)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19</v>
      </c>
      <c r="J12" s="18"/>
      <c r="K12" s="18"/>
      <c r="L12" s="12">
        <f t="shared" si="4"/>
        <v>19</v>
      </c>
      <c r="M12" s="18"/>
      <c r="N12" s="18"/>
      <c r="O12" s="18"/>
      <c r="P12" s="18"/>
      <c r="Q12" s="18"/>
      <c r="R12" s="14">
        <f t="shared" si="5"/>
        <v>0</v>
      </c>
      <c r="S12" s="18">
        <v>1</v>
      </c>
      <c r="T12" s="18"/>
      <c r="U12" s="12">
        <f t="shared" si="0"/>
        <v>1</v>
      </c>
      <c r="V12" s="12">
        <f t="shared" si="1"/>
        <v>0</v>
      </c>
      <c r="W12" s="18"/>
      <c r="X12" s="19">
        <f t="shared" si="2"/>
        <v>0</v>
      </c>
      <c r="Y12" s="21"/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VLOOKUP($A13,'3.6'!$A$9:$W$200,23,0)</f>
        <v>0</v>
      </c>
      <c r="E13" s="18"/>
      <c r="F13" s="18"/>
      <c r="G13" s="18"/>
      <c r="H13" s="12">
        <f t="shared" si="3"/>
        <v>0</v>
      </c>
      <c r="I13" s="18">
        <v>1</v>
      </c>
      <c r="J13" s="18"/>
      <c r="K13" s="18"/>
      <c r="L13" s="12">
        <f t="shared" si="4"/>
        <v>1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-1</v>
      </c>
      <c r="W13" s="18"/>
      <c r="X13" s="19">
        <f t="shared" si="2"/>
        <v>1</v>
      </c>
      <c r="Y13" s="3" t="s">
        <v>235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VLOOKUP($A14,'3.6'!$A$9:$W$200,23,0)</f>
        <v>0</v>
      </c>
      <c r="E14" s="18">
        <v>20</v>
      </c>
      <c r="F14" s="18"/>
      <c r="G14" s="18"/>
      <c r="H14" s="12">
        <f t="shared" si="3"/>
        <v>20</v>
      </c>
      <c r="I14" s="18">
        <v>19</v>
      </c>
      <c r="J14" s="18"/>
      <c r="K14" s="18"/>
      <c r="L14" s="12">
        <f t="shared" si="4"/>
        <v>19</v>
      </c>
      <c r="M14" s="18"/>
      <c r="N14" s="18"/>
      <c r="O14" s="18"/>
      <c r="P14" s="18"/>
      <c r="Q14" s="18"/>
      <c r="R14" s="14">
        <f t="shared" si="5"/>
        <v>0</v>
      </c>
      <c r="S14" s="18">
        <v>1</v>
      </c>
      <c r="T14" s="18"/>
      <c r="U14" s="12">
        <f t="shared" si="0"/>
        <v>1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VLOOKUP($A15,'3.6'!$A$9:$W$200,23,0)</f>
        <v>0</v>
      </c>
      <c r="E15" s="18">
        <v>10</v>
      </c>
      <c r="F15" s="18"/>
      <c r="G15" s="18"/>
      <c r="H15" s="12">
        <f t="shared" si="3"/>
        <v>10</v>
      </c>
      <c r="I15" s="18">
        <v>4</v>
      </c>
      <c r="J15" s="18"/>
      <c r="K15" s="18"/>
      <c r="L15" s="12">
        <f t="shared" si="4"/>
        <v>4</v>
      </c>
      <c r="M15" s="18"/>
      <c r="N15" s="18"/>
      <c r="O15" s="18"/>
      <c r="P15" s="18"/>
      <c r="Q15" s="18"/>
      <c r="R15" s="14">
        <f t="shared" si="5"/>
        <v>0</v>
      </c>
      <c r="S15" s="18">
        <v>6</v>
      </c>
      <c r="T15" s="18"/>
      <c r="U15" s="12">
        <f t="shared" si="0"/>
        <v>6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VLOOKUP($A16,'3.6'!$A$9:$W$200,23,0)</f>
        <v>0</v>
      </c>
      <c r="E16" s="18">
        <v>10</v>
      </c>
      <c r="F16" s="18"/>
      <c r="G16" s="18"/>
      <c r="H16" s="12">
        <f t="shared" si="3"/>
        <v>10</v>
      </c>
      <c r="I16" s="18">
        <v>10</v>
      </c>
      <c r="J16" s="18"/>
      <c r="K16" s="18"/>
      <c r="L16" s="12">
        <f t="shared" si="4"/>
        <v>10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VLOOKUP($A17,'3.6'!$A$9:$W$200,23,0)</f>
        <v>0</v>
      </c>
      <c r="E17" s="18">
        <v>10</v>
      </c>
      <c r="F17" s="18"/>
      <c r="G17" s="18"/>
      <c r="H17" s="12">
        <f>SUM(E17:G17)</f>
        <v>10</v>
      </c>
      <c r="I17" s="18">
        <v>9</v>
      </c>
      <c r="J17" s="18"/>
      <c r="K17" s="18"/>
      <c r="L17" s="12">
        <f t="shared" si="4"/>
        <v>9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VLOOKUP($A18,'3.6'!$A$9:$W$200,23,0)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VLOOKUP($A19,'3.6'!$A$9:$W$200,23,0)</f>
        <v>0</v>
      </c>
      <c r="E19" s="18">
        <v>10</v>
      </c>
      <c r="F19" s="18"/>
      <c r="G19" s="18"/>
      <c r="H19" s="12">
        <f>SUM(E19:G19)</f>
        <v>10</v>
      </c>
      <c r="I19" s="18">
        <v>3</v>
      </c>
      <c r="J19" s="18"/>
      <c r="K19" s="18"/>
      <c r="L19" s="12">
        <f t="shared" si="4"/>
        <v>3</v>
      </c>
      <c r="M19" s="18"/>
      <c r="N19" s="18"/>
      <c r="O19" s="18"/>
      <c r="P19" s="18"/>
      <c r="Q19" s="18"/>
      <c r="R19" s="14">
        <f>SUM(M19:Q19)</f>
        <v>0</v>
      </c>
      <c r="S19" s="18">
        <v>7</v>
      </c>
      <c r="T19" s="18"/>
      <c r="U19" s="12">
        <f>S19+T19</f>
        <v>7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VLOOKUP($A20,'3.6'!$A$9:$W$200,23,0)</f>
        <v>0</v>
      </c>
      <c r="E20" s="18">
        <v>8</v>
      </c>
      <c r="F20" s="18"/>
      <c r="G20" s="18"/>
      <c r="H20" s="12">
        <f t="shared" si="3"/>
        <v>8</v>
      </c>
      <c r="I20" s="18">
        <v>7</v>
      </c>
      <c r="J20" s="18"/>
      <c r="K20" s="18"/>
      <c r="L20" s="12">
        <f t="shared" si="4"/>
        <v>7</v>
      </c>
      <c r="M20" s="18"/>
      <c r="N20" s="18"/>
      <c r="O20" s="18"/>
      <c r="P20" s="18"/>
      <c r="Q20" s="18"/>
      <c r="R20" s="14">
        <f t="shared" si="5"/>
        <v>0</v>
      </c>
      <c r="S20" s="18">
        <v>1</v>
      </c>
      <c r="T20" s="18"/>
      <c r="U20" s="12">
        <f t="shared" si="0"/>
        <v>1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VLOOKUP($A21,'3.6'!$A$9:$W$200,23,0)</f>
        <v>0</v>
      </c>
      <c r="E21" s="18">
        <v>10</v>
      </c>
      <c r="F21" s="18"/>
      <c r="G21" s="18"/>
      <c r="H21" s="12">
        <f t="shared" si="3"/>
        <v>10</v>
      </c>
      <c r="I21" s="18">
        <v>8</v>
      </c>
      <c r="J21" s="18"/>
      <c r="K21" s="18"/>
      <c r="L21" s="12">
        <f t="shared" si="4"/>
        <v>8</v>
      </c>
      <c r="M21" s="18"/>
      <c r="N21" s="18"/>
      <c r="O21" s="18"/>
      <c r="P21" s="18"/>
      <c r="Q21" s="18"/>
      <c r="R21" s="14">
        <f t="shared" si="5"/>
        <v>0</v>
      </c>
      <c r="S21" s="18">
        <v>2</v>
      </c>
      <c r="T21" s="18"/>
      <c r="U21" s="12">
        <f t="shared" si="0"/>
        <v>2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VLOOKUP($A22,'3.6'!$A$9:$W$200,23,0)</f>
        <v>0</v>
      </c>
      <c r="E22" s="18">
        <v>8</v>
      </c>
      <c r="F22" s="18"/>
      <c r="G22" s="18"/>
      <c r="H22" s="12">
        <f t="shared" si="3"/>
        <v>8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2</v>
      </c>
      <c r="W22" s="18"/>
      <c r="X22" s="19">
        <f t="shared" si="2"/>
        <v>-2</v>
      </c>
      <c r="Y22" s="21" t="s">
        <v>237</v>
      </c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VLOOKUP($A23,'3.6'!$A$9:$W$200,23,0)</f>
        <v>0</v>
      </c>
      <c r="E23" s="18"/>
      <c r="F23" s="18"/>
      <c r="G23" s="18"/>
      <c r="H23" s="12">
        <f t="shared" si="3"/>
        <v>0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VLOOKUP($A24,'3.6'!$A$9:$W$200,23,0)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9</v>
      </c>
      <c r="J24" s="18"/>
      <c r="K24" s="18"/>
      <c r="L24" s="12">
        <f t="shared" si="4"/>
        <v>9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VLOOKUP($A25,'3.6'!$A$9:$W$200,23,0)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VLOOKUP($A26,'3.6'!$A$9:$W$200,23,0)</f>
        <v>0</v>
      </c>
      <c r="E26" s="18">
        <v>10</v>
      </c>
      <c r="F26" s="18"/>
      <c r="G26" s="18"/>
      <c r="H26" s="12">
        <f>SUM(E26:G26)</f>
        <v>10</v>
      </c>
      <c r="I26" s="18">
        <v>8</v>
      </c>
      <c r="J26" s="18"/>
      <c r="K26" s="18"/>
      <c r="L26" s="12">
        <f t="shared" si="4"/>
        <v>8</v>
      </c>
      <c r="M26" s="18"/>
      <c r="N26" s="18"/>
      <c r="O26" s="18"/>
      <c r="P26" s="18"/>
      <c r="Q26" s="18"/>
      <c r="R26" s="14">
        <f>SUM(M26:Q26)</f>
        <v>0</v>
      </c>
      <c r="S26" s="18">
        <v>2</v>
      </c>
      <c r="T26" s="18"/>
      <c r="U26" s="12">
        <f>S26+T26</f>
        <v>2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VLOOKUP($A27,'3.6'!$A$9:$W$200,23,0)</f>
        <v>3</v>
      </c>
      <c r="E27" s="18"/>
      <c r="F27" s="18"/>
      <c r="G27" s="18"/>
      <c r="H27" s="12">
        <f>SUM(E27:G27)</f>
        <v>0</v>
      </c>
      <c r="I27" s="18">
        <v>2</v>
      </c>
      <c r="J27" s="18"/>
      <c r="K27" s="18"/>
      <c r="L27" s="12">
        <f t="shared" si="4"/>
        <v>2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1</v>
      </c>
      <c r="W27" s="18"/>
      <c r="X27" s="19">
        <f>W27-V27</f>
        <v>-1</v>
      </c>
      <c r="Y27" s="21" t="s">
        <v>236</v>
      </c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VLOOKUP($A28,'3.6'!$A$9:$W$200,23,0)</f>
        <v>0</v>
      </c>
      <c r="E28" s="18">
        <v>10</v>
      </c>
      <c r="F28" s="18"/>
      <c r="G28" s="18"/>
      <c r="H28" s="12">
        <f>SUM(E28:G28)</f>
        <v>10</v>
      </c>
      <c r="I28" s="18">
        <v>9</v>
      </c>
      <c r="J28" s="18"/>
      <c r="K28" s="18"/>
      <c r="L28" s="12">
        <f t="shared" si="4"/>
        <v>9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VLOOKUP($A29,'3.6'!$A$9:$W$200,23,0)</f>
        <v>0</v>
      </c>
      <c r="E29" s="18">
        <v>10</v>
      </c>
      <c r="F29" s="18"/>
      <c r="G29" s="18"/>
      <c r="H29" s="12">
        <f t="shared" si="3"/>
        <v>10</v>
      </c>
      <c r="I29" s="18">
        <v>7</v>
      </c>
      <c r="J29" s="18"/>
      <c r="K29" s="18"/>
      <c r="L29" s="12">
        <f t="shared" si="4"/>
        <v>7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VLOOKUP($A30,'3.6'!$A$9:$W$200,23,0)</f>
        <v>0</v>
      </c>
      <c r="E30" s="18">
        <v>10</v>
      </c>
      <c r="F30" s="18"/>
      <c r="G30" s="18"/>
      <c r="H30" s="12">
        <f>SUM(E30:G30)</f>
        <v>10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>
        <v>4</v>
      </c>
      <c r="T30" s="18"/>
      <c r="U30" s="12">
        <f>S30+T30</f>
        <v>4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VLOOKUP($A31,'3.6'!$A$9:$W$200,23,0)</f>
        <v>0</v>
      </c>
      <c r="E31" s="18">
        <v>10</v>
      </c>
      <c r="F31" s="18"/>
      <c r="G31" s="18"/>
      <c r="H31" s="12">
        <f t="shared" si="3"/>
        <v>10</v>
      </c>
      <c r="I31" s="18">
        <v>9</v>
      </c>
      <c r="J31" s="18"/>
      <c r="K31" s="18"/>
      <c r="L31" s="12">
        <f t="shared" si="4"/>
        <v>9</v>
      </c>
      <c r="M31" s="18"/>
      <c r="N31" s="18"/>
      <c r="O31" s="18"/>
      <c r="P31" s="18"/>
      <c r="Q31" s="18"/>
      <c r="R31" s="14">
        <f t="shared" si="5"/>
        <v>0</v>
      </c>
      <c r="S31" s="18">
        <v>1</v>
      </c>
      <c r="T31" s="18"/>
      <c r="U31" s="12">
        <f t="shared" si="0"/>
        <v>1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VLOOKUP($A32,'3.6'!$A$9:$W$200,23,0)</f>
        <v>0</v>
      </c>
      <c r="E32" s="18">
        <v>10</v>
      </c>
      <c r="F32" s="18"/>
      <c r="G32" s="18"/>
      <c r="H32" s="12">
        <f>SUM(E32:G32)</f>
        <v>10</v>
      </c>
      <c r="I32" s="18">
        <v>10</v>
      </c>
      <c r="J32" s="18"/>
      <c r="K32" s="18"/>
      <c r="L32" s="12">
        <f t="shared" si="4"/>
        <v>10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VLOOKUP($A33,'3.6'!$A$9:$W$200,23,0)</f>
        <v>0</v>
      </c>
      <c r="E33" s="18">
        <v>10</v>
      </c>
      <c r="F33" s="18"/>
      <c r="G33" s="18"/>
      <c r="H33" s="12">
        <f t="shared" si="3"/>
        <v>10</v>
      </c>
      <c r="I33" s="18">
        <v>9</v>
      </c>
      <c r="J33" s="18"/>
      <c r="K33" s="18"/>
      <c r="L33" s="12">
        <f t="shared" si="4"/>
        <v>9</v>
      </c>
      <c r="M33" s="18"/>
      <c r="N33" s="18"/>
      <c r="O33" s="18"/>
      <c r="P33" s="18"/>
      <c r="Q33" s="18"/>
      <c r="R33" s="14">
        <f t="shared" si="5"/>
        <v>0</v>
      </c>
      <c r="S33" s="18">
        <v>1</v>
      </c>
      <c r="T33" s="18"/>
      <c r="U33" s="12">
        <f t="shared" si="0"/>
        <v>1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VLOOKUP($A34,'3.6'!$A$9:$W$200,23,0)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6</v>
      </c>
      <c r="J34" s="18"/>
      <c r="K34" s="18"/>
      <c r="L34" s="12">
        <f t="shared" si="4"/>
        <v>6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VLOOKUP($A35,'3.6'!$A$9:$W$200,23,0)</f>
        <v>0</v>
      </c>
      <c r="E35" s="18">
        <v>10</v>
      </c>
      <c r="F35" s="18"/>
      <c r="G35" s="18"/>
      <c r="H35" s="12">
        <f t="shared" si="3"/>
        <v>10</v>
      </c>
      <c r="I35" s="18">
        <v>2</v>
      </c>
      <c r="J35" s="18"/>
      <c r="K35" s="18"/>
      <c r="L35" s="12">
        <f t="shared" si="4"/>
        <v>2</v>
      </c>
      <c r="M35" s="18"/>
      <c r="N35" s="18"/>
      <c r="O35" s="18"/>
      <c r="P35" s="18"/>
      <c r="Q35" s="18"/>
      <c r="R35" s="14">
        <f t="shared" si="5"/>
        <v>0</v>
      </c>
      <c r="S35" s="18">
        <v>7</v>
      </c>
      <c r="T35" s="18"/>
      <c r="U35" s="12">
        <f t="shared" si="0"/>
        <v>7</v>
      </c>
      <c r="V35" s="12">
        <f t="shared" si="1"/>
        <v>1</v>
      </c>
      <c r="W35" s="18"/>
      <c r="X35" s="19">
        <f t="shared" si="2"/>
        <v>-1</v>
      </c>
      <c r="Y35" s="21" t="s">
        <v>43</v>
      </c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VLOOKUP($A36,'3.6'!$A$9:$W$200,23,0)</f>
        <v>0</v>
      </c>
      <c r="E36" s="18">
        <v>10</v>
      </c>
      <c r="F36" s="18"/>
      <c r="G36" s="18"/>
      <c r="H36" s="12">
        <f t="shared" si="3"/>
        <v>10</v>
      </c>
      <c r="I36" s="18">
        <v>12</v>
      </c>
      <c r="J36" s="18"/>
      <c r="K36" s="18"/>
      <c r="L36" s="12">
        <f t="shared" si="4"/>
        <v>12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-2</v>
      </c>
      <c r="W36" s="18"/>
      <c r="X36" s="19">
        <f t="shared" si="2"/>
        <v>2</v>
      </c>
      <c r="Y36" s="21" t="s">
        <v>238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VLOOKUP($A37,'3.6'!$A$9:$W$200,23,0)</f>
        <v>0</v>
      </c>
      <c r="E37" s="18">
        <v>10</v>
      </c>
      <c r="F37" s="18"/>
      <c r="G37" s="18"/>
      <c r="H37" s="12">
        <f t="shared" si="3"/>
        <v>10</v>
      </c>
      <c r="I37" s="18">
        <v>3</v>
      </c>
      <c r="J37" s="18"/>
      <c r="K37" s="18"/>
      <c r="L37" s="12">
        <f t="shared" si="4"/>
        <v>3</v>
      </c>
      <c r="M37" s="18"/>
      <c r="N37" s="18"/>
      <c r="O37" s="18"/>
      <c r="P37" s="18"/>
      <c r="Q37" s="18"/>
      <c r="R37" s="14">
        <f t="shared" si="5"/>
        <v>0</v>
      </c>
      <c r="S37" s="18">
        <v>7</v>
      </c>
      <c r="T37" s="18"/>
      <c r="U37" s="12">
        <f t="shared" si="0"/>
        <v>7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VLOOKUP($A38,'3.6'!$A$9:$W$200,23,0)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8</v>
      </c>
      <c r="T38" s="18"/>
      <c r="U38" s="12">
        <f t="shared" si="0"/>
        <v>8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VLOOKUP($A39,'3.6'!$A$9:$W$200,23,0)</f>
        <v>0</v>
      </c>
      <c r="E39" s="18"/>
      <c r="F39" s="18"/>
      <c r="G39" s="18"/>
      <c r="H39" s="12">
        <f t="shared" si="3"/>
        <v>0</v>
      </c>
      <c r="I39" s="18"/>
      <c r="J39" s="18"/>
      <c r="K39" s="18"/>
      <c r="L39" s="12">
        <f t="shared" si="4"/>
        <v>0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VLOOKUP($A40,'3.6'!$A$9:$W$200,23,0)</f>
        <v>0</v>
      </c>
      <c r="E40" s="18">
        <v>9</v>
      </c>
      <c r="F40" s="18"/>
      <c r="G40" s="18"/>
      <c r="H40" s="12">
        <f t="shared" si="3"/>
        <v>9</v>
      </c>
      <c r="I40" s="18">
        <v>5</v>
      </c>
      <c r="J40" s="18"/>
      <c r="K40" s="18"/>
      <c r="L40" s="12">
        <f t="shared" si="4"/>
        <v>5</v>
      </c>
      <c r="M40" s="18"/>
      <c r="N40" s="18"/>
      <c r="O40" s="18"/>
      <c r="P40" s="18"/>
      <c r="Q40" s="18">
        <v>1</v>
      </c>
      <c r="R40" s="14">
        <f t="shared" si="5"/>
        <v>1</v>
      </c>
      <c r="S40" s="18">
        <v>3</v>
      </c>
      <c r="T40" s="18"/>
      <c r="U40" s="12">
        <f t="shared" si="0"/>
        <v>3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VLOOKUP($A41,'3.6'!$A$9:$W$200,23,0)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2</v>
      </c>
      <c r="J41" s="18"/>
      <c r="K41" s="18"/>
      <c r="L41" s="12">
        <f t="shared" si="4"/>
        <v>2</v>
      </c>
      <c r="M41" s="18"/>
      <c r="N41" s="18"/>
      <c r="O41" s="18"/>
      <c r="P41" s="18"/>
      <c r="Q41" s="18"/>
      <c r="R41" s="14">
        <f t="shared" si="5"/>
        <v>0</v>
      </c>
      <c r="S41" s="18">
        <v>8</v>
      </c>
      <c r="T41" s="18"/>
      <c r="U41" s="12">
        <f t="shared" si="0"/>
        <v>8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VLOOKUP($A42,'3.6'!$A$9:$W$200,23,0)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VLOOKUP($A43,'3.6'!$A$9:$W$200,23,0)</f>
        <v>0</v>
      </c>
      <c r="E43" s="18">
        <v>10</v>
      </c>
      <c r="F43" s="18"/>
      <c r="G43" s="18"/>
      <c r="H43" s="12">
        <f t="shared" si="3"/>
        <v>10</v>
      </c>
      <c r="I43" s="18">
        <v>7</v>
      </c>
      <c r="J43" s="18"/>
      <c r="K43" s="18"/>
      <c r="L43" s="12">
        <f t="shared" si="4"/>
        <v>7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VLOOKUP($A44,'3.6'!$A$9:$W$200,23,0)</f>
        <v>0</v>
      </c>
      <c r="E44" s="18">
        <v>10</v>
      </c>
      <c r="F44" s="18"/>
      <c r="G44" s="18"/>
      <c r="H44" s="12">
        <f t="shared" si="3"/>
        <v>10</v>
      </c>
      <c r="I44" s="18">
        <v>6</v>
      </c>
      <c r="J44" s="18"/>
      <c r="K44" s="18"/>
      <c r="L44" s="12">
        <f t="shared" si="4"/>
        <v>6</v>
      </c>
      <c r="M44" s="18"/>
      <c r="N44" s="18"/>
      <c r="O44" s="18"/>
      <c r="P44" s="18"/>
      <c r="Q44" s="18"/>
      <c r="R44" s="14">
        <f t="shared" si="5"/>
        <v>0</v>
      </c>
      <c r="S44" s="18">
        <v>2</v>
      </c>
      <c r="T44" s="18"/>
      <c r="U44" s="12">
        <f t="shared" si="0"/>
        <v>2</v>
      </c>
      <c r="V44" s="12">
        <f t="shared" si="1"/>
        <v>2</v>
      </c>
      <c r="W44" s="18"/>
      <c r="X44" s="19">
        <f t="shared" si="2"/>
        <v>-2</v>
      </c>
      <c r="Y44" s="99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VLOOKUP($A45,'3.6'!$A$9:$W$200,23,0)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VLOOKUP($A46,'3.6'!$A$9:$W$200,23,0)</f>
        <v>0</v>
      </c>
      <c r="E46" s="18">
        <v>10</v>
      </c>
      <c r="F46" s="18"/>
      <c r="G46" s="18"/>
      <c r="H46" s="12">
        <f t="shared" si="3"/>
        <v>10</v>
      </c>
      <c r="I46" s="18">
        <v>8</v>
      </c>
      <c r="J46" s="18"/>
      <c r="K46" s="18"/>
      <c r="L46" s="12">
        <f t="shared" si="4"/>
        <v>8</v>
      </c>
      <c r="M46" s="18"/>
      <c r="N46" s="18"/>
      <c r="O46" s="18"/>
      <c r="P46" s="18"/>
      <c r="Q46" s="18"/>
      <c r="R46" s="14">
        <f t="shared" si="5"/>
        <v>0</v>
      </c>
      <c r="S46" s="18">
        <v>4</v>
      </c>
      <c r="T46" s="18"/>
      <c r="U46" s="12">
        <f t="shared" si="0"/>
        <v>4</v>
      </c>
      <c r="V46" s="12">
        <f t="shared" si="1"/>
        <v>-2</v>
      </c>
      <c r="W46" s="18"/>
      <c r="X46" s="19">
        <f t="shared" si="2"/>
        <v>2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VLOOKUP($A47,'3.6'!$A$9:$W$200,23,0)</f>
        <v>0</v>
      </c>
      <c r="E47" s="18">
        <v>8</v>
      </c>
      <c r="F47" s="18"/>
      <c r="G47" s="18"/>
      <c r="H47" s="12">
        <f t="shared" si="3"/>
        <v>8</v>
      </c>
      <c r="I47" s="18">
        <v>7</v>
      </c>
      <c r="J47" s="18"/>
      <c r="K47" s="18"/>
      <c r="L47" s="12">
        <f t="shared" si="4"/>
        <v>7</v>
      </c>
      <c r="M47" s="18"/>
      <c r="N47" s="18"/>
      <c r="O47" s="18"/>
      <c r="P47" s="18"/>
      <c r="Q47" s="18"/>
      <c r="R47" s="14">
        <f t="shared" si="5"/>
        <v>0</v>
      </c>
      <c r="S47" s="18">
        <v>1</v>
      </c>
      <c r="T47" s="18"/>
      <c r="U47" s="12">
        <f t="shared" si="0"/>
        <v>1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VLOOKUP($A48,'3.6'!$A$9:$W$200,23,0)</f>
        <v>0</v>
      </c>
      <c r="E48" s="18">
        <v>10</v>
      </c>
      <c r="F48" s="18"/>
      <c r="G48" s="18"/>
      <c r="H48" s="12">
        <f t="shared" si="3"/>
        <v>10</v>
      </c>
      <c r="I48" s="18">
        <v>6</v>
      </c>
      <c r="J48" s="18"/>
      <c r="K48" s="18"/>
      <c r="L48" s="12">
        <f t="shared" si="4"/>
        <v>6</v>
      </c>
      <c r="M48" s="18"/>
      <c r="N48" s="18"/>
      <c r="O48" s="18"/>
      <c r="P48" s="18"/>
      <c r="Q48" s="18"/>
      <c r="R48" s="14">
        <f t="shared" si="5"/>
        <v>0</v>
      </c>
      <c r="S48" s="18">
        <v>4</v>
      </c>
      <c r="T48" s="18"/>
      <c r="U48" s="12">
        <f t="shared" si="0"/>
        <v>4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VLOOKUP($A49,'3.6'!$A$9:$W$200,23,0)</f>
        <v>0</v>
      </c>
      <c r="E49" s="18">
        <v>10</v>
      </c>
      <c r="F49" s="18"/>
      <c r="G49" s="18"/>
      <c r="H49" s="12">
        <f t="shared" si="3"/>
        <v>10</v>
      </c>
      <c r="I49" s="18">
        <v>10</v>
      </c>
      <c r="J49" s="18"/>
      <c r="K49" s="18"/>
      <c r="L49" s="12">
        <f t="shared" si="4"/>
        <v>10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VLOOKUP($A50,'3.6'!$A$9:$W$200,23,0)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VLOOKUP($A51,'3.6'!$A$9:$W$200,23,0)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10</v>
      </c>
      <c r="J51" s="18"/>
      <c r="K51" s="18"/>
      <c r="L51" s="12">
        <f t="shared" si="4"/>
        <v>10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VLOOKUP($A52,'3.6'!$A$9:$W$200,23,0)</f>
        <v>0</v>
      </c>
      <c r="E52" s="18">
        <v>30</v>
      </c>
      <c r="F52" s="18"/>
      <c r="G52" s="18"/>
      <c r="H52" s="12">
        <f t="shared" si="3"/>
        <v>30</v>
      </c>
      <c r="I52" s="18">
        <v>4</v>
      </c>
      <c r="J52" s="18"/>
      <c r="K52" s="18"/>
      <c r="L52" s="12">
        <f t="shared" si="4"/>
        <v>4</v>
      </c>
      <c r="M52" s="18"/>
      <c r="N52" s="18"/>
      <c r="O52" s="18"/>
      <c r="P52" s="18"/>
      <c r="Q52" s="18"/>
      <c r="R52" s="14">
        <f t="shared" si="5"/>
        <v>0</v>
      </c>
      <c r="S52" s="18">
        <v>26</v>
      </c>
      <c r="T52" s="18"/>
      <c r="U52" s="12">
        <f t="shared" si="0"/>
        <v>26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VLOOKUP($A53,'3.6'!$A$9:$W$200,23,0)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VLOOKUP($A54,'3.6'!$A$9:$W$200,23,0)</f>
        <v>0</v>
      </c>
      <c r="E54" s="24">
        <v>8</v>
      </c>
      <c r="F54" s="24"/>
      <c r="G54" s="24"/>
      <c r="H54" s="12">
        <f t="shared" ref="H54:H55" si="6">SUM(E54:G54)</f>
        <v>8</v>
      </c>
      <c r="I54" s="24">
        <v>4</v>
      </c>
      <c r="J54" s="24"/>
      <c r="K54" s="24"/>
      <c r="L54" s="12">
        <f t="shared" si="4"/>
        <v>4</v>
      </c>
      <c r="M54" s="24"/>
      <c r="N54" s="18"/>
      <c r="O54" s="24"/>
      <c r="P54" s="18"/>
      <c r="Q54" s="24"/>
      <c r="R54" s="14">
        <f t="shared" si="5"/>
        <v>0</v>
      </c>
      <c r="S54" s="24">
        <v>3</v>
      </c>
      <c r="T54" s="24"/>
      <c r="U54" s="12">
        <f t="shared" ref="U54:U61" si="7">S54+T54</f>
        <v>3</v>
      </c>
      <c r="V54" s="12">
        <f t="shared" ref="V54:V61" si="8">D54+H54-L54-R54-U54</f>
        <v>1</v>
      </c>
      <c r="W54" s="24"/>
      <c r="X54" s="19">
        <f t="shared" ref="X54:X61" si="9">W54-V54</f>
        <v>-1</v>
      </c>
      <c r="Y54" s="100" t="s">
        <v>70</v>
      </c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VLOOKUP($A55,'3.6'!$A$9:$W$200,23,0)</f>
        <v>0</v>
      </c>
      <c r="E55" s="18">
        <v>8</v>
      </c>
      <c r="F55" s="18"/>
      <c r="G55" s="18"/>
      <c r="H55" s="12">
        <f t="shared" si="6"/>
        <v>8</v>
      </c>
      <c r="I55" s="18">
        <v>8</v>
      </c>
      <c r="J55" s="18"/>
      <c r="K55" s="18"/>
      <c r="L55" s="12">
        <f t="shared" si="4"/>
        <v>8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VLOOKUP($A56,'3.6'!$A$9:$W$200,23,0)</f>
        <v>0</v>
      </c>
      <c r="E56" s="18"/>
      <c r="F56" s="18"/>
      <c r="G56" s="18"/>
      <c r="H56" s="12">
        <f t="shared" si="3"/>
        <v>0</v>
      </c>
      <c r="I56" s="18">
        <v>1</v>
      </c>
      <c r="J56" s="18"/>
      <c r="K56" s="18"/>
      <c r="L56" s="12">
        <f t="shared" si="4"/>
        <v>1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-1</v>
      </c>
      <c r="W56" s="18"/>
      <c r="X56" s="19">
        <f t="shared" si="9"/>
        <v>1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VLOOKUP($A57,'3.6'!$A$9:$W$200,23,0)</f>
        <v>0</v>
      </c>
      <c r="E57" s="18">
        <v>10</v>
      </c>
      <c r="F57" s="18"/>
      <c r="G57" s="18"/>
      <c r="H57" s="12">
        <f t="shared" si="3"/>
        <v>10</v>
      </c>
      <c r="I57" s="18">
        <v>7</v>
      </c>
      <c r="J57" s="18"/>
      <c r="K57" s="18"/>
      <c r="L57" s="12">
        <f t="shared" si="4"/>
        <v>7</v>
      </c>
      <c r="M57" s="18"/>
      <c r="N57" s="18"/>
      <c r="O57" s="18"/>
      <c r="P57" s="18"/>
      <c r="Q57" s="18"/>
      <c r="R57" s="14">
        <f t="shared" si="5"/>
        <v>0</v>
      </c>
      <c r="S57" s="18">
        <v>3</v>
      </c>
      <c r="T57" s="18"/>
      <c r="U57" s="12">
        <f t="shared" si="7"/>
        <v>3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VLOOKUP($A58,'3.6'!$A$9:$W$200,23,0)</f>
        <v>0</v>
      </c>
      <c r="E58" s="18">
        <v>5</v>
      </c>
      <c r="F58" s="18"/>
      <c r="G58" s="18"/>
      <c r="H58" s="12">
        <f>SUM(E58:G58)</f>
        <v>5</v>
      </c>
      <c r="I58" s="18">
        <v>2</v>
      </c>
      <c r="J58" s="18"/>
      <c r="K58" s="18"/>
      <c r="L58" s="12">
        <f t="shared" si="4"/>
        <v>2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3</v>
      </c>
      <c r="W58" s="18">
        <v>3</v>
      </c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VLOOKUP($A59,'3.6'!$A$9:$W$200,23,0)</f>
        <v>1</v>
      </c>
      <c r="E59" s="18"/>
      <c r="F59" s="18"/>
      <c r="G59" s="18"/>
      <c r="H59" s="12">
        <f t="shared" si="3"/>
        <v>0</v>
      </c>
      <c r="I59" s="18">
        <v>1</v>
      </c>
      <c r="J59" s="18"/>
      <c r="K59" s="18"/>
      <c r="L59" s="12">
        <f t="shared" si="4"/>
        <v>1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VLOOKUP($A60,'3.6'!$A$9:$W$200,23,0)</f>
        <v>0</v>
      </c>
      <c r="E60" s="18">
        <v>8</v>
      </c>
      <c r="F60" s="18"/>
      <c r="G60" s="18"/>
      <c r="H60" s="12">
        <f t="shared" si="3"/>
        <v>8</v>
      </c>
      <c r="I60" s="18">
        <v>5</v>
      </c>
      <c r="J60" s="18"/>
      <c r="K60" s="18"/>
      <c r="L60" s="12">
        <f t="shared" si="4"/>
        <v>5</v>
      </c>
      <c r="M60" s="18"/>
      <c r="N60" s="18"/>
      <c r="O60" s="18"/>
      <c r="P60" s="18"/>
      <c r="Q60" s="18"/>
      <c r="R60" s="14">
        <f t="shared" si="5"/>
        <v>0</v>
      </c>
      <c r="S60" s="18">
        <v>1</v>
      </c>
      <c r="T60" s="18"/>
      <c r="U60" s="12">
        <f t="shared" si="7"/>
        <v>1</v>
      </c>
      <c r="V60" s="12">
        <f t="shared" si="8"/>
        <v>2</v>
      </c>
      <c r="W60" s="18"/>
      <c r="X60" s="19">
        <f t="shared" si="9"/>
        <v>-2</v>
      </c>
      <c r="Y60" s="21" t="s">
        <v>43</v>
      </c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VLOOKUP($A61,'3.6'!$A$9:$W$200,23,0)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VLOOKUP($A62,'3.6'!$A$9:$W$200,23,0)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VLOOKUP($A63,'3.6'!$A$9:$W$200,23,0)</f>
        <v>5</v>
      </c>
      <c r="E63" s="18"/>
      <c r="F63" s="18"/>
      <c r="G63" s="18"/>
      <c r="H63" s="12">
        <f t="shared" ref="H63" si="10">SUM(E63:G63)</f>
        <v>0</v>
      </c>
      <c r="I63" s="18">
        <v>5</v>
      </c>
      <c r="J63" s="18"/>
      <c r="K63" s="18"/>
      <c r="L63" s="12">
        <f t="shared" si="4"/>
        <v>5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VLOOKUP($A64,'3.6'!$A$9:$W$200,23,0)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VLOOKUP($A65,'3.6'!$A$9:$W$200,23,0)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VLOOKUP($A66,'3.6'!$A$9:$W$200,23,0)</f>
        <v>1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1</v>
      </c>
      <c r="W66" s="18">
        <v>1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VLOOKUP($A67,'3.6'!$A$9:$W$200,23,0)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VLOOKUP($A68,'3.6'!$A$9:$W$200,23,0)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6</v>
      </c>
      <c r="J68" s="18"/>
      <c r="K68" s="18"/>
      <c r="L68" s="12">
        <f t="shared" si="4"/>
        <v>6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VLOOKUP($A69,'3.6'!$A$9:$W$200,23,0)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VLOOKUP($A70,'3.6'!$A$9:$W$200,23,0)</f>
        <v>0</v>
      </c>
      <c r="E70" s="18">
        <v>7</v>
      </c>
      <c r="F70" s="18"/>
      <c r="G70" s="18"/>
      <c r="H70" s="12">
        <f>SUM(E70:G70)</f>
        <v>7</v>
      </c>
      <c r="I70" s="18">
        <v>7</v>
      </c>
      <c r="J70" s="18"/>
      <c r="K70" s="18"/>
      <c r="L70" s="12">
        <f t="shared" si="4"/>
        <v>7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VLOOKUP($A71,'3.6'!$A$9:$W$200,23,0)</f>
        <v>0</v>
      </c>
      <c r="E71" s="18">
        <v>7</v>
      </c>
      <c r="F71" s="18"/>
      <c r="G71" s="18"/>
      <c r="H71" s="12">
        <f>SUM(E71:G71)</f>
        <v>7</v>
      </c>
      <c r="I71" s="18">
        <v>6</v>
      </c>
      <c r="J71" s="18"/>
      <c r="K71" s="18"/>
      <c r="L71" s="12">
        <f t="shared" si="4"/>
        <v>6</v>
      </c>
      <c r="M71" s="18"/>
      <c r="N71" s="18"/>
      <c r="O71" s="18"/>
      <c r="P71" s="18"/>
      <c r="Q71" s="18"/>
      <c r="R71" s="14">
        <f>SUM(M71:Q71)</f>
        <v>0</v>
      </c>
      <c r="S71" s="18">
        <v>1</v>
      </c>
      <c r="T71" s="18"/>
      <c r="U71" s="12">
        <f>S71+T71</f>
        <v>1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VLOOKUP($A72,'3.6'!$A$9:$W$200,23,0)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9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VLOOKUP($A73,'3.6'!$A$9:$W$200,23,0)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VLOOKUP($A74,'3.6'!$A$9:$W$200,23,0)</f>
        <v>3</v>
      </c>
      <c r="E74" s="18">
        <v>4</v>
      </c>
      <c r="F74" s="18"/>
      <c r="G74" s="18"/>
      <c r="H74" s="12">
        <f t="shared" ref="H74:H87" si="15">SUM(E74:G74)</f>
        <v>4</v>
      </c>
      <c r="I74" s="18"/>
      <c r="J74" s="18"/>
      <c r="K74" s="18"/>
      <c r="L74" s="12">
        <f t="shared" ref="L74:L137" si="16">SUM(I74:K74)</f>
        <v>0</v>
      </c>
      <c r="M74" s="18">
        <v>5</v>
      </c>
      <c r="N74" s="18"/>
      <c r="O74" s="18"/>
      <c r="P74" s="18"/>
      <c r="Q74" s="18"/>
      <c r="R74" s="14">
        <f t="shared" si="5"/>
        <v>5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VLOOKUP($A75,'3.6'!$A$9:$W$200,23,0)</f>
        <v>10</v>
      </c>
      <c r="E75" s="18">
        <v>4</v>
      </c>
      <c r="F75" s="18"/>
      <c r="G75" s="18"/>
      <c r="H75" s="12">
        <f t="shared" si="15"/>
        <v>4</v>
      </c>
      <c r="I75" s="18">
        <v>2</v>
      </c>
      <c r="J75" s="18"/>
      <c r="K75" s="18"/>
      <c r="L75" s="12">
        <f t="shared" si="16"/>
        <v>2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10</v>
      </c>
      <c r="W75" s="18">
        <v>10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VLOOKUP($A76,'3.6'!$A$9:$W$200,23,0)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VLOOKUP($A77,'3.6'!$A$9:$W$200,23,0)</f>
        <v>8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>
        <v>1</v>
      </c>
      <c r="N77" s="18"/>
      <c r="O77" s="18"/>
      <c r="P77" s="18"/>
      <c r="Q77" s="18"/>
      <c r="R77" s="14">
        <f t="shared" si="5"/>
        <v>1</v>
      </c>
      <c r="S77" s="18"/>
      <c r="T77" s="18"/>
      <c r="U77" s="12">
        <f t="shared" si="17"/>
        <v>0</v>
      </c>
      <c r="V77" s="12">
        <f t="shared" si="18"/>
        <v>6</v>
      </c>
      <c r="W77" s="18">
        <v>6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VLOOKUP($A78,'3.6'!$A$9:$W$200,23,0)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VLOOKUP($A79,'3.6'!$A$9:$W$200,23,0)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VLOOKUP($A80,'3.6'!$A$9:$W$200,23,0)</f>
        <v>5</v>
      </c>
      <c r="E80" s="18"/>
      <c r="F80" s="18"/>
      <c r="G80" s="18"/>
      <c r="H80" s="12">
        <f t="shared" si="15"/>
        <v>0</v>
      </c>
      <c r="I80" s="18">
        <v>2</v>
      </c>
      <c r="J80" s="18"/>
      <c r="K80" s="18"/>
      <c r="L80" s="12">
        <f t="shared" si="16"/>
        <v>2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VLOOKUP($A81,'3.6'!$A$9:$W$200,23,0)</f>
        <v>1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VLOOKUP($A82,'3.6'!$A$9:$W$200,23,0)</f>
        <v>6</v>
      </c>
      <c r="E82" s="18"/>
      <c r="F82" s="18"/>
      <c r="G82" s="18"/>
      <c r="H82" s="12">
        <f t="shared" si="15"/>
        <v>0</v>
      </c>
      <c r="I82" s="18">
        <v>5</v>
      </c>
      <c r="J82" s="18"/>
      <c r="K82" s="18"/>
      <c r="L82" s="12">
        <f t="shared" si="16"/>
        <v>5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1</v>
      </c>
      <c r="W82" s="18">
        <v>1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VLOOKUP($A83,'3.6'!$A$9:$W$200,23,0)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VLOOKUP($A84,'3.6'!$A$9:$W$200,23,0)</f>
        <v>9</v>
      </c>
      <c r="E84" s="18"/>
      <c r="F84" s="18"/>
      <c r="G84" s="18"/>
      <c r="H84" s="12">
        <f>SUM(E84:G84)</f>
        <v>0</v>
      </c>
      <c r="I84" s="18">
        <v>1</v>
      </c>
      <c r="J84" s="18"/>
      <c r="K84" s="18"/>
      <c r="L84" s="12">
        <f t="shared" si="16"/>
        <v>1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8</v>
      </c>
      <c r="W84" s="18">
        <v>8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VLOOKUP($A85,'3.6'!$A$9:$W$200,23,0)</f>
        <v>10</v>
      </c>
      <c r="E85" s="18">
        <v>2</v>
      </c>
      <c r="F85" s="18"/>
      <c r="G85" s="18"/>
      <c r="H85" s="12">
        <f t="shared" si="15"/>
        <v>2</v>
      </c>
      <c r="I85" s="18">
        <v>4</v>
      </c>
      <c r="J85" s="18"/>
      <c r="K85" s="18"/>
      <c r="L85" s="12">
        <f t="shared" si="16"/>
        <v>4</v>
      </c>
      <c r="M85" s="18">
        <v>4</v>
      </c>
      <c r="N85" s="18"/>
      <c r="O85" s="18"/>
      <c r="P85" s="18"/>
      <c r="Q85" s="18"/>
      <c r="R85" s="14">
        <f t="shared" si="5"/>
        <v>4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VLOOKUP($A86,'3.6'!$A$9:$W$200,23,0)</f>
        <v>0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VLOOKUP($A87,'3.6'!$A$9:$W$200,23,0)</f>
        <v>10</v>
      </c>
      <c r="E87" s="18">
        <v>2</v>
      </c>
      <c r="F87" s="18"/>
      <c r="G87" s="18"/>
      <c r="H87" s="12">
        <f t="shared" si="15"/>
        <v>2</v>
      </c>
      <c r="I87" s="18">
        <v>1</v>
      </c>
      <c r="J87" s="18"/>
      <c r="K87" s="18"/>
      <c r="L87" s="12">
        <f t="shared" si="16"/>
        <v>1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11</v>
      </c>
      <c r="W87" s="18">
        <v>11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VLOOKUP($A88,'3.6'!$A$9:$W$200,23,0)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VLOOKUP($A89,'3.6'!$A$9:$W$200,23,0)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VLOOKUP($A90,'3.6'!$A$9:$W$200,23,0)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VLOOKUP($A92,'3.6'!$A$9:$W$200,23,0)</f>
        <v>1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VLOOKUP($A93,'3.6'!$A$9:$W$200,23,0)</f>
        <v>0</v>
      </c>
      <c r="E93" s="18">
        <v>2</v>
      </c>
      <c r="F93" s="18"/>
      <c r="G93" s="18"/>
      <c r="H93" s="12">
        <f t="shared" si="12"/>
        <v>2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VLOOKUP($A94,'3.6'!$A$9:$W$200,23,0)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VLOOKUP($A95,'3.6'!$A$9:$W$200,23,0)</f>
        <v>0</v>
      </c>
      <c r="E95" s="18">
        <v>2</v>
      </c>
      <c r="F95" s="18"/>
      <c r="G95" s="18"/>
      <c r="H95" s="12">
        <f t="shared" si="12"/>
        <v>2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VLOOKUP($A96,'3.6'!$A$9:$W$200,23,0)</f>
        <v>0</v>
      </c>
      <c r="E96" s="18">
        <v>1</v>
      </c>
      <c r="F96" s="18"/>
      <c r="G96" s="18"/>
      <c r="H96" s="12">
        <f>SUM(E96:G96)</f>
        <v>1</v>
      </c>
      <c r="I96" s="18">
        <v>1</v>
      </c>
      <c r="J96" s="18"/>
      <c r="K96" s="18"/>
      <c r="L96" s="12">
        <f t="shared" si="16"/>
        <v>1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VLOOKUP($A97,'3.6'!$A$9:$W$200,23,0)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VLOOKUP($A98,'3.6'!$A$9:$W$200,23,0)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VLOOKUP($A99,'3.6'!$A$9:$W$200,23,0)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VLOOKUP($A100,'3.6'!$A$9:$W$200,23,0)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VLOOKUP($A101,'3.6'!$A$9:$W$200,23,0)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VLOOKUP($A102,'3.6'!$A$9:$W$200,23,0)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VLOOKUP($A103,'3.6'!$A$9:$W$200,23,0)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VLOOKUP($A104,'3.6'!$A$9:$W$200,23,0)</f>
        <v>0</v>
      </c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VLOOKUP($A105,'3.6'!$A$9:$W$200,23,0)</f>
        <v>0</v>
      </c>
      <c r="E105" s="18">
        <v>1</v>
      </c>
      <c r="F105" s="18"/>
      <c r="G105" s="18"/>
      <c r="H105" s="12">
        <f t="shared" si="12"/>
        <v>1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VLOOKUP($A106,'3.6'!$A$9:$W$200,23,0)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VLOOKUP($A107,'3.6'!$A$9:$W$200,23,0)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VLOOKUP($A108,'3.6'!$A$9:$W$200,23,0)</f>
        <v>0</v>
      </c>
      <c r="E108" s="18"/>
      <c r="F108" s="18"/>
      <c r="G108" s="18"/>
      <c r="H108" s="12">
        <f>SUM(E108:G108)</f>
        <v>0</v>
      </c>
      <c r="I108" s="18"/>
      <c r="J108" s="18"/>
      <c r="K108" s="18"/>
      <c r="L108" s="12">
        <f t="shared" si="16"/>
        <v>0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VLOOKUP($A109,'3.6'!$A$9:$W$200,23,0)</f>
        <v>5</v>
      </c>
      <c r="E109" s="18"/>
      <c r="F109" s="18"/>
      <c r="G109" s="18"/>
      <c r="H109" s="12">
        <f t="shared" si="12"/>
        <v>0</v>
      </c>
      <c r="I109" s="18">
        <v>5</v>
      </c>
      <c r="J109" s="18"/>
      <c r="K109" s="18"/>
      <c r="L109" s="12">
        <f t="shared" si="16"/>
        <v>5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VLOOKUP($A110,'3.6'!$A$9:$W$200,23,0)</f>
        <v>0</v>
      </c>
      <c r="E110" s="18">
        <v>12</v>
      </c>
      <c r="F110" s="18"/>
      <c r="G110" s="18"/>
      <c r="H110" s="12">
        <f>SUM(E110:G110)</f>
        <v>12</v>
      </c>
      <c r="I110" s="18">
        <v>12</v>
      </c>
      <c r="J110" s="18"/>
      <c r="K110" s="18"/>
      <c r="L110" s="12">
        <f t="shared" si="16"/>
        <v>12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VLOOKUP($A111,'3.6'!$A$9:$W$200,23,0)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VLOOKUP($A112,'3.6'!$A$9:$W$200,23,0)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VLOOKUP($A113,'3.6'!$A$9:$W$200,23,0)</f>
        <v>0</v>
      </c>
      <c r="E113" s="18"/>
      <c r="F113" s="18"/>
      <c r="G113" s="18"/>
      <c r="H113" s="12">
        <f t="shared" si="12"/>
        <v>0</v>
      </c>
      <c r="I113" s="18"/>
      <c r="J113" s="18"/>
      <c r="K113" s="18"/>
      <c r="L113" s="12">
        <f t="shared" si="16"/>
        <v>0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VLOOKUP($A114,'3.6'!$A$9:$W$200,23,0)</f>
        <v>5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>
        <v>5</v>
      </c>
      <c r="T114" s="18"/>
      <c r="U114" s="12">
        <f>S114+T114</f>
        <v>5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VLOOKUP($A115,'3.6'!$A$9:$W$200,23,0)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VLOOKUP($A116,'3.6'!$A$9:$W$200,23,0)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VLOOKUP($A117,'3.6'!$A$9:$W$200,23,0)</f>
        <v>0</v>
      </c>
      <c r="E117" s="18">
        <v>10</v>
      </c>
      <c r="F117" s="18"/>
      <c r="G117" s="18"/>
      <c r="H117" s="12">
        <f t="shared" si="12"/>
        <v>10</v>
      </c>
      <c r="I117" s="18">
        <v>5</v>
      </c>
      <c r="J117" s="18"/>
      <c r="K117" s="18"/>
      <c r="L117" s="12">
        <f t="shared" si="16"/>
        <v>5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5</v>
      </c>
      <c r="W117" s="18">
        <v>5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VLOOKUP($A118,'3.6'!$A$9:$W$200,23,0)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VLOOKUP($A119,'3.6'!$A$9:$W$200,23,0)</f>
        <v>1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>
        <v>1</v>
      </c>
      <c r="T119" s="18"/>
      <c r="U119" s="12">
        <f t="shared" ref="U119:U131" si="28">S119+T119</f>
        <v>1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VLOOKUP($A120,'3.6'!$A$9:$W$200,23,0)</f>
        <v>5</v>
      </c>
      <c r="E120" s="18"/>
      <c r="F120" s="18"/>
      <c r="G120" s="18"/>
      <c r="H120" s="12">
        <f t="shared" si="27"/>
        <v>0</v>
      </c>
      <c r="I120" s="18">
        <v>2</v>
      </c>
      <c r="J120" s="18"/>
      <c r="K120" s="18"/>
      <c r="L120" s="12">
        <f t="shared" si="16"/>
        <v>2</v>
      </c>
      <c r="M120" s="18"/>
      <c r="N120" s="18"/>
      <c r="O120" s="18"/>
      <c r="P120" s="18"/>
      <c r="Q120" s="18"/>
      <c r="R120" s="14">
        <f t="shared" si="20"/>
        <v>0</v>
      </c>
      <c r="S120" s="18">
        <v>3</v>
      </c>
      <c r="T120" s="18"/>
      <c r="U120" s="12">
        <f t="shared" si="28"/>
        <v>3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VLOOKUP($A121,'3.6'!$A$9:$W$200,23,0)</f>
        <v>19</v>
      </c>
      <c r="E121" s="18"/>
      <c r="F121" s="18"/>
      <c r="G121" s="18"/>
      <c r="H121" s="12">
        <f t="shared" si="27"/>
        <v>0</v>
      </c>
      <c r="I121" s="18">
        <v>20</v>
      </c>
      <c r="J121" s="18"/>
      <c r="K121" s="18"/>
      <c r="L121" s="12">
        <f t="shared" si="16"/>
        <v>20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-1</v>
      </c>
      <c r="W121" s="18"/>
      <c r="X121" s="19">
        <f t="shared" si="30"/>
        <v>1</v>
      </c>
      <c r="Y121" s="21" t="s">
        <v>135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VLOOKUP($A122,'3.6'!$A$9:$W$200,23,0)</f>
        <v>0</v>
      </c>
      <c r="E122" s="18">
        <v>20</v>
      </c>
      <c r="F122" s="18"/>
      <c r="G122" s="18"/>
      <c r="H122" s="12">
        <f t="shared" si="27"/>
        <v>20</v>
      </c>
      <c r="I122" s="18">
        <v>12</v>
      </c>
      <c r="J122" s="18"/>
      <c r="K122" s="18"/>
      <c r="L122" s="12">
        <f t="shared" si="16"/>
        <v>12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8</v>
      </c>
      <c r="W122" s="18">
        <v>8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VLOOKUP($A123,'3.6'!$A$9:$W$200,23,0)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VLOOKUP($A124,'3.6'!$A$9:$W$200,23,0)</f>
        <v>0</v>
      </c>
      <c r="E124" s="18"/>
      <c r="F124" s="18"/>
      <c r="G124" s="18"/>
      <c r="H124" s="12">
        <f t="shared" si="27"/>
        <v>0</v>
      </c>
      <c r="I124" s="18">
        <v>1</v>
      </c>
      <c r="J124" s="18"/>
      <c r="K124" s="18"/>
      <c r="L124" s="12">
        <f t="shared" si="16"/>
        <v>1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-1</v>
      </c>
      <c r="W124" s="18"/>
      <c r="X124" s="19">
        <f t="shared" si="30"/>
        <v>1</v>
      </c>
      <c r="Y124" s="21" t="s">
        <v>135</v>
      </c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VLOOKUP($A125,'3.6'!$A$9:$W$200,23,0)</f>
        <v>0</v>
      </c>
      <c r="E125" s="18">
        <v>70</v>
      </c>
      <c r="F125" s="18"/>
      <c r="G125" s="18"/>
      <c r="H125" s="12">
        <f t="shared" si="27"/>
        <v>70</v>
      </c>
      <c r="I125" s="18">
        <v>28</v>
      </c>
      <c r="J125" s="18"/>
      <c r="K125" s="18"/>
      <c r="L125" s="12">
        <f t="shared" si="16"/>
        <v>28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42</v>
      </c>
      <c r="W125" s="18">
        <v>40</v>
      </c>
      <c r="X125" s="19">
        <f t="shared" si="30"/>
        <v>-2</v>
      </c>
      <c r="Y125" s="21" t="s">
        <v>43</v>
      </c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VLOOKUP($A126,'3.6'!$A$9:$W$200,23,0)</f>
        <v>0</v>
      </c>
      <c r="E126" s="18">
        <v>4</v>
      </c>
      <c r="F126" s="18"/>
      <c r="G126" s="18"/>
      <c r="H126" s="12">
        <f t="shared" si="27"/>
        <v>4</v>
      </c>
      <c r="I126" s="18">
        <v>2</v>
      </c>
      <c r="J126" s="18"/>
      <c r="K126" s="18"/>
      <c r="L126" s="12">
        <f t="shared" si="16"/>
        <v>2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2</v>
      </c>
      <c r="W126" s="18">
        <v>2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VLOOKUP($A127,'3.6'!$A$9:$W$200,23,0)</f>
        <v>0</v>
      </c>
      <c r="E127" s="18"/>
      <c r="F127" s="18"/>
      <c r="G127" s="18"/>
      <c r="H127" s="12">
        <f t="shared" si="27"/>
        <v>0</v>
      </c>
      <c r="I127" s="18"/>
      <c r="J127" s="18"/>
      <c r="K127" s="18"/>
      <c r="L127" s="12">
        <f t="shared" si="16"/>
        <v>0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VLOOKUP($A128,'3.6'!$A$9:$W$200,23,0)</f>
        <v>33</v>
      </c>
      <c r="E128" s="18"/>
      <c r="F128" s="18"/>
      <c r="G128" s="18"/>
      <c r="H128" s="12">
        <f t="shared" si="27"/>
        <v>0</v>
      </c>
      <c r="I128" s="18">
        <v>19</v>
      </c>
      <c r="J128" s="18"/>
      <c r="K128" s="18"/>
      <c r="L128" s="12">
        <f t="shared" si="16"/>
        <v>19</v>
      </c>
      <c r="M128" s="18"/>
      <c r="N128" s="18"/>
      <c r="O128" s="18"/>
      <c r="P128" s="18"/>
      <c r="Q128" s="18"/>
      <c r="R128" s="14">
        <f t="shared" si="20"/>
        <v>0</v>
      </c>
      <c r="S128" s="18">
        <v>4</v>
      </c>
      <c r="T128" s="18"/>
      <c r="U128" s="12">
        <f t="shared" si="28"/>
        <v>4</v>
      </c>
      <c r="V128" s="12">
        <f t="shared" si="29"/>
        <v>10</v>
      </c>
      <c r="W128" s="18">
        <v>8</v>
      </c>
      <c r="X128" s="19">
        <f t="shared" si="30"/>
        <v>-2</v>
      </c>
      <c r="Y128" s="21" t="s">
        <v>43</v>
      </c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VLOOKUP($A129,'3.6'!$A$9:$W$200,23,0)</f>
        <v>15</v>
      </c>
      <c r="E129" s="18"/>
      <c r="F129" s="18"/>
      <c r="G129" s="18"/>
      <c r="H129" s="12">
        <f t="shared" si="27"/>
        <v>0</v>
      </c>
      <c r="I129" s="18">
        <v>15</v>
      </c>
      <c r="J129" s="18"/>
      <c r="K129" s="18"/>
      <c r="L129" s="12">
        <f t="shared" si="16"/>
        <v>15</v>
      </c>
      <c r="M129" s="18"/>
      <c r="N129" s="18"/>
      <c r="O129" s="18"/>
      <c r="P129" s="18"/>
      <c r="Q129" s="18"/>
      <c r="R129" s="14">
        <f t="shared" si="20"/>
        <v>0</v>
      </c>
      <c r="S129" s="18">
        <v>1</v>
      </c>
      <c r="T129" s="18"/>
      <c r="U129" s="12">
        <f t="shared" si="28"/>
        <v>1</v>
      </c>
      <c r="V129" s="12">
        <f t="shared" si="29"/>
        <v>-1</v>
      </c>
      <c r="W129" s="18"/>
      <c r="X129" s="19">
        <f t="shared" si="30"/>
        <v>1</v>
      </c>
      <c r="Y129" s="21" t="s">
        <v>135</v>
      </c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VLOOKUP($A130,'3.6'!$A$9:$W$200,23,0)</f>
        <v>0</v>
      </c>
      <c r="E130" s="18">
        <v>28</v>
      </c>
      <c r="F130" s="18"/>
      <c r="G130" s="18"/>
      <c r="H130" s="12">
        <f t="shared" si="12"/>
        <v>28</v>
      </c>
      <c r="I130" s="18">
        <v>16</v>
      </c>
      <c r="J130" s="18"/>
      <c r="K130" s="18"/>
      <c r="L130" s="12">
        <f t="shared" si="16"/>
        <v>16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12</v>
      </c>
      <c r="W130" s="18">
        <v>12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VLOOKUP($A132,'3.6'!$A$9:$W$200,23,0)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VLOOKUP($A133,'3.6'!$A$9:$W$200,23,0)</f>
        <v>5</v>
      </c>
      <c r="E133" s="18"/>
      <c r="F133" s="18"/>
      <c r="G133" s="18"/>
      <c r="H133" s="12">
        <f t="shared" ref="H133:H156" si="31">SUM(E133:G133)</f>
        <v>0</v>
      </c>
      <c r="I133" s="18">
        <v>5</v>
      </c>
      <c r="J133" s="18"/>
      <c r="K133" s="18"/>
      <c r="L133" s="12">
        <f t="shared" si="16"/>
        <v>5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VLOOKUP($A134,'3.6'!$A$9:$W$200,23,0)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VLOOKUP($A135,'3.6'!$A$9:$W$200,23,0)</f>
        <v>7</v>
      </c>
      <c r="E135" s="18"/>
      <c r="F135" s="18"/>
      <c r="G135" s="18"/>
      <c r="H135" s="12">
        <f t="shared" si="31"/>
        <v>0</v>
      </c>
      <c r="I135" s="18">
        <v>5</v>
      </c>
      <c r="J135" s="18"/>
      <c r="K135" s="18"/>
      <c r="L135" s="12">
        <f t="shared" si="16"/>
        <v>5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2</v>
      </c>
      <c r="W135" s="18">
        <v>2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VLOOKUP($A136,'3.6'!$A$9:$W$200,23,0)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VLOOKUP($A137,'3.6'!$A$9:$W$200,23,0)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VLOOKUP($A138,'3.6'!$A$9:$W$200,23,0)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VLOOKUP($A139,'3.6'!$A$9:$W$200,23,0)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VLOOKUP($A140,'3.6'!$A$9:$W$200,23,0)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VLOOKUP($A141,'3.6'!$A$9:$W$200,23,0)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VLOOKUP($A142,'3.6'!$A$9:$W$200,23,0)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VLOOKUP($A143,'3.6'!$A$9:$W$200,23,0)</f>
        <v>3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3</v>
      </c>
      <c r="W143" s="18">
        <v>3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VLOOKUP($A144,'3.6'!$A$9:$W$200,23,0)</f>
        <v>9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9</v>
      </c>
      <c r="W144" s="18">
        <v>9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VLOOKUP($A145,'3.6'!$A$9:$W$200,23,0)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VLOOKUP($A146,'3.6'!$A$9:$W$200,23,0)</f>
        <v>8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8</v>
      </c>
      <c r="W146" s="18">
        <v>8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VLOOKUP($A147,'3.6'!$A$9:$W$200,23,0)</f>
        <v>12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12</v>
      </c>
      <c r="W147" s="18">
        <v>12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VLOOKUP($A148,'3.6'!$A$9:$W$200,23,0)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VLOOKUP($A149,'3.6'!$A$9:$W$200,23,0)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VLOOKUP($A150,'3.6'!$A$9:$W$200,23,0)</f>
        <v>12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12</v>
      </c>
      <c r="W150" s="18">
        <v>12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VLOOKUP($A151,'3.6'!$A$9:$W$200,23,0)</f>
        <v>7</v>
      </c>
      <c r="E151" s="18"/>
      <c r="F151" s="18"/>
      <c r="G151" s="18"/>
      <c r="H151" s="12">
        <f t="shared" si="31"/>
        <v>0</v>
      </c>
      <c r="I151" s="18">
        <v>1</v>
      </c>
      <c r="J151" s="18"/>
      <c r="K151" s="18"/>
      <c r="L151" s="12">
        <f t="shared" si="35"/>
        <v>1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6</v>
      </c>
      <c r="W151" s="18">
        <v>6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VLOOKUP($A152,'3.6'!$A$9:$W$200,23,0)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VLOOKUP($A153,'3.6'!$A$9:$W$200,23,0)</f>
        <v>12</v>
      </c>
      <c r="E153" s="18"/>
      <c r="F153" s="18"/>
      <c r="G153" s="18"/>
      <c r="H153" s="12">
        <f t="shared" si="31"/>
        <v>0</v>
      </c>
      <c r="I153" s="18">
        <v>1</v>
      </c>
      <c r="J153" s="18"/>
      <c r="K153" s="18"/>
      <c r="L153" s="12">
        <f t="shared" si="35"/>
        <v>1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VLOOKUP($A154,'3.6'!$A$9:$W$200,23,0)</f>
        <v>196</v>
      </c>
      <c r="E154" s="18"/>
      <c r="F154" s="18"/>
      <c r="G154" s="18"/>
      <c r="H154" s="12">
        <f t="shared" si="31"/>
        <v>0</v>
      </c>
      <c r="I154" s="18">
        <v>29</v>
      </c>
      <c r="J154" s="18"/>
      <c r="K154" s="18"/>
      <c r="L154" s="12">
        <f t="shared" si="35"/>
        <v>29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167</v>
      </c>
      <c r="W154" s="18">
        <v>167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VLOOKUP($A155,'3.6'!$A$9:$W$200,23,0)</f>
        <v>72</v>
      </c>
      <c r="E155" s="18"/>
      <c r="F155" s="18"/>
      <c r="G155" s="18"/>
      <c r="H155" s="12">
        <f t="shared" si="31"/>
        <v>0</v>
      </c>
      <c r="I155" s="18">
        <v>7</v>
      </c>
      <c r="J155" s="18"/>
      <c r="K155" s="18"/>
      <c r="L155" s="12">
        <f t="shared" si="35"/>
        <v>7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65</v>
      </c>
      <c r="W155" s="18">
        <v>65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VLOOKUP($A156,'3.6'!$A$9:$W$200,23,0)</f>
        <v>13</v>
      </c>
      <c r="E156" s="18"/>
      <c r="F156" s="18"/>
      <c r="G156" s="18"/>
      <c r="H156" s="12">
        <f t="shared" si="31"/>
        <v>0</v>
      </c>
      <c r="I156" s="18">
        <v>5</v>
      </c>
      <c r="J156" s="18"/>
      <c r="K156" s="18">
        <v>4</v>
      </c>
      <c r="L156" s="12">
        <f t="shared" si="35"/>
        <v>9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VLOOKUP($A157,'3.6'!$A$9:$W$200,23,0)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VLOOKUP($A158,'3.6'!$A$9:$W$200,23,0)</f>
        <v>0</v>
      </c>
      <c r="E158" s="18">
        <v>3</v>
      </c>
      <c r="F158" s="18"/>
      <c r="G158" s="18"/>
      <c r="H158" s="12">
        <f t="shared" ref="H158:H197" si="41">SUM(E158:G158)</f>
        <v>3</v>
      </c>
      <c r="I158" s="18">
        <v>3</v>
      </c>
      <c r="J158" s="18"/>
      <c r="K158" s="18"/>
      <c r="L158" s="12">
        <f t="shared" si="35"/>
        <v>3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VLOOKUP($A159,'3.6'!$A$9:$W$200,23,0)</f>
        <v>0</v>
      </c>
      <c r="E159" s="18">
        <v>1</v>
      </c>
      <c r="F159" s="18"/>
      <c r="G159" s="18"/>
      <c r="H159" s="12">
        <f t="shared" si="41"/>
        <v>1</v>
      </c>
      <c r="I159" s="18">
        <v>1</v>
      </c>
      <c r="J159" s="18"/>
      <c r="K159" s="18"/>
      <c r="L159" s="12">
        <f t="shared" si="35"/>
        <v>1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VLOOKUP($A160,'3.6'!$A$9:$W$200,23,0)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VLOOKUP($A161,'3.6'!$A$9:$W$200,23,0)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VLOOKUP($A162,'3.6'!$A$9:$W$200,23,0)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VLOOKUP($A163,'3.6'!$A$9:$W$200,23,0)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VLOOKUP($A164,'3.6'!$A$9:$W$200,23,0)</f>
        <v>0</v>
      </c>
      <c r="E164" s="18">
        <v>10</v>
      </c>
      <c r="F164" s="18"/>
      <c r="G164" s="18"/>
      <c r="H164" s="12">
        <f t="shared" si="41"/>
        <v>10</v>
      </c>
      <c r="I164" s="18">
        <v>10</v>
      </c>
      <c r="J164" s="18"/>
      <c r="K164" s="18"/>
      <c r="L164" s="12">
        <f t="shared" si="35"/>
        <v>10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VLOOKUP($A165,'3.6'!$A$9:$W$200,23,0)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VLOOKUP($A166,'3.6'!$A$9:$W$200,23,0)</f>
        <v>0</v>
      </c>
      <c r="E166" s="18">
        <v>5</v>
      </c>
      <c r="F166" s="18"/>
      <c r="G166" s="18"/>
      <c r="H166" s="12">
        <f t="shared" si="41"/>
        <v>5</v>
      </c>
      <c r="I166" s="18">
        <v>5</v>
      </c>
      <c r="J166" s="18"/>
      <c r="K166" s="18"/>
      <c r="L166" s="12">
        <f t="shared" si="35"/>
        <v>5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VLOOKUP($A167,'3.6'!$A$9:$W$200,23,0)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VLOOKUP($A168,'3.6'!$A$9:$W$200,23,0)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VLOOKUP($A169,'3.6'!$A$9:$W$200,23,0)</f>
        <v>0</v>
      </c>
      <c r="E169" s="18">
        <v>11</v>
      </c>
      <c r="F169" s="18"/>
      <c r="G169" s="18"/>
      <c r="H169" s="12">
        <f>SUM(E169:G169)</f>
        <v>11</v>
      </c>
      <c r="I169" s="18">
        <v>11</v>
      </c>
      <c r="J169" s="18"/>
      <c r="K169" s="18"/>
      <c r="L169" s="12">
        <f t="shared" si="35"/>
        <v>11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VLOOKUP($A170,'3.6'!$A$9:$W$200,23,0)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VLOOKUP($A171,'3.6'!$A$9:$W$200,23,0)</f>
        <v>0</v>
      </c>
      <c r="E171" s="18">
        <v>3</v>
      </c>
      <c r="F171" s="18"/>
      <c r="G171" s="18"/>
      <c r="H171" s="12">
        <f>SUM(E171:G171)</f>
        <v>3</v>
      </c>
      <c r="I171" s="18">
        <v>3</v>
      </c>
      <c r="J171" s="18"/>
      <c r="K171" s="18"/>
      <c r="L171" s="12">
        <f t="shared" si="35"/>
        <v>3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VLOOKUP($A172,'3.6'!$A$9:$W$200,23,0)</f>
        <v>0</v>
      </c>
      <c r="E172" s="18">
        <v>3</v>
      </c>
      <c r="F172" s="18"/>
      <c r="G172" s="18"/>
      <c r="H172" s="12">
        <f t="shared" si="41"/>
        <v>3</v>
      </c>
      <c r="I172" s="18">
        <v>3</v>
      </c>
      <c r="J172" s="18"/>
      <c r="K172" s="18"/>
      <c r="L172" s="12">
        <f t="shared" si="35"/>
        <v>3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VLOOKUP($A173,'3.6'!$A$9:$W$200,23,0)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VLOOKUP($A174,'3.6'!$A$9:$W$200,23,0)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VLOOKUP($A175,'3.6'!$A$9:$W$200,23,0)</f>
        <v>0</v>
      </c>
      <c r="E175" s="18">
        <v>2</v>
      </c>
      <c r="F175" s="18"/>
      <c r="G175" s="18"/>
      <c r="H175" s="12">
        <f t="shared" si="41"/>
        <v>2</v>
      </c>
      <c r="I175" s="18">
        <v>2</v>
      </c>
      <c r="J175" s="18"/>
      <c r="K175" s="18"/>
      <c r="L175" s="12">
        <f t="shared" si="35"/>
        <v>2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VLOOKUP($A176,'3.6'!$A$9:$W$200,23,0)</f>
        <v>25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25</v>
      </c>
      <c r="W176" s="18">
        <v>25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VLOOKUP($A177,'3.6'!$A$9:$W$200,23,0)</f>
        <v>72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72</v>
      </c>
      <c r="W177" s="18">
        <f>48+24</f>
        <v>72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VLOOKUP($A178,'3.6'!$A$9:$W$200,23,0)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VLOOKUP($A179,'3.6'!$A$9:$W$200,23,0)</f>
        <v>0</v>
      </c>
      <c r="E179" s="18">
        <v>6</v>
      </c>
      <c r="F179" s="18"/>
      <c r="G179" s="18"/>
      <c r="H179" s="12">
        <f t="shared" si="41"/>
        <v>6</v>
      </c>
      <c r="I179" s="18">
        <v>6</v>
      </c>
      <c r="J179" s="18"/>
      <c r="K179" s="18"/>
      <c r="L179" s="12">
        <f t="shared" si="35"/>
        <v>6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VLOOKUP($A180,'3.6'!$A$9:$W$200,23,0)</f>
        <v>0</v>
      </c>
      <c r="E180" s="18">
        <v>12</v>
      </c>
      <c r="F180" s="18"/>
      <c r="G180" s="18"/>
      <c r="H180" s="12">
        <f t="shared" si="41"/>
        <v>12</v>
      </c>
      <c r="I180" s="18">
        <v>12</v>
      </c>
      <c r="J180" s="18"/>
      <c r="K180" s="18"/>
      <c r="L180" s="12">
        <f t="shared" si="35"/>
        <v>12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VLOOKUP($A181,'3.6'!$A$9:$W$200,23,0)</f>
        <v>0</v>
      </c>
      <c r="E181" s="18">
        <v>2</v>
      </c>
      <c r="F181" s="18"/>
      <c r="G181" s="18"/>
      <c r="H181" s="12">
        <f t="shared" si="41"/>
        <v>2</v>
      </c>
      <c r="I181" s="18">
        <v>2</v>
      </c>
      <c r="J181" s="18"/>
      <c r="K181" s="18"/>
      <c r="L181" s="12">
        <f t="shared" si="35"/>
        <v>2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VLOOKUP($A182,'3.6'!$A$9:$W$200,23,0)</f>
        <v>0</v>
      </c>
      <c r="E182" s="18">
        <v>5</v>
      </c>
      <c r="F182" s="18"/>
      <c r="G182" s="18"/>
      <c r="H182" s="12">
        <f t="shared" si="41"/>
        <v>5</v>
      </c>
      <c r="I182" s="18">
        <v>5</v>
      </c>
      <c r="J182" s="18"/>
      <c r="K182" s="18"/>
      <c r="L182" s="12">
        <f t="shared" si="35"/>
        <v>5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VLOOKUP($A183,'3.6'!$A$9:$W$200,23,0)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VLOOKUP($A184,'3.6'!$A$9:$W$200,23,0)</f>
        <v>24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23</v>
      </c>
      <c r="W184" s="18">
        <v>23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VLOOKUP($A185,'3.6'!$A$9:$W$200,23,0)</f>
        <v>39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37</v>
      </c>
      <c r="W185" s="18">
        <v>37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VLOOKUP($A186,'3.6'!$A$9:$W$200,23,0)</f>
        <v>51</v>
      </c>
      <c r="E186" s="18"/>
      <c r="F186" s="18"/>
      <c r="G186" s="18"/>
      <c r="H186" s="12">
        <f t="shared" si="41"/>
        <v>0</v>
      </c>
      <c r="I186" s="18">
        <v>3</v>
      </c>
      <c r="J186" s="18"/>
      <c r="K186" s="18"/>
      <c r="L186" s="12">
        <f t="shared" si="35"/>
        <v>3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48</v>
      </c>
      <c r="W186" s="18">
        <v>48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VLOOKUP($A187,'3.6'!$A$9:$W$200,23,0)</f>
        <v>117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>
        <v>1</v>
      </c>
      <c r="L187" s="12">
        <f t="shared" si="35"/>
        <v>2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115</v>
      </c>
      <c r="W187" s="18">
        <v>115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VLOOKUP($A188,'3.6'!$A$9:$W$200,23,0)</f>
        <v>36</v>
      </c>
      <c r="E188" s="18"/>
      <c r="F188" s="18"/>
      <c r="G188" s="18"/>
      <c r="H188" s="12">
        <f t="shared" si="41"/>
        <v>0</v>
      </c>
      <c r="I188" s="18">
        <v>3</v>
      </c>
      <c r="J188" s="18"/>
      <c r="K188" s="18"/>
      <c r="L188" s="12">
        <f t="shared" si="35"/>
        <v>3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33</v>
      </c>
      <c r="W188" s="18">
        <f>24+9</f>
        <v>33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VLOOKUP($A189,'3.6'!$A$9:$W$200,23,0)</f>
        <v>42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42</v>
      </c>
      <c r="W189" s="18">
        <f>24+18</f>
        <v>42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VLOOKUP($A190,'3.6'!$A$9:$W$200,23,0)</f>
        <v>48</v>
      </c>
      <c r="E190" s="18"/>
      <c r="F190" s="18"/>
      <c r="G190" s="18"/>
      <c r="H190" s="12">
        <f t="shared" si="41"/>
        <v>0</v>
      </c>
      <c r="I190" s="18">
        <v>5</v>
      </c>
      <c r="J190" s="18"/>
      <c r="K190" s="18"/>
      <c r="L190" s="12">
        <f t="shared" si="35"/>
        <v>5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43</v>
      </c>
      <c r="W190" s="18">
        <v>43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VLOOKUP($A191,'3.6'!$A$9:$W$200,23,0)</f>
        <v>0</v>
      </c>
      <c r="E191" s="18">
        <v>8</v>
      </c>
      <c r="F191" s="18"/>
      <c r="G191" s="18"/>
      <c r="H191" s="12">
        <f t="shared" si="41"/>
        <v>8</v>
      </c>
      <c r="I191" s="18">
        <v>8</v>
      </c>
      <c r="J191" s="18"/>
      <c r="K191" s="18"/>
      <c r="L191" s="12">
        <f t="shared" si="35"/>
        <v>8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VLOOKUP($A192,'3.6'!$A$9:$W$200,23,0)</f>
        <v>0</v>
      </c>
      <c r="E192" s="18">
        <v>1</v>
      </c>
      <c r="F192" s="18"/>
      <c r="G192" s="18"/>
      <c r="H192" s="12">
        <f t="shared" si="41"/>
        <v>1</v>
      </c>
      <c r="I192" s="18">
        <v>1</v>
      </c>
      <c r="J192" s="18"/>
      <c r="K192" s="18"/>
      <c r="L192" s="12">
        <f t="shared" si="35"/>
        <v>1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VLOOKUP($A193,'3.6'!$A$9:$W$200,23,0)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VLOOKUP($A194,'3.6'!$A$9:$W$200,23,0)</f>
        <v>0</v>
      </c>
      <c r="E194" s="18">
        <v>1</v>
      </c>
      <c r="F194" s="18"/>
      <c r="G194" s="18"/>
      <c r="H194" s="12">
        <f t="shared" si="41"/>
        <v>1</v>
      </c>
      <c r="I194" s="18">
        <v>1</v>
      </c>
      <c r="J194" s="18"/>
      <c r="K194" s="18"/>
      <c r="L194" s="12">
        <f t="shared" si="35"/>
        <v>1</v>
      </c>
      <c r="M194" s="18"/>
      <c r="N194" s="18"/>
      <c r="O194" s="18"/>
      <c r="P194" s="18"/>
      <c r="Q194" s="18"/>
      <c r="R194" s="14">
        <f t="shared" ref="R194:R195" si="47">SUM(M194:Q194)</f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VLOOKUP($A195,'3.6'!$A$9:$W$200,23,0)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7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VLOOKUP($A196,'3.6'!$A$9:$W$200,23,0)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VLOOKUP($A197,'3.6'!$A$9:$W$200,23,0)</f>
        <v>0</v>
      </c>
      <c r="E197" s="18">
        <v>1</v>
      </c>
      <c r="F197" s="18"/>
      <c r="G197" s="18"/>
      <c r="H197" s="12">
        <f t="shared" si="41"/>
        <v>1</v>
      </c>
      <c r="I197" s="18">
        <v>1</v>
      </c>
      <c r="J197" s="18"/>
      <c r="K197" s="18"/>
      <c r="L197" s="12">
        <f t="shared" si="35"/>
        <v>1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1000</v>
      </c>
      <c r="E200" s="34"/>
      <c r="F200" s="34"/>
      <c r="G200" s="34"/>
      <c r="H200" s="34"/>
      <c r="I200" s="33">
        <f>SUM(I9:I198)</f>
        <v>666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14</v>
      </c>
      <c r="S200" s="33">
        <f>SUM(S9:S198)</f>
        <v>146</v>
      </c>
      <c r="T200" s="34"/>
      <c r="U200" s="34"/>
      <c r="V200" s="35"/>
      <c r="W200" s="33">
        <f>SUM(W9:W198)</f>
        <v>900</v>
      </c>
      <c r="X200" s="33">
        <f>SUM(X9:X198)</f>
        <v>-4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Y44:Y46"/>
    <mergeCell ref="Y10:Y11"/>
    <mergeCell ref="J6:J7"/>
    <mergeCell ref="K6:K7"/>
    <mergeCell ref="L6:L7"/>
    <mergeCell ref="M6:M7"/>
    <mergeCell ref="N6:N7"/>
    <mergeCell ref="O6:Q6"/>
    <mergeCell ref="R6:R7"/>
    <mergeCell ref="S6:S7"/>
    <mergeCell ref="T6:T7"/>
    <mergeCell ref="U6:U7"/>
    <mergeCell ref="Y71:Y72"/>
    <mergeCell ref="Y83:Y84"/>
    <mergeCell ref="Y114:Y116"/>
    <mergeCell ref="Y146:Y147"/>
    <mergeCell ref="Y54:Y56"/>
  </mergeCells>
  <conditionalFormatting sqref="B100:B101">
    <cfRule type="duplicateValues" dxfId="992" priority="28" stopIfTrue="1"/>
  </conditionalFormatting>
  <conditionalFormatting sqref="B132">
    <cfRule type="duplicateValues" dxfId="991" priority="27" stopIfTrue="1"/>
  </conditionalFormatting>
  <conditionalFormatting sqref="B118">
    <cfRule type="duplicateValues" dxfId="990" priority="26" stopIfTrue="1"/>
  </conditionalFormatting>
  <conditionalFormatting sqref="B198">
    <cfRule type="duplicateValues" dxfId="989" priority="25" stopIfTrue="1"/>
  </conditionalFormatting>
  <conditionalFormatting sqref="B201:B274">
    <cfRule type="duplicateValues" dxfId="988" priority="24" stopIfTrue="1"/>
  </conditionalFormatting>
  <conditionalFormatting sqref="B200">
    <cfRule type="duplicateValues" dxfId="987" priority="23" stopIfTrue="1"/>
  </conditionalFormatting>
  <conditionalFormatting sqref="I202">
    <cfRule type="duplicateValues" dxfId="986" priority="22" stopIfTrue="1"/>
  </conditionalFormatting>
  <conditionalFormatting sqref="I202">
    <cfRule type="duplicateValues" dxfId="985" priority="19" stopIfTrue="1"/>
    <cfRule type="duplicateValues" dxfId="984" priority="20" stopIfTrue="1"/>
    <cfRule type="duplicateValues" dxfId="983" priority="21" stopIfTrue="1"/>
  </conditionalFormatting>
  <conditionalFormatting sqref="B20">
    <cfRule type="duplicateValues" dxfId="982" priority="13" stopIfTrue="1"/>
  </conditionalFormatting>
  <conditionalFormatting sqref="B20">
    <cfRule type="duplicateValues" dxfId="981" priority="14" stopIfTrue="1"/>
  </conditionalFormatting>
  <conditionalFormatting sqref="B20">
    <cfRule type="duplicateValues" dxfId="980" priority="15" stopIfTrue="1"/>
  </conditionalFormatting>
  <conditionalFormatting sqref="B20">
    <cfRule type="duplicateValues" dxfId="979" priority="16" stopIfTrue="1"/>
    <cfRule type="duplicateValues" dxfId="978" priority="17" stopIfTrue="1"/>
    <cfRule type="duplicateValues" dxfId="977" priority="18" stopIfTrue="1"/>
  </conditionalFormatting>
  <conditionalFormatting sqref="A20:A25">
    <cfRule type="duplicateValues" dxfId="976" priority="12" stopIfTrue="1"/>
  </conditionalFormatting>
  <conditionalFormatting sqref="A26">
    <cfRule type="duplicateValues" dxfId="975" priority="11" stopIfTrue="1"/>
  </conditionalFormatting>
  <conditionalFormatting sqref="A27">
    <cfRule type="duplicateValues" dxfId="974" priority="10" stopIfTrue="1"/>
  </conditionalFormatting>
  <conditionalFormatting sqref="A28">
    <cfRule type="duplicateValues" dxfId="973" priority="9" stopIfTrue="1"/>
  </conditionalFormatting>
  <conditionalFormatting sqref="A29">
    <cfRule type="duplicateValues" dxfId="972" priority="8" stopIfTrue="1"/>
  </conditionalFormatting>
  <conditionalFormatting sqref="A30">
    <cfRule type="duplicateValues" dxfId="971" priority="7" stopIfTrue="1"/>
  </conditionalFormatting>
  <conditionalFormatting sqref="B275:B65318 B200 B5 B8:B19 B119:B131 B21:B117 B133:B197">
    <cfRule type="duplicateValues" dxfId="970" priority="29" stopIfTrue="1"/>
  </conditionalFormatting>
  <conditionalFormatting sqref="B275:B65318 B200 B5 B8:B19 B102:B117 B119:B131 B21:B99 B133:B197">
    <cfRule type="duplicateValues" dxfId="969" priority="30" stopIfTrue="1"/>
  </conditionalFormatting>
  <conditionalFormatting sqref="A200:A65318 A1:A5 A8:A19 A31:A198">
    <cfRule type="duplicateValues" dxfId="968" priority="31" stopIfTrue="1"/>
  </conditionalFormatting>
  <conditionalFormatting sqref="B200:B65318 B5 B8:B19 B21:B198">
    <cfRule type="duplicateValues" dxfId="967" priority="32" stopIfTrue="1"/>
  </conditionalFormatting>
  <conditionalFormatting sqref="B200:B65318 B1:B5 B8:B19 B21:B198">
    <cfRule type="duplicateValues" dxfId="966" priority="33" stopIfTrue="1"/>
    <cfRule type="duplicateValues" dxfId="965" priority="34" stopIfTrue="1"/>
    <cfRule type="duplicateValues" dxfId="964" priority="35" stopIfTrue="1"/>
  </conditionalFormatting>
  <conditionalFormatting sqref="Y17">
    <cfRule type="duplicateValues" dxfId="963" priority="1" stopIfTrue="1"/>
  </conditionalFormatting>
  <conditionalFormatting sqref="Y17">
    <cfRule type="duplicateValues" dxfId="962" priority="2" stopIfTrue="1"/>
  </conditionalFormatting>
  <conditionalFormatting sqref="Y17">
    <cfRule type="duplicateValues" dxfId="961" priority="3" stopIfTrue="1"/>
  </conditionalFormatting>
  <conditionalFormatting sqref="Y17">
    <cfRule type="duplicateValues" dxfId="960" priority="4" stopIfTrue="1"/>
    <cfRule type="duplicateValues" dxfId="959" priority="5" stopIfTrue="1"/>
    <cfRule type="duplicateValues" dxfId="95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Y154" sqref="Y154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6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0" t="s">
        <v>3</v>
      </c>
      <c r="B4" s="5">
        <v>42526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2" t="s">
        <v>29</v>
      </c>
      <c r="P7" s="42" t="s">
        <v>30</v>
      </c>
      <c r="Q7" s="41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VLOOKUP($A9,'4.6'!$A$9:$W$200,23,0)</f>
        <v>0</v>
      </c>
      <c r="E9" s="18">
        <v>35</v>
      </c>
      <c r="F9" s="18"/>
      <c r="G9" s="18"/>
      <c r="H9" s="12">
        <f>SUM(E9:G9)</f>
        <v>35</v>
      </c>
      <c r="I9" s="18">
        <v>28</v>
      </c>
      <c r="J9" s="18"/>
      <c r="K9" s="18"/>
      <c r="L9" s="12">
        <f>SUM(I9:K9)</f>
        <v>28</v>
      </c>
      <c r="M9" s="18"/>
      <c r="N9" s="18"/>
      <c r="O9" s="18"/>
      <c r="P9" s="18"/>
      <c r="Q9" s="18"/>
      <c r="R9" s="14">
        <f>SUM(M9:Q9)</f>
        <v>0</v>
      </c>
      <c r="S9" s="18">
        <v>2</v>
      </c>
      <c r="T9" s="18"/>
      <c r="U9" s="12">
        <f t="shared" ref="U9:U52" si="0">S9+T9</f>
        <v>2</v>
      </c>
      <c r="V9" s="12">
        <f t="shared" ref="V9:V52" si="1">D9+H9-L9-R9-U9</f>
        <v>5</v>
      </c>
      <c r="W9" s="18"/>
      <c r="X9" s="19">
        <f t="shared" ref="X9:X52" si="2">W9-V9</f>
        <v>-5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VLOOKUP($A10,'4.6'!$A$9:$W$200,23,0)</f>
        <v>0</v>
      </c>
      <c r="E10" s="18">
        <v>10</v>
      </c>
      <c r="F10" s="18"/>
      <c r="G10" s="18"/>
      <c r="H10" s="12">
        <f t="shared" ref="H10:H61" si="3">SUM(E10:G10)</f>
        <v>10</v>
      </c>
      <c r="I10" s="18">
        <v>10</v>
      </c>
      <c r="J10" s="18"/>
      <c r="K10" s="18"/>
      <c r="L10" s="12">
        <f t="shared" ref="L10:L73" si="4">SUM(I10:K10)</f>
        <v>10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98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VLOOKUP($A11,'4.6'!$A$9:$W$200,23,0)</f>
        <v>0</v>
      </c>
      <c r="E11" s="18">
        <v>11</v>
      </c>
      <c r="F11" s="18"/>
      <c r="G11" s="18"/>
      <c r="H11" s="12">
        <f t="shared" si="3"/>
        <v>11</v>
      </c>
      <c r="I11" s="18">
        <v>11</v>
      </c>
      <c r="J11" s="18"/>
      <c r="K11" s="18"/>
      <c r="L11" s="12">
        <f t="shared" si="4"/>
        <v>11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98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VLOOKUP($A12,'4.6'!$A$9:$W$200,23,0)</f>
        <v>0</v>
      </c>
      <c r="E12" s="18">
        <v>35</v>
      </c>
      <c r="F12" s="18"/>
      <c r="G12" s="18"/>
      <c r="H12" s="12">
        <f t="shared" si="3"/>
        <v>35</v>
      </c>
      <c r="I12" s="18">
        <v>40</v>
      </c>
      <c r="J12" s="18"/>
      <c r="K12" s="18"/>
      <c r="L12" s="12">
        <f t="shared" si="4"/>
        <v>40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-5</v>
      </c>
      <c r="W12" s="18"/>
      <c r="X12" s="19">
        <f t="shared" si="2"/>
        <v>5</v>
      </c>
      <c r="Y12" s="21" t="s">
        <v>240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VLOOKUP($A13,'4.6'!$A$9:$W$200,23,0)</f>
        <v>0</v>
      </c>
      <c r="E13" s="18">
        <v>20</v>
      </c>
      <c r="F13" s="18"/>
      <c r="G13" s="18"/>
      <c r="H13" s="12">
        <f t="shared" si="3"/>
        <v>20</v>
      </c>
      <c r="I13" s="18">
        <v>18</v>
      </c>
      <c r="J13" s="18"/>
      <c r="K13" s="18"/>
      <c r="L13" s="12">
        <f t="shared" si="4"/>
        <v>18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2</v>
      </c>
      <c r="W13" s="18">
        <v>2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VLOOKUP($A14,'4.6'!$A$9:$W$200,23,0)</f>
        <v>0</v>
      </c>
      <c r="E14" s="18">
        <v>20</v>
      </c>
      <c r="F14" s="18"/>
      <c r="G14" s="18"/>
      <c r="H14" s="12">
        <f t="shared" si="3"/>
        <v>20</v>
      </c>
      <c r="I14" s="18">
        <v>20</v>
      </c>
      <c r="J14" s="18"/>
      <c r="K14" s="18"/>
      <c r="L14" s="12">
        <f t="shared" si="4"/>
        <v>20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VLOOKUP($A15,'4.6'!$A$9:$W$200,23,0)</f>
        <v>0</v>
      </c>
      <c r="E15" s="18">
        <v>12</v>
      </c>
      <c r="F15" s="18"/>
      <c r="G15" s="18"/>
      <c r="H15" s="12">
        <f t="shared" si="3"/>
        <v>12</v>
      </c>
      <c r="I15" s="18">
        <v>10</v>
      </c>
      <c r="J15" s="18"/>
      <c r="K15" s="18"/>
      <c r="L15" s="12">
        <f t="shared" si="4"/>
        <v>10</v>
      </c>
      <c r="M15" s="18"/>
      <c r="N15" s="18"/>
      <c r="O15" s="18"/>
      <c r="P15" s="18"/>
      <c r="Q15" s="18"/>
      <c r="R15" s="14">
        <f t="shared" si="5"/>
        <v>0</v>
      </c>
      <c r="S15" s="18">
        <v>2</v>
      </c>
      <c r="T15" s="18"/>
      <c r="U15" s="12">
        <f t="shared" si="0"/>
        <v>2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VLOOKUP($A16,'4.6'!$A$9:$W$200,23,0)</f>
        <v>0</v>
      </c>
      <c r="E16" s="18">
        <v>18</v>
      </c>
      <c r="F16" s="18"/>
      <c r="G16" s="18"/>
      <c r="H16" s="12">
        <f t="shared" si="3"/>
        <v>18</v>
      </c>
      <c r="I16" s="18">
        <v>15</v>
      </c>
      <c r="J16" s="18"/>
      <c r="K16" s="18"/>
      <c r="L16" s="12">
        <f t="shared" si="4"/>
        <v>15</v>
      </c>
      <c r="M16" s="18"/>
      <c r="N16" s="18"/>
      <c r="O16" s="18"/>
      <c r="P16" s="18"/>
      <c r="Q16" s="18">
        <v>1</v>
      </c>
      <c r="R16" s="14">
        <f t="shared" si="5"/>
        <v>1</v>
      </c>
      <c r="S16" s="18">
        <v>2</v>
      </c>
      <c r="T16" s="18"/>
      <c r="U16" s="12">
        <f t="shared" si="0"/>
        <v>2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VLOOKUP($A17,'4.6'!$A$9:$W$200,23,0)</f>
        <v>0</v>
      </c>
      <c r="E17" s="18">
        <v>16</v>
      </c>
      <c r="F17" s="18"/>
      <c r="G17" s="18"/>
      <c r="H17" s="12">
        <f>SUM(E17:G17)</f>
        <v>16</v>
      </c>
      <c r="I17" s="18">
        <v>16</v>
      </c>
      <c r="J17" s="18"/>
      <c r="K17" s="18"/>
      <c r="L17" s="12">
        <f t="shared" si="4"/>
        <v>16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VLOOKUP($A18,'4.6'!$A$9:$W$200,23,0)</f>
        <v>0</v>
      </c>
      <c r="E18" s="18">
        <v>32</v>
      </c>
      <c r="F18" s="18"/>
      <c r="G18" s="18"/>
      <c r="H18" s="12">
        <f>SUM(E18:G18)</f>
        <v>32</v>
      </c>
      <c r="I18" s="18">
        <v>32</v>
      </c>
      <c r="J18" s="18"/>
      <c r="K18" s="18"/>
      <c r="L18" s="12">
        <f t="shared" si="4"/>
        <v>32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VLOOKUP($A19,'4.6'!$A$9:$W$200,23,0)</f>
        <v>0</v>
      </c>
      <c r="E19" s="18">
        <v>10</v>
      </c>
      <c r="F19" s="18"/>
      <c r="G19" s="18"/>
      <c r="H19" s="12">
        <f>SUM(E19:G19)</f>
        <v>10</v>
      </c>
      <c r="I19" s="18">
        <v>9</v>
      </c>
      <c r="J19" s="18"/>
      <c r="K19" s="18"/>
      <c r="L19" s="12">
        <f t="shared" si="4"/>
        <v>9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1</v>
      </c>
      <c r="W19" s="18"/>
      <c r="X19" s="19">
        <f>W19-V19</f>
        <v>-1</v>
      </c>
      <c r="Y19" s="21" t="s">
        <v>241</v>
      </c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VLOOKUP($A20,'4.6'!$A$9:$W$200,23,0)</f>
        <v>0</v>
      </c>
      <c r="E20" s="18">
        <v>12</v>
      </c>
      <c r="F20" s="18"/>
      <c r="G20" s="18"/>
      <c r="H20" s="12">
        <f t="shared" si="3"/>
        <v>12</v>
      </c>
      <c r="I20" s="18">
        <v>12</v>
      </c>
      <c r="J20" s="18"/>
      <c r="K20" s="18"/>
      <c r="L20" s="12">
        <f t="shared" si="4"/>
        <v>12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VLOOKUP($A21,'4.6'!$A$9:$W$200,23,0)</f>
        <v>0</v>
      </c>
      <c r="E21" s="18">
        <v>12</v>
      </c>
      <c r="F21" s="18"/>
      <c r="G21" s="18"/>
      <c r="H21" s="12">
        <f t="shared" si="3"/>
        <v>12</v>
      </c>
      <c r="I21" s="18">
        <v>11</v>
      </c>
      <c r="J21" s="18"/>
      <c r="K21" s="18"/>
      <c r="L21" s="12">
        <f t="shared" si="4"/>
        <v>11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1</v>
      </c>
      <c r="W21" s="18"/>
      <c r="X21" s="19">
        <f t="shared" si="2"/>
        <v>-1</v>
      </c>
      <c r="Y21" s="21" t="s">
        <v>43</v>
      </c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VLOOKUP($A22,'4.6'!$A$9:$W$200,23,0)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VLOOKUP($A23,'4.6'!$A$9:$W$200,23,0)</f>
        <v>0</v>
      </c>
      <c r="E23" s="18">
        <v>9</v>
      </c>
      <c r="F23" s="18"/>
      <c r="G23" s="18"/>
      <c r="H23" s="12">
        <f t="shared" si="3"/>
        <v>9</v>
      </c>
      <c r="I23" s="18">
        <v>8</v>
      </c>
      <c r="J23" s="18"/>
      <c r="K23" s="18"/>
      <c r="L23" s="12">
        <f t="shared" si="4"/>
        <v>8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1</v>
      </c>
      <c r="W23" s="18">
        <v>1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VLOOKUP($A24,'4.6'!$A$9:$W$200,23,0)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10</v>
      </c>
      <c r="J24" s="18"/>
      <c r="K24" s="18"/>
      <c r="L24" s="12">
        <f t="shared" si="4"/>
        <v>10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VLOOKUP($A25,'4.6'!$A$9:$W$200,23,0)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VLOOKUP($A26,'4.6'!$A$9:$W$200,23,0)</f>
        <v>0</v>
      </c>
      <c r="E26" s="18">
        <v>10</v>
      </c>
      <c r="F26" s="18"/>
      <c r="G26" s="18"/>
      <c r="H26" s="12">
        <f>SUM(E26:G26)</f>
        <v>10</v>
      </c>
      <c r="I26" s="18">
        <v>10</v>
      </c>
      <c r="J26" s="18"/>
      <c r="K26" s="18"/>
      <c r="L26" s="12">
        <f t="shared" si="4"/>
        <v>10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VLOOKUP($A27,'4.6'!$A$9:$W$200,23,0)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VLOOKUP($A28,'4.6'!$A$9:$W$200,23,0)</f>
        <v>0</v>
      </c>
      <c r="E28" s="18">
        <v>16</v>
      </c>
      <c r="F28" s="18"/>
      <c r="G28" s="18"/>
      <c r="H28" s="12">
        <f>SUM(E28:G28)</f>
        <v>16</v>
      </c>
      <c r="I28" s="18">
        <v>16</v>
      </c>
      <c r="J28" s="18"/>
      <c r="K28" s="18"/>
      <c r="L28" s="12">
        <f t="shared" si="4"/>
        <v>16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VLOOKUP($A29,'4.6'!$A$9:$W$200,23,0)</f>
        <v>0</v>
      </c>
      <c r="E29" s="18">
        <v>12</v>
      </c>
      <c r="F29" s="18"/>
      <c r="G29" s="18"/>
      <c r="H29" s="12">
        <f t="shared" si="3"/>
        <v>12</v>
      </c>
      <c r="I29" s="18">
        <v>10</v>
      </c>
      <c r="J29" s="18"/>
      <c r="K29" s="18"/>
      <c r="L29" s="12">
        <f t="shared" si="4"/>
        <v>10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-1</v>
      </c>
      <c r="W29" s="18"/>
      <c r="X29" s="19">
        <f t="shared" si="2"/>
        <v>1</v>
      </c>
      <c r="Y29" s="21" t="s">
        <v>135</v>
      </c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VLOOKUP($A30,'4.6'!$A$9:$W$200,23,0)</f>
        <v>0</v>
      </c>
      <c r="E30" s="18">
        <v>16</v>
      </c>
      <c r="F30" s="18"/>
      <c r="G30" s="18"/>
      <c r="H30" s="12">
        <f>SUM(E30:G30)</f>
        <v>16</v>
      </c>
      <c r="I30" s="18">
        <v>13</v>
      </c>
      <c r="J30" s="18"/>
      <c r="K30" s="18"/>
      <c r="L30" s="12">
        <f t="shared" si="4"/>
        <v>13</v>
      </c>
      <c r="M30" s="18"/>
      <c r="N30" s="18"/>
      <c r="O30" s="18"/>
      <c r="P30" s="18"/>
      <c r="Q30" s="18"/>
      <c r="R30" s="14">
        <f>SUM(M30:Q30)</f>
        <v>0</v>
      </c>
      <c r="S30" s="18">
        <v>3</v>
      </c>
      <c r="T30" s="18"/>
      <c r="U30" s="12">
        <f>S30+T30</f>
        <v>3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VLOOKUP($A31,'4.6'!$A$9:$W$200,23,0)</f>
        <v>0</v>
      </c>
      <c r="E31" s="18">
        <v>12</v>
      </c>
      <c r="F31" s="18"/>
      <c r="G31" s="18"/>
      <c r="H31" s="12">
        <f t="shared" si="3"/>
        <v>12</v>
      </c>
      <c r="I31" s="18">
        <v>8</v>
      </c>
      <c r="J31" s="18"/>
      <c r="K31" s="18"/>
      <c r="L31" s="12">
        <f t="shared" si="4"/>
        <v>8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VLOOKUP($A32,'4.6'!$A$9:$W$200,23,0)</f>
        <v>0</v>
      </c>
      <c r="E32" s="18">
        <v>18</v>
      </c>
      <c r="F32" s="18"/>
      <c r="G32" s="18"/>
      <c r="H32" s="12">
        <f>SUM(E32:G32)</f>
        <v>18</v>
      </c>
      <c r="I32" s="18">
        <v>18</v>
      </c>
      <c r="J32" s="18"/>
      <c r="K32" s="18"/>
      <c r="L32" s="12">
        <f t="shared" si="4"/>
        <v>18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VLOOKUP($A33,'4.6'!$A$9:$W$200,23,0)</f>
        <v>0</v>
      </c>
      <c r="E33" s="18">
        <v>12</v>
      </c>
      <c r="F33" s="18"/>
      <c r="G33" s="18"/>
      <c r="H33" s="12">
        <f t="shared" si="3"/>
        <v>12</v>
      </c>
      <c r="I33" s="18">
        <v>11</v>
      </c>
      <c r="J33" s="18"/>
      <c r="K33" s="18"/>
      <c r="L33" s="12">
        <f t="shared" si="4"/>
        <v>11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1</v>
      </c>
      <c r="W33" s="18"/>
      <c r="X33" s="19">
        <f t="shared" si="2"/>
        <v>-1</v>
      </c>
      <c r="Y33" s="21" t="s">
        <v>43</v>
      </c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VLOOKUP($A34,'4.6'!$A$9:$W$200,23,0)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10</v>
      </c>
      <c r="J34" s="18"/>
      <c r="K34" s="18"/>
      <c r="L34" s="12">
        <f t="shared" si="4"/>
        <v>10</v>
      </c>
      <c r="M34" s="18"/>
      <c r="N34" s="18"/>
      <c r="O34" s="18"/>
      <c r="P34" s="18"/>
      <c r="Q34" s="18"/>
      <c r="R34" s="14">
        <f t="shared" si="5"/>
        <v>0</v>
      </c>
      <c r="S34" s="18"/>
      <c r="T34" s="18"/>
      <c r="U34" s="12">
        <f t="shared" si="0"/>
        <v>0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VLOOKUP($A35,'4.6'!$A$9:$W$200,23,0)</f>
        <v>0</v>
      </c>
      <c r="E35" s="18">
        <v>12</v>
      </c>
      <c r="F35" s="18"/>
      <c r="G35" s="18"/>
      <c r="H35" s="12">
        <f t="shared" si="3"/>
        <v>12</v>
      </c>
      <c r="I35" s="18">
        <v>5</v>
      </c>
      <c r="J35" s="18"/>
      <c r="K35" s="18"/>
      <c r="L35" s="12">
        <f t="shared" si="4"/>
        <v>5</v>
      </c>
      <c r="M35" s="18"/>
      <c r="N35" s="18"/>
      <c r="O35" s="18"/>
      <c r="P35" s="18"/>
      <c r="Q35" s="18"/>
      <c r="R35" s="14">
        <f t="shared" si="5"/>
        <v>0</v>
      </c>
      <c r="S35" s="18">
        <v>7</v>
      </c>
      <c r="T35" s="18"/>
      <c r="U35" s="12">
        <f t="shared" si="0"/>
        <v>7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VLOOKUP($A36,'4.6'!$A$9:$W$200,23,0)</f>
        <v>0</v>
      </c>
      <c r="E36" s="18">
        <v>18</v>
      </c>
      <c r="F36" s="18"/>
      <c r="G36" s="18"/>
      <c r="H36" s="12">
        <f t="shared" si="3"/>
        <v>18</v>
      </c>
      <c r="I36" s="18">
        <v>18</v>
      </c>
      <c r="J36" s="18"/>
      <c r="K36" s="18"/>
      <c r="L36" s="12">
        <f t="shared" si="4"/>
        <v>18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VLOOKUP($A37,'4.6'!$A$9:$W$200,23,0)</f>
        <v>0</v>
      </c>
      <c r="E37" s="18">
        <v>12</v>
      </c>
      <c r="F37" s="18"/>
      <c r="G37" s="18"/>
      <c r="H37" s="12">
        <f t="shared" si="3"/>
        <v>12</v>
      </c>
      <c r="I37" s="18">
        <v>4</v>
      </c>
      <c r="J37" s="18"/>
      <c r="K37" s="18"/>
      <c r="L37" s="12">
        <f t="shared" si="4"/>
        <v>4</v>
      </c>
      <c r="M37" s="18"/>
      <c r="N37" s="18"/>
      <c r="O37" s="18"/>
      <c r="P37" s="18"/>
      <c r="Q37" s="18"/>
      <c r="R37" s="14">
        <f t="shared" si="5"/>
        <v>0</v>
      </c>
      <c r="S37" s="18">
        <v>8</v>
      </c>
      <c r="T37" s="18"/>
      <c r="U37" s="12">
        <f t="shared" si="0"/>
        <v>8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VLOOKUP($A38,'4.6'!$A$9:$W$200,23,0)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8</v>
      </c>
      <c r="J38" s="18"/>
      <c r="K38" s="18"/>
      <c r="L38" s="12">
        <f t="shared" si="4"/>
        <v>8</v>
      </c>
      <c r="M38" s="18"/>
      <c r="N38" s="18"/>
      <c r="O38" s="18"/>
      <c r="P38" s="18"/>
      <c r="Q38" s="18"/>
      <c r="R38" s="14">
        <f t="shared" si="5"/>
        <v>0</v>
      </c>
      <c r="S38" s="18">
        <v>2</v>
      </c>
      <c r="T38" s="18"/>
      <c r="U38" s="12">
        <f t="shared" si="0"/>
        <v>2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VLOOKUP($A39,'4.6'!$A$9:$W$200,23,0)</f>
        <v>0</v>
      </c>
      <c r="E39" s="18"/>
      <c r="F39" s="18"/>
      <c r="G39" s="18"/>
      <c r="H39" s="12">
        <f t="shared" si="3"/>
        <v>0</v>
      </c>
      <c r="I39" s="18"/>
      <c r="J39" s="18"/>
      <c r="K39" s="18"/>
      <c r="L39" s="12">
        <f t="shared" si="4"/>
        <v>0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VLOOKUP($A40,'4.6'!$A$9:$W$200,23,0)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10</v>
      </c>
      <c r="J40" s="18"/>
      <c r="K40" s="18"/>
      <c r="L40" s="12">
        <f t="shared" si="4"/>
        <v>10</v>
      </c>
      <c r="M40" s="18"/>
      <c r="N40" s="18"/>
      <c r="O40" s="18"/>
      <c r="P40" s="18"/>
      <c r="Q40" s="18"/>
      <c r="R40" s="14">
        <f t="shared" si="5"/>
        <v>0</v>
      </c>
      <c r="S40" s="18"/>
      <c r="T40" s="18"/>
      <c r="U40" s="12">
        <f t="shared" si="0"/>
        <v>0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VLOOKUP($A41,'4.6'!$A$9:$W$200,23,0)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9</v>
      </c>
      <c r="J41" s="18"/>
      <c r="K41" s="18"/>
      <c r="L41" s="12">
        <f t="shared" si="4"/>
        <v>9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VLOOKUP($A42,'4.6'!$A$9:$W$200,23,0)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VLOOKUP($A43,'4.6'!$A$9:$W$200,23,0)</f>
        <v>0</v>
      </c>
      <c r="E43" s="18">
        <v>12</v>
      </c>
      <c r="F43" s="18"/>
      <c r="G43" s="18"/>
      <c r="H43" s="12">
        <f t="shared" si="3"/>
        <v>12</v>
      </c>
      <c r="I43" s="18">
        <v>9</v>
      </c>
      <c r="J43" s="18"/>
      <c r="K43" s="18"/>
      <c r="L43" s="12">
        <f t="shared" si="4"/>
        <v>9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VLOOKUP($A44,'4.6'!$A$9:$W$200,23,0)</f>
        <v>0</v>
      </c>
      <c r="E44" s="18">
        <v>12</v>
      </c>
      <c r="F44" s="18"/>
      <c r="G44" s="18"/>
      <c r="H44" s="12">
        <f t="shared" si="3"/>
        <v>12</v>
      </c>
      <c r="I44" s="18">
        <v>7</v>
      </c>
      <c r="J44" s="18"/>
      <c r="K44" s="18"/>
      <c r="L44" s="12">
        <f t="shared" si="4"/>
        <v>7</v>
      </c>
      <c r="M44" s="18"/>
      <c r="N44" s="18"/>
      <c r="O44" s="18"/>
      <c r="P44" s="18"/>
      <c r="Q44" s="18"/>
      <c r="R44" s="14">
        <f t="shared" si="5"/>
        <v>0</v>
      </c>
      <c r="S44" s="18">
        <v>5</v>
      </c>
      <c r="T44" s="18"/>
      <c r="U44" s="12">
        <f t="shared" si="0"/>
        <v>5</v>
      </c>
      <c r="V44" s="12">
        <f t="shared" si="1"/>
        <v>0</v>
      </c>
      <c r="W44" s="18"/>
      <c r="X44" s="19">
        <f t="shared" si="2"/>
        <v>0</v>
      </c>
      <c r="Y44" s="29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VLOOKUP($A45,'4.6'!$A$9:$W$200,23,0)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2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VLOOKUP($A46,'4.6'!$A$9:$W$200,23,0)</f>
        <v>0</v>
      </c>
      <c r="E46" s="18">
        <v>12</v>
      </c>
      <c r="F46" s="18"/>
      <c r="G46" s="18"/>
      <c r="H46" s="12">
        <f t="shared" si="3"/>
        <v>12</v>
      </c>
      <c r="I46" s="18">
        <v>13</v>
      </c>
      <c r="J46" s="18"/>
      <c r="K46" s="18"/>
      <c r="L46" s="12">
        <f t="shared" si="4"/>
        <v>13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-1</v>
      </c>
      <c r="W46" s="18"/>
      <c r="X46" s="19">
        <f t="shared" si="2"/>
        <v>1</v>
      </c>
      <c r="Y46" s="29" t="s">
        <v>242</v>
      </c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VLOOKUP($A47,'4.6'!$A$9:$W$200,23,0)</f>
        <v>0</v>
      </c>
      <c r="E47" s="18">
        <v>8</v>
      </c>
      <c r="F47" s="18"/>
      <c r="G47" s="18"/>
      <c r="H47" s="12">
        <f t="shared" si="3"/>
        <v>8</v>
      </c>
      <c r="I47" s="18">
        <v>7</v>
      </c>
      <c r="J47" s="18"/>
      <c r="K47" s="18"/>
      <c r="L47" s="12">
        <f t="shared" si="4"/>
        <v>7</v>
      </c>
      <c r="M47" s="18"/>
      <c r="N47" s="18"/>
      <c r="O47" s="18"/>
      <c r="P47" s="18"/>
      <c r="Q47" s="18"/>
      <c r="R47" s="14">
        <f t="shared" si="5"/>
        <v>0</v>
      </c>
      <c r="S47" s="18">
        <v>1</v>
      </c>
      <c r="T47" s="18"/>
      <c r="U47" s="12">
        <f t="shared" si="0"/>
        <v>1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VLOOKUP($A48,'4.6'!$A$9:$W$200,23,0)</f>
        <v>0</v>
      </c>
      <c r="E48" s="18">
        <v>12</v>
      </c>
      <c r="F48" s="18"/>
      <c r="G48" s="18"/>
      <c r="H48" s="12">
        <f t="shared" si="3"/>
        <v>12</v>
      </c>
      <c r="I48" s="18">
        <v>12</v>
      </c>
      <c r="J48" s="18"/>
      <c r="K48" s="18"/>
      <c r="L48" s="12">
        <f t="shared" si="4"/>
        <v>12</v>
      </c>
      <c r="M48" s="18"/>
      <c r="N48" s="18"/>
      <c r="O48" s="18"/>
      <c r="P48" s="18"/>
      <c r="Q48" s="18"/>
      <c r="R48" s="14">
        <f t="shared" si="5"/>
        <v>0</v>
      </c>
      <c r="S48" s="18"/>
      <c r="T48" s="18"/>
      <c r="U48" s="12">
        <f t="shared" si="0"/>
        <v>0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VLOOKUP($A49,'4.6'!$A$9:$W$200,23,0)</f>
        <v>0</v>
      </c>
      <c r="E49" s="18">
        <v>12</v>
      </c>
      <c r="F49" s="18"/>
      <c r="G49" s="18"/>
      <c r="H49" s="12">
        <f t="shared" si="3"/>
        <v>12</v>
      </c>
      <c r="I49" s="18">
        <v>12</v>
      </c>
      <c r="J49" s="18"/>
      <c r="K49" s="18"/>
      <c r="L49" s="12">
        <f t="shared" si="4"/>
        <v>12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VLOOKUP($A50,'4.6'!$A$9:$W$200,23,0)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VLOOKUP($A51,'4.6'!$A$9:$W$200,23,0)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10</v>
      </c>
      <c r="J51" s="18"/>
      <c r="K51" s="18"/>
      <c r="L51" s="12">
        <f t="shared" si="4"/>
        <v>10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VLOOKUP($A52,'4.6'!$A$9:$W$200,23,0)</f>
        <v>0</v>
      </c>
      <c r="E52" s="18">
        <v>30</v>
      </c>
      <c r="F52" s="18"/>
      <c r="G52" s="18"/>
      <c r="H52" s="12">
        <f t="shared" si="3"/>
        <v>30</v>
      </c>
      <c r="I52" s="18">
        <v>17</v>
      </c>
      <c r="J52" s="18"/>
      <c r="K52" s="18"/>
      <c r="L52" s="12">
        <f t="shared" si="4"/>
        <v>17</v>
      </c>
      <c r="M52" s="18"/>
      <c r="N52" s="18"/>
      <c r="O52" s="18"/>
      <c r="P52" s="18"/>
      <c r="Q52" s="18"/>
      <c r="R52" s="14">
        <f t="shared" si="5"/>
        <v>0</v>
      </c>
      <c r="S52" s="18">
        <v>13</v>
      </c>
      <c r="T52" s="18"/>
      <c r="U52" s="12">
        <f t="shared" si="0"/>
        <v>13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VLOOKUP($A53,'4.6'!$A$9:$W$200,23,0)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VLOOKUP($A54,'4.6'!$A$9:$W$200,23,0)</f>
        <v>0</v>
      </c>
      <c r="E54" s="24">
        <v>9</v>
      </c>
      <c r="F54" s="24"/>
      <c r="G54" s="24"/>
      <c r="H54" s="12">
        <f t="shared" ref="H54:H55" si="6">SUM(E54:G54)</f>
        <v>9</v>
      </c>
      <c r="I54" s="24">
        <v>8</v>
      </c>
      <c r="J54" s="24"/>
      <c r="K54" s="24"/>
      <c r="L54" s="12">
        <f t="shared" si="4"/>
        <v>8</v>
      </c>
      <c r="M54" s="24"/>
      <c r="N54" s="18"/>
      <c r="O54" s="24"/>
      <c r="P54" s="18"/>
      <c r="Q54" s="24"/>
      <c r="R54" s="14">
        <f t="shared" si="5"/>
        <v>0</v>
      </c>
      <c r="S54" s="24">
        <v>1</v>
      </c>
      <c r="T54" s="24"/>
      <c r="U54" s="12">
        <f t="shared" ref="U54:U61" si="7">S54+T54</f>
        <v>1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100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VLOOKUP($A55,'4.6'!$A$9:$W$200,23,0)</f>
        <v>0</v>
      </c>
      <c r="E55" s="18">
        <v>8</v>
      </c>
      <c r="F55" s="18"/>
      <c r="G55" s="18"/>
      <c r="H55" s="12">
        <f t="shared" si="6"/>
        <v>8</v>
      </c>
      <c r="I55" s="18">
        <v>8</v>
      </c>
      <c r="J55" s="18"/>
      <c r="K55" s="18"/>
      <c r="L55" s="12">
        <f t="shared" si="4"/>
        <v>8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VLOOKUP($A56,'4.6'!$A$9:$W$200,23,0)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VLOOKUP($A57,'4.6'!$A$9:$W$200,23,0)</f>
        <v>0</v>
      </c>
      <c r="E57" s="18">
        <v>12</v>
      </c>
      <c r="F57" s="18"/>
      <c r="G57" s="18"/>
      <c r="H57" s="12">
        <f t="shared" si="3"/>
        <v>12</v>
      </c>
      <c r="I57" s="18">
        <v>12</v>
      </c>
      <c r="J57" s="18"/>
      <c r="K57" s="18"/>
      <c r="L57" s="12">
        <f t="shared" si="4"/>
        <v>12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VLOOKUP($A58,'4.6'!$A$9:$W$200,23,0)</f>
        <v>3</v>
      </c>
      <c r="E58" s="18">
        <v>4</v>
      </c>
      <c r="F58" s="18"/>
      <c r="G58" s="18"/>
      <c r="H58" s="12">
        <f>SUM(E58:G58)</f>
        <v>4</v>
      </c>
      <c r="I58" s="18">
        <v>5</v>
      </c>
      <c r="J58" s="18"/>
      <c r="K58" s="18"/>
      <c r="L58" s="12">
        <f t="shared" si="4"/>
        <v>5</v>
      </c>
      <c r="M58" s="18"/>
      <c r="N58" s="18"/>
      <c r="O58" s="18"/>
      <c r="P58" s="18"/>
      <c r="Q58" s="18"/>
      <c r="R58" s="14">
        <f>SUM(M58:Q58)</f>
        <v>0</v>
      </c>
      <c r="S58" s="18">
        <v>2</v>
      </c>
      <c r="T58" s="18"/>
      <c r="U58" s="12">
        <f>S58+T58</f>
        <v>2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VLOOKUP($A59,'4.6'!$A$9:$W$200,23,0)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VLOOKUP($A60,'4.6'!$A$9:$W$200,23,0)</f>
        <v>0</v>
      </c>
      <c r="E60" s="18">
        <v>8</v>
      </c>
      <c r="F60" s="18"/>
      <c r="G60" s="18"/>
      <c r="H60" s="12">
        <f t="shared" si="3"/>
        <v>8</v>
      </c>
      <c r="I60" s="18">
        <v>4</v>
      </c>
      <c r="J60" s="18"/>
      <c r="K60" s="18"/>
      <c r="L60" s="12">
        <f t="shared" si="4"/>
        <v>4</v>
      </c>
      <c r="M60" s="18"/>
      <c r="N60" s="18"/>
      <c r="O60" s="18"/>
      <c r="P60" s="18"/>
      <c r="Q60" s="18"/>
      <c r="R60" s="14">
        <f t="shared" si="5"/>
        <v>0</v>
      </c>
      <c r="S60" s="18">
        <v>4</v>
      </c>
      <c r="T60" s="18"/>
      <c r="U60" s="12">
        <f t="shared" si="7"/>
        <v>4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VLOOKUP($A61,'4.6'!$A$9:$W$200,23,0)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VLOOKUP($A62,'4.6'!$A$9:$W$200,23,0)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VLOOKUP($A63,'4.6'!$A$9:$W$200,23,0)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VLOOKUP($A64,'4.6'!$A$9:$W$200,23,0)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VLOOKUP($A65,'4.6'!$A$9:$W$200,23,0)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VLOOKUP($A66,'4.6'!$A$9:$W$200,23,0)</f>
        <v>1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1</v>
      </c>
      <c r="W66" s="18">
        <v>1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VLOOKUP($A67,'4.6'!$A$9:$W$200,23,0)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VLOOKUP($A68,'4.6'!$A$9:$W$200,23,0)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7</v>
      </c>
      <c r="J68" s="18"/>
      <c r="K68" s="18"/>
      <c r="L68" s="12">
        <f t="shared" si="4"/>
        <v>7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VLOOKUP($A69,'4.6'!$A$9:$W$200,23,0)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VLOOKUP($A70,'4.6'!$A$9:$W$200,23,0)</f>
        <v>0</v>
      </c>
      <c r="E70" s="18">
        <v>7</v>
      </c>
      <c r="F70" s="18"/>
      <c r="G70" s="18"/>
      <c r="H70" s="12">
        <f>SUM(E70:G70)</f>
        <v>7</v>
      </c>
      <c r="I70" s="18">
        <v>7</v>
      </c>
      <c r="J70" s="18"/>
      <c r="K70" s="18"/>
      <c r="L70" s="12">
        <f t="shared" si="4"/>
        <v>7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VLOOKUP($A71,'4.6'!$A$9:$W$200,23,0)</f>
        <v>0</v>
      </c>
      <c r="E71" s="18">
        <v>7</v>
      </c>
      <c r="F71" s="18"/>
      <c r="G71" s="18"/>
      <c r="H71" s="12">
        <f>SUM(E71:G71)</f>
        <v>7</v>
      </c>
      <c r="I71" s="18">
        <v>7</v>
      </c>
      <c r="J71" s="18"/>
      <c r="K71" s="18"/>
      <c r="L71" s="12">
        <f t="shared" si="4"/>
        <v>7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VLOOKUP($A72,'4.6'!$A$9:$W$200,23,0)</f>
        <v>0</v>
      </c>
      <c r="E72" s="18">
        <v>6</v>
      </c>
      <c r="F72" s="18"/>
      <c r="G72" s="18"/>
      <c r="H72" s="12">
        <f t="shared" si="12"/>
        <v>6</v>
      </c>
      <c r="I72" s="18">
        <v>6</v>
      </c>
      <c r="J72" s="18"/>
      <c r="K72" s="18"/>
      <c r="L72" s="12">
        <f t="shared" si="4"/>
        <v>6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9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VLOOKUP($A73,'4.6'!$A$9:$W$200,23,0)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VLOOKUP($A74,'4.6'!$A$9:$W$200,23,0)</f>
        <v>2</v>
      </c>
      <c r="E74" s="18">
        <v>4</v>
      </c>
      <c r="F74" s="18"/>
      <c r="G74" s="18"/>
      <c r="H74" s="12">
        <f t="shared" ref="H74:H87" si="15">SUM(E74:G74)</f>
        <v>4</v>
      </c>
      <c r="I74" s="18">
        <v>4</v>
      </c>
      <c r="J74" s="18"/>
      <c r="K74" s="18"/>
      <c r="L74" s="12">
        <f t="shared" ref="L74:L137" si="16">SUM(I74:K74)</f>
        <v>4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0</v>
      </c>
      <c r="W74" s="18"/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VLOOKUP($A75,'4.6'!$A$9:$W$200,23,0)</f>
        <v>10</v>
      </c>
      <c r="E75" s="18">
        <v>4</v>
      </c>
      <c r="F75" s="18"/>
      <c r="G75" s="18"/>
      <c r="H75" s="12">
        <f t="shared" si="15"/>
        <v>4</v>
      </c>
      <c r="I75" s="18">
        <v>5</v>
      </c>
      <c r="J75" s="18"/>
      <c r="K75" s="18"/>
      <c r="L75" s="12">
        <f t="shared" si="16"/>
        <v>5</v>
      </c>
      <c r="M75" s="18">
        <v>4</v>
      </c>
      <c r="N75" s="18"/>
      <c r="O75" s="18"/>
      <c r="P75" s="18"/>
      <c r="Q75" s="18"/>
      <c r="R75" s="14">
        <f t="shared" si="5"/>
        <v>4</v>
      </c>
      <c r="S75" s="18"/>
      <c r="T75" s="18"/>
      <c r="U75" s="12">
        <f t="shared" si="17"/>
        <v>0</v>
      </c>
      <c r="V75" s="12">
        <f t="shared" si="18"/>
        <v>5</v>
      </c>
      <c r="W75" s="18">
        <v>5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VLOOKUP($A76,'4.6'!$A$9:$W$200,23,0)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VLOOKUP($A77,'4.6'!$A$9:$W$200,23,0)</f>
        <v>6</v>
      </c>
      <c r="E77" s="18"/>
      <c r="F77" s="18"/>
      <c r="G77" s="18"/>
      <c r="H77" s="12">
        <f t="shared" si="15"/>
        <v>0</v>
      </c>
      <c r="I77" s="18">
        <v>4</v>
      </c>
      <c r="J77" s="18"/>
      <c r="K77" s="18"/>
      <c r="L77" s="12">
        <f t="shared" si="16"/>
        <v>4</v>
      </c>
      <c r="M77" s="18">
        <v>2</v>
      </c>
      <c r="N77" s="18"/>
      <c r="O77" s="18"/>
      <c r="P77" s="18"/>
      <c r="Q77" s="18"/>
      <c r="R77" s="14">
        <f t="shared" si="5"/>
        <v>2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VLOOKUP($A78,'4.6'!$A$9:$W$200,23,0)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VLOOKUP($A79,'4.6'!$A$9:$W$200,23,0)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VLOOKUP($A80,'4.6'!$A$9:$W$200,23,0)</f>
        <v>3</v>
      </c>
      <c r="E80" s="18"/>
      <c r="F80" s="18"/>
      <c r="G80" s="18"/>
      <c r="H80" s="12">
        <f t="shared" si="15"/>
        <v>0</v>
      </c>
      <c r="I80" s="18">
        <v>3</v>
      </c>
      <c r="J80" s="18"/>
      <c r="K80" s="18"/>
      <c r="L80" s="12">
        <f t="shared" si="16"/>
        <v>3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0</v>
      </c>
      <c r="W80" s="18"/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VLOOKUP($A81,'4.6'!$A$9:$W$200,23,0)</f>
        <v>1</v>
      </c>
      <c r="E81" s="18"/>
      <c r="F81" s="18"/>
      <c r="G81" s="18"/>
      <c r="H81" s="12">
        <f t="shared" si="15"/>
        <v>0</v>
      </c>
      <c r="I81" s="18">
        <v>3</v>
      </c>
      <c r="J81" s="18"/>
      <c r="K81" s="18"/>
      <c r="L81" s="12">
        <f t="shared" si="16"/>
        <v>3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-2</v>
      </c>
      <c r="W81" s="18"/>
      <c r="X81" s="19">
        <f t="shared" si="19"/>
        <v>2</v>
      </c>
      <c r="Y81" s="21" t="s">
        <v>244</v>
      </c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VLOOKUP($A82,'4.6'!$A$9:$W$200,23,0)</f>
        <v>1</v>
      </c>
      <c r="E82" s="18"/>
      <c r="F82" s="18"/>
      <c r="G82" s="18"/>
      <c r="H82" s="12">
        <f t="shared" si="15"/>
        <v>0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VLOOKUP($A83,'4.6'!$A$9:$W$200,23,0)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VLOOKUP($A84,'4.6'!$A$9:$W$200,23,0)</f>
        <v>8</v>
      </c>
      <c r="E84" s="18"/>
      <c r="F84" s="18"/>
      <c r="G84" s="18"/>
      <c r="H84" s="12">
        <f>SUM(E84:G84)</f>
        <v>0</v>
      </c>
      <c r="I84" s="18">
        <v>6</v>
      </c>
      <c r="J84" s="18"/>
      <c r="K84" s="18"/>
      <c r="L84" s="12">
        <f t="shared" si="16"/>
        <v>6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2</v>
      </c>
      <c r="W84" s="18">
        <v>2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VLOOKUP($A85,'4.6'!$A$9:$W$200,23,0)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1</v>
      </c>
      <c r="J85" s="18"/>
      <c r="K85" s="18"/>
      <c r="L85" s="12">
        <f t="shared" si="16"/>
        <v>1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3</v>
      </c>
      <c r="W85" s="18">
        <v>3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VLOOKUP($A86,'4.6'!$A$9:$W$200,23,0)</f>
        <v>1</v>
      </c>
      <c r="E86" s="18">
        <v>1</v>
      </c>
      <c r="F86" s="18"/>
      <c r="G86" s="18"/>
      <c r="H86" s="12">
        <f t="shared" si="15"/>
        <v>1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VLOOKUP($A87,'4.6'!$A$9:$W$200,23,0)</f>
        <v>11</v>
      </c>
      <c r="E87" s="18"/>
      <c r="F87" s="18"/>
      <c r="G87" s="18"/>
      <c r="H87" s="12">
        <f t="shared" si="15"/>
        <v>0</v>
      </c>
      <c r="I87" s="18">
        <v>3</v>
      </c>
      <c r="J87" s="18"/>
      <c r="K87" s="18"/>
      <c r="L87" s="12">
        <f t="shared" si="16"/>
        <v>3</v>
      </c>
      <c r="M87" s="18">
        <v>3</v>
      </c>
      <c r="N87" s="18"/>
      <c r="O87" s="18"/>
      <c r="P87" s="18"/>
      <c r="Q87" s="18"/>
      <c r="R87" s="14">
        <f t="shared" ref="R87:R155" si="20">SUM(M87:Q87)</f>
        <v>3</v>
      </c>
      <c r="S87" s="18"/>
      <c r="T87" s="18"/>
      <c r="U87" s="12">
        <f t="shared" si="17"/>
        <v>0</v>
      </c>
      <c r="V87" s="12">
        <f t="shared" si="18"/>
        <v>5</v>
      </c>
      <c r="W87" s="18">
        <v>1</v>
      </c>
      <c r="X87" s="19">
        <f t="shared" si="19"/>
        <v>-4</v>
      </c>
      <c r="Y87" s="21" t="s">
        <v>243</v>
      </c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VLOOKUP($A88,'4.6'!$A$9:$W$200,23,0)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VLOOKUP($A89,'4.6'!$A$9:$W$200,23,0)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VLOOKUP($A90,'4.6'!$A$9:$W$200,23,0)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VLOOKUP($A92,'4.6'!$A$9:$W$200,23,0)</f>
        <v>1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VLOOKUP($A93,'4.6'!$A$9:$W$200,23,0)</f>
        <v>1</v>
      </c>
      <c r="E93" s="18">
        <v>1</v>
      </c>
      <c r="F93" s="18"/>
      <c r="G93" s="18"/>
      <c r="H93" s="12">
        <f t="shared" si="12"/>
        <v>1</v>
      </c>
      <c r="I93" s="18">
        <v>2</v>
      </c>
      <c r="J93" s="18"/>
      <c r="K93" s="18"/>
      <c r="L93" s="12">
        <f t="shared" si="16"/>
        <v>2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VLOOKUP($A94,'4.6'!$A$9:$W$200,23,0)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VLOOKUP($A95,'4.6'!$A$9:$W$200,23,0)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VLOOKUP($A96,'4.6'!$A$9:$W$200,23,0)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VLOOKUP($A97,'4.6'!$A$9:$W$200,23,0)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VLOOKUP($A98,'4.6'!$A$9:$W$200,23,0)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VLOOKUP($A99,'4.6'!$A$9:$W$200,23,0)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VLOOKUP($A100,'4.6'!$A$9:$W$200,23,0)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VLOOKUP($A101,'4.6'!$A$9:$W$200,23,0)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VLOOKUP($A102,'4.6'!$A$9:$W$200,23,0)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VLOOKUP($A103,'4.6'!$A$9:$W$200,23,0)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VLOOKUP($A104,'4.6'!$A$9:$W$200,23,0)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VLOOKUP($A105,'4.6'!$A$9:$W$200,23,0)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VLOOKUP($A106,'4.6'!$A$9:$W$200,23,0)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VLOOKUP($A107,'4.6'!$A$9:$W$200,23,0)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VLOOKUP($A108,'4.6'!$A$9:$W$200,23,0)</f>
        <v>0</v>
      </c>
      <c r="E108" s="18">
        <v>18</v>
      </c>
      <c r="F108" s="18"/>
      <c r="G108" s="18"/>
      <c r="H108" s="12">
        <f>SUM(E108:G108)</f>
        <v>18</v>
      </c>
      <c r="I108" s="18">
        <v>16</v>
      </c>
      <c r="J108" s="18"/>
      <c r="K108" s="18"/>
      <c r="L108" s="12">
        <f t="shared" si="16"/>
        <v>16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2</v>
      </c>
      <c r="W108" s="18">
        <v>2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VLOOKUP($A109,'4.6'!$A$9:$W$200,23,0)</f>
        <v>0</v>
      </c>
      <c r="E109" s="18">
        <v>10</v>
      </c>
      <c r="F109" s="18"/>
      <c r="G109" s="18"/>
      <c r="H109" s="12">
        <f t="shared" si="12"/>
        <v>10</v>
      </c>
      <c r="I109" s="18">
        <v>2</v>
      </c>
      <c r="J109" s="18"/>
      <c r="K109" s="18"/>
      <c r="L109" s="12">
        <f t="shared" si="16"/>
        <v>2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8</v>
      </c>
      <c r="W109" s="18">
        <v>8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VLOOKUP($A110,'4.6'!$A$9:$W$200,23,0)</f>
        <v>0</v>
      </c>
      <c r="E110" s="18">
        <v>15</v>
      </c>
      <c r="F110" s="18"/>
      <c r="G110" s="18"/>
      <c r="H110" s="12">
        <f>SUM(E110:G110)</f>
        <v>15</v>
      </c>
      <c r="I110" s="18">
        <v>10</v>
      </c>
      <c r="J110" s="18"/>
      <c r="K110" s="18"/>
      <c r="L110" s="12">
        <f t="shared" si="16"/>
        <v>10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5</v>
      </c>
      <c r="W110" s="18">
        <v>5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VLOOKUP($A111,'4.6'!$A$9:$W$200,23,0)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VLOOKUP($A112,'4.6'!$A$9:$W$200,23,0)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VLOOKUP($A113,'4.6'!$A$9:$W$200,23,0)</f>
        <v>0</v>
      </c>
      <c r="E113" s="18"/>
      <c r="F113" s="18"/>
      <c r="G113" s="18"/>
      <c r="H113" s="12">
        <f t="shared" si="12"/>
        <v>0</v>
      </c>
      <c r="I113" s="18"/>
      <c r="J113" s="18"/>
      <c r="K113" s="18"/>
      <c r="L113" s="12">
        <f t="shared" si="16"/>
        <v>0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VLOOKUP($A114,'4.6'!$A$9:$W$200,23,0)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VLOOKUP($A115,'4.6'!$A$9:$W$200,23,0)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VLOOKUP($A116,'4.6'!$A$9:$W$200,23,0)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VLOOKUP($A117,'4.6'!$A$9:$W$200,23,0)</f>
        <v>5</v>
      </c>
      <c r="E117" s="18"/>
      <c r="F117" s="18"/>
      <c r="G117" s="18"/>
      <c r="H117" s="12">
        <f t="shared" si="12"/>
        <v>0</v>
      </c>
      <c r="I117" s="18">
        <v>5</v>
      </c>
      <c r="J117" s="18"/>
      <c r="K117" s="18"/>
      <c r="L117" s="12">
        <f t="shared" si="16"/>
        <v>5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VLOOKUP($A118,'4.6'!$A$9:$W$200,23,0)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VLOOKUP($A119,'4.6'!$A$9:$W$200,23,0)</f>
        <v>0</v>
      </c>
      <c r="E119" s="18">
        <v>9</v>
      </c>
      <c r="F119" s="18"/>
      <c r="G119" s="18"/>
      <c r="H119" s="12">
        <f t="shared" ref="H119:H129" si="27">SUM(E119:G119)</f>
        <v>9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9</v>
      </c>
      <c r="W119" s="18">
        <v>9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VLOOKUP($A120,'4.6'!$A$9:$W$200,23,0)</f>
        <v>0</v>
      </c>
      <c r="E120" s="18">
        <v>9</v>
      </c>
      <c r="F120" s="18"/>
      <c r="G120" s="18"/>
      <c r="H120" s="12">
        <f t="shared" si="27"/>
        <v>9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9</v>
      </c>
      <c r="W120" s="18">
        <v>9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VLOOKUP($A121,'4.6'!$A$9:$W$200,23,0)</f>
        <v>0</v>
      </c>
      <c r="E121" s="18"/>
      <c r="F121" s="18"/>
      <c r="G121" s="18"/>
      <c r="H121" s="12">
        <f t="shared" si="27"/>
        <v>0</v>
      </c>
      <c r="I121" s="18"/>
      <c r="J121" s="18"/>
      <c r="K121" s="18"/>
      <c r="L121" s="12">
        <f t="shared" si="16"/>
        <v>0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0</v>
      </c>
      <c r="W121" s="18"/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VLOOKUP($A122,'4.6'!$A$9:$W$200,23,0)</f>
        <v>8</v>
      </c>
      <c r="E122" s="18">
        <v>19</v>
      </c>
      <c r="F122" s="18"/>
      <c r="G122" s="18"/>
      <c r="H122" s="12">
        <f t="shared" si="27"/>
        <v>19</v>
      </c>
      <c r="I122" s="18">
        <v>12</v>
      </c>
      <c r="J122" s="18"/>
      <c r="K122" s="18"/>
      <c r="L122" s="12">
        <f t="shared" si="16"/>
        <v>12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15</v>
      </c>
      <c r="W122" s="18">
        <v>15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VLOOKUP($A123,'4.6'!$A$9:$W$200,23,0)</f>
        <v>0</v>
      </c>
      <c r="E123" s="18">
        <v>9</v>
      </c>
      <c r="F123" s="18"/>
      <c r="G123" s="18"/>
      <c r="H123" s="12">
        <f>SUM(E123:G123)</f>
        <v>9</v>
      </c>
      <c r="I123" s="18">
        <v>3</v>
      </c>
      <c r="J123" s="18"/>
      <c r="K123" s="18"/>
      <c r="L123" s="12">
        <f t="shared" si="16"/>
        <v>3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6</v>
      </c>
      <c r="W123" s="18">
        <v>6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VLOOKUP($A124,'4.6'!$A$9:$W$200,23,0)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VLOOKUP($A125,'4.6'!$A$9:$W$200,23,0)</f>
        <v>40</v>
      </c>
      <c r="E125" s="18"/>
      <c r="F125" s="18"/>
      <c r="G125" s="18"/>
      <c r="H125" s="12">
        <f t="shared" si="27"/>
        <v>0</v>
      </c>
      <c r="I125" s="18">
        <v>40</v>
      </c>
      <c r="J125" s="18"/>
      <c r="K125" s="18"/>
      <c r="L125" s="12">
        <f t="shared" si="16"/>
        <v>40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VLOOKUP($A126,'4.6'!$A$9:$W$200,23,0)</f>
        <v>2</v>
      </c>
      <c r="E126" s="18"/>
      <c r="F126" s="18"/>
      <c r="G126" s="18"/>
      <c r="H126" s="12">
        <f t="shared" si="27"/>
        <v>0</v>
      </c>
      <c r="I126" s="18">
        <v>2</v>
      </c>
      <c r="J126" s="18"/>
      <c r="K126" s="18"/>
      <c r="L126" s="12">
        <f t="shared" si="16"/>
        <v>2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VLOOKUP($A127,'4.6'!$A$9:$W$200,23,0)</f>
        <v>0</v>
      </c>
      <c r="E127" s="18">
        <v>19</v>
      </c>
      <c r="F127" s="18"/>
      <c r="G127" s="18"/>
      <c r="H127" s="12">
        <f t="shared" si="27"/>
        <v>19</v>
      </c>
      <c r="I127" s="18">
        <v>4</v>
      </c>
      <c r="J127" s="18"/>
      <c r="K127" s="18"/>
      <c r="L127" s="12">
        <f t="shared" si="16"/>
        <v>4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15</v>
      </c>
      <c r="W127" s="18">
        <v>15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VLOOKUP($A128,'4.6'!$A$9:$W$200,23,0)</f>
        <v>8</v>
      </c>
      <c r="E128" s="18">
        <v>28</v>
      </c>
      <c r="F128" s="18"/>
      <c r="G128" s="18"/>
      <c r="H128" s="12">
        <f t="shared" si="27"/>
        <v>28</v>
      </c>
      <c r="I128" s="18">
        <v>15</v>
      </c>
      <c r="J128" s="18"/>
      <c r="K128" s="18"/>
      <c r="L128" s="12">
        <f t="shared" si="16"/>
        <v>15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21</v>
      </c>
      <c r="W128" s="18">
        <v>21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VLOOKUP($A129,'4.6'!$A$9:$W$200,23,0)</f>
        <v>0</v>
      </c>
      <c r="E129" s="18">
        <v>42</v>
      </c>
      <c r="F129" s="18"/>
      <c r="G129" s="18"/>
      <c r="H129" s="12">
        <f t="shared" si="27"/>
        <v>42</v>
      </c>
      <c r="I129" s="18">
        <v>8</v>
      </c>
      <c r="J129" s="18"/>
      <c r="K129" s="18"/>
      <c r="L129" s="12">
        <f t="shared" si="16"/>
        <v>8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34</v>
      </c>
      <c r="W129" s="18">
        <v>34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VLOOKUP($A130,'4.6'!$A$9:$W$200,23,0)</f>
        <v>12</v>
      </c>
      <c r="E130" s="18">
        <v>28</v>
      </c>
      <c r="F130" s="18"/>
      <c r="G130" s="18"/>
      <c r="H130" s="12">
        <f t="shared" si="12"/>
        <v>28</v>
      </c>
      <c r="I130" s="18">
        <v>37</v>
      </c>
      <c r="J130" s="18"/>
      <c r="K130" s="18"/>
      <c r="L130" s="12">
        <f t="shared" si="16"/>
        <v>37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3</v>
      </c>
      <c r="W130" s="18">
        <v>3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>
        <v>3</v>
      </c>
      <c r="F131" s="18"/>
      <c r="G131" s="18"/>
      <c r="H131" s="12">
        <f t="shared" si="12"/>
        <v>3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VLOOKUP($A132,'4.6'!$A$9:$W$200,23,0)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VLOOKUP($A133,'4.6'!$A$9:$W$200,23,0)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VLOOKUP($A134,'4.6'!$A$9:$W$200,23,0)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VLOOKUP($A135,'4.6'!$A$9:$W$200,23,0)</f>
        <v>2</v>
      </c>
      <c r="E135" s="18"/>
      <c r="F135" s="18"/>
      <c r="G135" s="18"/>
      <c r="H135" s="12">
        <f t="shared" si="31"/>
        <v>0</v>
      </c>
      <c r="I135" s="18">
        <v>2</v>
      </c>
      <c r="J135" s="18"/>
      <c r="K135" s="18"/>
      <c r="L135" s="12">
        <f t="shared" si="16"/>
        <v>2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VLOOKUP($A136,'4.6'!$A$9:$W$200,23,0)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VLOOKUP($A137,'4.6'!$A$9:$W$200,23,0)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VLOOKUP($A138,'4.6'!$A$9:$W$200,23,0)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VLOOKUP($A139,'4.6'!$A$9:$W$200,23,0)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VLOOKUP($A140,'4.6'!$A$9:$W$200,23,0)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VLOOKUP($A141,'4.6'!$A$9:$W$200,23,0)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VLOOKUP($A142,'4.6'!$A$9:$W$200,23,0)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VLOOKUP($A143,'4.6'!$A$9:$W$200,23,0)</f>
        <v>3</v>
      </c>
      <c r="E143" s="18"/>
      <c r="F143" s="18"/>
      <c r="G143" s="18"/>
      <c r="H143" s="12">
        <f>SUM(E143:G143)</f>
        <v>0</v>
      </c>
      <c r="I143" s="18">
        <v>3</v>
      </c>
      <c r="J143" s="18"/>
      <c r="K143" s="18"/>
      <c r="L143" s="12">
        <f t="shared" si="35"/>
        <v>3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0</v>
      </c>
      <c r="W143" s="18"/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VLOOKUP($A144,'4.6'!$A$9:$W$200,23,0)</f>
        <v>9</v>
      </c>
      <c r="E144" s="18"/>
      <c r="F144" s="18"/>
      <c r="G144" s="18"/>
      <c r="H144" s="12">
        <f>SUM(E144:G144)</f>
        <v>0</v>
      </c>
      <c r="I144" s="18">
        <v>1</v>
      </c>
      <c r="J144" s="18"/>
      <c r="K144" s="18"/>
      <c r="L144" s="12">
        <f t="shared" si="35"/>
        <v>1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8</v>
      </c>
      <c r="W144" s="18">
        <v>8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VLOOKUP($A145,'4.6'!$A$9:$W$200,23,0)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VLOOKUP($A146,'4.6'!$A$9:$W$200,23,0)</f>
        <v>8</v>
      </c>
      <c r="E146" s="18"/>
      <c r="F146" s="18"/>
      <c r="G146" s="18"/>
      <c r="H146" s="12">
        <f t="shared" si="31"/>
        <v>0</v>
      </c>
      <c r="I146" s="18">
        <v>1</v>
      </c>
      <c r="J146" s="18"/>
      <c r="K146" s="18"/>
      <c r="L146" s="12">
        <f t="shared" si="35"/>
        <v>1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VLOOKUP($A147,'4.6'!$A$9:$W$200,23,0)</f>
        <v>12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12</v>
      </c>
      <c r="W147" s="18">
        <v>12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VLOOKUP($A148,'4.6'!$A$9:$W$200,23,0)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VLOOKUP($A149,'4.6'!$A$9:$W$200,23,0)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VLOOKUP($A150,'4.6'!$A$9:$W$200,23,0)</f>
        <v>12</v>
      </c>
      <c r="E150" s="18"/>
      <c r="F150" s="18"/>
      <c r="G150" s="18"/>
      <c r="H150" s="12">
        <f t="shared" si="31"/>
        <v>0</v>
      </c>
      <c r="I150" s="18">
        <v>1</v>
      </c>
      <c r="J150" s="18"/>
      <c r="K150" s="18"/>
      <c r="L150" s="12">
        <f t="shared" si="35"/>
        <v>1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VLOOKUP($A151,'4.6'!$A$9:$W$200,23,0)</f>
        <v>6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6</v>
      </c>
      <c r="W151" s="18">
        <v>6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VLOOKUP($A152,'4.6'!$A$9:$W$200,23,0)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VLOOKUP($A153,'4.6'!$A$9:$W$200,23,0)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VLOOKUP($A154,'4.6'!$A$9:$W$200,23,0)</f>
        <v>167</v>
      </c>
      <c r="E154" s="18"/>
      <c r="F154" s="18"/>
      <c r="G154" s="18"/>
      <c r="H154" s="12">
        <f t="shared" si="31"/>
        <v>0</v>
      </c>
      <c r="I154" s="18">
        <v>25</v>
      </c>
      <c r="J154" s="18"/>
      <c r="K154" s="18"/>
      <c r="L154" s="12">
        <f t="shared" si="35"/>
        <v>25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142</v>
      </c>
      <c r="W154" s="18">
        <v>142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VLOOKUP($A155,'4.6'!$A$9:$W$200,23,0)</f>
        <v>65</v>
      </c>
      <c r="E155" s="18"/>
      <c r="F155" s="18"/>
      <c r="G155" s="18"/>
      <c r="H155" s="12">
        <f t="shared" si="31"/>
        <v>0</v>
      </c>
      <c r="I155" s="18">
        <v>5</v>
      </c>
      <c r="J155" s="18"/>
      <c r="K155" s="18"/>
      <c r="L155" s="12">
        <f t="shared" si="35"/>
        <v>5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60</v>
      </c>
      <c r="W155" s="18">
        <v>60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VLOOKUP($A156,'4.6'!$A$9:$W$200,23,0)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VLOOKUP($A157,'4.6'!$A$9:$W$200,23,0)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VLOOKUP($A158,'4.6'!$A$9:$W$200,23,0)</f>
        <v>0</v>
      </c>
      <c r="E158" s="18">
        <v>4</v>
      </c>
      <c r="F158" s="18"/>
      <c r="G158" s="18"/>
      <c r="H158" s="12">
        <f t="shared" ref="H158:H197" si="41">SUM(E158:G158)</f>
        <v>4</v>
      </c>
      <c r="I158" s="18">
        <v>4</v>
      </c>
      <c r="J158" s="18"/>
      <c r="K158" s="18"/>
      <c r="L158" s="12">
        <f t="shared" si="35"/>
        <v>4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VLOOKUP($A159,'4.6'!$A$9:$W$200,23,0)</f>
        <v>0</v>
      </c>
      <c r="E159" s="18">
        <v>17</v>
      </c>
      <c r="F159" s="18"/>
      <c r="G159" s="18"/>
      <c r="H159" s="12">
        <f t="shared" si="41"/>
        <v>17</v>
      </c>
      <c r="I159" s="18">
        <v>17</v>
      </c>
      <c r="J159" s="18"/>
      <c r="K159" s="18"/>
      <c r="L159" s="12">
        <f t="shared" si="35"/>
        <v>17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VLOOKUP($A160,'4.6'!$A$9:$W$200,23,0)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VLOOKUP($A161,'4.6'!$A$9:$W$200,23,0)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VLOOKUP($A162,'4.6'!$A$9:$W$200,23,0)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VLOOKUP($A163,'4.6'!$A$9:$W$200,23,0)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VLOOKUP($A164,'4.6'!$A$9:$W$200,23,0)</f>
        <v>0</v>
      </c>
      <c r="E164" s="18">
        <v>19</v>
      </c>
      <c r="F164" s="18"/>
      <c r="G164" s="18"/>
      <c r="H164" s="12">
        <f t="shared" si="41"/>
        <v>19</v>
      </c>
      <c r="I164" s="18">
        <v>19</v>
      </c>
      <c r="J164" s="18"/>
      <c r="K164" s="18"/>
      <c r="L164" s="12">
        <f t="shared" si="35"/>
        <v>19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VLOOKUP($A165,'4.6'!$A$9:$W$200,23,0)</f>
        <v>0</v>
      </c>
      <c r="E165" s="18">
        <v>3</v>
      </c>
      <c r="F165" s="18"/>
      <c r="G165" s="18"/>
      <c r="H165" s="12">
        <f t="shared" si="41"/>
        <v>3</v>
      </c>
      <c r="I165" s="18">
        <v>3</v>
      </c>
      <c r="J165" s="18"/>
      <c r="K165" s="18"/>
      <c r="L165" s="12">
        <f t="shared" si="35"/>
        <v>3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VLOOKUP($A166,'4.6'!$A$9:$W$200,23,0)</f>
        <v>0</v>
      </c>
      <c r="E166" s="18">
        <v>12</v>
      </c>
      <c r="F166" s="18"/>
      <c r="G166" s="18"/>
      <c r="H166" s="12">
        <f t="shared" si="41"/>
        <v>12</v>
      </c>
      <c r="I166" s="18">
        <v>12</v>
      </c>
      <c r="J166" s="18"/>
      <c r="K166" s="18"/>
      <c r="L166" s="12">
        <f t="shared" si="35"/>
        <v>12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VLOOKUP($A167,'4.6'!$A$9:$W$200,23,0)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VLOOKUP($A168,'4.6'!$A$9:$W$200,23,0)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VLOOKUP($A169,'4.6'!$A$9:$W$200,23,0)</f>
        <v>0</v>
      </c>
      <c r="E169" s="18">
        <v>30</v>
      </c>
      <c r="F169" s="18"/>
      <c r="G169" s="18"/>
      <c r="H169" s="12">
        <f>SUM(E169:G169)</f>
        <v>30</v>
      </c>
      <c r="I169" s="18">
        <v>30</v>
      </c>
      <c r="J169" s="18"/>
      <c r="K169" s="18"/>
      <c r="L169" s="12">
        <f t="shared" si="35"/>
        <v>30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VLOOKUP($A170,'4.6'!$A$9:$W$200,23,0)</f>
        <v>0</v>
      </c>
      <c r="E170" s="18">
        <v>5</v>
      </c>
      <c r="F170" s="18"/>
      <c r="G170" s="18"/>
      <c r="H170" s="12">
        <f>SUM(E170:G170)</f>
        <v>5</v>
      </c>
      <c r="I170" s="18">
        <v>5</v>
      </c>
      <c r="J170" s="18"/>
      <c r="K170" s="18"/>
      <c r="L170" s="12">
        <f t="shared" si="35"/>
        <v>5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VLOOKUP($A171,'4.6'!$A$9:$W$200,23,0)</f>
        <v>0</v>
      </c>
      <c r="E171" s="18">
        <v>4</v>
      </c>
      <c r="F171" s="18"/>
      <c r="G171" s="18"/>
      <c r="H171" s="12">
        <f>SUM(E171:G171)</f>
        <v>4</v>
      </c>
      <c r="I171" s="18">
        <v>4</v>
      </c>
      <c r="J171" s="18"/>
      <c r="K171" s="18"/>
      <c r="L171" s="12">
        <f t="shared" si="35"/>
        <v>4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VLOOKUP($A172,'4.6'!$A$9:$W$200,23,0)</f>
        <v>0</v>
      </c>
      <c r="E172" s="18">
        <v>4</v>
      </c>
      <c r="F172" s="18"/>
      <c r="G172" s="18"/>
      <c r="H172" s="12">
        <f t="shared" si="41"/>
        <v>4</v>
      </c>
      <c r="I172" s="18">
        <v>4</v>
      </c>
      <c r="J172" s="18"/>
      <c r="K172" s="18"/>
      <c r="L172" s="12">
        <f t="shared" si="35"/>
        <v>4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VLOOKUP($A173,'4.6'!$A$9:$W$200,23,0)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VLOOKUP($A174,'4.6'!$A$9:$W$200,23,0)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VLOOKUP($A175,'4.6'!$A$9:$W$200,23,0)</f>
        <v>0</v>
      </c>
      <c r="E175" s="18">
        <v>3</v>
      </c>
      <c r="F175" s="18"/>
      <c r="G175" s="18"/>
      <c r="H175" s="12">
        <f t="shared" si="41"/>
        <v>3</v>
      </c>
      <c r="I175" s="18">
        <v>3</v>
      </c>
      <c r="J175" s="18"/>
      <c r="K175" s="18"/>
      <c r="L175" s="12">
        <f t="shared" si="35"/>
        <v>3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VLOOKUP($A176,'4.6'!$A$9:$W$200,23,0)</f>
        <v>25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25</v>
      </c>
      <c r="W176" s="18">
        <v>25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VLOOKUP($A177,'4.6'!$A$9:$W$200,23,0)</f>
        <v>72</v>
      </c>
      <c r="E177" s="18"/>
      <c r="F177" s="18"/>
      <c r="G177" s="18"/>
      <c r="H177" s="12">
        <f t="shared" si="41"/>
        <v>0</v>
      </c>
      <c r="I177" s="18">
        <v>2</v>
      </c>
      <c r="J177" s="18"/>
      <c r="K177" s="18"/>
      <c r="L177" s="12">
        <f t="shared" si="35"/>
        <v>2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70</v>
      </c>
      <c r="W177" s="18">
        <f>48+22</f>
        <v>70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VLOOKUP($A178,'4.6'!$A$9:$W$200,23,0)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VLOOKUP($A179,'4.6'!$A$9:$W$200,23,0)</f>
        <v>0</v>
      </c>
      <c r="E179" s="18">
        <v>16</v>
      </c>
      <c r="F179" s="18"/>
      <c r="G179" s="18"/>
      <c r="H179" s="12">
        <f t="shared" si="41"/>
        <v>16</v>
      </c>
      <c r="I179" s="18">
        <v>16</v>
      </c>
      <c r="J179" s="18"/>
      <c r="K179" s="18"/>
      <c r="L179" s="12">
        <f t="shared" si="35"/>
        <v>16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VLOOKUP($A180,'4.6'!$A$9:$W$200,23,0)</f>
        <v>0</v>
      </c>
      <c r="E180" s="18">
        <v>14</v>
      </c>
      <c r="F180" s="18"/>
      <c r="G180" s="18"/>
      <c r="H180" s="12">
        <f t="shared" si="41"/>
        <v>14</v>
      </c>
      <c r="I180" s="18">
        <v>14</v>
      </c>
      <c r="J180" s="18"/>
      <c r="K180" s="18"/>
      <c r="L180" s="12">
        <f t="shared" si="35"/>
        <v>14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VLOOKUP($A181,'4.6'!$A$9:$W$200,23,0)</f>
        <v>0</v>
      </c>
      <c r="E181" s="18">
        <v>10</v>
      </c>
      <c r="F181" s="18"/>
      <c r="G181" s="18"/>
      <c r="H181" s="12">
        <f t="shared" si="41"/>
        <v>10</v>
      </c>
      <c r="I181" s="18">
        <v>10</v>
      </c>
      <c r="J181" s="18"/>
      <c r="K181" s="18"/>
      <c r="L181" s="12">
        <f t="shared" si="35"/>
        <v>10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VLOOKUP($A182,'4.6'!$A$9:$W$200,23,0)</f>
        <v>0</v>
      </c>
      <c r="E182" s="18">
        <v>8</v>
      </c>
      <c r="F182" s="18"/>
      <c r="G182" s="18"/>
      <c r="H182" s="12">
        <f t="shared" si="41"/>
        <v>8</v>
      </c>
      <c r="I182" s="18">
        <v>8</v>
      </c>
      <c r="J182" s="18"/>
      <c r="K182" s="18"/>
      <c r="L182" s="12">
        <f t="shared" si="35"/>
        <v>8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VLOOKUP($A183,'4.6'!$A$9:$W$200,23,0)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VLOOKUP($A184,'4.6'!$A$9:$W$200,23,0)</f>
        <v>23</v>
      </c>
      <c r="E184" s="18"/>
      <c r="F184" s="18"/>
      <c r="G184" s="18"/>
      <c r="H184" s="12">
        <f t="shared" si="41"/>
        <v>0</v>
      </c>
      <c r="I184" s="18">
        <v>3</v>
      </c>
      <c r="J184" s="18"/>
      <c r="K184" s="18"/>
      <c r="L184" s="12">
        <f t="shared" si="35"/>
        <v>3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20</v>
      </c>
      <c r="W184" s="18">
        <v>20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VLOOKUP($A185,'4.6'!$A$9:$W$200,23,0)</f>
        <v>37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35</v>
      </c>
      <c r="W185" s="18">
        <v>35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VLOOKUP($A186,'4.6'!$A$9:$W$200,23,0)</f>
        <v>48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48</v>
      </c>
      <c r="W186" s="18">
        <v>48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VLOOKUP($A187,'4.6'!$A$9:$W$200,23,0)</f>
        <v>115</v>
      </c>
      <c r="E187" s="18"/>
      <c r="F187" s="18"/>
      <c r="G187" s="18"/>
      <c r="H187" s="12">
        <f t="shared" si="41"/>
        <v>0</v>
      </c>
      <c r="I187" s="18">
        <v>7</v>
      </c>
      <c r="J187" s="18"/>
      <c r="K187" s="18"/>
      <c r="L187" s="12">
        <f t="shared" si="35"/>
        <v>7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108</v>
      </c>
      <c r="W187" s="18">
        <f>96+12</f>
        <v>108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VLOOKUP($A188,'4.6'!$A$9:$W$200,23,0)</f>
        <v>33</v>
      </c>
      <c r="E188" s="18"/>
      <c r="F188" s="18"/>
      <c r="G188" s="18"/>
      <c r="H188" s="12">
        <f t="shared" si="41"/>
        <v>0</v>
      </c>
      <c r="I188" s="18">
        <v>5</v>
      </c>
      <c r="J188" s="18"/>
      <c r="K188" s="18"/>
      <c r="L188" s="12">
        <f t="shared" si="35"/>
        <v>5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28</v>
      </c>
      <c r="W188" s="18">
        <v>28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VLOOKUP($A189,'4.6'!$A$9:$W$200,23,0)</f>
        <v>42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42</v>
      </c>
      <c r="W189" s="18">
        <f>24+18</f>
        <v>42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VLOOKUP($A190,'4.6'!$A$9:$W$200,23,0)</f>
        <v>43</v>
      </c>
      <c r="E190" s="18"/>
      <c r="F190" s="18"/>
      <c r="G190" s="18"/>
      <c r="H190" s="12">
        <f t="shared" si="41"/>
        <v>0</v>
      </c>
      <c r="I190" s="18">
        <v>19</v>
      </c>
      <c r="J190" s="18"/>
      <c r="K190" s="18"/>
      <c r="L190" s="12">
        <f t="shared" si="35"/>
        <v>19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24</v>
      </c>
      <c r="W190" s="18">
        <v>24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VLOOKUP($A191,'4.6'!$A$9:$W$200,23,0)</f>
        <v>0</v>
      </c>
      <c r="E191" s="18">
        <v>8</v>
      </c>
      <c r="F191" s="18"/>
      <c r="G191" s="18"/>
      <c r="H191" s="12">
        <f t="shared" si="41"/>
        <v>8</v>
      </c>
      <c r="I191" s="18">
        <v>8</v>
      </c>
      <c r="J191" s="18"/>
      <c r="K191" s="18"/>
      <c r="L191" s="12">
        <f t="shared" si="35"/>
        <v>8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VLOOKUP($A192,'4.6'!$A$9:$W$200,23,0)</f>
        <v>0</v>
      </c>
      <c r="E192" s="18">
        <v>4</v>
      </c>
      <c r="F192" s="18"/>
      <c r="G192" s="18"/>
      <c r="H192" s="12">
        <f t="shared" si="41"/>
        <v>4</v>
      </c>
      <c r="I192" s="18">
        <v>4</v>
      </c>
      <c r="J192" s="18"/>
      <c r="K192" s="18"/>
      <c r="L192" s="12">
        <f t="shared" si="35"/>
        <v>4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VLOOKUP($A193,'4.6'!$A$9:$W$200,23,0)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VLOOKUP($A194,'4.6'!$A$9:$W$200,23,0)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VLOOKUP($A195,'4.6'!$A$9:$W$200,23,0)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VLOOKUP($A196,'4.6'!$A$9:$W$200,23,0)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VLOOKUP($A197,'4.6'!$A$9:$W$200,23,0)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900</v>
      </c>
      <c r="E200" s="34"/>
      <c r="F200" s="34"/>
      <c r="G200" s="34"/>
      <c r="H200" s="34"/>
      <c r="I200" s="33">
        <f>SUM(I9:I198)</f>
        <v>1002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14</v>
      </c>
      <c r="S200" s="33">
        <f>SUM(S9:S198)</f>
        <v>63</v>
      </c>
      <c r="T200" s="34"/>
      <c r="U200" s="34"/>
      <c r="V200" s="35"/>
      <c r="W200" s="33">
        <f>SUM(W9:W198)</f>
        <v>841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146:Y147"/>
    <mergeCell ref="Y10:Y11"/>
    <mergeCell ref="Y54:Y56"/>
    <mergeCell ref="Y71:Y72"/>
    <mergeCell ref="Y83:Y84"/>
    <mergeCell ref="Y114:Y11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R6:R7"/>
    <mergeCell ref="S6:S7"/>
    <mergeCell ref="T6:T7"/>
    <mergeCell ref="U6:U7"/>
  </mergeCells>
  <conditionalFormatting sqref="B100:B101">
    <cfRule type="duplicateValues" dxfId="957" priority="28" stopIfTrue="1"/>
  </conditionalFormatting>
  <conditionalFormatting sqref="B132">
    <cfRule type="duplicateValues" dxfId="956" priority="27" stopIfTrue="1"/>
  </conditionalFormatting>
  <conditionalFormatting sqref="B118">
    <cfRule type="duplicateValues" dxfId="955" priority="26" stopIfTrue="1"/>
  </conditionalFormatting>
  <conditionalFormatting sqref="B198">
    <cfRule type="duplicateValues" dxfId="954" priority="25" stopIfTrue="1"/>
  </conditionalFormatting>
  <conditionalFormatting sqref="B201:B274">
    <cfRule type="duplicateValues" dxfId="953" priority="24" stopIfTrue="1"/>
  </conditionalFormatting>
  <conditionalFormatting sqref="B200">
    <cfRule type="duplicateValues" dxfId="952" priority="23" stopIfTrue="1"/>
  </conditionalFormatting>
  <conditionalFormatting sqref="I202">
    <cfRule type="duplicateValues" dxfId="951" priority="22" stopIfTrue="1"/>
  </conditionalFormatting>
  <conditionalFormatting sqref="I202">
    <cfRule type="duplicateValues" dxfId="950" priority="19" stopIfTrue="1"/>
    <cfRule type="duplicateValues" dxfId="949" priority="20" stopIfTrue="1"/>
    <cfRule type="duplicateValues" dxfId="948" priority="21" stopIfTrue="1"/>
  </conditionalFormatting>
  <conditionalFormatting sqref="B20">
    <cfRule type="duplicateValues" dxfId="947" priority="13" stopIfTrue="1"/>
  </conditionalFormatting>
  <conditionalFormatting sqref="B20">
    <cfRule type="duplicateValues" dxfId="946" priority="14" stopIfTrue="1"/>
  </conditionalFormatting>
  <conditionalFormatting sqref="B20">
    <cfRule type="duplicateValues" dxfId="945" priority="15" stopIfTrue="1"/>
  </conditionalFormatting>
  <conditionalFormatting sqref="B20">
    <cfRule type="duplicateValues" dxfId="944" priority="16" stopIfTrue="1"/>
    <cfRule type="duplicateValues" dxfId="943" priority="17" stopIfTrue="1"/>
    <cfRule type="duplicateValues" dxfId="942" priority="18" stopIfTrue="1"/>
  </conditionalFormatting>
  <conditionalFormatting sqref="A20:A25">
    <cfRule type="duplicateValues" dxfId="941" priority="12" stopIfTrue="1"/>
  </conditionalFormatting>
  <conditionalFormatting sqref="A26">
    <cfRule type="duplicateValues" dxfId="940" priority="11" stopIfTrue="1"/>
  </conditionalFormatting>
  <conditionalFormatting sqref="A27">
    <cfRule type="duplicateValues" dxfId="939" priority="10" stopIfTrue="1"/>
  </conditionalFormatting>
  <conditionalFormatting sqref="A28">
    <cfRule type="duplicateValues" dxfId="938" priority="9" stopIfTrue="1"/>
  </conditionalFormatting>
  <conditionalFormatting sqref="A29">
    <cfRule type="duplicateValues" dxfId="937" priority="8" stopIfTrue="1"/>
  </conditionalFormatting>
  <conditionalFormatting sqref="A30">
    <cfRule type="duplicateValues" dxfId="936" priority="7" stopIfTrue="1"/>
  </conditionalFormatting>
  <conditionalFormatting sqref="B275:B65318 B200 B5 B8:B19 B119:B131 B21:B117 B133:B197">
    <cfRule type="duplicateValues" dxfId="935" priority="29" stopIfTrue="1"/>
  </conditionalFormatting>
  <conditionalFormatting sqref="B275:B65318 B200 B5 B8:B19 B102:B117 B119:B131 B21:B99 B133:B197">
    <cfRule type="duplicateValues" dxfId="934" priority="30" stopIfTrue="1"/>
  </conditionalFormatting>
  <conditionalFormatting sqref="A200:A65318 A1:A5 A8:A19 A31:A198">
    <cfRule type="duplicateValues" dxfId="933" priority="31" stopIfTrue="1"/>
  </conditionalFormatting>
  <conditionalFormatting sqref="B200:B65318 B5 B8:B19 B21:B198">
    <cfRule type="duplicateValues" dxfId="932" priority="32" stopIfTrue="1"/>
  </conditionalFormatting>
  <conditionalFormatting sqref="B200:B65318 B1:B5 B8:B19 B21:B198">
    <cfRule type="duplicateValues" dxfId="931" priority="33" stopIfTrue="1"/>
    <cfRule type="duplicateValues" dxfId="930" priority="34" stopIfTrue="1"/>
    <cfRule type="duplicateValues" dxfId="929" priority="35" stopIfTrue="1"/>
  </conditionalFormatting>
  <conditionalFormatting sqref="Y17">
    <cfRule type="duplicateValues" dxfId="928" priority="1" stopIfTrue="1"/>
  </conditionalFormatting>
  <conditionalFormatting sqref="Y17">
    <cfRule type="duplicateValues" dxfId="927" priority="2" stopIfTrue="1"/>
  </conditionalFormatting>
  <conditionalFormatting sqref="Y17">
    <cfRule type="duplicateValues" dxfId="926" priority="3" stopIfTrue="1"/>
  </conditionalFormatting>
  <conditionalFormatting sqref="Y17">
    <cfRule type="duplicateValues" dxfId="925" priority="4" stopIfTrue="1"/>
    <cfRule type="duplicateValues" dxfId="924" priority="5" stopIfTrue="1"/>
    <cfRule type="duplicateValues" dxfId="92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Y156" sqref="Y156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6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0" t="s">
        <v>3</v>
      </c>
      <c r="B4" s="5">
        <v>42527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2" t="s">
        <v>29</v>
      </c>
      <c r="P7" s="42" t="s">
        <v>30</v>
      </c>
      <c r="Q7" s="41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VLOOKUP($A9,'5.6'!$A$9:$W$200,23,0)</f>
        <v>0</v>
      </c>
      <c r="E9" s="18">
        <v>6</v>
      </c>
      <c r="F9" s="18"/>
      <c r="G9" s="18"/>
      <c r="H9" s="12">
        <f>SUM(E9:G9)</f>
        <v>6</v>
      </c>
      <c r="I9" s="18">
        <v>6</v>
      </c>
      <c r="J9" s="18"/>
      <c r="K9" s="18"/>
      <c r="L9" s="12">
        <f>SUM(I9:K9)</f>
        <v>6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19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VLOOKUP($A10,'5.6'!$A$9:$W$200,23,0)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98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VLOOKUP($A11,'5.6'!$A$9:$W$200,23,0)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98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VLOOKUP($A12,'5.6'!$A$9:$W$200,23,0)</f>
        <v>0</v>
      </c>
      <c r="E12" s="18">
        <v>4</v>
      </c>
      <c r="F12" s="18"/>
      <c r="G12" s="18"/>
      <c r="H12" s="12">
        <f t="shared" si="3"/>
        <v>4</v>
      </c>
      <c r="I12" s="18">
        <v>4</v>
      </c>
      <c r="J12" s="18"/>
      <c r="K12" s="18"/>
      <c r="L12" s="12">
        <f t="shared" si="4"/>
        <v>4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Y12" s="21"/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VLOOKUP($A13,'5.6'!$A$9:$W$200,23,0)</f>
        <v>2</v>
      </c>
      <c r="E13" s="18"/>
      <c r="F13" s="18"/>
      <c r="G13" s="18"/>
      <c r="H13" s="12">
        <f t="shared" si="3"/>
        <v>0</v>
      </c>
      <c r="I13" s="18">
        <v>1</v>
      </c>
      <c r="J13" s="18"/>
      <c r="K13" s="18"/>
      <c r="L13" s="12">
        <f t="shared" si="4"/>
        <v>1</v>
      </c>
      <c r="M13" s="18"/>
      <c r="N13" s="18"/>
      <c r="O13" s="18"/>
      <c r="P13" s="18"/>
      <c r="Q13" s="18"/>
      <c r="R13" s="14">
        <f t="shared" si="5"/>
        <v>0</v>
      </c>
      <c r="S13" s="18">
        <v>3</v>
      </c>
      <c r="T13" s="18"/>
      <c r="U13" s="12">
        <f t="shared" si="0"/>
        <v>3</v>
      </c>
      <c r="V13" s="12">
        <f t="shared" si="1"/>
        <v>-2</v>
      </c>
      <c r="W13" s="18">
        <v>1</v>
      </c>
      <c r="X13" s="19">
        <f t="shared" si="2"/>
        <v>3</v>
      </c>
      <c r="Y13" s="3" t="s">
        <v>245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VLOOKUP($A14,'5.6'!$A$9:$W$200,23,0)</f>
        <v>0</v>
      </c>
      <c r="E14" s="18">
        <v>6</v>
      </c>
      <c r="F14" s="18"/>
      <c r="G14" s="18"/>
      <c r="H14" s="12">
        <f t="shared" si="3"/>
        <v>6</v>
      </c>
      <c r="I14" s="18">
        <v>6</v>
      </c>
      <c r="J14" s="18"/>
      <c r="K14" s="18"/>
      <c r="L14" s="12">
        <f t="shared" si="4"/>
        <v>6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VLOOKUP($A15,'5.6'!$A$9:$W$200,23,0)</f>
        <v>0</v>
      </c>
      <c r="E15" s="18">
        <v>6</v>
      </c>
      <c r="F15" s="18"/>
      <c r="G15" s="18"/>
      <c r="H15" s="12">
        <f t="shared" si="3"/>
        <v>6</v>
      </c>
      <c r="I15" s="18">
        <v>3</v>
      </c>
      <c r="J15" s="18"/>
      <c r="K15" s="18"/>
      <c r="L15" s="12">
        <f t="shared" si="4"/>
        <v>3</v>
      </c>
      <c r="M15" s="18"/>
      <c r="N15" s="18"/>
      <c r="O15" s="18"/>
      <c r="P15" s="18"/>
      <c r="Q15" s="18"/>
      <c r="R15" s="14">
        <f t="shared" si="5"/>
        <v>0</v>
      </c>
      <c r="S15" s="18">
        <v>3</v>
      </c>
      <c r="T15" s="18"/>
      <c r="U15" s="12">
        <f t="shared" si="0"/>
        <v>3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VLOOKUP($A16,'5.6'!$A$9:$W$200,23,0)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VLOOKUP($A17,'5.6'!$A$9:$W$200,23,0)</f>
        <v>0</v>
      </c>
      <c r="E17" s="18">
        <v>6</v>
      </c>
      <c r="F17" s="18"/>
      <c r="G17" s="18"/>
      <c r="H17" s="12">
        <f>SUM(E17:G17)</f>
        <v>6</v>
      </c>
      <c r="I17" s="18">
        <v>4</v>
      </c>
      <c r="J17" s="18"/>
      <c r="K17" s="18"/>
      <c r="L17" s="12">
        <f t="shared" si="4"/>
        <v>4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2</v>
      </c>
      <c r="W17" s="18"/>
      <c r="X17" s="19">
        <f t="shared" si="2"/>
        <v>-2</v>
      </c>
      <c r="Y17" s="22" t="s">
        <v>43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VLOOKUP($A18,'5.6'!$A$9:$W$200,23,0)</f>
        <v>0</v>
      </c>
      <c r="E18" s="18">
        <v>16</v>
      </c>
      <c r="F18" s="18"/>
      <c r="G18" s="18"/>
      <c r="H18" s="12">
        <f>SUM(E18:G18)</f>
        <v>16</v>
      </c>
      <c r="I18" s="18">
        <v>13</v>
      </c>
      <c r="J18" s="18"/>
      <c r="K18" s="18"/>
      <c r="L18" s="12">
        <f t="shared" si="4"/>
        <v>13</v>
      </c>
      <c r="M18" s="18"/>
      <c r="N18" s="18"/>
      <c r="O18" s="18"/>
      <c r="P18" s="18"/>
      <c r="Q18" s="18"/>
      <c r="R18" s="14">
        <f>SUM(M18:Q18)</f>
        <v>0</v>
      </c>
      <c r="S18" s="18">
        <v>3</v>
      </c>
      <c r="T18" s="18"/>
      <c r="U18" s="12">
        <f>S18+T18</f>
        <v>3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VLOOKUP($A19,'5.6'!$A$9:$W$200,23,0)</f>
        <v>0</v>
      </c>
      <c r="E19" s="18">
        <v>6</v>
      </c>
      <c r="F19" s="18"/>
      <c r="G19" s="18"/>
      <c r="H19" s="12">
        <f>SUM(E19:G19)</f>
        <v>6</v>
      </c>
      <c r="I19" s="18">
        <v>1</v>
      </c>
      <c r="J19" s="18"/>
      <c r="K19" s="18"/>
      <c r="L19" s="12">
        <f t="shared" si="4"/>
        <v>1</v>
      </c>
      <c r="M19" s="18"/>
      <c r="N19" s="18"/>
      <c r="O19" s="18"/>
      <c r="P19" s="18"/>
      <c r="Q19" s="18"/>
      <c r="R19" s="14">
        <f>SUM(M19:Q19)</f>
        <v>0</v>
      </c>
      <c r="S19" s="18">
        <v>5</v>
      </c>
      <c r="T19" s="18"/>
      <c r="U19" s="12">
        <f>S19+T19</f>
        <v>5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VLOOKUP($A20,'5.6'!$A$9:$W$200,23,0)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VLOOKUP($A21,'5.6'!$A$9:$W$200,23,0)</f>
        <v>0</v>
      </c>
      <c r="E21" s="18">
        <v>6</v>
      </c>
      <c r="F21" s="18"/>
      <c r="G21" s="18"/>
      <c r="H21" s="12">
        <f t="shared" si="3"/>
        <v>6</v>
      </c>
      <c r="I21" s="18">
        <v>3</v>
      </c>
      <c r="J21" s="18"/>
      <c r="K21" s="18"/>
      <c r="L21" s="12">
        <f t="shared" si="4"/>
        <v>3</v>
      </c>
      <c r="M21" s="18"/>
      <c r="N21" s="18"/>
      <c r="O21" s="18"/>
      <c r="P21" s="18"/>
      <c r="Q21" s="18"/>
      <c r="R21" s="14">
        <f t="shared" si="5"/>
        <v>0</v>
      </c>
      <c r="S21" s="18">
        <v>3</v>
      </c>
      <c r="T21" s="18"/>
      <c r="U21" s="12">
        <f t="shared" si="0"/>
        <v>3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VLOOKUP($A22,'5.6'!$A$9:$W$200,23,0)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VLOOKUP($A23,'5.6'!$A$9:$W$200,23,0)</f>
        <v>1</v>
      </c>
      <c r="E23" s="18"/>
      <c r="F23" s="18"/>
      <c r="G23" s="18"/>
      <c r="H23" s="12">
        <f t="shared" si="3"/>
        <v>0</v>
      </c>
      <c r="I23" s="18">
        <v>1</v>
      </c>
      <c r="J23" s="18"/>
      <c r="K23" s="18"/>
      <c r="L23" s="12">
        <f t="shared" si="4"/>
        <v>1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VLOOKUP($A24,'5.6'!$A$9:$W$200,23,0)</f>
        <v>0</v>
      </c>
      <c r="E24" s="18">
        <v>6</v>
      </c>
      <c r="F24" s="18"/>
      <c r="G24" s="18"/>
      <c r="H24" s="12">
        <f t="shared" si="3"/>
        <v>6</v>
      </c>
      <c r="I24" s="18">
        <v>3</v>
      </c>
      <c r="J24" s="18"/>
      <c r="K24" s="18"/>
      <c r="L24" s="12">
        <f t="shared" si="4"/>
        <v>3</v>
      </c>
      <c r="M24" s="18"/>
      <c r="N24" s="18"/>
      <c r="O24" s="18"/>
      <c r="P24" s="18"/>
      <c r="Q24" s="18"/>
      <c r="R24" s="14">
        <f t="shared" si="5"/>
        <v>0</v>
      </c>
      <c r="S24" s="18">
        <v>3</v>
      </c>
      <c r="T24" s="18"/>
      <c r="U24" s="12">
        <f t="shared" si="0"/>
        <v>3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VLOOKUP($A25,'5.6'!$A$9:$W$200,23,0)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VLOOKUP($A26,'5.6'!$A$9:$W$200,23,0)</f>
        <v>0</v>
      </c>
      <c r="E26" s="18">
        <v>6</v>
      </c>
      <c r="F26" s="18"/>
      <c r="G26" s="18"/>
      <c r="H26" s="12">
        <f>SUM(E26:G26)</f>
        <v>6</v>
      </c>
      <c r="I26" s="18">
        <v>5</v>
      </c>
      <c r="J26" s="18"/>
      <c r="K26" s="18"/>
      <c r="L26" s="12">
        <f t="shared" si="4"/>
        <v>5</v>
      </c>
      <c r="M26" s="18"/>
      <c r="N26" s="18"/>
      <c r="O26" s="18"/>
      <c r="P26" s="18"/>
      <c r="Q26" s="18"/>
      <c r="R26" s="14">
        <f>SUM(M26:Q26)</f>
        <v>0</v>
      </c>
      <c r="S26" s="18">
        <v>1</v>
      </c>
      <c r="T26" s="18"/>
      <c r="U26" s="12">
        <f>S26+T26</f>
        <v>1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VLOOKUP($A27,'5.6'!$A$9:$W$200,23,0)</f>
        <v>0</v>
      </c>
      <c r="E27" s="18">
        <v>12</v>
      </c>
      <c r="F27" s="18"/>
      <c r="G27" s="18"/>
      <c r="H27" s="12">
        <f>SUM(E27:G27)</f>
        <v>12</v>
      </c>
      <c r="I27" s="18">
        <v>1</v>
      </c>
      <c r="J27" s="18"/>
      <c r="K27" s="18"/>
      <c r="L27" s="12">
        <f t="shared" si="4"/>
        <v>1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11</v>
      </c>
      <c r="W27" s="18">
        <v>11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VLOOKUP($A28,'5.6'!$A$9:$W$200,23,0)</f>
        <v>0</v>
      </c>
      <c r="E28" s="18">
        <v>6</v>
      </c>
      <c r="F28" s="18"/>
      <c r="G28" s="18"/>
      <c r="H28" s="12">
        <f>SUM(E28:G28)</f>
        <v>6</v>
      </c>
      <c r="I28" s="18">
        <v>5</v>
      </c>
      <c r="J28" s="18"/>
      <c r="K28" s="18"/>
      <c r="L28" s="12">
        <f t="shared" si="4"/>
        <v>5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VLOOKUP($A29,'5.6'!$A$9:$W$200,23,0)</f>
        <v>0</v>
      </c>
      <c r="E29" s="18">
        <v>6</v>
      </c>
      <c r="F29" s="18"/>
      <c r="G29" s="18"/>
      <c r="H29" s="12">
        <f t="shared" si="3"/>
        <v>6</v>
      </c>
      <c r="I29" s="18">
        <v>3</v>
      </c>
      <c r="J29" s="18"/>
      <c r="K29" s="18"/>
      <c r="L29" s="12">
        <f t="shared" si="4"/>
        <v>3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VLOOKUP($A30,'5.6'!$A$9:$W$200,23,0)</f>
        <v>0</v>
      </c>
      <c r="E30" s="18">
        <v>6</v>
      </c>
      <c r="F30" s="18"/>
      <c r="G30" s="18"/>
      <c r="H30" s="12">
        <f>SUM(E30:G30)</f>
        <v>6</v>
      </c>
      <c r="I30" s="18">
        <v>3</v>
      </c>
      <c r="J30" s="18"/>
      <c r="K30" s="18"/>
      <c r="L30" s="12">
        <f t="shared" si="4"/>
        <v>3</v>
      </c>
      <c r="M30" s="18"/>
      <c r="N30" s="18"/>
      <c r="O30" s="18"/>
      <c r="P30" s="18"/>
      <c r="Q30" s="18"/>
      <c r="R30" s="14">
        <f>SUM(M30:Q30)</f>
        <v>0</v>
      </c>
      <c r="S30" s="18">
        <v>2</v>
      </c>
      <c r="T30" s="18"/>
      <c r="U30" s="12">
        <f>S30+T30</f>
        <v>2</v>
      </c>
      <c r="V30" s="12">
        <f t="shared" si="1"/>
        <v>1</v>
      </c>
      <c r="W30" s="18"/>
      <c r="X30" s="19">
        <f>W30-V30</f>
        <v>-1</v>
      </c>
      <c r="Y30" s="21" t="s">
        <v>43</v>
      </c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VLOOKUP($A31,'5.6'!$A$9:$W$200,23,0)</f>
        <v>0</v>
      </c>
      <c r="E31" s="18">
        <v>6</v>
      </c>
      <c r="F31" s="18"/>
      <c r="G31" s="18"/>
      <c r="H31" s="12">
        <f t="shared" si="3"/>
        <v>6</v>
      </c>
      <c r="I31" s="18">
        <v>1</v>
      </c>
      <c r="J31" s="18"/>
      <c r="K31" s="18"/>
      <c r="L31" s="12">
        <f t="shared" si="4"/>
        <v>1</v>
      </c>
      <c r="M31" s="18"/>
      <c r="N31" s="18"/>
      <c r="O31" s="18"/>
      <c r="P31" s="18"/>
      <c r="Q31" s="18"/>
      <c r="R31" s="14">
        <f t="shared" si="5"/>
        <v>0</v>
      </c>
      <c r="S31" s="18">
        <v>5</v>
      </c>
      <c r="T31" s="18"/>
      <c r="U31" s="12">
        <f t="shared" si="0"/>
        <v>5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VLOOKUP($A32,'5.6'!$A$9:$W$200,23,0)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VLOOKUP($A33,'5.6'!$A$9:$W$200,23,0)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VLOOKUP($A34,'5.6'!$A$9:$W$200,23,0)</f>
        <v>0</v>
      </c>
      <c r="E34" s="18">
        <v>6</v>
      </c>
      <c r="F34" s="18"/>
      <c r="G34" s="18"/>
      <c r="H34" s="12">
        <f t="shared" si="3"/>
        <v>6</v>
      </c>
      <c r="I34" s="18">
        <v>1</v>
      </c>
      <c r="J34" s="18"/>
      <c r="K34" s="18"/>
      <c r="L34" s="12">
        <f t="shared" si="4"/>
        <v>1</v>
      </c>
      <c r="M34" s="18"/>
      <c r="N34" s="18"/>
      <c r="O34" s="18"/>
      <c r="P34" s="18"/>
      <c r="Q34" s="18"/>
      <c r="R34" s="14">
        <f t="shared" si="5"/>
        <v>0</v>
      </c>
      <c r="S34" s="18">
        <v>5</v>
      </c>
      <c r="T34" s="18"/>
      <c r="U34" s="12">
        <f t="shared" si="0"/>
        <v>5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VLOOKUP($A35,'5.6'!$A$9:$W$200,23,0)</f>
        <v>0</v>
      </c>
      <c r="E35" s="18">
        <v>6</v>
      </c>
      <c r="F35" s="18"/>
      <c r="G35" s="18"/>
      <c r="H35" s="12">
        <f t="shared" si="3"/>
        <v>6</v>
      </c>
      <c r="I35" s="18">
        <v>4</v>
      </c>
      <c r="J35" s="18"/>
      <c r="K35" s="18"/>
      <c r="L35" s="12">
        <f t="shared" si="4"/>
        <v>4</v>
      </c>
      <c r="M35" s="18"/>
      <c r="N35" s="18"/>
      <c r="O35" s="18"/>
      <c r="P35" s="18"/>
      <c r="Q35" s="18"/>
      <c r="R35" s="14">
        <f t="shared" si="5"/>
        <v>0</v>
      </c>
      <c r="S35" s="18">
        <v>2</v>
      </c>
      <c r="T35" s="18"/>
      <c r="U35" s="12">
        <f t="shared" si="0"/>
        <v>2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VLOOKUP($A36,'5.6'!$A$9:$W$200,23,0)</f>
        <v>0</v>
      </c>
      <c r="E36" s="18">
        <v>6</v>
      </c>
      <c r="F36" s="18"/>
      <c r="G36" s="18"/>
      <c r="H36" s="12">
        <f t="shared" si="3"/>
        <v>6</v>
      </c>
      <c r="I36" s="18">
        <v>5</v>
      </c>
      <c r="J36" s="18"/>
      <c r="K36" s="18"/>
      <c r="L36" s="12">
        <f t="shared" si="4"/>
        <v>5</v>
      </c>
      <c r="M36" s="18"/>
      <c r="N36" s="18"/>
      <c r="O36" s="18"/>
      <c r="P36" s="18"/>
      <c r="Q36" s="18"/>
      <c r="R36" s="14">
        <f t="shared" si="5"/>
        <v>0</v>
      </c>
      <c r="S36" s="18">
        <v>1</v>
      </c>
      <c r="T36" s="18"/>
      <c r="U36" s="12">
        <f t="shared" si="0"/>
        <v>1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VLOOKUP($A37,'5.6'!$A$9:$W$200,23,0)</f>
        <v>0</v>
      </c>
      <c r="E37" s="18">
        <v>6</v>
      </c>
      <c r="F37" s="18"/>
      <c r="G37" s="18"/>
      <c r="H37" s="12">
        <f t="shared" si="3"/>
        <v>6</v>
      </c>
      <c r="I37" s="18">
        <v>4</v>
      </c>
      <c r="J37" s="18"/>
      <c r="K37" s="18"/>
      <c r="L37" s="12">
        <f t="shared" si="4"/>
        <v>4</v>
      </c>
      <c r="M37" s="18"/>
      <c r="N37" s="18"/>
      <c r="O37" s="18"/>
      <c r="P37" s="18"/>
      <c r="Q37" s="18"/>
      <c r="R37" s="14">
        <f t="shared" si="5"/>
        <v>0</v>
      </c>
      <c r="S37" s="18">
        <v>2</v>
      </c>
      <c r="T37" s="18"/>
      <c r="U37" s="12">
        <f t="shared" si="0"/>
        <v>2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VLOOKUP($A38,'5.6'!$A$9:$W$200,23,0)</f>
        <v>0</v>
      </c>
      <c r="E38" s="18">
        <v>6</v>
      </c>
      <c r="F38" s="18"/>
      <c r="G38" s="18"/>
      <c r="H38" s="12">
        <f t="shared" si="3"/>
        <v>6</v>
      </c>
      <c r="I38" s="18">
        <v>1</v>
      </c>
      <c r="J38" s="18"/>
      <c r="K38" s="18"/>
      <c r="L38" s="12">
        <f t="shared" si="4"/>
        <v>1</v>
      </c>
      <c r="M38" s="18"/>
      <c r="N38" s="18"/>
      <c r="O38" s="18"/>
      <c r="P38" s="18"/>
      <c r="Q38" s="18"/>
      <c r="R38" s="14">
        <f t="shared" si="5"/>
        <v>0</v>
      </c>
      <c r="S38" s="18">
        <v>5</v>
      </c>
      <c r="T38" s="18"/>
      <c r="U38" s="12">
        <f t="shared" si="0"/>
        <v>5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VLOOKUP($A39,'5.6'!$A$9:$W$200,23,0)</f>
        <v>0</v>
      </c>
      <c r="E39" s="18">
        <v>6</v>
      </c>
      <c r="F39" s="18"/>
      <c r="G39" s="18"/>
      <c r="H39" s="12">
        <f t="shared" si="3"/>
        <v>6</v>
      </c>
      <c r="I39" s="18">
        <v>2</v>
      </c>
      <c r="J39" s="18"/>
      <c r="K39" s="18"/>
      <c r="L39" s="12">
        <f t="shared" si="4"/>
        <v>2</v>
      </c>
      <c r="M39" s="18"/>
      <c r="N39" s="18"/>
      <c r="O39" s="18"/>
      <c r="P39" s="18"/>
      <c r="Q39" s="18"/>
      <c r="R39" s="14">
        <f t="shared" si="5"/>
        <v>0</v>
      </c>
      <c r="S39" s="18">
        <v>4</v>
      </c>
      <c r="T39" s="18"/>
      <c r="U39" s="12">
        <f t="shared" si="0"/>
        <v>4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VLOOKUP($A40,'5.6'!$A$9:$W$200,23,0)</f>
        <v>0</v>
      </c>
      <c r="E40" s="18">
        <v>6</v>
      </c>
      <c r="F40" s="18"/>
      <c r="G40" s="18"/>
      <c r="H40" s="12">
        <f t="shared" si="3"/>
        <v>6</v>
      </c>
      <c r="I40" s="18">
        <v>2</v>
      </c>
      <c r="J40" s="18"/>
      <c r="K40" s="18"/>
      <c r="L40" s="12">
        <f t="shared" si="4"/>
        <v>2</v>
      </c>
      <c r="M40" s="18"/>
      <c r="N40" s="18"/>
      <c r="O40" s="18"/>
      <c r="P40" s="18"/>
      <c r="Q40" s="18"/>
      <c r="R40" s="14">
        <f t="shared" si="5"/>
        <v>0</v>
      </c>
      <c r="S40" s="18">
        <v>4</v>
      </c>
      <c r="T40" s="18"/>
      <c r="U40" s="12">
        <f t="shared" si="0"/>
        <v>4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VLOOKUP($A41,'5.6'!$A$9:$W$200,23,0)</f>
        <v>0</v>
      </c>
      <c r="E41" s="18">
        <v>6</v>
      </c>
      <c r="F41" s="18"/>
      <c r="G41" s="18"/>
      <c r="H41" s="12">
        <f t="shared" si="3"/>
        <v>6</v>
      </c>
      <c r="I41" s="18">
        <v>5</v>
      </c>
      <c r="J41" s="18"/>
      <c r="K41" s="18"/>
      <c r="L41" s="12">
        <f t="shared" si="4"/>
        <v>5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VLOOKUP($A42,'5.6'!$A$9:$W$200,23,0)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VLOOKUP($A43,'5.6'!$A$9:$W$200,23,0)</f>
        <v>0</v>
      </c>
      <c r="E43" s="18">
        <v>6</v>
      </c>
      <c r="F43" s="18"/>
      <c r="G43" s="18"/>
      <c r="H43" s="12">
        <f t="shared" si="3"/>
        <v>6</v>
      </c>
      <c r="I43" s="18"/>
      <c r="J43" s="18"/>
      <c r="K43" s="18"/>
      <c r="L43" s="12">
        <f t="shared" si="4"/>
        <v>0</v>
      </c>
      <c r="M43" s="18"/>
      <c r="N43" s="18"/>
      <c r="O43" s="18"/>
      <c r="P43" s="18"/>
      <c r="Q43" s="18"/>
      <c r="R43" s="14">
        <f t="shared" si="5"/>
        <v>0</v>
      </c>
      <c r="S43" s="18">
        <v>6</v>
      </c>
      <c r="T43" s="18"/>
      <c r="U43" s="12">
        <f t="shared" si="0"/>
        <v>6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VLOOKUP($A44,'5.6'!$A$9:$W$200,23,0)</f>
        <v>0</v>
      </c>
      <c r="E44" s="18">
        <v>6</v>
      </c>
      <c r="F44" s="18"/>
      <c r="G44" s="18"/>
      <c r="H44" s="12">
        <f t="shared" si="3"/>
        <v>6</v>
      </c>
      <c r="I44" s="18">
        <v>5</v>
      </c>
      <c r="J44" s="18"/>
      <c r="K44" s="18"/>
      <c r="L44" s="12">
        <f t="shared" si="4"/>
        <v>5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0</v>
      </c>
      <c r="W44" s="18"/>
      <c r="X44" s="19">
        <f t="shared" si="2"/>
        <v>0</v>
      </c>
      <c r="Y44" s="29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VLOOKUP($A45,'5.6'!$A$9:$W$200,23,0)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2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VLOOKUP($A46,'5.6'!$A$9:$W$200,23,0)</f>
        <v>0</v>
      </c>
      <c r="E46" s="18">
        <v>6</v>
      </c>
      <c r="F46" s="18"/>
      <c r="G46" s="18"/>
      <c r="H46" s="12">
        <f t="shared" si="3"/>
        <v>6</v>
      </c>
      <c r="I46" s="18">
        <v>2</v>
      </c>
      <c r="J46" s="18"/>
      <c r="K46" s="18"/>
      <c r="L46" s="12">
        <f t="shared" si="4"/>
        <v>2</v>
      </c>
      <c r="M46" s="18"/>
      <c r="N46" s="18"/>
      <c r="O46" s="18"/>
      <c r="P46" s="18"/>
      <c r="Q46" s="18"/>
      <c r="R46" s="14">
        <f t="shared" si="5"/>
        <v>0</v>
      </c>
      <c r="S46" s="18">
        <v>4</v>
      </c>
      <c r="T46" s="18"/>
      <c r="U46" s="12">
        <f t="shared" si="0"/>
        <v>4</v>
      </c>
      <c r="V46" s="12">
        <f t="shared" si="1"/>
        <v>0</v>
      </c>
      <c r="W46" s="18"/>
      <c r="X46" s="19">
        <f t="shared" si="2"/>
        <v>0</v>
      </c>
      <c r="Y46" s="2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VLOOKUP($A47,'5.6'!$A$9:$W$200,23,0)</f>
        <v>0</v>
      </c>
      <c r="E47" s="18">
        <v>6</v>
      </c>
      <c r="F47" s="18"/>
      <c r="G47" s="18"/>
      <c r="H47" s="12">
        <f t="shared" si="3"/>
        <v>6</v>
      </c>
      <c r="I47" s="18">
        <v>5</v>
      </c>
      <c r="J47" s="18"/>
      <c r="K47" s="18"/>
      <c r="L47" s="12">
        <f t="shared" si="4"/>
        <v>5</v>
      </c>
      <c r="M47" s="18"/>
      <c r="N47" s="18"/>
      <c r="O47" s="18"/>
      <c r="P47" s="18"/>
      <c r="Q47" s="18"/>
      <c r="R47" s="14">
        <f t="shared" si="5"/>
        <v>0</v>
      </c>
      <c r="S47" s="18">
        <v>1</v>
      </c>
      <c r="T47" s="18"/>
      <c r="U47" s="12">
        <f t="shared" si="0"/>
        <v>1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VLOOKUP($A48,'5.6'!$A$9:$W$200,23,0)</f>
        <v>0</v>
      </c>
      <c r="E48" s="18">
        <v>6</v>
      </c>
      <c r="F48" s="18"/>
      <c r="G48" s="18"/>
      <c r="H48" s="12">
        <f t="shared" si="3"/>
        <v>6</v>
      </c>
      <c r="I48" s="18">
        <v>3</v>
      </c>
      <c r="J48" s="18"/>
      <c r="K48" s="18"/>
      <c r="L48" s="12">
        <f t="shared" si="4"/>
        <v>3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VLOOKUP($A49,'5.6'!$A$9:$W$200,23,0)</f>
        <v>0</v>
      </c>
      <c r="E49" s="18">
        <v>6</v>
      </c>
      <c r="F49" s="18"/>
      <c r="G49" s="18"/>
      <c r="H49" s="12">
        <f t="shared" si="3"/>
        <v>6</v>
      </c>
      <c r="I49" s="18">
        <v>2</v>
      </c>
      <c r="J49" s="18"/>
      <c r="K49" s="18"/>
      <c r="L49" s="12">
        <f t="shared" si="4"/>
        <v>2</v>
      </c>
      <c r="M49" s="18"/>
      <c r="N49" s="18"/>
      <c r="O49" s="18"/>
      <c r="P49" s="18"/>
      <c r="Q49" s="18"/>
      <c r="R49" s="14">
        <f t="shared" si="5"/>
        <v>0</v>
      </c>
      <c r="S49" s="18">
        <v>4</v>
      </c>
      <c r="T49" s="18"/>
      <c r="U49" s="12">
        <f t="shared" si="0"/>
        <v>4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VLOOKUP($A50,'5.6'!$A$9:$W$200,23,0)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VLOOKUP($A51,'5.6'!$A$9:$W$200,23,0)</f>
        <v>0</v>
      </c>
      <c r="E51" s="18">
        <v>6</v>
      </c>
      <c r="F51" s="18"/>
      <c r="G51" s="18"/>
      <c r="H51" s="12">
        <f t="shared" si="3"/>
        <v>6</v>
      </c>
      <c r="I51" s="18">
        <v>3</v>
      </c>
      <c r="J51" s="18"/>
      <c r="K51" s="18"/>
      <c r="L51" s="12">
        <f t="shared" si="4"/>
        <v>3</v>
      </c>
      <c r="M51" s="18"/>
      <c r="N51" s="18"/>
      <c r="O51" s="18"/>
      <c r="P51" s="18"/>
      <c r="Q51" s="18"/>
      <c r="R51" s="14">
        <f t="shared" si="5"/>
        <v>0</v>
      </c>
      <c r="S51" s="18">
        <v>3</v>
      </c>
      <c r="T51" s="18"/>
      <c r="U51" s="12">
        <f t="shared" si="0"/>
        <v>3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VLOOKUP($A52,'5.6'!$A$9:$W$200,23,0)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VLOOKUP($A53,'5.6'!$A$9:$W$200,23,0)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VLOOKUP($A54,'5.6'!$A$9:$W$200,23,0)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100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VLOOKUP($A55,'5.6'!$A$9:$W$200,23,0)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VLOOKUP($A56,'5.6'!$A$9:$W$200,23,0)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VLOOKUP($A57,'5.6'!$A$9:$W$200,23,0)</f>
        <v>0</v>
      </c>
      <c r="E57" s="18">
        <v>6</v>
      </c>
      <c r="F57" s="18"/>
      <c r="G57" s="18"/>
      <c r="H57" s="12">
        <f t="shared" si="3"/>
        <v>6</v>
      </c>
      <c r="I57" s="18">
        <v>1</v>
      </c>
      <c r="J57" s="18"/>
      <c r="K57" s="18"/>
      <c r="L57" s="12">
        <f t="shared" si="4"/>
        <v>1</v>
      </c>
      <c r="M57" s="18"/>
      <c r="N57" s="18"/>
      <c r="O57" s="18"/>
      <c r="P57" s="18"/>
      <c r="Q57" s="18">
        <v>1</v>
      </c>
      <c r="R57" s="14">
        <f t="shared" si="5"/>
        <v>1</v>
      </c>
      <c r="S57" s="18">
        <v>4</v>
      </c>
      <c r="T57" s="18"/>
      <c r="U57" s="12">
        <f t="shared" si="7"/>
        <v>4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VLOOKUP($A58,'5.6'!$A$9:$W$200,23,0)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VLOOKUP($A59,'5.6'!$A$9:$W$200,23,0)</f>
        <v>0</v>
      </c>
      <c r="E59" s="18">
        <v>12</v>
      </c>
      <c r="F59" s="18"/>
      <c r="G59" s="18"/>
      <c r="H59" s="12">
        <f t="shared" si="3"/>
        <v>12</v>
      </c>
      <c r="I59" s="18">
        <v>3</v>
      </c>
      <c r="J59" s="18"/>
      <c r="K59" s="18"/>
      <c r="L59" s="12">
        <f t="shared" si="4"/>
        <v>3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9</v>
      </c>
      <c r="W59" s="18">
        <v>9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VLOOKUP($A60,'5.6'!$A$9:$W$200,23,0)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VLOOKUP($A61,'5.6'!$A$9:$W$200,23,0)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VLOOKUP($A62,'5.6'!$A$9:$W$200,23,0)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VLOOKUP($A63,'5.6'!$A$9:$W$200,23,0)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VLOOKUP($A64,'5.6'!$A$9:$W$200,23,0)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VLOOKUP($A65,'5.6'!$A$9:$W$200,23,0)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VLOOKUP($A66,'5.6'!$A$9:$W$200,23,0)</f>
        <v>1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>
        <v>1</v>
      </c>
      <c r="T66" s="18"/>
      <c r="U66" s="12">
        <f>S66+T66</f>
        <v>1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VLOOKUP($A67,'5.6'!$A$9:$W$200,23,0)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VLOOKUP($A68,'5.6'!$A$9:$W$200,23,0)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2</v>
      </c>
      <c r="J68" s="18"/>
      <c r="K68" s="18"/>
      <c r="L68" s="12">
        <f t="shared" si="4"/>
        <v>2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VLOOKUP($A69,'5.6'!$A$9:$W$200,23,0)</f>
        <v>0</v>
      </c>
      <c r="E69" s="18">
        <v>10</v>
      </c>
      <c r="F69" s="18"/>
      <c r="G69" s="18"/>
      <c r="H69" s="12">
        <f t="shared" si="12"/>
        <v>10</v>
      </c>
      <c r="I69" s="18">
        <v>10</v>
      </c>
      <c r="J69" s="18"/>
      <c r="K69" s="18"/>
      <c r="L69" s="12">
        <f t="shared" si="4"/>
        <v>10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VLOOKUP($A70,'5.6'!$A$9:$W$200,23,0)</f>
        <v>0</v>
      </c>
      <c r="E70" s="18">
        <v>11</v>
      </c>
      <c r="F70" s="18"/>
      <c r="G70" s="18"/>
      <c r="H70" s="12">
        <f>SUM(E70:G70)</f>
        <v>11</v>
      </c>
      <c r="I70" s="18">
        <v>11</v>
      </c>
      <c r="J70" s="18"/>
      <c r="K70" s="18"/>
      <c r="L70" s="12">
        <f t="shared" si="4"/>
        <v>11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VLOOKUP($A71,'5.6'!$A$9:$W$200,23,0)</f>
        <v>0</v>
      </c>
      <c r="E71" s="18">
        <v>3</v>
      </c>
      <c r="F71" s="18"/>
      <c r="G71" s="18"/>
      <c r="H71" s="12">
        <f>SUM(E71:G71)</f>
        <v>3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VLOOKUP($A72,'5.6'!$A$9:$W$200,23,0)</f>
        <v>0</v>
      </c>
      <c r="E72" s="18">
        <v>3</v>
      </c>
      <c r="F72" s="18"/>
      <c r="G72" s="18"/>
      <c r="H72" s="12">
        <f t="shared" si="12"/>
        <v>3</v>
      </c>
      <c r="I72" s="18">
        <v>2</v>
      </c>
      <c r="J72" s="18"/>
      <c r="K72" s="18"/>
      <c r="L72" s="12">
        <f t="shared" si="4"/>
        <v>2</v>
      </c>
      <c r="M72" s="18"/>
      <c r="N72" s="18"/>
      <c r="O72" s="18"/>
      <c r="P72" s="18"/>
      <c r="Q72" s="18"/>
      <c r="R72" s="14">
        <f t="shared" si="5"/>
        <v>0</v>
      </c>
      <c r="S72" s="18">
        <v>1</v>
      </c>
      <c r="T72" s="18"/>
      <c r="U72" s="12">
        <f t="shared" si="13"/>
        <v>1</v>
      </c>
      <c r="V72" s="12">
        <f>D72+H72-L72-R72-U72</f>
        <v>0</v>
      </c>
      <c r="W72" s="18"/>
      <c r="X72" s="19">
        <f t="shared" si="14"/>
        <v>0</v>
      </c>
      <c r="Y72" s="9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VLOOKUP($A73,'5.6'!$A$9:$W$200,23,0)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VLOOKUP($A74,'5.6'!$A$9:$W$200,23,0)</f>
        <v>0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/>
      <c r="N74" s="18"/>
      <c r="O74" s="18"/>
      <c r="P74" s="18"/>
      <c r="Q74" s="18"/>
      <c r="R74" s="14">
        <f t="shared" si="5"/>
        <v>0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VLOOKUP($A75,'5.6'!$A$9:$W$200,23,0)</f>
        <v>5</v>
      </c>
      <c r="E75" s="18">
        <v>4</v>
      </c>
      <c r="F75" s="18"/>
      <c r="G75" s="18"/>
      <c r="H75" s="12">
        <f t="shared" si="15"/>
        <v>4</v>
      </c>
      <c r="I75" s="18"/>
      <c r="J75" s="18"/>
      <c r="K75" s="18"/>
      <c r="L75" s="12">
        <f t="shared" si="16"/>
        <v>0</v>
      </c>
      <c r="M75" s="18">
        <v>5</v>
      </c>
      <c r="N75" s="18"/>
      <c r="O75" s="18"/>
      <c r="P75" s="18"/>
      <c r="Q75" s="18"/>
      <c r="R75" s="14">
        <f t="shared" si="5"/>
        <v>5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VLOOKUP($A76,'5.6'!$A$9:$W$200,23,0)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VLOOKUP($A77,'5.6'!$A$9:$W$200,23,0)</f>
        <v>0</v>
      </c>
      <c r="E77" s="18">
        <v>4</v>
      </c>
      <c r="F77" s="18"/>
      <c r="G77" s="18"/>
      <c r="H77" s="12">
        <f t="shared" si="15"/>
        <v>4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4</v>
      </c>
      <c r="W77" s="18">
        <v>4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VLOOKUP($A78,'5.6'!$A$9:$W$200,23,0)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VLOOKUP($A79,'5.6'!$A$9:$W$200,23,0)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VLOOKUP($A80,'5.6'!$A$9:$W$200,23,0)</f>
        <v>0</v>
      </c>
      <c r="E80" s="18">
        <v>4</v>
      </c>
      <c r="F80" s="18"/>
      <c r="G80" s="18"/>
      <c r="H80" s="12">
        <f t="shared" si="15"/>
        <v>4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4</v>
      </c>
      <c r="W80" s="18">
        <v>4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VLOOKUP($A81,'5.6'!$A$9:$W$200,23,0)</f>
        <v>0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VLOOKUP($A82,'5.6'!$A$9:$W$200,23,0)</f>
        <v>0</v>
      </c>
      <c r="E82" s="18">
        <v>6</v>
      </c>
      <c r="F82" s="18"/>
      <c r="G82" s="18"/>
      <c r="H82" s="12">
        <f t="shared" si="15"/>
        <v>6</v>
      </c>
      <c r="I82" s="18"/>
      <c r="J82" s="18"/>
      <c r="K82" s="18"/>
      <c r="L82" s="12">
        <f t="shared" si="16"/>
        <v>0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6</v>
      </c>
      <c r="W82" s="18">
        <v>6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VLOOKUP($A83,'5.6'!$A$9:$W$200,23,0)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VLOOKUP($A84,'5.6'!$A$9:$W$200,23,0)</f>
        <v>2</v>
      </c>
      <c r="E84" s="18">
        <v>10</v>
      </c>
      <c r="F84" s="18"/>
      <c r="G84" s="18"/>
      <c r="H84" s="12">
        <f>SUM(E84:G84)</f>
        <v>10</v>
      </c>
      <c r="I84" s="18">
        <v>1</v>
      </c>
      <c r="J84" s="18"/>
      <c r="K84" s="18"/>
      <c r="L84" s="12">
        <f t="shared" si="16"/>
        <v>1</v>
      </c>
      <c r="M84" s="18">
        <v>2</v>
      </c>
      <c r="N84" s="18"/>
      <c r="O84" s="18"/>
      <c r="P84" s="18"/>
      <c r="Q84" s="18"/>
      <c r="R84" s="14">
        <f>SUM(M84:Q84)</f>
        <v>2</v>
      </c>
      <c r="S84" s="18"/>
      <c r="T84" s="18"/>
      <c r="U84" s="12">
        <f>S84+T84</f>
        <v>0</v>
      </c>
      <c r="V84" s="12">
        <f t="shared" si="18"/>
        <v>9</v>
      </c>
      <c r="W84" s="18">
        <v>9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VLOOKUP($A85,'5.6'!$A$9:$W$200,23,0)</f>
        <v>3</v>
      </c>
      <c r="E85" s="18">
        <v>4</v>
      </c>
      <c r="F85" s="18"/>
      <c r="G85" s="18"/>
      <c r="H85" s="12">
        <f t="shared" si="15"/>
        <v>4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VLOOKUP($A86,'5.6'!$A$9:$W$200,23,0)</f>
        <v>1</v>
      </c>
      <c r="E86" s="18">
        <v>2</v>
      </c>
      <c r="F86" s="18"/>
      <c r="G86" s="18"/>
      <c r="H86" s="12">
        <f t="shared" si="15"/>
        <v>2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VLOOKUP($A87,'5.6'!$A$9:$W$200,23,0)</f>
        <v>1</v>
      </c>
      <c r="E87" s="18">
        <v>6</v>
      </c>
      <c r="F87" s="18"/>
      <c r="G87" s="18"/>
      <c r="H87" s="12">
        <f t="shared" si="15"/>
        <v>6</v>
      </c>
      <c r="I87" s="18">
        <v>2</v>
      </c>
      <c r="J87" s="18"/>
      <c r="K87" s="18"/>
      <c r="L87" s="12">
        <f t="shared" si="16"/>
        <v>2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4</v>
      </c>
      <c r="W87" s="18">
        <v>4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VLOOKUP($A88,'5.6'!$A$9:$W$200,23,0)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VLOOKUP($A89,'5.6'!$A$9:$W$200,23,0)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VLOOKUP($A90,'5.6'!$A$9:$W$200,23,0)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VLOOKUP($A92,'5.6'!$A$9:$W$200,23,0)</f>
        <v>0</v>
      </c>
      <c r="E92" s="18">
        <v>1</v>
      </c>
      <c r="F92" s="18"/>
      <c r="G92" s="18"/>
      <c r="H92" s="12">
        <f t="shared" si="12"/>
        <v>1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VLOOKUP($A93,'5.6'!$A$9:$W$200,23,0)</f>
        <v>0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VLOOKUP($A94,'5.6'!$A$9:$W$200,23,0)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VLOOKUP($A95,'5.6'!$A$9:$W$200,23,0)</f>
        <v>1</v>
      </c>
      <c r="E95" s="18"/>
      <c r="F95" s="18"/>
      <c r="G95" s="18"/>
      <c r="H95" s="12">
        <f t="shared" si="12"/>
        <v>0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VLOOKUP($A96,'5.6'!$A$9:$W$200,23,0)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VLOOKUP($A97,'5.6'!$A$9:$W$200,23,0)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VLOOKUP($A98,'5.6'!$A$9:$W$200,23,0)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VLOOKUP($A99,'5.6'!$A$9:$W$200,23,0)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VLOOKUP($A100,'5.6'!$A$9:$W$200,23,0)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VLOOKUP($A101,'5.6'!$A$9:$W$200,23,0)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VLOOKUP($A102,'5.6'!$A$9:$W$200,23,0)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VLOOKUP($A103,'5.6'!$A$9:$W$200,23,0)</f>
        <v>0</v>
      </c>
      <c r="E103" s="18">
        <v>2</v>
      </c>
      <c r="F103" s="18"/>
      <c r="G103" s="18"/>
      <c r="H103" s="12">
        <f t="shared" si="12"/>
        <v>2</v>
      </c>
      <c r="I103" s="18">
        <v>2</v>
      </c>
      <c r="J103" s="18"/>
      <c r="K103" s="18"/>
      <c r="L103" s="12">
        <f t="shared" si="16"/>
        <v>2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VLOOKUP($A104,'5.6'!$A$9:$W$200,23,0)</f>
        <v>0</v>
      </c>
      <c r="E104" s="18">
        <v>2</v>
      </c>
      <c r="F104" s="18"/>
      <c r="G104" s="18"/>
      <c r="H104" s="12">
        <f t="shared" si="12"/>
        <v>2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2</v>
      </c>
      <c r="W104" s="18">
        <v>2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VLOOKUP($A105,'5.6'!$A$9:$W$200,23,0)</f>
        <v>0</v>
      </c>
      <c r="E105" s="18">
        <v>2</v>
      </c>
      <c r="F105" s="18"/>
      <c r="G105" s="18"/>
      <c r="H105" s="12">
        <f t="shared" si="12"/>
        <v>2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1</v>
      </c>
      <c r="W105" s="18">
        <v>1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VLOOKUP($A106,'5.6'!$A$9:$W$200,23,0)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VLOOKUP($A107,'5.6'!$A$9:$W$200,23,0)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VLOOKUP($A108,'5.6'!$A$9:$W$200,23,0)</f>
        <v>2</v>
      </c>
      <c r="E108" s="18">
        <v>6</v>
      </c>
      <c r="F108" s="18"/>
      <c r="G108" s="18"/>
      <c r="H108" s="12">
        <f>SUM(E108:G108)</f>
        <v>6</v>
      </c>
      <c r="I108" s="18">
        <v>2</v>
      </c>
      <c r="J108" s="18"/>
      <c r="K108" s="18"/>
      <c r="L108" s="12">
        <f t="shared" si="16"/>
        <v>2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6</v>
      </c>
      <c r="W108" s="18">
        <v>6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VLOOKUP($A109,'5.6'!$A$9:$W$200,23,0)</f>
        <v>8</v>
      </c>
      <c r="E109" s="18"/>
      <c r="F109" s="18"/>
      <c r="G109" s="18"/>
      <c r="H109" s="12">
        <f t="shared" si="12"/>
        <v>0</v>
      </c>
      <c r="I109" s="18">
        <v>3</v>
      </c>
      <c r="J109" s="18"/>
      <c r="K109" s="18"/>
      <c r="L109" s="12">
        <f t="shared" si="16"/>
        <v>3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5</v>
      </c>
      <c r="W109" s="18">
        <v>5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VLOOKUP($A110,'5.6'!$A$9:$W$200,23,0)</f>
        <v>5</v>
      </c>
      <c r="E110" s="18"/>
      <c r="F110" s="18"/>
      <c r="G110" s="18"/>
      <c r="H110" s="12">
        <f>SUM(E110:G110)</f>
        <v>0</v>
      </c>
      <c r="I110" s="18">
        <v>3</v>
      </c>
      <c r="J110" s="18"/>
      <c r="K110" s="18"/>
      <c r="L110" s="12">
        <f t="shared" si="16"/>
        <v>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2</v>
      </c>
      <c r="W110" s="18">
        <v>2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VLOOKUP($A111,'5.6'!$A$9:$W$200,23,0)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VLOOKUP($A112,'5.6'!$A$9:$W$200,23,0)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VLOOKUP($A113,'5.6'!$A$9:$W$200,23,0)</f>
        <v>0</v>
      </c>
      <c r="E113" s="18">
        <v>9</v>
      </c>
      <c r="F113" s="18"/>
      <c r="G113" s="18"/>
      <c r="H113" s="12">
        <f t="shared" si="12"/>
        <v>9</v>
      </c>
      <c r="I113" s="18">
        <v>6</v>
      </c>
      <c r="J113" s="18"/>
      <c r="K113" s="18"/>
      <c r="L113" s="12">
        <f t="shared" si="16"/>
        <v>6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3</v>
      </c>
      <c r="W113" s="18">
        <v>3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VLOOKUP($A114,'5.6'!$A$9:$W$200,23,0)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VLOOKUP($A115,'5.6'!$A$9:$W$200,23,0)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VLOOKUP($A116,'5.6'!$A$9:$W$200,23,0)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VLOOKUP($A117,'5.6'!$A$9:$W$200,23,0)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VLOOKUP($A118,'5.6'!$A$9:$W$200,23,0)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VLOOKUP($A119,'5.6'!$A$9:$W$200,23,0)</f>
        <v>9</v>
      </c>
      <c r="E119" s="18"/>
      <c r="F119" s="18"/>
      <c r="G119" s="18"/>
      <c r="H119" s="12">
        <f t="shared" ref="H119:H129" si="27">SUM(E119:G119)</f>
        <v>0</v>
      </c>
      <c r="I119" s="18">
        <v>9</v>
      </c>
      <c r="J119" s="18"/>
      <c r="K119" s="18"/>
      <c r="L119" s="12">
        <f t="shared" si="16"/>
        <v>9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VLOOKUP($A120,'5.6'!$A$9:$W$200,23,0)</f>
        <v>9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9</v>
      </c>
      <c r="W120" s="18">
        <v>9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VLOOKUP($A121,'5.6'!$A$9:$W$200,23,0)</f>
        <v>0</v>
      </c>
      <c r="E121" s="18">
        <v>64</v>
      </c>
      <c r="F121" s="18"/>
      <c r="G121" s="18"/>
      <c r="H121" s="12">
        <f t="shared" si="27"/>
        <v>64</v>
      </c>
      <c r="I121" s="18">
        <v>18</v>
      </c>
      <c r="J121" s="18"/>
      <c r="K121" s="18"/>
      <c r="L121" s="12">
        <f t="shared" si="16"/>
        <v>18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46</v>
      </c>
      <c r="W121" s="18">
        <v>46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VLOOKUP($A122,'5.6'!$A$9:$W$200,23,0)</f>
        <v>15</v>
      </c>
      <c r="E122" s="18"/>
      <c r="F122" s="18"/>
      <c r="G122" s="18"/>
      <c r="H122" s="12">
        <f t="shared" si="27"/>
        <v>0</v>
      </c>
      <c r="I122" s="18">
        <v>5</v>
      </c>
      <c r="J122" s="18"/>
      <c r="K122" s="18"/>
      <c r="L122" s="12">
        <f t="shared" si="16"/>
        <v>5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10</v>
      </c>
      <c r="W122" s="18">
        <v>10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VLOOKUP($A123,'5.6'!$A$9:$W$200,23,0)</f>
        <v>6</v>
      </c>
      <c r="E123" s="18"/>
      <c r="F123" s="18"/>
      <c r="G123" s="18"/>
      <c r="H123" s="12">
        <f>SUM(E123:G123)</f>
        <v>0</v>
      </c>
      <c r="I123" s="18">
        <v>6</v>
      </c>
      <c r="J123" s="18"/>
      <c r="K123" s="18"/>
      <c r="L123" s="12">
        <f t="shared" si="16"/>
        <v>6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VLOOKUP($A124,'5.6'!$A$9:$W$200,23,0)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VLOOKUP($A125,'5.6'!$A$9:$W$200,23,0)</f>
        <v>0</v>
      </c>
      <c r="E125" s="18">
        <v>70</v>
      </c>
      <c r="F125" s="18"/>
      <c r="G125" s="18"/>
      <c r="H125" s="12">
        <f t="shared" si="27"/>
        <v>70</v>
      </c>
      <c r="I125" s="18">
        <v>5</v>
      </c>
      <c r="J125" s="18"/>
      <c r="K125" s="18"/>
      <c r="L125" s="12">
        <f t="shared" si="16"/>
        <v>5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65</v>
      </c>
      <c r="W125" s="18">
        <v>65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VLOOKUP($A126,'5.6'!$A$9:$W$200,23,0)</f>
        <v>0</v>
      </c>
      <c r="E126" s="18">
        <v>4</v>
      </c>
      <c r="F126" s="18"/>
      <c r="G126" s="18"/>
      <c r="H126" s="12">
        <f t="shared" si="27"/>
        <v>4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3</v>
      </c>
      <c r="W126" s="18">
        <v>3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VLOOKUP($A127,'5.6'!$A$9:$W$200,23,0)</f>
        <v>15</v>
      </c>
      <c r="E127" s="18"/>
      <c r="F127" s="18"/>
      <c r="G127" s="18"/>
      <c r="H127" s="12">
        <f t="shared" si="27"/>
        <v>0</v>
      </c>
      <c r="I127" s="18">
        <v>8</v>
      </c>
      <c r="J127" s="18"/>
      <c r="K127" s="18"/>
      <c r="L127" s="12">
        <f t="shared" si="16"/>
        <v>8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7</v>
      </c>
      <c r="W127" s="18">
        <v>7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VLOOKUP($A128,'5.6'!$A$9:$W$200,23,0)</f>
        <v>21</v>
      </c>
      <c r="E128" s="18"/>
      <c r="F128" s="18"/>
      <c r="G128" s="18"/>
      <c r="H128" s="12">
        <f t="shared" si="27"/>
        <v>0</v>
      </c>
      <c r="I128" s="18">
        <v>6</v>
      </c>
      <c r="J128" s="18"/>
      <c r="K128" s="18"/>
      <c r="L128" s="12">
        <f t="shared" si="16"/>
        <v>6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15</v>
      </c>
      <c r="W128" s="18">
        <v>15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VLOOKUP($A129,'5.6'!$A$9:$W$200,23,0)</f>
        <v>34</v>
      </c>
      <c r="E129" s="18"/>
      <c r="F129" s="18"/>
      <c r="G129" s="18"/>
      <c r="H129" s="12">
        <f t="shared" si="27"/>
        <v>0</v>
      </c>
      <c r="I129" s="18">
        <v>5</v>
      </c>
      <c r="J129" s="18"/>
      <c r="K129" s="18"/>
      <c r="L129" s="12">
        <f t="shared" si="16"/>
        <v>5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29</v>
      </c>
      <c r="W129" s="18">
        <v>29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VLOOKUP($A130,'5.6'!$A$9:$W$200,23,0)</f>
        <v>3</v>
      </c>
      <c r="E130" s="18">
        <v>28</v>
      </c>
      <c r="F130" s="18"/>
      <c r="G130" s="18"/>
      <c r="H130" s="12">
        <f t="shared" si="12"/>
        <v>28</v>
      </c>
      <c r="I130" s="18">
        <v>7</v>
      </c>
      <c r="J130" s="18"/>
      <c r="K130" s="18"/>
      <c r="L130" s="12">
        <f t="shared" si="16"/>
        <v>7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24</v>
      </c>
      <c r="W130" s="18">
        <v>24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VLOOKUP($A132,'5.6'!$A$9:$W$200,23,0)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VLOOKUP($A133,'5.6'!$A$9:$W$200,23,0)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VLOOKUP($A134,'5.6'!$A$9:$W$200,23,0)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VLOOKUP($A135,'5.6'!$A$9:$W$200,23,0)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VLOOKUP($A136,'5.6'!$A$9:$W$200,23,0)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VLOOKUP($A137,'5.6'!$A$9:$W$200,23,0)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VLOOKUP($A138,'5.6'!$A$9:$W$200,23,0)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VLOOKUP($A139,'5.6'!$A$9:$W$200,23,0)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VLOOKUP($A140,'5.6'!$A$9:$W$200,23,0)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VLOOKUP($A141,'5.6'!$A$9:$W$200,23,0)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VLOOKUP($A142,'5.6'!$A$9:$W$200,23,0)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VLOOKUP($A143,'5.6'!$A$9:$W$200,23,0)</f>
        <v>0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0</v>
      </c>
      <c r="W143" s="18"/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VLOOKUP($A144,'5.6'!$A$9:$W$200,23,0)</f>
        <v>8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8</v>
      </c>
      <c r="W144" s="18">
        <v>8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VLOOKUP($A145,'5.6'!$A$9:$W$200,23,0)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VLOOKUP($A146,'5.6'!$A$9:$W$200,23,0)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VLOOKUP($A147,'5.6'!$A$9:$W$200,23,0)</f>
        <v>12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12</v>
      </c>
      <c r="W147" s="18">
        <v>12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VLOOKUP($A148,'5.6'!$A$9:$W$200,23,0)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VLOOKUP($A149,'5.6'!$A$9:$W$200,23,0)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VLOOKUP($A150,'5.6'!$A$9:$W$200,23,0)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VLOOKUP($A151,'5.6'!$A$9:$W$200,23,0)</f>
        <v>6</v>
      </c>
      <c r="E151" s="18"/>
      <c r="F151" s="18"/>
      <c r="G151" s="18"/>
      <c r="H151" s="12">
        <f t="shared" si="31"/>
        <v>0</v>
      </c>
      <c r="I151" s="18">
        <v>1</v>
      </c>
      <c r="J151" s="18"/>
      <c r="K151" s="18"/>
      <c r="L151" s="12">
        <f t="shared" si="35"/>
        <v>1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5</v>
      </c>
      <c r="W151" s="18">
        <v>5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VLOOKUP($A152,'5.6'!$A$9:$W$200,23,0)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VLOOKUP($A153,'5.6'!$A$9:$W$200,23,0)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VLOOKUP($A154,'5.6'!$A$9:$W$200,23,0)</f>
        <v>142</v>
      </c>
      <c r="E154" s="18"/>
      <c r="F154" s="18"/>
      <c r="G154" s="18"/>
      <c r="H154" s="12">
        <f t="shared" si="31"/>
        <v>0</v>
      </c>
      <c r="I154" s="18">
        <v>12</v>
      </c>
      <c r="J154" s="18"/>
      <c r="K154" s="18"/>
      <c r="L154" s="12">
        <f t="shared" si="35"/>
        <v>12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130</v>
      </c>
      <c r="W154" s="18">
        <v>130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VLOOKUP($A155,'5.6'!$A$9:$W$200,23,0)</f>
        <v>60</v>
      </c>
      <c r="E155" s="18"/>
      <c r="F155" s="18"/>
      <c r="G155" s="18"/>
      <c r="H155" s="12">
        <f t="shared" si="31"/>
        <v>0</v>
      </c>
      <c r="I155" s="18">
        <v>2</v>
      </c>
      <c r="J155" s="18"/>
      <c r="K155" s="18"/>
      <c r="L155" s="12">
        <f t="shared" si="35"/>
        <v>2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58</v>
      </c>
      <c r="W155" s="18">
        <f>39+19</f>
        <v>58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VLOOKUP($A156,'5.6'!$A$9:$W$200,23,0)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VLOOKUP($A157,'5.6'!$A$9:$W$200,23,0)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VLOOKUP($A158,'5.6'!$A$9:$W$200,23,0)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VLOOKUP($A159,'5.6'!$A$9:$W$200,23,0)</f>
        <v>0</v>
      </c>
      <c r="E159" s="18">
        <v>2</v>
      </c>
      <c r="F159" s="18"/>
      <c r="G159" s="18"/>
      <c r="H159" s="12">
        <f t="shared" si="41"/>
        <v>2</v>
      </c>
      <c r="I159" s="18">
        <v>2</v>
      </c>
      <c r="J159" s="18"/>
      <c r="K159" s="18"/>
      <c r="L159" s="12">
        <f t="shared" si="35"/>
        <v>2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VLOOKUP($A160,'5.6'!$A$9:$W$200,23,0)</f>
        <v>0</v>
      </c>
      <c r="E160" s="18">
        <v>1</v>
      </c>
      <c r="F160" s="18"/>
      <c r="G160" s="18"/>
      <c r="H160" s="12">
        <f t="shared" si="41"/>
        <v>1</v>
      </c>
      <c r="I160" s="18">
        <v>1</v>
      </c>
      <c r="J160" s="18"/>
      <c r="K160" s="18"/>
      <c r="L160" s="12">
        <f t="shared" si="35"/>
        <v>1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VLOOKUP($A161,'5.6'!$A$9:$W$200,23,0)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VLOOKUP($A162,'5.6'!$A$9:$W$200,23,0)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VLOOKUP($A163,'5.6'!$A$9:$W$200,23,0)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VLOOKUP($A164,'5.6'!$A$9:$W$200,23,0)</f>
        <v>0</v>
      </c>
      <c r="E164" s="18">
        <v>6</v>
      </c>
      <c r="F164" s="18"/>
      <c r="G164" s="18"/>
      <c r="H164" s="12">
        <f t="shared" si="41"/>
        <v>6</v>
      </c>
      <c r="I164" s="18">
        <v>6</v>
      </c>
      <c r="J164" s="18"/>
      <c r="K164" s="18"/>
      <c r="L164" s="12">
        <f t="shared" si="35"/>
        <v>6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VLOOKUP($A165,'5.6'!$A$9:$W$200,23,0)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VLOOKUP($A166,'5.6'!$A$9:$W$200,23,0)</f>
        <v>0</v>
      </c>
      <c r="E166" s="18"/>
      <c r="F166" s="18"/>
      <c r="G166" s="18"/>
      <c r="H166" s="12">
        <f t="shared" si="41"/>
        <v>0</v>
      </c>
      <c r="I166" s="18"/>
      <c r="J166" s="18"/>
      <c r="K166" s="18"/>
      <c r="L166" s="12">
        <f t="shared" si="35"/>
        <v>0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VLOOKUP($A167,'5.6'!$A$9:$W$200,23,0)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VLOOKUP($A168,'5.6'!$A$9:$W$200,23,0)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VLOOKUP($A169,'5.6'!$A$9:$W$200,23,0)</f>
        <v>0</v>
      </c>
      <c r="E169" s="18">
        <v>4</v>
      </c>
      <c r="F169" s="18"/>
      <c r="G169" s="18"/>
      <c r="H169" s="12">
        <f>SUM(E169:G169)</f>
        <v>4</v>
      </c>
      <c r="I169" s="18">
        <v>4</v>
      </c>
      <c r="J169" s="18"/>
      <c r="K169" s="18"/>
      <c r="L169" s="12">
        <f t="shared" si="35"/>
        <v>4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VLOOKUP($A170,'5.6'!$A$9:$W$200,23,0)</f>
        <v>0</v>
      </c>
      <c r="E170" s="18">
        <v>3</v>
      </c>
      <c r="F170" s="18"/>
      <c r="G170" s="18"/>
      <c r="H170" s="12">
        <f>SUM(E170:G170)</f>
        <v>3</v>
      </c>
      <c r="I170" s="18">
        <v>3</v>
      </c>
      <c r="J170" s="18"/>
      <c r="K170" s="18"/>
      <c r="L170" s="12">
        <f t="shared" si="35"/>
        <v>3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VLOOKUP($A171,'5.6'!$A$9:$W$200,23,0)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VLOOKUP($A172,'5.6'!$A$9:$W$200,23,0)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VLOOKUP($A173,'5.6'!$A$9:$W$200,23,0)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VLOOKUP($A174,'5.6'!$A$9:$W$200,23,0)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VLOOKUP($A175,'5.6'!$A$9:$W$200,23,0)</f>
        <v>0</v>
      </c>
      <c r="E175" s="18">
        <v>2</v>
      </c>
      <c r="F175" s="18"/>
      <c r="G175" s="18"/>
      <c r="H175" s="12">
        <f t="shared" si="41"/>
        <v>2</v>
      </c>
      <c r="I175" s="18">
        <v>2</v>
      </c>
      <c r="J175" s="18"/>
      <c r="K175" s="18"/>
      <c r="L175" s="12">
        <f t="shared" si="35"/>
        <v>2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VLOOKUP($A176,'5.6'!$A$9:$W$200,23,0)</f>
        <v>25</v>
      </c>
      <c r="E176" s="18"/>
      <c r="F176" s="18"/>
      <c r="G176" s="18"/>
      <c r="H176" s="12">
        <f>SUM(E176:G176)</f>
        <v>0</v>
      </c>
      <c r="I176" s="18">
        <v>1</v>
      </c>
      <c r="J176" s="18"/>
      <c r="K176" s="18"/>
      <c r="L176" s="12">
        <f t="shared" si="35"/>
        <v>1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VLOOKUP($A177,'5.6'!$A$9:$W$200,23,0)</f>
        <v>70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70</v>
      </c>
      <c r="W177" s="18">
        <v>70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VLOOKUP($A178,'5.6'!$A$9:$W$200,23,0)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VLOOKUP($A179,'5.6'!$A$9:$W$200,23,0)</f>
        <v>0</v>
      </c>
      <c r="E179" s="18">
        <v>3</v>
      </c>
      <c r="F179" s="18"/>
      <c r="G179" s="18"/>
      <c r="H179" s="12">
        <f t="shared" si="41"/>
        <v>3</v>
      </c>
      <c r="I179" s="18">
        <v>3</v>
      </c>
      <c r="J179" s="18"/>
      <c r="K179" s="18"/>
      <c r="L179" s="12">
        <f t="shared" si="35"/>
        <v>3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VLOOKUP($A180,'5.6'!$A$9:$W$200,23,0)</f>
        <v>0</v>
      </c>
      <c r="E180" s="18">
        <v>2</v>
      </c>
      <c r="F180" s="18"/>
      <c r="G180" s="18"/>
      <c r="H180" s="12">
        <f t="shared" si="41"/>
        <v>2</v>
      </c>
      <c r="I180" s="18">
        <v>2</v>
      </c>
      <c r="J180" s="18"/>
      <c r="K180" s="18"/>
      <c r="L180" s="12">
        <f t="shared" si="35"/>
        <v>2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VLOOKUP($A181,'5.6'!$A$9:$W$200,23,0)</f>
        <v>0</v>
      </c>
      <c r="E181" s="18">
        <v>6</v>
      </c>
      <c r="F181" s="18"/>
      <c r="G181" s="18"/>
      <c r="H181" s="12">
        <f t="shared" si="41"/>
        <v>6</v>
      </c>
      <c r="I181" s="18">
        <v>6</v>
      </c>
      <c r="J181" s="18"/>
      <c r="K181" s="18"/>
      <c r="L181" s="12">
        <f t="shared" si="35"/>
        <v>6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VLOOKUP($A182,'5.6'!$A$9:$W$200,23,0)</f>
        <v>0</v>
      </c>
      <c r="E182" s="18">
        <v>2</v>
      </c>
      <c r="F182" s="18"/>
      <c r="G182" s="18"/>
      <c r="H182" s="12">
        <f t="shared" si="41"/>
        <v>2</v>
      </c>
      <c r="I182" s="18">
        <v>2</v>
      </c>
      <c r="J182" s="18"/>
      <c r="K182" s="18"/>
      <c r="L182" s="12">
        <f t="shared" si="35"/>
        <v>2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VLOOKUP($A183,'5.6'!$A$9:$W$200,23,0)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VLOOKUP($A184,'5.6'!$A$9:$W$200,23,0)</f>
        <v>20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19</v>
      </c>
      <c r="W184" s="18">
        <v>18</v>
      </c>
      <c r="X184" s="19">
        <f t="shared" si="44"/>
        <v>-1</v>
      </c>
      <c r="Y184" s="21" t="s">
        <v>43</v>
      </c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VLOOKUP($A185,'5.6'!$A$9:$W$200,23,0)</f>
        <v>35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34</v>
      </c>
      <c r="W185" s="18">
        <v>34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VLOOKUP($A186,'5.6'!$A$9:$W$200,23,0)</f>
        <v>48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46</v>
      </c>
      <c r="W186" s="18">
        <v>46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VLOOKUP($A187,'5.6'!$A$9:$W$200,23,0)</f>
        <v>108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107</v>
      </c>
      <c r="W187" s="18">
        <v>107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VLOOKUP($A188,'5.6'!$A$9:$W$200,23,0)</f>
        <v>28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28</v>
      </c>
      <c r="W188" s="18">
        <v>28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VLOOKUP($A189,'5.6'!$A$9:$W$200,23,0)</f>
        <v>42</v>
      </c>
      <c r="E189" s="18"/>
      <c r="F189" s="18"/>
      <c r="G189" s="18"/>
      <c r="H189" s="12">
        <f>SUM(E189:G189)</f>
        <v>0</v>
      </c>
      <c r="I189" s="18">
        <v>1</v>
      </c>
      <c r="J189" s="18"/>
      <c r="K189" s="18"/>
      <c r="L189" s="12">
        <f t="shared" si="35"/>
        <v>1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VLOOKUP($A190,'5.6'!$A$9:$W$200,23,0)</f>
        <v>24</v>
      </c>
      <c r="E190" s="18"/>
      <c r="F190" s="18"/>
      <c r="G190" s="18"/>
      <c r="H190" s="12">
        <f t="shared" si="41"/>
        <v>0</v>
      </c>
      <c r="I190" s="18">
        <v>4</v>
      </c>
      <c r="J190" s="18"/>
      <c r="K190" s="18"/>
      <c r="L190" s="12">
        <f t="shared" si="35"/>
        <v>4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20</v>
      </c>
      <c r="W190" s="18">
        <v>20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VLOOKUP($A191,'5.6'!$A$9:$W$200,23,0)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VLOOKUP($A192,'5.6'!$A$9:$W$200,23,0)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VLOOKUP($A193,'5.6'!$A$9:$W$200,23,0)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VLOOKUP($A194,'5.6'!$A$9:$W$200,23,0)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VLOOKUP($A195,'5.6'!$A$9:$W$200,23,0)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VLOOKUP($A196,'5.6'!$A$9:$W$200,23,0)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VLOOKUP($A197,'5.6'!$A$9:$W$200,23,0)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841</v>
      </c>
      <c r="E200" s="34"/>
      <c r="F200" s="34"/>
      <c r="G200" s="34"/>
      <c r="H200" s="34"/>
      <c r="I200" s="33">
        <f>SUM(I9:I198)</f>
        <v>342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10</v>
      </c>
      <c r="S200" s="33">
        <f>SUM(S9:S198)</f>
        <v>86</v>
      </c>
      <c r="T200" s="34"/>
      <c r="U200" s="34"/>
      <c r="V200" s="35"/>
      <c r="W200" s="33">
        <f>SUM(W9:W198)</f>
        <v>958</v>
      </c>
      <c r="X200" s="33">
        <f>SUM(X9:X198)</f>
        <v>-1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71:Y72"/>
    <mergeCell ref="Y83:Y84"/>
    <mergeCell ref="Y114:Y116"/>
    <mergeCell ref="Y146:Y147"/>
    <mergeCell ref="R6:R7"/>
    <mergeCell ref="S6:S7"/>
    <mergeCell ref="T6:T7"/>
    <mergeCell ref="U6:U7"/>
    <mergeCell ref="Y10:Y11"/>
    <mergeCell ref="Y54:Y5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922" priority="28" stopIfTrue="1"/>
  </conditionalFormatting>
  <conditionalFormatting sqref="B132">
    <cfRule type="duplicateValues" dxfId="921" priority="27" stopIfTrue="1"/>
  </conditionalFormatting>
  <conditionalFormatting sqref="B118">
    <cfRule type="duplicateValues" dxfId="920" priority="26" stopIfTrue="1"/>
  </conditionalFormatting>
  <conditionalFormatting sqref="B198">
    <cfRule type="duplicateValues" dxfId="919" priority="25" stopIfTrue="1"/>
  </conditionalFormatting>
  <conditionalFormatting sqref="B201:B274">
    <cfRule type="duplicateValues" dxfId="918" priority="24" stopIfTrue="1"/>
  </conditionalFormatting>
  <conditionalFormatting sqref="B200">
    <cfRule type="duplicateValues" dxfId="917" priority="23" stopIfTrue="1"/>
  </conditionalFormatting>
  <conditionalFormatting sqref="I202">
    <cfRule type="duplicateValues" dxfId="916" priority="22" stopIfTrue="1"/>
  </conditionalFormatting>
  <conditionalFormatting sqref="I202">
    <cfRule type="duplicateValues" dxfId="915" priority="19" stopIfTrue="1"/>
    <cfRule type="duplicateValues" dxfId="914" priority="20" stopIfTrue="1"/>
    <cfRule type="duplicateValues" dxfId="913" priority="21" stopIfTrue="1"/>
  </conditionalFormatting>
  <conditionalFormatting sqref="B20">
    <cfRule type="duplicateValues" dxfId="912" priority="13" stopIfTrue="1"/>
  </conditionalFormatting>
  <conditionalFormatting sqref="B20">
    <cfRule type="duplicateValues" dxfId="911" priority="14" stopIfTrue="1"/>
  </conditionalFormatting>
  <conditionalFormatting sqref="B20">
    <cfRule type="duplicateValues" dxfId="910" priority="15" stopIfTrue="1"/>
  </conditionalFormatting>
  <conditionalFormatting sqref="B20">
    <cfRule type="duplicateValues" dxfId="909" priority="16" stopIfTrue="1"/>
    <cfRule type="duplicateValues" dxfId="908" priority="17" stopIfTrue="1"/>
    <cfRule type="duplicateValues" dxfId="907" priority="18" stopIfTrue="1"/>
  </conditionalFormatting>
  <conditionalFormatting sqref="A20:A25">
    <cfRule type="duplicateValues" dxfId="906" priority="12" stopIfTrue="1"/>
  </conditionalFormatting>
  <conditionalFormatting sqref="A26">
    <cfRule type="duplicateValues" dxfId="905" priority="11" stopIfTrue="1"/>
  </conditionalFormatting>
  <conditionalFormatting sqref="A27">
    <cfRule type="duplicateValues" dxfId="904" priority="10" stopIfTrue="1"/>
  </conditionalFormatting>
  <conditionalFormatting sqref="A28">
    <cfRule type="duplicateValues" dxfId="903" priority="9" stopIfTrue="1"/>
  </conditionalFormatting>
  <conditionalFormatting sqref="A29">
    <cfRule type="duplicateValues" dxfId="902" priority="8" stopIfTrue="1"/>
  </conditionalFormatting>
  <conditionalFormatting sqref="A30">
    <cfRule type="duplicateValues" dxfId="901" priority="7" stopIfTrue="1"/>
  </conditionalFormatting>
  <conditionalFormatting sqref="B275:B65318 B200 B5 B8:B19 B119:B131 B21:B117 B133:B197">
    <cfRule type="duplicateValues" dxfId="900" priority="29" stopIfTrue="1"/>
  </conditionalFormatting>
  <conditionalFormatting sqref="B275:B65318 B200 B5 B8:B19 B102:B117 B119:B131 B21:B99 B133:B197">
    <cfRule type="duplicateValues" dxfId="899" priority="30" stopIfTrue="1"/>
  </conditionalFormatting>
  <conditionalFormatting sqref="A200:A65318 A1:A5 A8:A19 A31:A198">
    <cfRule type="duplicateValues" dxfId="898" priority="31" stopIfTrue="1"/>
  </conditionalFormatting>
  <conditionalFormatting sqref="B200:B65318 B5 B8:B19 B21:B198">
    <cfRule type="duplicateValues" dxfId="897" priority="32" stopIfTrue="1"/>
  </conditionalFormatting>
  <conditionalFormatting sqref="B200:B65318 B1:B5 B8:B19 B21:B198">
    <cfRule type="duplicateValues" dxfId="896" priority="33" stopIfTrue="1"/>
    <cfRule type="duplicateValues" dxfId="895" priority="34" stopIfTrue="1"/>
    <cfRule type="duplicateValues" dxfId="894" priority="35" stopIfTrue="1"/>
  </conditionalFormatting>
  <conditionalFormatting sqref="Y17">
    <cfRule type="duplicateValues" dxfId="893" priority="1" stopIfTrue="1"/>
  </conditionalFormatting>
  <conditionalFormatting sqref="Y17">
    <cfRule type="duplicateValues" dxfId="892" priority="2" stopIfTrue="1"/>
  </conditionalFormatting>
  <conditionalFormatting sqref="Y17">
    <cfRule type="duplicateValues" dxfId="891" priority="3" stopIfTrue="1"/>
  </conditionalFormatting>
  <conditionalFormatting sqref="Y17">
    <cfRule type="duplicateValues" dxfId="890" priority="4" stopIfTrue="1"/>
    <cfRule type="duplicateValues" dxfId="889" priority="5" stopIfTrue="1"/>
    <cfRule type="duplicateValues" dxfId="88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W157" sqref="W157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6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0" t="s">
        <v>3</v>
      </c>
      <c r="B4" s="5">
        <v>42528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2" t="s">
        <v>29</v>
      </c>
      <c r="P7" s="42" t="s">
        <v>30</v>
      </c>
      <c r="Q7" s="41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VLOOKUP($A9,'6.6'!$A$9:$W$200,23,0)</f>
        <v>0</v>
      </c>
      <c r="E9" s="18">
        <v>10</v>
      </c>
      <c r="F9" s="18"/>
      <c r="G9" s="18"/>
      <c r="H9" s="12">
        <f>SUM(E9:G9)</f>
        <v>10</v>
      </c>
      <c r="I9" s="18">
        <v>10</v>
      </c>
      <c r="J9" s="18"/>
      <c r="K9" s="18"/>
      <c r="L9" s="12">
        <f>SUM(I9:K9)</f>
        <v>10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19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VLOOKUP($A10,'6.6'!$A$9:$W$200,23,0)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4</v>
      </c>
      <c r="J10" s="18"/>
      <c r="K10" s="18"/>
      <c r="L10" s="12">
        <f t="shared" ref="L10:L73" si="4">SUM(I10:K10)</f>
        <v>4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2</v>
      </c>
      <c r="T10" s="18"/>
      <c r="U10" s="12">
        <f t="shared" si="0"/>
        <v>2</v>
      </c>
      <c r="V10" s="12">
        <f t="shared" si="1"/>
        <v>0</v>
      </c>
      <c r="W10" s="18"/>
      <c r="X10" s="19">
        <f t="shared" si="2"/>
        <v>0</v>
      </c>
      <c r="Y10" s="98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VLOOKUP($A11,'6.6'!$A$9:$W$200,23,0)</f>
        <v>0</v>
      </c>
      <c r="E11" s="18">
        <v>6</v>
      </c>
      <c r="F11" s="18"/>
      <c r="G11" s="18"/>
      <c r="H11" s="12">
        <f t="shared" si="3"/>
        <v>6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98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VLOOKUP($A12,'6.6'!$A$9:$W$200,23,0)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10</v>
      </c>
      <c r="J12" s="18"/>
      <c r="K12" s="18"/>
      <c r="L12" s="12">
        <f t="shared" si="4"/>
        <v>10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Y12" s="21"/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VLOOKUP($A13,'6.6'!$A$9:$W$200,23,0)</f>
        <v>1</v>
      </c>
      <c r="E13" s="18"/>
      <c r="F13" s="18"/>
      <c r="G13" s="18"/>
      <c r="H13" s="12">
        <f t="shared" si="3"/>
        <v>0</v>
      </c>
      <c r="I13" s="18">
        <v>2</v>
      </c>
      <c r="J13" s="18"/>
      <c r="K13" s="18"/>
      <c r="L13" s="12">
        <f t="shared" si="4"/>
        <v>2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-1</v>
      </c>
      <c r="W13" s="18"/>
      <c r="X13" s="19">
        <f t="shared" si="2"/>
        <v>1</v>
      </c>
      <c r="Y13" s="3" t="s">
        <v>235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VLOOKUP($A14,'6.6'!$A$9:$W$200,23,0)</f>
        <v>0</v>
      </c>
      <c r="E14" s="18">
        <v>8</v>
      </c>
      <c r="F14" s="18"/>
      <c r="G14" s="18"/>
      <c r="H14" s="12">
        <f t="shared" si="3"/>
        <v>8</v>
      </c>
      <c r="I14" s="18">
        <v>8</v>
      </c>
      <c r="J14" s="18"/>
      <c r="K14" s="18"/>
      <c r="L14" s="12">
        <f t="shared" si="4"/>
        <v>8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VLOOKUP($A15,'6.6'!$A$9:$W$200,23,0)</f>
        <v>0</v>
      </c>
      <c r="E15" s="18">
        <v>6</v>
      </c>
      <c r="F15" s="18"/>
      <c r="G15" s="18"/>
      <c r="H15" s="12">
        <f t="shared" si="3"/>
        <v>6</v>
      </c>
      <c r="I15" s="18">
        <v>6</v>
      </c>
      <c r="J15" s="18"/>
      <c r="K15" s="18"/>
      <c r="L15" s="12">
        <f t="shared" si="4"/>
        <v>6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VLOOKUP($A16,'6.6'!$A$9:$W$200,23,0)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VLOOKUP($A17,'6.6'!$A$9:$W$200,23,0)</f>
        <v>0</v>
      </c>
      <c r="E17" s="18">
        <v>6</v>
      </c>
      <c r="F17" s="18"/>
      <c r="G17" s="18"/>
      <c r="H17" s="12">
        <f>SUM(E17:G17)</f>
        <v>6</v>
      </c>
      <c r="I17" s="18">
        <v>6</v>
      </c>
      <c r="J17" s="18"/>
      <c r="K17" s="18"/>
      <c r="L17" s="12">
        <f t="shared" si="4"/>
        <v>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VLOOKUP($A18,'6.6'!$A$9:$W$200,23,0)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VLOOKUP($A19,'6.6'!$A$9:$W$200,23,0)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VLOOKUP($A20,'6.6'!$A$9:$W$200,23,0)</f>
        <v>0</v>
      </c>
      <c r="E20" s="18">
        <v>6</v>
      </c>
      <c r="F20" s="18"/>
      <c r="G20" s="18"/>
      <c r="H20" s="12">
        <f t="shared" si="3"/>
        <v>6</v>
      </c>
      <c r="I20" s="18">
        <v>4</v>
      </c>
      <c r="J20" s="18"/>
      <c r="K20" s="18"/>
      <c r="L20" s="12">
        <f t="shared" si="4"/>
        <v>4</v>
      </c>
      <c r="M20" s="18"/>
      <c r="N20" s="18"/>
      <c r="O20" s="18"/>
      <c r="P20" s="18"/>
      <c r="Q20" s="18"/>
      <c r="R20" s="14">
        <f t="shared" si="5"/>
        <v>0</v>
      </c>
      <c r="S20" s="18">
        <v>2</v>
      </c>
      <c r="T20" s="18"/>
      <c r="U20" s="12">
        <f t="shared" si="0"/>
        <v>2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VLOOKUP($A21,'6.6'!$A$9:$W$200,23,0)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VLOOKUP($A22,'6.6'!$A$9:$W$200,23,0)</f>
        <v>0</v>
      </c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/>
      <c r="R22" s="14">
        <f t="shared" si="5"/>
        <v>0</v>
      </c>
      <c r="S22" s="18">
        <v>1</v>
      </c>
      <c r="T22" s="18"/>
      <c r="U22" s="12">
        <f t="shared" si="0"/>
        <v>1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VLOOKUP($A23,'6.6'!$A$9:$W$200,23,0)</f>
        <v>0</v>
      </c>
      <c r="E23" s="18"/>
      <c r="F23" s="18"/>
      <c r="G23" s="18"/>
      <c r="H23" s="12">
        <f t="shared" si="3"/>
        <v>0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VLOOKUP($A24,'6.6'!$A$9:$W$200,23,0)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VLOOKUP($A25,'6.6'!$A$9:$W$200,23,0)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VLOOKUP($A26,'6.6'!$A$9:$W$200,23,0)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VLOOKUP($A27,'6.6'!$A$9:$W$200,23,0)</f>
        <v>11</v>
      </c>
      <c r="E27" s="18"/>
      <c r="F27" s="18"/>
      <c r="G27" s="18"/>
      <c r="H27" s="12">
        <f>SUM(E27:G27)</f>
        <v>0</v>
      </c>
      <c r="I27" s="18">
        <v>3</v>
      </c>
      <c r="J27" s="18"/>
      <c r="K27" s="18"/>
      <c r="L27" s="12">
        <f t="shared" si="4"/>
        <v>3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8</v>
      </c>
      <c r="W27" s="18">
        <v>7</v>
      </c>
      <c r="X27" s="19">
        <f>W27-V27</f>
        <v>-1</v>
      </c>
      <c r="Y27" s="21" t="s">
        <v>236</v>
      </c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VLOOKUP($A28,'6.6'!$A$9:$W$200,23,0)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VLOOKUP($A29,'6.6'!$A$9:$W$200,23,0)</f>
        <v>0</v>
      </c>
      <c r="E29" s="18">
        <v>6</v>
      </c>
      <c r="F29" s="18"/>
      <c r="G29" s="18"/>
      <c r="H29" s="12">
        <f t="shared" si="3"/>
        <v>6</v>
      </c>
      <c r="I29" s="18">
        <v>2</v>
      </c>
      <c r="J29" s="18"/>
      <c r="K29" s="18"/>
      <c r="L29" s="12">
        <f t="shared" si="4"/>
        <v>2</v>
      </c>
      <c r="M29" s="18"/>
      <c r="N29" s="18"/>
      <c r="O29" s="18"/>
      <c r="P29" s="18"/>
      <c r="Q29" s="18"/>
      <c r="R29" s="14">
        <f t="shared" si="5"/>
        <v>0</v>
      </c>
      <c r="S29" s="18">
        <v>4</v>
      </c>
      <c r="T29" s="18"/>
      <c r="U29" s="12">
        <f t="shared" si="0"/>
        <v>4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VLOOKUP($A30,'6.6'!$A$9:$W$200,23,0)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VLOOKUP($A31,'6.6'!$A$9:$W$200,23,0)</f>
        <v>0</v>
      </c>
      <c r="E31" s="18">
        <v>6</v>
      </c>
      <c r="F31" s="18"/>
      <c r="G31" s="18"/>
      <c r="H31" s="12">
        <f t="shared" si="3"/>
        <v>6</v>
      </c>
      <c r="I31" s="18">
        <v>6</v>
      </c>
      <c r="J31" s="18"/>
      <c r="K31" s="18"/>
      <c r="L31" s="12">
        <f t="shared" si="4"/>
        <v>6</v>
      </c>
      <c r="M31" s="18"/>
      <c r="N31" s="18"/>
      <c r="O31" s="18"/>
      <c r="P31" s="18"/>
      <c r="Q31" s="18"/>
      <c r="R31" s="14">
        <f t="shared" si="5"/>
        <v>0</v>
      </c>
      <c r="S31" s="18"/>
      <c r="T31" s="18"/>
      <c r="U31" s="12">
        <f t="shared" si="0"/>
        <v>0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VLOOKUP($A32,'6.6'!$A$9:$W$200,23,0)</f>
        <v>0</v>
      </c>
      <c r="E32" s="18">
        <v>6</v>
      </c>
      <c r="F32" s="18"/>
      <c r="G32" s="18"/>
      <c r="H32" s="12">
        <f>SUM(E32:G32)</f>
        <v>6</v>
      </c>
      <c r="I32" s="18">
        <v>5</v>
      </c>
      <c r="J32" s="18"/>
      <c r="K32" s="18"/>
      <c r="L32" s="12">
        <f t="shared" si="4"/>
        <v>5</v>
      </c>
      <c r="M32" s="18"/>
      <c r="N32" s="18"/>
      <c r="O32" s="18"/>
      <c r="P32" s="18"/>
      <c r="Q32" s="18">
        <v>1</v>
      </c>
      <c r="R32" s="14">
        <f>SUM(M32:Q32)</f>
        <v>1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VLOOKUP($A33,'6.6'!$A$9:$W$200,23,0)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VLOOKUP($A34,'6.6'!$A$9:$W$200,23,0)</f>
        <v>0</v>
      </c>
      <c r="E34" s="18">
        <v>6</v>
      </c>
      <c r="F34" s="18"/>
      <c r="G34" s="18"/>
      <c r="H34" s="12">
        <f t="shared" si="3"/>
        <v>6</v>
      </c>
      <c r="I34" s="18">
        <v>5</v>
      </c>
      <c r="J34" s="18"/>
      <c r="K34" s="18"/>
      <c r="L34" s="12">
        <f t="shared" si="4"/>
        <v>5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VLOOKUP($A35,'6.6'!$A$9:$W$200,23,0)</f>
        <v>0</v>
      </c>
      <c r="E35" s="18">
        <v>6</v>
      </c>
      <c r="F35" s="18"/>
      <c r="G35" s="18"/>
      <c r="H35" s="12">
        <f t="shared" si="3"/>
        <v>6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VLOOKUP($A36,'6.6'!$A$9:$W$200,23,0)</f>
        <v>0</v>
      </c>
      <c r="E36" s="18">
        <v>6</v>
      </c>
      <c r="F36" s="18"/>
      <c r="G36" s="18"/>
      <c r="H36" s="12">
        <f t="shared" si="3"/>
        <v>6</v>
      </c>
      <c r="I36" s="18">
        <v>4</v>
      </c>
      <c r="J36" s="18"/>
      <c r="K36" s="18"/>
      <c r="L36" s="12">
        <f t="shared" si="4"/>
        <v>4</v>
      </c>
      <c r="M36" s="18"/>
      <c r="N36" s="18"/>
      <c r="O36" s="18"/>
      <c r="P36" s="18"/>
      <c r="Q36" s="18"/>
      <c r="R36" s="14">
        <f t="shared" si="5"/>
        <v>0</v>
      </c>
      <c r="S36" s="18">
        <v>1</v>
      </c>
      <c r="T36" s="18"/>
      <c r="U36" s="12">
        <f t="shared" si="0"/>
        <v>1</v>
      </c>
      <c r="V36" s="12">
        <f t="shared" si="1"/>
        <v>1</v>
      </c>
      <c r="W36" s="18"/>
      <c r="X36" s="19">
        <f t="shared" si="2"/>
        <v>-1</v>
      </c>
      <c r="Y36" s="21" t="s">
        <v>43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VLOOKUP($A37,'6.6'!$A$9:$W$200,23,0)</f>
        <v>0</v>
      </c>
      <c r="E37" s="18">
        <v>6</v>
      </c>
      <c r="F37" s="18"/>
      <c r="G37" s="18"/>
      <c r="H37" s="12">
        <f t="shared" si="3"/>
        <v>6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4</v>
      </c>
      <c r="T37" s="18"/>
      <c r="U37" s="12">
        <f t="shared" si="0"/>
        <v>4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VLOOKUP($A38,'6.6'!$A$9:$W$200,23,0)</f>
        <v>0</v>
      </c>
      <c r="E38" s="18">
        <v>6</v>
      </c>
      <c r="F38" s="18"/>
      <c r="G38" s="18"/>
      <c r="H38" s="12">
        <f t="shared" si="3"/>
        <v>6</v>
      </c>
      <c r="I38" s="18">
        <v>4</v>
      </c>
      <c r="J38" s="18"/>
      <c r="K38" s="18"/>
      <c r="L38" s="12">
        <f t="shared" si="4"/>
        <v>4</v>
      </c>
      <c r="M38" s="18"/>
      <c r="N38" s="18"/>
      <c r="O38" s="18"/>
      <c r="P38" s="18"/>
      <c r="Q38" s="18"/>
      <c r="R38" s="14">
        <f t="shared" si="5"/>
        <v>0</v>
      </c>
      <c r="S38" s="18">
        <v>2</v>
      </c>
      <c r="T38" s="18"/>
      <c r="U38" s="12">
        <f t="shared" si="0"/>
        <v>2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VLOOKUP($A39,'6.6'!$A$9:$W$200,23,0)</f>
        <v>0</v>
      </c>
      <c r="E39" s="18">
        <v>6</v>
      </c>
      <c r="F39" s="18"/>
      <c r="G39" s="18"/>
      <c r="H39" s="12">
        <f t="shared" si="3"/>
        <v>6</v>
      </c>
      <c r="I39" s="18">
        <v>4</v>
      </c>
      <c r="J39" s="18"/>
      <c r="K39" s="18"/>
      <c r="L39" s="12">
        <f t="shared" si="4"/>
        <v>4</v>
      </c>
      <c r="M39" s="18"/>
      <c r="N39" s="18"/>
      <c r="O39" s="18"/>
      <c r="P39" s="18"/>
      <c r="Q39" s="18"/>
      <c r="R39" s="14">
        <f t="shared" si="5"/>
        <v>0</v>
      </c>
      <c r="S39" s="18">
        <v>2</v>
      </c>
      <c r="T39" s="18"/>
      <c r="U39" s="12">
        <f t="shared" si="0"/>
        <v>2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VLOOKUP($A40,'6.6'!$A$9:$W$200,23,0)</f>
        <v>0</v>
      </c>
      <c r="E40" s="18">
        <v>6</v>
      </c>
      <c r="F40" s="18"/>
      <c r="G40" s="18"/>
      <c r="H40" s="12">
        <f t="shared" si="3"/>
        <v>6</v>
      </c>
      <c r="I40" s="18">
        <v>3</v>
      </c>
      <c r="J40" s="18"/>
      <c r="K40" s="18"/>
      <c r="L40" s="12">
        <f t="shared" si="4"/>
        <v>3</v>
      </c>
      <c r="M40" s="18"/>
      <c r="N40" s="18"/>
      <c r="O40" s="18"/>
      <c r="P40" s="18"/>
      <c r="Q40" s="18"/>
      <c r="R40" s="14">
        <f t="shared" si="5"/>
        <v>0</v>
      </c>
      <c r="S40" s="18">
        <v>3</v>
      </c>
      <c r="T40" s="18"/>
      <c r="U40" s="12">
        <f t="shared" si="0"/>
        <v>3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VLOOKUP($A41,'6.6'!$A$9:$W$200,23,0)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VLOOKUP($A42,'6.6'!$A$9:$W$200,23,0)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VLOOKUP($A43,'6.6'!$A$9:$W$200,23,0)</f>
        <v>0</v>
      </c>
      <c r="E43" s="18">
        <v>6</v>
      </c>
      <c r="F43" s="18"/>
      <c r="G43" s="18"/>
      <c r="H43" s="12">
        <f t="shared" si="3"/>
        <v>6</v>
      </c>
      <c r="I43" s="18">
        <v>3</v>
      </c>
      <c r="J43" s="18"/>
      <c r="K43" s="18"/>
      <c r="L43" s="12">
        <f t="shared" si="4"/>
        <v>3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VLOOKUP($A44,'6.6'!$A$9:$W$200,23,0)</f>
        <v>0</v>
      </c>
      <c r="E44" s="18">
        <v>6</v>
      </c>
      <c r="F44" s="18"/>
      <c r="G44" s="18"/>
      <c r="H44" s="12">
        <f t="shared" si="3"/>
        <v>6</v>
      </c>
      <c r="I44" s="18">
        <v>5</v>
      </c>
      <c r="J44" s="18"/>
      <c r="K44" s="18"/>
      <c r="L44" s="12">
        <f t="shared" si="4"/>
        <v>5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0</v>
      </c>
      <c r="W44" s="18"/>
      <c r="X44" s="19">
        <f t="shared" si="2"/>
        <v>0</v>
      </c>
      <c r="Y44" s="29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VLOOKUP($A45,'6.6'!$A$9:$W$200,23,0)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2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VLOOKUP($A46,'6.6'!$A$9:$W$200,23,0)</f>
        <v>0</v>
      </c>
      <c r="E46" s="18">
        <v>6</v>
      </c>
      <c r="F46" s="18"/>
      <c r="G46" s="18"/>
      <c r="H46" s="12">
        <f t="shared" si="3"/>
        <v>6</v>
      </c>
      <c r="I46" s="18">
        <v>6</v>
      </c>
      <c r="J46" s="18"/>
      <c r="K46" s="18"/>
      <c r="L46" s="12">
        <f t="shared" si="4"/>
        <v>6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0</v>
      </c>
      <c r="W46" s="18"/>
      <c r="X46" s="19">
        <f t="shared" si="2"/>
        <v>0</v>
      </c>
      <c r="Y46" s="2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VLOOKUP($A47,'6.6'!$A$9:$W$200,23,0)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VLOOKUP($A48,'6.6'!$A$9:$W$200,23,0)</f>
        <v>0</v>
      </c>
      <c r="E48" s="18">
        <v>6</v>
      </c>
      <c r="F48" s="18"/>
      <c r="G48" s="18"/>
      <c r="H48" s="12">
        <f t="shared" si="3"/>
        <v>6</v>
      </c>
      <c r="I48" s="18">
        <v>2</v>
      </c>
      <c r="J48" s="18"/>
      <c r="K48" s="18"/>
      <c r="L48" s="12">
        <f t="shared" si="4"/>
        <v>2</v>
      </c>
      <c r="M48" s="18"/>
      <c r="N48" s="18"/>
      <c r="O48" s="18"/>
      <c r="P48" s="18"/>
      <c r="Q48" s="18"/>
      <c r="R48" s="14">
        <f t="shared" si="5"/>
        <v>0</v>
      </c>
      <c r="S48" s="18">
        <v>4</v>
      </c>
      <c r="T48" s="18"/>
      <c r="U48" s="12">
        <f t="shared" si="0"/>
        <v>4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VLOOKUP($A49,'6.6'!$A$9:$W$200,23,0)</f>
        <v>0</v>
      </c>
      <c r="E49" s="18">
        <v>6</v>
      </c>
      <c r="F49" s="18"/>
      <c r="G49" s="18"/>
      <c r="H49" s="12">
        <f t="shared" si="3"/>
        <v>6</v>
      </c>
      <c r="I49" s="18">
        <v>2</v>
      </c>
      <c r="J49" s="18"/>
      <c r="K49" s="18"/>
      <c r="L49" s="12">
        <f t="shared" si="4"/>
        <v>2</v>
      </c>
      <c r="M49" s="18"/>
      <c r="N49" s="18"/>
      <c r="O49" s="18"/>
      <c r="P49" s="18"/>
      <c r="Q49" s="18"/>
      <c r="R49" s="14">
        <f t="shared" si="5"/>
        <v>0</v>
      </c>
      <c r="S49" s="18">
        <v>4</v>
      </c>
      <c r="T49" s="18"/>
      <c r="U49" s="12">
        <f t="shared" si="0"/>
        <v>4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VLOOKUP($A50,'6.6'!$A$9:$W$200,23,0)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VLOOKUP($A51,'6.6'!$A$9:$W$200,23,0)</f>
        <v>0</v>
      </c>
      <c r="E51" s="18">
        <v>6</v>
      </c>
      <c r="F51" s="18"/>
      <c r="G51" s="18"/>
      <c r="H51" s="12">
        <f t="shared" si="3"/>
        <v>6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VLOOKUP($A52,'6.6'!$A$9:$W$200,23,0)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VLOOKUP($A53,'6.6'!$A$9:$W$200,23,0)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VLOOKUP($A54,'6.6'!$A$9:$W$200,23,0)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100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VLOOKUP($A55,'6.6'!$A$9:$W$200,23,0)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VLOOKUP($A56,'6.6'!$A$9:$W$200,23,0)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VLOOKUP($A57,'6.6'!$A$9:$W$200,23,0)</f>
        <v>0</v>
      </c>
      <c r="E57" s="18"/>
      <c r="F57" s="18"/>
      <c r="G57" s="18"/>
      <c r="H57" s="12">
        <f t="shared" si="3"/>
        <v>0</v>
      </c>
      <c r="I57" s="18"/>
      <c r="J57" s="18"/>
      <c r="K57" s="18"/>
      <c r="L57" s="12">
        <f t="shared" si="4"/>
        <v>0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VLOOKUP($A58,'6.6'!$A$9:$W$200,23,0)</f>
        <v>0</v>
      </c>
      <c r="E58" s="18">
        <v>5</v>
      </c>
      <c r="F58" s="18"/>
      <c r="G58" s="18"/>
      <c r="H58" s="12">
        <f>SUM(E58:G58)</f>
        <v>5</v>
      </c>
      <c r="I58" s="18">
        <v>2</v>
      </c>
      <c r="J58" s="18"/>
      <c r="K58" s="18"/>
      <c r="L58" s="12">
        <f t="shared" si="4"/>
        <v>2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3</v>
      </c>
      <c r="W58" s="18">
        <v>3</v>
      </c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VLOOKUP($A59,'6.6'!$A$9:$W$200,23,0)</f>
        <v>9</v>
      </c>
      <c r="E59" s="18"/>
      <c r="F59" s="18"/>
      <c r="G59" s="18"/>
      <c r="H59" s="12">
        <f t="shared" si="3"/>
        <v>0</v>
      </c>
      <c r="I59" s="18">
        <v>4</v>
      </c>
      <c r="J59" s="18"/>
      <c r="K59" s="18"/>
      <c r="L59" s="12">
        <f t="shared" si="4"/>
        <v>4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5</v>
      </c>
      <c r="W59" s="18">
        <v>5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VLOOKUP($A60,'6.6'!$A$9:$W$200,23,0)</f>
        <v>0</v>
      </c>
      <c r="E60" s="18">
        <v>6</v>
      </c>
      <c r="F60" s="18"/>
      <c r="G60" s="18"/>
      <c r="H60" s="12">
        <f t="shared" si="3"/>
        <v>6</v>
      </c>
      <c r="I60" s="18">
        <v>3</v>
      </c>
      <c r="J60" s="18"/>
      <c r="K60" s="18"/>
      <c r="L60" s="12">
        <f t="shared" si="4"/>
        <v>3</v>
      </c>
      <c r="M60" s="18"/>
      <c r="N60" s="18"/>
      <c r="O60" s="18"/>
      <c r="P60" s="18"/>
      <c r="Q60" s="18"/>
      <c r="R60" s="14">
        <f t="shared" si="5"/>
        <v>0</v>
      </c>
      <c r="S60" s="18">
        <v>3</v>
      </c>
      <c r="T60" s="18"/>
      <c r="U60" s="12">
        <f t="shared" si="7"/>
        <v>3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VLOOKUP($A61,'6.6'!$A$9:$W$200,23,0)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VLOOKUP($A62,'6.6'!$A$9:$W$200,23,0)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VLOOKUP($A63,'6.6'!$A$9:$W$200,23,0)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VLOOKUP($A64,'6.6'!$A$9:$W$200,23,0)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VLOOKUP($A65,'6.6'!$A$9:$W$200,23,0)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VLOOKUP($A66,'6.6'!$A$9:$W$200,23,0)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VLOOKUP($A67,'6.6'!$A$9:$W$200,23,0)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VLOOKUP($A68,'6.6'!$A$9:$W$200,23,0)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VLOOKUP($A69,'6.6'!$A$9:$W$200,23,0)</f>
        <v>0</v>
      </c>
      <c r="E69" s="18"/>
      <c r="F69" s="18"/>
      <c r="G69" s="18"/>
      <c r="H69" s="12">
        <f t="shared" si="12"/>
        <v>0</v>
      </c>
      <c r="I69" s="18"/>
      <c r="J69" s="18"/>
      <c r="K69" s="18"/>
      <c r="L69" s="12">
        <f t="shared" si="4"/>
        <v>0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VLOOKUP($A70,'6.6'!$A$9:$W$200,23,0)</f>
        <v>0</v>
      </c>
      <c r="E70" s="18">
        <v>3</v>
      </c>
      <c r="F70" s="18"/>
      <c r="G70" s="18"/>
      <c r="H70" s="12">
        <f>SUM(E70:G70)</f>
        <v>3</v>
      </c>
      <c r="I70" s="18">
        <v>5</v>
      </c>
      <c r="J70" s="18"/>
      <c r="K70" s="18"/>
      <c r="L70" s="12">
        <f t="shared" si="4"/>
        <v>5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-2</v>
      </c>
      <c r="W70" s="18"/>
      <c r="X70" s="19">
        <f>W70-V70</f>
        <v>2</v>
      </c>
      <c r="Y70" s="99" t="s">
        <v>70</v>
      </c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VLOOKUP($A71,'6.6'!$A$9:$W$200,23,0)</f>
        <v>0</v>
      </c>
      <c r="E71" s="18">
        <v>4</v>
      </c>
      <c r="F71" s="18"/>
      <c r="G71" s="18"/>
      <c r="H71" s="12">
        <f>SUM(E71:G71)</f>
        <v>4</v>
      </c>
      <c r="I71" s="18">
        <v>2</v>
      </c>
      <c r="J71" s="18"/>
      <c r="K71" s="18"/>
      <c r="L71" s="12">
        <f t="shared" si="4"/>
        <v>2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2</v>
      </c>
      <c r="W71" s="18"/>
      <c r="X71" s="19">
        <f>W71-V71</f>
        <v>-2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VLOOKUP($A72,'6.6'!$A$9:$W$200,23,0)</f>
        <v>0</v>
      </c>
      <c r="E72" s="18">
        <v>3</v>
      </c>
      <c r="F72" s="18"/>
      <c r="G72" s="18"/>
      <c r="H72" s="12">
        <f t="shared" si="12"/>
        <v>3</v>
      </c>
      <c r="I72" s="18">
        <v>2</v>
      </c>
      <c r="J72" s="18"/>
      <c r="K72" s="18"/>
      <c r="L72" s="12">
        <f t="shared" si="4"/>
        <v>2</v>
      </c>
      <c r="M72" s="18"/>
      <c r="N72" s="18"/>
      <c r="O72" s="18"/>
      <c r="P72" s="18"/>
      <c r="Q72" s="18"/>
      <c r="R72" s="14">
        <f t="shared" si="5"/>
        <v>0</v>
      </c>
      <c r="S72" s="18">
        <v>1</v>
      </c>
      <c r="T72" s="18"/>
      <c r="U72" s="12">
        <f t="shared" si="13"/>
        <v>1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VLOOKUP($A73,'6.6'!$A$9:$W$200,23,0)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VLOOKUP($A74,'6.6'!$A$9:$W$200,23,0)</f>
        <v>1</v>
      </c>
      <c r="E74" s="18">
        <v>3</v>
      </c>
      <c r="F74" s="18"/>
      <c r="G74" s="18"/>
      <c r="H74" s="12">
        <f t="shared" ref="H74:H87" si="15">SUM(E74:G74)</f>
        <v>3</v>
      </c>
      <c r="I74" s="18"/>
      <c r="J74" s="18"/>
      <c r="K74" s="18"/>
      <c r="L74" s="12">
        <f t="shared" ref="L74:L137" si="16">SUM(I74:K74)</f>
        <v>0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VLOOKUP($A75,'6.6'!$A$9:$W$200,23,0)</f>
        <v>4</v>
      </c>
      <c r="E75" s="18">
        <v>2</v>
      </c>
      <c r="F75" s="18"/>
      <c r="G75" s="18"/>
      <c r="H75" s="12">
        <f t="shared" si="15"/>
        <v>2</v>
      </c>
      <c r="I75" s="18">
        <v>2</v>
      </c>
      <c r="J75" s="18"/>
      <c r="K75" s="18"/>
      <c r="L75" s="12">
        <f t="shared" si="16"/>
        <v>2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VLOOKUP($A76,'6.6'!$A$9:$W$200,23,0)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VLOOKUP($A77,'6.6'!$A$9:$W$200,23,0)</f>
        <v>4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3</v>
      </c>
      <c r="W77" s="18">
        <v>3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VLOOKUP($A78,'6.6'!$A$9:$W$200,23,0)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VLOOKUP($A79,'6.6'!$A$9:$W$200,23,0)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VLOOKUP($A80,'6.6'!$A$9:$W$200,23,0)</f>
        <v>4</v>
      </c>
      <c r="E80" s="18"/>
      <c r="F80" s="18"/>
      <c r="G80" s="18"/>
      <c r="H80" s="12">
        <f t="shared" si="15"/>
        <v>0</v>
      </c>
      <c r="I80" s="18">
        <v>1</v>
      </c>
      <c r="J80" s="18"/>
      <c r="K80" s="18"/>
      <c r="L80" s="12">
        <f t="shared" si="16"/>
        <v>1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VLOOKUP($A81,'6.6'!$A$9:$W$200,23,0)</f>
        <v>1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VLOOKUP($A82,'6.6'!$A$9:$W$200,23,0)</f>
        <v>6</v>
      </c>
      <c r="E82" s="18"/>
      <c r="F82" s="18"/>
      <c r="G82" s="18"/>
      <c r="H82" s="12">
        <f t="shared" si="15"/>
        <v>0</v>
      </c>
      <c r="I82" s="18">
        <v>3</v>
      </c>
      <c r="J82" s="18"/>
      <c r="K82" s="18"/>
      <c r="L82" s="12">
        <f t="shared" si="16"/>
        <v>3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3</v>
      </c>
      <c r="W82" s="18">
        <v>3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VLOOKUP($A83,'6.6'!$A$9:$W$200,23,0)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VLOOKUP($A84,'6.6'!$A$9:$W$200,23,0)</f>
        <v>9</v>
      </c>
      <c r="E84" s="18"/>
      <c r="F84" s="18"/>
      <c r="G84" s="18"/>
      <c r="H84" s="12">
        <f>SUM(E84:G84)</f>
        <v>0</v>
      </c>
      <c r="I84" s="18">
        <v>4</v>
      </c>
      <c r="J84" s="18"/>
      <c r="K84" s="18"/>
      <c r="L84" s="12">
        <f t="shared" si="16"/>
        <v>4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5</v>
      </c>
      <c r="W84" s="18">
        <v>5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VLOOKUP($A85,'6.6'!$A$9:$W$200,23,0)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1</v>
      </c>
      <c r="J85" s="18"/>
      <c r="K85" s="18"/>
      <c r="L85" s="12">
        <f t="shared" si="16"/>
        <v>1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VLOOKUP($A86,'6.6'!$A$9:$W$200,23,0)</f>
        <v>2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3</v>
      </c>
      <c r="W86" s="18">
        <v>3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VLOOKUP($A87,'6.6'!$A$9:$W$200,23,0)</f>
        <v>4</v>
      </c>
      <c r="E87" s="18">
        <v>2</v>
      </c>
      <c r="F87" s="18"/>
      <c r="G87" s="18"/>
      <c r="H87" s="12">
        <f t="shared" si="15"/>
        <v>2</v>
      </c>
      <c r="I87" s="18">
        <v>3</v>
      </c>
      <c r="J87" s="18"/>
      <c r="K87" s="18"/>
      <c r="L87" s="12">
        <f t="shared" si="16"/>
        <v>3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2</v>
      </c>
      <c r="W87" s="18">
        <v>2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VLOOKUP($A88,'6.6'!$A$9:$W$200,23,0)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VLOOKUP($A89,'6.6'!$A$9:$W$200,23,0)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VLOOKUP($A90,'6.6'!$A$9:$W$200,23,0)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VLOOKUP($A92,'6.6'!$A$9:$W$200,23,0)</f>
        <v>1</v>
      </c>
      <c r="E92" s="18">
        <v>1</v>
      </c>
      <c r="F92" s="18"/>
      <c r="G92" s="18"/>
      <c r="H92" s="12">
        <f t="shared" si="12"/>
        <v>1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VLOOKUP($A93,'6.6'!$A$9:$W$200,23,0)</f>
        <v>0</v>
      </c>
      <c r="E93" s="18">
        <v>2</v>
      </c>
      <c r="F93" s="18"/>
      <c r="G93" s="18"/>
      <c r="H93" s="12">
        <f t="shared" si="12"/>
        <v>2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VLOOKUP($A94,'6.6'!$A$9:$W$200,23,0)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VLOOKUP($A95,'6.6'!$A$9:$W$200,23,0)</f>
        <v>0</v>
      </c>
      <c r="E95" s="18">
        <v>1</v>
      </c>
      <c r="F95" s="18"/>
      <c r="G95" s="18"/>
      <c r="H95" s="12">
        <f t="shared" si="12"/>
        <v>1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VLOOKUP($A96,'6.6'!$A$9:$W$200,23,0)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VLOOKUP($A97,'6.6'!$A$9:$W$200,23,0)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VLOOKUP($A98,'6.6'!$A$9:$W$200,23,0)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VLOOKUP($A99,'6.6'!$A$9:$W$200,23,0)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VLOOKUP($A100,'6.6'!$A$9:$W$200,23,0)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VLOOKUP($A101,'6.6'!$A$9:$W$200,23,0)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VLOOKUP($A102,'6.6'!$A$9:$W$200,23,0)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VLOOKUP($A103,'6.6'!$A$9:$W$200,23,0)</f>
        <v>0</v>
      </c>
      <c r="E103" s="18">
        <v>1</v>
      </c>
      <c r="F103" s="18"/>
      <c r="G103" s="18"/>
      <c r="H103" s="12">
        <f t="shared" si="12"/>
        <v>1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VLOOKUP($A104,'6.6'!$A$9:$W$200,23,0)</f>
        <v>2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2</v>
      </c>
      <c r="W104" s="18">
        <v>2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VLOOKUP($A105,'6.6'!$A$9:$W$200,23,0)</f>
        <v>1</v>
      </c>
      <c r="E105" s="18"/>
      <c r="F105" s="18"/>
      <c r="G105" s="18"/>
      <c r="H105" s="12">
        <f t="shared" si="12"/>
        <v>0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VLOOKUP($A106,'6.6'!$A$9:$W$200,23,0)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VLOOKUP($A107,'6.6'!$A$9:$W$200,23,0)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VLOOKUP($A108,'6.6'!$A$9:$W$200,23,0)</f>
        <v>6</v>
      </c>
      <c r="E108" s="18">
        <v>12</v>
      </c>
      <c r="F108" s="18"/>
      <c r="G108" s="18"/>
      <c r="H108" s="12">
        <f>SUM(E108:G108)</f>
        <v>12</v>
      </c>
      <c r="I108" s="18">
        <v>5</v>
      </c>
      <c r="J108" s="18"/>
      <c r="K108" s="18"/>
      <c r="L108" s="12">
        <f t="shared" si="16"/>
        <v>5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13</v>
      </c>
      <c r="W108" s="18">
        <v>12</v>
      </c>
      <c r="X108" s="19">
        <f>W108-V108</f>
        <v>-1</v>
      </c>
      <c r="Y108" s="98" t="s">
        <v>70</v>
      </c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VLOOKUP($A109,'6.6'!$A$9:$W$200,23,0)</f>
        <v>5</v>
      </c>
      <c r="E109" s="18">
        <v>9</v>
      </c>
      <c r="F109" s="18"/>
      <c r="G109" s="18"/>
      <c r="H109" s="12">
        <f t="shared" si="12"/>
        <v>9</v>
      </c>
      <c r="I109" s="18">
        <v>6</v>
      </c>
      <c r="J109" s="18"/>
      <c r="K109" s="18"/>
      <c r="L109" s="12">
        <f t="shared" si="16"/>
        <v>6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8</v>
      </c>
      <c r="W109" s="18">
        <v>8</v>
      </c>
      <c r="X109" s="19">
        <f t="shared" ref="X109:X117" si="26">W109-V109</f>
        <v>0</v>
      </c>
      <c r="Y109" s="98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VLOOKUP($A110,'6.6'!$A$9:$W$200,23,0)</f>
        <v>2</v>
      </c>
      <c r="E110" s="18">
        <v>12</v>
      </c>
      <c r="F110" s="18"/>
      <c r="G110" s="18"/>
      <c r="H110" s="12">
        <f>SUM(E110:G110)</f>
        <v>12</v>
      </c>
      <c r="I110" s="18">
        <v>6</v>
      </c>
      <c r="J110" s="18"/>
      <c r="K110" s="18"/>
      <c r="L110" s="12">
        <f t="shared" si="16"/>
        <v>6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8</v>
      </c>
      <c r="W110" s="18">
        <v>9</v>
      </c>
      <c r="X110" s="19">
        <f>W110-V110</f>
        <v>1</v>
      </c>
      <c r="Y110" s="98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VLOOKUP($A111,'6.6'!$A$9:$W$200,23,0)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VLOOKUP($A112,'6.6'!$A$9:$W$200,23,0)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VLOOKUP($A113,'6.6'!$A$9:$W$200,23,0)</f>
        <v>3</v>
      </c>
      <c r="E113" s="18">
        <v>9</v>
      </c>
      <c r="F113" s="18"/>
      <c r="G113" s="18"/>
      <c r="H113" s="12">
        <f t="shared" si="12"/>
        <v>9</v>
      </c>
      <c r="I113" s="18">
        <v>4</v>
      </c>
      <c r="J113" s="18"/>
      <c r="K113" s="18"/>
      <c r="L113" s="12">
        <f t="shared" si="16"/>
        <v>4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8</v>
      </c>
      <c r="W113" s="18">
        <v>8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VLOOKUP($A114,'6.6'!$A$9:$W$200,23,0)</f>
        <v>0</v>
      </c>
      <c r="E114" s="18">
        <v>18</v>
      </c>
      <c r="F114" s="18"/>
      <c r="G114" s="18"/>
      <c r="H114" s="12">
        <f>SUM(E114:G114)</f>
        <v>18</v>
      </c>
      <c r="I114" s="18">
        <v>15</v>
      </c>
      <c r="J114" s="18"/>
      <c r="K114" s="18"/>
      <c r="L114" s="12">
        <f t="shared" si="16"/>
        <v>15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3</v>
      </c>
      <c r="W114" s="18">
        <v>3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VLOOKUP($A115,'6.6'!$A$9:$W$200,23,0)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VLOOKUP($A116,'6.6'!$A$9:$W$200,23,0)</f>
        <v>0</v>
      </c>
      <c r="E116" s="18">
        <v>18</v>
      </c>
      <c r="F116" s="18"/>
      <c r="G116" s="18"/>
      <c r="H116" s="12">
        <f>SUM(E116:G116)</f>
        <v>18</v>
      </c>
      <c r="I116" s="18">
        <v>1</v>
      </c>
      <c r="J116" s="18"/>
      <c r="K116" s="18"/>
      <c r="L116" s="12">
        <f t="shared" si="16"/>
        <v>1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17</v>
      </c>
      <c r="W116" s="18">
        <v>17</v>
      </c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VLOOKUP($A117,'6.6'!$A$9:$W$200,23,0)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VLOOKUP($A118,'6.6'!$A$9:$W$200,23,0)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VLOOKUP($A119,'6.6'!$A$9:$W$200,23,0)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VLOOKUP($A120,'6.6'!$A$9:$W$200,23,0)</f>
        <v>9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9</v>
      </c>
      <c r="W120" s="18">
        <v>9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VLOOKUP($A121,'6.6'!$A$9:$W$200,23,0)</f>
        <v>46</v>
      </c>
      <c r="E121" s="18"/>
      <c r="F121" s="18"/>
      <c r="G121" s="18"/>
      <c r="H121" s="12">
        <f t="shared" si="27"/>
        <v>0</v>
      </c>
      <c r="I121" s="18">
        <v>12</v>
      </c>
      <c r="J121" s="18"/>
      <c r="K121" s="18"/>
      <c r="L121" s="12">
        <f t="shared" si="16"/>
        <v>12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34</v>
      </c>
      <c r="W121" s="18">
        <v>33</v>
      </c>
      <c r="X121" s="19">
        <f t="shared" si="30"/>
        <v>-1</v>
      </c>
      <c r="Y121" s="21" t="s">
        <v>43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VLOOKUP($A122,'6.6'!$A$9:$W$200,23,0)</f>
        <v>10</v>
      </c>
      <c r="E122" s="18"/>
      <c r="F122" s="18"/>
      <c r="G122" s="18"/>
      <c r="H122" s="12">
        <f t="shared" si="27"/>
        <v>0</v>
      </c>
      <c r="I122" s="18">
        <v>7</v>
      </c>
      <c r="J122" s="18"/>
      <c r="K122" s="18"/>
      <c r="L122" s="12">
        <f t="shared" si="16"/>
        <v>7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3</v>
      </c>
      <c r="W122" s="18">
        <v>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VLOOKUP($A123,'6.6'!$A$9:$W$200,23,0)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VLOOKUP($A124,'6.6'!$A$9:$W$200,23,0)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VLOOKUP($A125,'6.6'!$A$9:$W$200,23,0)</f>
        <v>65</v>
      </c>
      <c r="E125" s="18"/>
      <c r="F125" s="18"/>
      <c r="G125" s="18"/>
      <c r="H125" s="12">
        <f t="shared" si="27"/>
        <v>0</v>
      </c>
      <c r="I125" s="18">
        <v>23</v>
      </c>
      <c r="J125" s="18"/>
      <c r="K125" s="18"/>
      <c r="L125" s="12">
        <f t="shared" si="16"/>
        <v>23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42</v>
      </c>
      <c r="W125" s="18">
        <f>30+12</f>
        <v>42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VLOOKUP($A126,'6.6'!$A$9:$W$200,23,0)</f>
        <v>3</v>
      </c>
      <c r="E126" s="18"/>
      <c r="F126" s="18"/>
      <c r="G126" s="18"/>
      <c r="H126" s="12">
        <f t="shared" si="27"/>
        <v>0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2</v>
      </c>
      <c r="W126" s="18">
        <v>2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VLOOKUP($A127,'6.6'!$A$9:$W$200,23,0)</f>
        <v>7</v>
      </c>
      <c r="E127" s="18"/>
      <c r="F127" s="18"/>
      <c r="G127" s="18"/>
      <c r="H127" s="12">
        <f t="shared" si="27"/>
        <v>0</v>
      </c>
      <c r="I127" s="18">
        <v>3</v>
      </c>
      <c r="J127" s="18"/>
      <c r="K127" s="18"/>
      <c r="L127" s="12">
        <f t="shared" si="16"/>
        <v>3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4</v>
      </c>
      <c r="W127" s="18">
        <v>4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VLOOKUP($A128,'6.6'!$A$9:$W$200,23,0)</f>
        <v>15</v>
      </c>
      <c r="E128" s="18">
        <v>27</v>
      </c>
      <c r="F128" s="18"/>
      <c r="G128" s="18"/>
      <c r="H128" s="12">
        <f t="shared" si="27"/>
        <v>27</v>
      </c>
      <c r="I128" s="18">
        <v>5</v>
      </c>
      <c r="J128" s="18"/>
      <c r="K128" s="18"/>
      <c r="L128" s="12">
        <f t="shared" si="16"/>
        <v>5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37</v>
      </c>
      <c r="W128" s="18">
        <f>24+13</f>
        <v>37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VLOOKUP($A129,'6.6'!$A$9:$W$200,23,0)</f>
        <v>29</v>
      </c>
      <c r="E129" s="18">
        <v>13</v>
      </c>
      <c r="F129" s="18"/>
      <c r="G129" s="18"/>
      <c r="H129" s="12">
        <f t="shared" si="27"/>
        <v>13</v>
      </c>
      <c r="I129" s="18">
        <v>20</v>
      </c>
      <c r="J129" s="18"/>
      <c r="K129" s="18"/>
      <c r="L129" s="12">
        <f t="shared" si="16"/>
        <v>20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22</v>
      </c>
      <c r="W129" s="18">
        <v>22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VLOOKUP($A130,'6.6'!$A$9:$W$200,23,0)</f>
        <v>24</v>
      </c>
      <c r="E130" s="18">
        <v>27</v>
      </c>
      <c r="F130" s="18"/>
      <c r="G130" s="18"/>
      <c r="H130" s="12">
        <f t="shared" si="12"/>
        <v>27</v>
      </c>
      <c r="I130" s="18">
        <v>8</v>
      </c>
      <c r="J130" s="18"/>
      <c r="K130" s="18"/>
      <c r="L130" s="12">
        <f t="shared" si="16"/>
        <v>8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43</v>
      </c>
      <c r="W130" s="18">
        <f>17+27</f>
        <v>44</v>
      </c>
      <c r="X130" s="19">
        <f t="shared" si="30"/>
        <v>1</v>
      </c>
      <c r="Y130" s="21" t="s">
        <v>135</v>
      </c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VLOOKUP($A132,'6.6'!$A$9:$W$200,23,0)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VLOOKUP($A133,'6.6'!$A$9:$W$200,23,0)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VLOOKUP($A134,'6.6'!$A$9:$W$200,23,0)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VLOOKUP($A135,'6.6'!$A$9:$W$200,23,0)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VLOOKUP($A136,'6.6'!$A$9:$W$200,23,0)</f>
        <v>0</v>
      </c>
      <c r="E136" s="18">
        <v>50</v>
      </c>
      <c r="F136" s="18"/>
      <c r="G136" s="18"/>
      <c r="H136" s="12">
        <f>SUM(E136:G136)</f>
        <v>50</v>
      </c>
      <c r="I136" s="18">
        <v>4</v>
      </c>
      <c r="J136" s="18"/>
      <c r="K136" s="18"/>
      <c r="L136" s="12">
        <f t="shared" si="16"/>
        <v>4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46</v>
      </c>
      <c r="W136" s="18">
        <v>46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VLOOKUP($A137,'6.6'!$A$9:$W$200,23,0)</f>
        <v>0</v>
      </c>
      <c r="E137" s="18">
        <v>30</v>
      </c>
      <c r="F137" s="18"/>
      <c r="G137" s="18"/>
      <c r="H137" s="12">
        <f>SUM(E137:G137)</f>
        <v>30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30</v>
      </c>
      <c r="W137" s="18">
        <v>30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VLOOKUP($A138,'6.6'!$A$9:$W$200,23,0)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VLOOKUP($A139,'6.6'!$A$9:$W$200,23,0)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VLOOKUP($A140,'6.6'!$A$9:$W$200,23,0)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VLOOKUP($A141,'6.6'!$A$9:$W$200,23,0)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VLOOKUP($A142,'6.6'!$A$9:$W$200,23,0)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VLOOKUP($A143,'6.6'!$A$9:$W$200,23,0)</f>
        <v>0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0</v>
      </c>
      <c r="W143" s="18"/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VLOOKUP($A144,'6.6'!$A$9:$W$200,23,0)</f>
        <v>8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8</v>
      </c>
      <c r="W144" s="18">
        <v>8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VLOOKUP($A145,'6.6'!$A$9:$W$200,23,0)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VLOOKUP($A146,'6.6'!$A$9:$W$200,23,0)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VLOOKUP($A147,'6.6'!$A$9:$W$200,23,0)</f>
        <v>12</v>
      </c>
      <c r="E147" s="18"/>
      <c r="F147" s="18"/>
      <c r="G147" s="18"/>
      <c r="H147" s="12">
        <f t="shared" si="31"/>
        <v>0</v>
      </c>
      <c r="I147" s="18">
        <v>1</v>
      </c>
      <c r="J147" s="18"/>
      <c r="K147" s="18"/>
      <c r="L147" s="12">
        <f t="shared" si="35"/>
        <v>1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11</v>
      </c>
      <c r="W147" s="18">
        <v>11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VLOOKUP($A148,'6.6'!$A$9:$W$200,23,0)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VLOOKUP($A149,'6.6'!$A$9:$W$200,23,0)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VLOOKUP($A150,'6.6'!$A$9:$W$200,23,0)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VLOOKUP($A151,'6.6'!$A$9:$W$200,23,0)</f>
        <v>5</v>
      </c>
      <c r="E151" s="18"/>
      <c r="F151" s="18"/>
      <c r="G151" s="18"/>
      <c r="H151" s="12">
        <f t="shared" si="31"/>
        <v>0</v>
      </c>
      <c r="I151" s="18">
        <v>1</v>
      </c>
      <c r="J151" s="18"/>
      <c r="K151" s="18"/>
      <c r="L151" s="12">
        <f t="shared" si="35"/>
        <v>1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VLOOKUP($A152,'6.6'!$A$9:$W$200,23,0)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VLOOKUP($A153,'6.6'!$A$9:$W$200,23,0)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VLOOKUP($A154,'6.6'!$A$9:$W$200,23,0)</f>
        <v>130</v>
      </c>
      <c r="E154" s="18"/>
      <c r="F154" s="18"/>
      <c r="G154" s="18"/>
      <c r="H154" s="12">
        <f t="shared" si="31"/>
        <v>0</v>
      </c>
      <c r="I154" s="18">
        <v>11</v>
      </c>
      <c r="J154" s="18"/>
      <c r="K154" s="18"/>
      <c r="L154" s="12">
        <f t="shared" si="35"/>
        <v>11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119</v>
      </c>
      <c r="W154" s="18">
        <v>119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VLOOKUP($A155,'6.6'!$A$9:$W$200,23,0)</f>
        <v>58</v>
      </c>
      <c r="E155" s="18"/>
      <c r="F155" s="18"/>
      <c r="G155" s="18"/>
      <c r="H155" s="12">
        <f t="shared" si="31"/>
        <v>0</v>
      </c>
      <c r="I155" s="18">
        <v>3</v>
      </c>
      <c r="J155" s="18"/>
      <c r="K155" s="18"/>
      <c r="L155" s="12">
        <f t="shared" si="35"/>
        <v>3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55</v>
      </c>
      <c r="W155" s="18">
        <f>36+19</f>
        <v>55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VLOOKUP($A156,'6.6'!$A$9:$W$200,23,0)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 t="s">
        <v>43</v>
      </c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VLOOKUP($A157,'6.6'!$A$9:$W$200,23,0)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VLOOKUP($A158,'6.6'!$A$9:$W$200,23,0)</f>
        <v>0</v>
      </c>
      <c r="E158" s="18">
        <v>3</v>
      </c>
      <c r="F158" s="18"/>
      <c r="G158" s="18"/>
      <c r="H158" s="12">
        <f t="shared" ref="H158:H197" si="41">SUM(E158:G158)</f>
        <v>3</v>
      </c>
      <c r="I158" s="18">
        <v>3</v>
      </c>
      <c r="J158" s="18"/>
      <c r="K158" s="18"/>
      <c r="L158" s="12">
        <f t="shared" si="35"/>
        <v>3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VLOOKUP($A159,'6.6'!$A$9:$W$200,23,0)</f>
        <v>0</v>
      </c>
      <c r="E159" s="18">
        <v>2</v>
      </c>
      <c r="F159" s="18"/>
      <c r="G159" s="18"/>
      <c r="H159" s="12">
        <f t="shared" si="41"/>
        <v>2</v>
      </c>
      <c r="I159" s="18">
        <v>2</v>
      </c>
      <c r="J159" s="18"/>
      <c r="K159" s="18"/>
      <c r="L159" s="12">
        <f t="shared" si="35"/>
        <v>2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VLOOKUP($A160,'6.6'!$A$9:$W$200,23,0)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VLOOKUP($A161,'6.6'!$A$9:$W$200,23,0)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VLOOKUP($A162,'6.6'!$A$9:$W$200,23,0)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VLOOKUP($A163,'6.6'!$A$9:$W$200,23,0)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VLOOKUP($A164,'6.6'!$A$9:$W$200,23,0)</f>
        <v>0</v>
      </c>
      <c r="E164" s="18">
        <v>4</v>
      </c>
      <c r="F164" s="18"/>
      <c r="G164" s="18"/>
      <c r="H164" s="12">
        <f t="shared" si="41"/>
        <v>4</v>
      </c>
      <c r="I164" s="18">
        <v>4</v>
      </c>
      <c r="J164" s="18"/>
      <c r="K164" s="18"/>
      <c r="L164" s="12">
        <f t="shared" si="35"/>
        <v>4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VLOOKUP($A165,'6.6'!$A$9:$W$200,23,0)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VLOOKUP($A166,'6.6'!$A$9:$W$200,23,0)</f>
        <v>0</v>
      </c>
      <c r="E166" s="18">
        <v>2</v>
      </c>
      <c r="F166" s="18"/>
      <c r="G166" s="18"/>
      <c r="H166" s="12">
        <f t="shared" si="41"/>
        <v>2</v>
      </c>
      <c r="I166" s="18">
        <v>2</v>
      </c>
      <c r="J166" s="18"/>
      <c r="K166" s="18"/>
      <c r="L166" s="12">
        <f t="shared" si="35"/>
        <v>2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VLOOKUP($A167,'6.6'!$A$9:$W$200,23,0)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VLOOKUP($A168,'6.6'!$A$9:$W$200,23,0)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VLOOKUP($A169,'6.6'!$A$9:$W$200,23,0)</f>
        <v>0</v>
      </c>
      <c r="E169" s="18">
        <v>8</v>
      </c>
      <c r="F169" s="18"/>
      <c r="G169" s="18"/>
      <c r="H169" s="12">
        <f>SUM(E169:G169)</f>
        <v>8</v>
      </c>
      <c r="I169" s="18">
        <v>8</v>
      </c>
      <c r="J169" s="18"/>
      <c r="K169" s="18"/>
      <c r="L169" s="12">
        <f t="shared" si="35"/>
        <v>8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VLOOKUP($A170,'6.6'!$A$9:$W$200,23,0)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VLOOKUP($A171,'6.6'!$A$9:$W$200,23,0)</f>
        <v>0</v>
      </c>
      <c r="E171" s="18">
        <v>3</v>
      </c>
      <c r="F171" s="18"/>
      <c r="G171" s="18"/>
      <c r="H171" s="12">
        <f>SUM(E171:G171)</f>
        <v>3</v>
      </c>
      <c r="I171" s="18">
        <v>3</v>
      </c>
      <c r="J171" s="18"/>
      <c r="K171" s="18"/>
      <c r="L171" s="12">
        <f t="shared" si="35"/>
        <v>3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VLOOKUP($A172,'6.6'!$A$9:$W$200,23,0)</f>
        <v>0</v>
      </c>
      <c r="E172" s="18"/>
      <c r="F172" s="18"/>
      <c r="G172" s="18"/>
      <c r="H172" s="12">
        <f t="shared" si="41"/>
        <v>0</v>
      </c>
      <c r="I172" s="18"/>
      <c r="J172" s="18"/>
      <c r="K172" s="18"/>
      <c r="L172" s="12">
        <f t="shared" si="35"/>
        <v>0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VLOOKUP($A173,'6.6'!$A$9:$W$200,23,0)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VLOOKUP($A174,'6.6'!$A$9:$W$200,23,0)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VLOOKUP($A175,'6.6'!$A$9:$W$200,23,0)</f>
        <v>0</v>
      </c>
      <c r="E175" s="18">
        <v>2</v>
      </c>
      <c r="F175" s="18"/>
      <c r="G175" s="18"/>
      <c r="H175" s="12">
        <f t="shared" si="41"/>
        <v>2</v>
      </c>
      <c r="I175" s="18">
        <v>2</v>
      </c>
      <c r="J175" s="18"/>
      <c r="K175" s="18"/>
      <c r="L175" s="12">
        <f t="shared" si="35"/>
        <v>2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VLOOKUP($A176,'6.6'!$A$9:$W$200,23,0)</f>
        <v>24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VLOOKUP($A177,'6.6'!$A$9:$W$200,23,0)</f>
        <v>70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70</v>
      </c>
      <c r="W177" s="18">
        <v>70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VLOOKUP($A178,'6.6'!$A$9:$W$200,23,0)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VLOOKUP($A179,'6.6'!$A$9:$W$200,23,0)</f>
        <v>0</v>
      </c>
      <c r="E179" s="18">
        <v>9</v>
      </c>
      <c r="F179" s="18"/>
      <c r="G179" s="18"/>
      <c r="H179" s="12">
        <f t="shared" si="41"/>
        <v>9</v>
      </c>
      <c r="I179" s="18">
        <v>9</v>
      </c>
      <c r="J179" s="18"/>
      <c r="K179" s="18"/>
      <c r="L179" s="12">
        <f t="shared" si="35"/>
        <v>9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VLOOKUP($A180,'6.6'!$A$9:$W$200,23,0)</f>
        <v>0</v>
      </c>
      <c r="E180" s="18">
        <v>3</v>
      </c>
      <c r="F180" s="18"/>
      <c r="G180" s="18"/>
      <c r="H180" s="12">
        <f t="shared" si="41"/>
        <v>3</v>
      </c>
      <c r="I180" s="18">
        <v>3</v>
      </c>
      <c r="J180" s="18"/>
      <c r="K180" s="18"/>
      <c r="L180" s="12">
        <f t="shared" si="35"/>
        <v>3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VLOOKUP($A181,'6.6'!$A$9:$W$200,23,0)</f>
        <v>0</v>
      </c>
      <c r="E181" s="18">
        <v>4</v>
      </c>
      <c r="F181" s="18"/>
      <c r="G181" s="18"/>
      <c r="H181" s="12">
        <f t="shared" si="41"/>
        <v>4</v>
      </c>
      <c r="I181" s="18">
        <v>4</v>
      </c>
      <c r="J181" s="18"/>
      <c r="K181" s="18"/>
      <c r="L181" s="12">
        <f t="shared" si="35"/>
        <v>4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VLOOKUP($A182,'6.6'!$A$9:$W$200,23,0)</f>
        <v>0</v>
      </c>
      <c r="E182" s="18">
        <v>2</v>
      </c>
      <c r="F182" s="18"/>
      <c r="G182" s="18"/>
      <c r="H182" s="12">
        <f t="shared" si="41"/>
        <v>2</v>
      </c>
      <c r="I182" s="18">
        <v>2</v>
      </c>
      <c r="J182" s="18"/>
      <c r="K182" s="18"/>
      <c r="L182" s="12">
        <f t="shared" si="35"/>
        <v>2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VLOOKUP($A183,'6.6'!$A$9:$W$200,23,0)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VLOOKUP($A184,'6.6'!$A$9:$W$200,23,0)</f>
        <v>18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18</v>
      </c>
      <c r="W184" s="18">
        <v>18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VLOOKUP($A185,'6.6'!$A$9:$W$200,23,0)</f>
        <v>34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32</v>
      </c>
      <c r="W185" s="18">
        <v>32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VLOOKUP($A186,'6.6'!$A$9:$W$200,23,0)</f>
        <v>46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46</v>
      </c>
      <c r="W186" s="18">
        <v>46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VLOOKUP($A187,'6.6'!$A$9:$W$200,23,0)</f>
        <v>107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107</v>
      </c>
      <c r="W187" s="18">
        <v>107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VLOOKUP($A188,'6.6'!$A$9:$W$200,23,0)</f>
        <v>28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28</v>
      </c>
      <c r="W188" s="18">
        <v>28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VLOOKUP($A189,'6.6'!$A$9:$W$200,23,0)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VLOOKUP($A190,'6.6'!$A$9:$W$200,23,0)</f>
        <v>20</v>
      </c>
      <c r="E190" s="18"/>
      <c r="F190" s="18"/>
      <c r="G190" s="18"/>
      <c r="H190" s="12">
        <f t="shared" si="41"/>
        <v>0</v>
      </c>
      <c r="I190" s="18">
        <v>4</v>
      </c>
      <c r="J190" s="18"/>
      <c r="K190" s="18"/>
      <c r="L190" s="12">
        <f t="shared" si="35"/>
        <v>4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16</v>
      </c>
      <c r="W190" s="18">
        <v>16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VLOOKUP($A191,'6.6'!$A$9:$W$200,23,0)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VLOOKUP($A192,'6.6'!$A$9:$W$200,23,0)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VLOOKUP($A193,'6.6'!$A$9:$W$200,23,0)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VLOOKUP($A194,'6.6'!$A$9:$W$200,23,0)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VLOOKUP($A195,'6.6'!$A$9:$W$200,23,0)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VLOOKUP($A196,'6.6'!$A$9:$W$200,23,0)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VLOOKUP($A197,'6.6'!$A$9:$W$200,23,0)</f>
        <v>0</v>
      </c>
      <c r="E197" s="18">
        <v>1</v>
      </c>
      <c r="F197" s="18"/>
      <c r="G197" s="18"/>
      <c r="H197" s="12">
        <f t="shared" si="41"/>
        <v>1</v>
      </c>
      <c r="I197" s="18">
        <v>1</v>
      </c>
      <c r="J197" s="18"/>
      <c r="K197" s="18"/>
      <c r="L197" s="12">
        <f t="shared" si="35"/>
        <v>1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958</v>
      </c>
      <c r="E200" s="34"/>
      <c r="F200" s="34"/>
      <c r="G200" s="34"/>
      <c r="H200" s="34"/>
      <c r="I200" s="33">
        <f>SUM(I9:I198)</f>
        <v>422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5</v>
      </c>
      <c r="S200" s="33">
        <f>SUM(S9:S198)</f>
        <v>41</v>
      </c>
      <c r="T200" s="34"/>
      <c r="U200" s="34"/>
      <c r="V200" s="35"/>
      <c r="W200" s="33">
        <f>SUM(W9:W198)</f>
        <v>1028</v>
      </c>
      <c r="X200" s="33">
        <f>SUM(X9:X198)</f>
        <v>-1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Y83:Y84"/>
    <mergeCell ref="Y114:Y116"/>
    <mergeCell ref="Y146:Y147"/>
    <mergeCell ref="Y70:Y71"/>
    <mergeCell ref="Y108:Y110"/>
    <mergeCell ref="O6:Q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Y54:Y56"/>
    <mergeCell ref="Y10:Y11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887" priority="28" stopIfTrue="1"/>
  </conditionalFormatting>
  <conditionalFormatting sqref="B132">
    <cfRule type="duplicateValues" dxfId="886" priority="27" stopIfTrue="1"/>
  </conditionalFormatting>
  <conditionalFormatting sqref="B118">
    <cfRule type="duplicateValues" dxfId="885" priority="26" stopIfTrue="1"/>
  </conditionalFormatting>
  <conditionalFormatting sqref="B198">
    <cfRule type="duplicateValues" dxfId="884" priority="25" stopIfTrue="1"/>
  </conditionalFormatting>
  <conditionalFormatting sqref="B201:B274">
    <cfRule type="duplicateValues" dxfId="883" priority="24" stopIfTrue="1"/>
  </conditionalFormatting>
  <conditionalFormatting sqref="B200">
    <cfRule type="duplicateValues" dxfId="882" priority="23" stopIfTrue="1"/>
  </conditionalFormatting>
  <conditionalFormatting sqref="I202">
    <cfRule type="duplicateValues" dxfId="881" priority="22" stopIfTrue="1"/>
  </conditionalFormatting>
  <conditionalFormatting sqref="I202">
    <cfRule type="duplicateValues" dxfId="880" priority="19" stopIfTrue="1"/>
    <cfRule type="duplicateValues" dxfId="879" priority="20" stopIfTrue="1"/>
    <cfRule type="duplicateValues" dxfId="878" priority="21" stopIfTrue="1"/>
  </conditionalFormatting>
  <conditionalFormatting sqref="B20">
    <cfRule type="duplicateValues" dxfId="877" priority="13" stopIfTrue="1"/>
  </conditionalFormatting>
  <conditionalFormatting sqref="B20">
    <cfRule type="duplicateValues" dxfId="876" priority="14" stopIfTrue="1"/>
  </conditionalFormatting>
  <conditionalFormatting sqref="B20">
    <cfRule type="duplicateValues" dxfId="875" priority="15" stopIfTrue="1"/>
  </conditionalFormatting>
  <conditionalFormatting sqref="B20">
    <cfRule type="duplicateValues" dxfId="874" priority="16" stopIfTrue="1"/>
    <cfRule type="duplicateValues" dxfId="873" priority="17" stopIfTrue="1"/>
    <cfRule type="duplicateValues" dxfId="872" priority="18" stopIfTrue="1"/>
  </conditionalFormatting>
  <conditionalFormatting sqref="A20:A25">
    <cfRule type="duplicateValues" dxfId="871" priority="12" stopIfTrue="1"/>
  </conditionalFormatting>
  <conditionalFormatting sqref="A26">
    <cfRule type="duplicateValues" dxfId="870" priority="11" stopIfTrue="1"/>
  </conditionalFormatting>
  <conditionalFormatting sqref="A27">
    <cfRule type="duplicateValues" dxfId="869" priority="10" stopIfTrue="1"/>
  </conditionalFormatting>
  <conditionalFormatting sqref="A28">
    <cfRule type="duplicateValues" dxfId="868" priority="9" stopIfTrue="1"/>
  </conditionalFormatting>
  <conditionalFormatting sqref="A29">
    <cfRule type="duplicateValues" dxfId="867" priority="8" stopIfTrue="1"/>
  </conditionalFormatting>
  <conditionalFormatting sqref="A30">
    <cfRule type="duplicateValues" dxfId="866" priority="7" stopIfTrue="1"/>
  </conditionalFormatting>
  <conditionalFormatting sqref="B275:B65318 B200 B5 B8:B19 B119:B131 B21:B117 B133:B197">
    <cfRule type="duplicateValues" dxfId="865" priority="29" stopIfTrue="1"/>
  </conditionalFormatting>
  <conditionalFormatting sqref="B275:B65318 B200 B5 B8:B19 B102:B117 B119:B131 B21:B99 B133:B197">
    <cfRule type="duplicateValues" dxfId="864" priority="30" stopIfTrue="1"/>
  </conditionalFormatting>
  <conditionalFormatting sqref="A200:A65318 A1:A5 A8:A19 A31:A198">
    <cfRule type="duplicateValues" dxfId="863" priority="31" stopIfTrue="1"/>
  </conditionalFormatting>
  <conditionalFormatting sqref="B200:B65318 B5 B8:B19 B21:B198">
    <cfRule type="duplicateValues" dxfId="862" priority="32" stopIfTrue="1"/>
  </conditionalFormatting>
  <conditionalFormatting sqref="B200:B65318 B1:B5 B8:B19 B21:B198">
    <cfRule type="duplicateValues" dxfId="861" priority="33" stopIfTrue="1"/>
    <cfRule type="duplicateValues" dxfId="860" priority="34" stopIfTrue="1"/>
    <cfRule type="duplicateValues" dxfId="859" priority="35" stopIfTrue="1"/>
  </conditionalFormatting>
  <conditionalFormatting sqref="Y17">
    <cfRule type="duplicateValues" dxfId="858" priority="1" stopIfTrue="1"/>
  </conditionalFormatting>
  <conditionalFormatting sqref="Y17">
    <cfRule type="duplicateValues" dxfId="857" priority="2" stopIfTrue="1"/>
  </conditionalFormatting>
  <conditionalFormatting sqref="Y17">
    <cfRule type="duplicateValues" dxfId="856" priority="3" stopIfTrue="1"/>
  </conditionalFormatting>
  <conditionalFormatting sqref="Y17">
    <cfRule type="duplicateValues" dxfId="855" priority="4" stopIfTrue="1"/>
    <cfRule type="duplicateValues" dxfId="854" priority="5" stopIfTrue="1"/>
    <cfRule type="duplicateValues" dxfId="85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8" activePane="bottomLeft" state="frozen"/>
      <selection activeCell="M32" sqref="M32"/>
      <selection pane="bottomLeft" activeCell="Y43" sqref="Y4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6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3" t="s">
        <v>3</v>
      </c>
      <c r="B4" s="5">
        <v>42529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5" t="s">
        <v>29</v>
      </c>
      <c r="P7" s="45" t="s">
        <v>30</v>
      </c>
      <c r="Q7" s="44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VLOOKUP($A9,'7.6'!$A$9:$W$200,23,0)</f>
        <v>0</v>
      </c>
      <c r="E9" s="18">
        <v>10</v>
      </c>
      <c r="F9" s="18"/>
      <c r="G9" s="18"/>
      <c r="H9" s="12">
        <f>SUM(E9:G9)</f>
        <v>10</v>
      </c>
      <c r="I9" s="18">
        <v>9</v>
      </c>
      <c r="J9" s="18"/>
      <c r="K9" s="18"/>
      <c r="L9" s="12">
        <f>SUM(I9:K9)</f>
        <v>9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1</v>
      </c>
      <c r="W9" s="18"/>
      <c r="X9" s="19">
        <f t="shared" ref="X9:X52" si="2">W9-V9</f>
        <v>-1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VLOOKUP($A10,'7.6'!$A$9:$W$200,23,0)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VLOOKUP($A11,'7.6'!$A$9:$W$200,23,0)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>
        <v>1</v>
      </c>
      <c r="R11" s="14">
        <f t="shared" si="5"/>
        <v>1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VLOOKUP($A12,'7.6'!$A$9:$W$200,23,0)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11</v>
      </c>
      <c r="J12" s="18"/>
      <c r="K12" s="18"/>
      <c r="L12" s="12">
        <f t="shared" si="4"/>
        <v>11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-1</v>
      </c>
      <c r="W12" s="18"/>
      <c r="X12" s="19">
        <f t="shared" si="2"/>
        <v>1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VLOOKUP($A13,'7.6'!$A$9:$W$200,23,0)</f>
        <v>0</v>
      </c>
      <c r="E13" s="18"/>
      <c r="F13" s="18"/>
      <c r="G13" s="18"/>
      <c r="H13" s="12">
        <f t="shared" si="3"/>
        <v>0</v>
      </c>
      <c r="I13" s="18"/>
      <c r="J13" s="18"/>
      <c r="K13" s="18"/>
      <c r="L13" s="12">
        <f t="shared" si="4"/>
        <v>0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VLOOKUP($A14,'7.6'!$A$9:$W$200,23,0)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VLOOKUP($A15,'7.6'!$A$9:$W$200,23,0)</f>
        <v>0</v>
      </c>
      <c r="E15" s="18">
        <v>6</v>
      </c>
      <c r="F15" s="18"/>
      <c r="G15" s="18"/>
      <c r="H15" s="12">
        <f t="shared" si="3"/>
        <v>6</v>
      </c>
      <c r="I15" s="18">
        <v>5</v>
      </c>
      <c r="J15" s="18"/>
      <c r="K15" s="18"/>
      <c r="L15" s="12">
        <f t="shared" si="4"/>
        <v>5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1</v>
      </c>
      <c r="W15" s="18"/>
      <c r="X15" s="19">
        <f t="shared" si="2"/>
        <v>-1</v>
      </c>
      <c r="Y15" s="3" t="s">
        <v>248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VLOOKUP($A16,'7.6'!$A$9:$W$200,23,0)</f>
        <v>0</v>
      </c>
      <c r="E16" s="18">
        <v>6</v>
      </c>
      <c r="F16" s="18"/>
      <c r="G16" s="18"/>
      <c r="H16" s="12">
        <f t="shared" si="3"/>
        <v>6</v>
      </c>
      <c r="I16" s="18">
        <v>3</v>
      </c>
      <c r="J16" s="18"/>
      <c r="K16" s="18"/>
      <c r="L16" s="12">
        <f t="shared" si="4"/>
        <v>3</v>
      </c>
      <c r="M16" s="18"/>
      <c r="N16" s="18"/>
      <c r="O16" s="18"/>
      <c r="P16" s="18"/>
      <c r="Q16" s="18"/>
      <c r="R16" s="14">
        <f t="shared" si="5"/>
        <v>0</v>
      </c>
      <c r="S16" s="18">
        <v>3</v>
      </c>
      <c r="T16" s="18"/>
      <c r="U16" s="12">
        <f t="shared" si="0"/>
        <v>3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VLOOKUP($A17,'7.6'!$A$9:$W$200,23,0)</f>
        <v>0</v>
      </c>
      <c r="E17" s="18">
        <v>6</v>
      </c>
      <c r="F17" s="18"/>
      <c r="G17" s="18"/>
      <c r="H17" s="12">
        <f>SUM(E17:G17)</f>
        <v>6</v>
      </c>
      <c r="I17" s="18">
        <v>4</v>
      </c>
      <c r="J17" s="18"/>
      <c r="K17" s="18"/>
      <c r="L17" s="12">
        <f t="shared" si="4"/>
        <v>4</v>
      </c>
      <c r="M17" s="18"/>
      <c r="N17" s="18"/>
      <c r="O17" s="18"/>
      <c r="P17" s="18"/>
      <c r="Q17" s="18"/>
      <c r="R17" s="14">
        <f t="shared" si="5"/>
        <v>0</v>
      </c>
      <c r="S17" s="18">
        <v>2</v>
      </c>
      <c r="T17" s="18"/>
      <c r="U17" s="12">
        <f t="shared" si="0"/>
        <v>2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VLOOKUP($A18,'7.6'!$A$9:$W$200,23,0)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VLOOKUP($A19,'7.6'!$A$9:$W$200,23,0)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VLOOKUP($A20,'7.6'!$A$9:$W$200,23,0)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VLOOKUP($A21,'7.6'!$A$9:$W$200,23,0)</f>
        <v>0</v>
      </c>
      <c r="E21" s="18">
        <v>6</v>
      </c>
      <c r="F21" s="18"/>
      <c r="G21" s="18"/>
      <c r="H21" s="12">
        <f t="shared" si="3"/>
        <v>6</v>
      </c>
      <c r="I21" s="18">
        <v>4</v>
      </c>
      <c r="J21" s="18"/>
      <c r="K21" s="18"/>
      <c r="L21" s="12">
        <f t="shared" si="4"/>
        <v>4</v>
      </c>
      <c r="M21" s="18"/>
      <c r="N21" s="18"/>
      <c r="O21" s="18"/>
      <c r="P21" s="18"/>
      <c r="Q21" s="18"/>
      <c r="R21" s="14">
        <f t="shared" si="5"/>
        <v>0</v>
      </c>
      <c r="S21" s="18">
        <v>2</v>
      </c>
      <c r="T21" s="18"/>
      <c r="U21" s="12">
        <f t="shared" si="0"/>
        <v>2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VLOOKUP($A22,'7.6'!$A$9:$W$200,23,0)</f>
        <v>0</v>
      </c>
      <c r="E22" s="18">
        <v>6</v>
      </c>
      <c r="F22" s="18"/>
      <c r="G22" s="18"/>
      <c r="H22" s="12">
        <f t="shared" si="3"/>
        <v>6</v>
      </c>
      <c r="I22" s="18">
        <v>4</v>
      </c>
      <c r="J22" s="18"/>
      <c r="K22" s="18"/>
      <c r="L22" s="12">
        <f t="shared" si="4"/>
        <v>4</v>
      </c>
      <c r="M22" s="18"/>
      <c r="N22" s="18"/>
      <c r="O22" s="18"/>
      <c r="P22" s="18"/>
      <c r="Q22" s="18"/>
      <c r="R22" s="14">
        <f t="shared" si="5"/>
        <v>0</v>
      </c>
      <c r="S22" s="18">
        <v>2</v>
      </c>
      <c r="T22" s="18"/>
      <c r="U22" s="12">
        <f t="shared" si="0"/>
        <v>2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VLOOKUP($A23,'7.6'!$A$9:$W$200,23,0)</f>
        <v>0</v>
      </c>
      <c r="E23" s="18"/>
      <c r="F23" s="18"/>
      <c r="G23" s="18"/>
      <c r="H23" s="12">
        <f t="shared" si="3"/>
        <v>0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VLOOKUP($A24,'7.6'!$A$9:$W$200,23,0)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VLOOKUP($A25,'7.6'!$A$9:$W$200,23,0)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VLOOKUP($A26,'7.6'!$A$9:$W$200,23,0)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VLOOKUP($A27,'7.6'!$A$9:$W$200,23,0)</f>
        <v>7</v>
      </c>
      <c r="E27" s="18">
        <v>5</v>
      </c>
      <c r="F27" s="18"/>
      <c r="G27" s="18"/>
      <c r="H27" s="12">
        <f>SUM(E27:G27)</f>
        <v>5</v>
      </c>
      <c r="I27" s="18">
        <v>4</v>
      </c>
      <c r="J27" s="18"/>
      <c r="K27" s="18"/>
      <c r="L27" s="12">
        <f t="shared" si="4"/>
        <v>4</v>
      </c>
      <c r="M27" s="18"/>
      <c r="N27" s="18"/>
      <c r="O27" s="18"/>
      <c r="P27" s="18"/>
      <c r="Q27" s="18"/>
      <c r="R27" s="14">
        <f>SUM(M27:Q27)</f>
        <v>0</v>
      </c>
      <c r="S27" s="18">
        <v>5</v>
      </c>
      <c r="T27" s="18"/>
      <c r="U27" s="12">
        <f>S27+T27</f>
        <v>5</v>
      </c>
      <c r="V27" s="12">
        <f t="shared" si="1"/>
        <v>3</v>
      </c>
      <c r="W27" s="18">
        <v>3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VLOOKUP($A28,'7.6'!$A$9:$W$200,23,0)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VLOOKUP($A29,'7.6'!$A$9:$W$200,23,0)</f>
        <v>0</v>
      </c>
      <c r="E29" s="18">
        <v>6</v>
      </c>
      <c r="F29" s="18"/>
      <c r="G29" s="18"/>
      <c r="H29" s="12">
        <f t="shared" si="3"/>
        <v>6</v>
      </c>
      <c r="I29" s="18">
        <v>6</v>
      </c>
      <c r="J29" s="18"/>
      <c r="K29" s="18"/>
      <c r="L29" s="12">
        <f t="shared" si="4"/>
        <v>6</v>
      </c>
      <c r="M29" s="18"/>
      <c r="N29" s="18"/>
      <c r="O29" s="18"/>
      <c r="P29" s="18"/>
      <c r="Q29" s="18"/>
      <c r="R29" s="14">
        <f t="shared" si="5"/>
        <v>0</v>
      </c>
      <c r="S29" s="18"/>
      <c r="T29" s="18"/>
      <c r="U29" s="12">
        <f t="shared" si="0"/>
        <v>0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VLOOKUP($A30,'7.6'!$A$9:$W$200,23,0)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VLOOKUP($A31,'7.6'!$A$9:$W$200,23,0)</f>
        <v>0</v>
      </c>
      <c r="E31" s="18">
        <v>6</v>
      </c>
      <c r="F31" s="18"/>
      <c r="G31" s="18"/>
      <c r="H31" s="12">
        <f t="shared" si="3"/>
        <v>6</v>
      </c>
      <c r="I31" s="18">
        <v>6</v>
      </c>
      <c r="J31" s="18"/>
      <c r="K31" s="18"/>
      <c r="L31" s="12">
        <f t="shared" si="4"/>
        <v>6</v>
      </c>
      <c r="M31" s="18"/>
      <c r="N31" s="18"/>
      <c r="O31" s="18"/>
      <c r="P31" s="18"/>
      <c r="Q31" s="18"/>
      <c r="R31" s="14">
        <f t="shared" si="5"/>
        <v>0</v>
      </c>
      <c r="S31" s="18"/>
      <c r="T31" s="18"/>
      <c r="U31" s="12">
        <f t="shared" si="0"/>
        <v>0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VLOOKUP($A32,'7.6'!$A$9:$W$200,23,0)</f>
        <v>0</v>
      </c>
      <c r="E32" s="18">
        <v>6</v>
      </c>
      <c r="F32" s="18"/>
      <c r="G32" s="18"/>
      <c r="H32" s="12">
        <f>SUM(E32:G32)</f>
        <v>6</v>
      </c>
      <c r="I32" s="18">
        <v>5</v>
      </c>
      <c r="J32" s="18"/>
      <c r="K32" s="18"/>
      <c r="L32" s="12">
        <f t="shared" si="4"/>
        <v>5</v>
      </c>
      <c r="M32" s="18"/>
      <c r="N32" s="18"/>
      <c r="O32" s="18"/>
      <c r="P32" s="18"/>
      <c r="Q32" s="18"/>
      <c r="R32" s="14">
        <f>SUM(M32:Q32)</f>
        <v>0</v>
      </c>
      <c r="S32" s="18">
        <v>1</v>
      </c>
      <c r="T32" s="18"/>
      <c r="U32" s="12">
        <f>S32+T32</f>
        <v>1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VLOOKUP($A33,'7.6'!$A$9:$W$200,23,0)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VLOOKUP($A34,'7.6'!$A$9:$W$200,23,0)</f>
        <v>0</v>
      </c>
      <c r="E34" s="18">
        <v>6</v>
      </c>
      <c r="F34" s="18"/>
      <c r="G34" s="18"/>
      <c r="H34" s="12">
        <f t="shared" si="3"/>
        <v>6</v>
      </c>
      <c r="I34" s="18">
        <v>6</v>
      </c>
      <c r="J34" s="18"/>
      <c r="K34" s="18"/>
      <c r="L34" s="12">
        <f t="shared" si="4"/>
        <v>6</v>
      </c>
      <c r="M34" s="18"/>
      <c r="N34" s="18"/>
      <c r="O34" s="18"/>
      <c r="P34" s="18"/>
      <c r="Q34" s="18"/>
      <c r="R34" s="14">
        <f t="shared" si="5"/>
        <v>0</v>
      </c>
      <c r="S34" s="18"/>
      <c r="T34" s="18"/>
      <c r="U34" s="12">
        <f t="shared" si="0"/>
        <v>0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VLOOKUP($A35,'7.6'!$A$9:$W$200,23,0)</f>
        <v>0</v>
      </c>
      <c r="E35" s="18">
        <v>6</v>
      </c>
      <c r="F35" s="18"/>
      <c r="G35" s="18"/>
      <c r="H35" s="12">
        <f t="shared" si="3"/>
        <v>6</v>
      </c>
      <c r="I35" s="18">
        <v>2</v>
      </c>
      <c r="J35" s="18"/>
      <c r="K35" s="18"/>
      <c r="L35" s="12">
        <f t="shared" si="4"/>
        <v>2</v>
      </c>
      <c r="M35" s="18"/>
      <c r="N35" s="18"/>
      <c r="O35" s="18"/>
      <c r="P35" s="18"/>
      <c r="Q35" s="18"/>
      <c r="R35" s="14">
        <f t="shared" si="5"/>
        <v>0</v>
      </c>
      <c r="S35" s="18">
        <v>5</v>
      </c>
      <c r="T35" s="18"/>
      <c r="U35" s="12">
        <f t="shared" si="0"/>
        <v>5</v>
      </c>
      <c r="V35" s="12">
        <f t="shared" si="1"/>
        <v>-1</v>
      </c>
      <c r="W35" s="18"/>
      <c r="X35" s="19">
        <f t="shared" si="2"/>
        <v>1</v>
      </c>
      <c r="Y35" s="21" t="s">
        <v>247</v>
      </c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VLOOKUP($A36,'7.6'!$A$9:$W$200,23,0)</f>
        <v>0</v>
      </c>
      <c r="E36" s="18">
        <v>6</v>
      </c>
      <c r="F36" s="18"/>
      <c r="G36" s="18"/>
      <c r="H36" s="12">
        <f t="shared" si="3"/>
        <v>6</v>
      </c>
      <c r="I36" s="18">
        <v>5</v>
      </c>
      <c r="J36" s="18"/>
      <c r="K36" s="18"/>
      <c r="L36" s="12">
        <f t="shared" si="4"/>
        <v>5</v>
      </c>
      <c r="M36" s="18"/>
      <c r="N36" s="18"/>
      <c r="O36" s="18"/>
      <c r="P36" s="18"/>
      <c r="Q36" s="18"/>
      <c r="R36" s="14">
        <f t="shared" si="5"/>
        <v>0</v>
      </c>
      <c r="S36" s="18">
        <v>1</v>
      </c>
      <c r="T36" s="18"/>
      <c r="U36" s="12">
        <f t="shared" si="0"/>
        <v>1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VLOOKUP($A37,'7.6'!$A$9:$W$200,23,0)</f>
        <v>0</v>
      </c>
      <c r="E37" s="18">
        <v>6</v>
      </c>
      <c r="F37" s="18"/>
      <c r="G37" s="18"/>
      <c r="H37" s="12">
        <f t="shared" si="3"/>
        <v>6</v>
      </c>
      <c r="I37" s="18">
        <v>3</v>
      </c>
      <c r="J37" s="18"/>
      <c r="K37" s="18"/>
      <c r="L37" s="12">
        <f t="shared" si="4"/>
        <v>3</v>
      </c>
      <c r="M37" s="18"/>
      <c r="N37" s="18"/>
      <c r="O37" s="18"/>
      <c r="P37" s="18"/>
      <c r="Q37" s="18"/>
      <c r="R37" s="14">
        <f t="shared" si="5"/>
        <v>0</v>
      </c>
      <c r="S37" s="18">
        <v>3</v>
      </c>
      <c r="T37" s="18"/>
      <c r="U37" s="12">
        <f t="shared" si="0"/>
        <v>3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VLOOKUP($A38,'7.6'!$A$9:$W$200,23,0)</f>
        <v>0</v>
      </c>
      <c r="E38" s="18">
        <v>6</v>
      </c>
      <c r="F38" s="18"/>
      <c r="G38" s="18"/>
      <c r="H38" s="12">
        <f t="shared" si="3"/>
        <v>6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VLOOKUP($A39,'7.6'!$A$9:$W$200,23,0)</f>
        <v>0</v>
      </c>
      <c r="E39" s="18">
        <v>6</v>
      </c>
      <c r="F39" s="18"/>
      <c r="G39" s="18"/>
      <c r="H39" s="12">
        <f t="shared" si="3"/>
        <v>6</v>
      </c>
      <c r="I39" s="18">
        <v>4</v>
      </c>
      <c r="J39" s="18"/>
      <c r="K39" s="18"/>
      <c r="L39" s="12">
        <f t="shared" si="4"/>
        <v>4</v>
      </c>
      <c r="M39" s="18"/>
      <c r="N39" s="18"/>
      <c r="O39" s="18"/>
      <c r="P39" s="18"/>
      <c r="Q39" s="18"/>
      <c r="R39" s="14">
        <f t="shared" si="5"/>
        <v>0</v>
      </c>
      <c r="S39" s="18">
        <v>2</v>
      </c>
      <c r="T39" s="18"/>
      <c r="U39" s="12">
        <f t="shared" si="0"/>
        <v>2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VLOOKUP($A40,'7.6'!$A$9:$W$200,23,0)</f>
        <v>0</v>
      </c>
      <c r="E40" s="18">
        <v>6</v>
      </c>
      <c r="F40" s="18"/>
      <c r="G40" s="18"/>
      <c r="H40" s="12">
        <f t="shared" si="3"/>
        <v>6</v>
      </c>
      <c r="I40" s="18">
        <v>4</v>
      </c>
      <c r="J40" s="18"/>
      <c r="K40" s="18"/>
      <c r="L40" s="12">
        <f t="shared" si="4"/>
        <v>4</v>
      </c>
      <c r="M40" s="18"/>
      <c r="N40" s="18"/>
      <c r="O40" s="18"/>
      <c r="P40" s="18"/>
      <c r="Q40" s="18"/>
      <c r="R40" s="14">
        <f t="shared" si="5"/>
        <v>0</v>
      </c>
      <c r="S40" s="18">
        <v>2</v>
      </c>
      <c r="T40" s="18"/>
      <c r="U40" s="12">
        <f t="shared" si="0"/>
        <v>2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VLOOKUP($A41,'7.6'!$A$9:$W$200,23,0)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VLOOKUP($A42,'7.6'!$A$9:$W$200,23,0)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VLOOKUP($A43,'7.6'!$A$9:$W$200,23,0)</f>
        <v>0</v>
      </c>
      <c r="E43" s="18">
        <v>6</v>
      </c>
      <c r="F43" s="18"/>
      <c r="G43" s="18"/>
      <c r="H43" s="12">
        <f t="shared" si="3"/>
        <v>6</v>
      </c>
      <c r="I43" s="18">
        <v>1</v>
      </c>
      <c r="J43" s="18"/>
      <c r="K43" s="18"/>
      <c r="L43" s="12">
        <f t="shared" si="4"/>
        <v>1</v>
      </c>
      <c r="M43" s="18"/>
      <c r="N43" s="18"/>
      <c r="O43" s="18"/>
      <c r="P43" s="18"/>
      <c r="Q43" s="18"/>
      <c r="R43" s="14">
        <f t="shared" si="5"/>
        <v>0</v>
      </c>
      <c r="S43" s="18"/>
      <c r="T43" s="18"/>
      <c r="U43" s="12">
        <f t="shared" si="0"/>
        <v>0</v>
      </c>
      <c r="V43" s="12">
        <f t="shared" si="1"/>
        <v>5</v>
      </c>
      <c r="W43" s="18"/>
      <c r="X43" s="19">
        <f t="shared" si="2"/>
        <v>-5</v>
      </c>
      <c r="Y43" s="21" t="s">
        <v>249</v>
      </c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VLOOKUP($A44,'7.6'!$A$9:$W$200,23,0)</f>
        <v>0</v>
      </c>
      <c r="E44" s="18">
        <v>6</v>
      </c>
      <c r="F44" s="18"/>
      <c r="G44" s="18"/>
      <c r="H44" s="12">
        <f t="shared" si="3"/>
        <v>6</v>
      </c>
      <c r="I44" s="18">
        <v>1</v>
      </c>
      <c r="J44" s="18"/>
      <c r="K44" s="18"/>
      <c r="L44" s="12">
        <f t="shared" si="4"/>
        <v>1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5</v>
      </c>
      <c r="W44" s="18"/>
      <c r="X44" s="19">
        <f t="shared" si="2"/>
        <v>-5</v>
      </c>
      <c r="Y44" s="99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VLOOKUP($A45,'7.6'!$A$9:$W$200,23,0)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VLOOKUP($A46,'7.6'!$A$9:$W$200,23,0)</f>
        <v>0</v>
      </c>
      <c r="E46" s="18">
        <v>6</v>
      </c>
      <c r="F46" s="18"/>
      <c r="G46" s="18"/>
      <c r="H46" s="12">
        <f t="shared" si="3"/>
        <v>6</v>
      </c>
      <c r="I46" s="18">
        <v>5</v>
      </c>
      <c r="J46" s="18"/>
      <c r="K46" s="18"/>
      <c r="L46" s="12">
        <f t="shared" si="4"/>
        <v>5</v>
      </c>
      <c r="M46" s="18"/>
      <c r="N46" s="18"/>
      <c r="O46" s="18"/>
      <c r="P46" s="18"/>
      <c r="Q46" s="18"/>
      <c r="R46" s="14">
        <f t="shared" si="5"/>
        <v>0</v>
      </c>
      <c r="S46" s="18">
        <v>6</v>
      </c>
      <c r="T46" s="18"/>
      <c r="U46" s="12">
        <f t="shared" si="0"/>
        <v>6</v>
      </c>
      <c r="V46" s="12">
        <f t="shared" si="1"/>
        <v>-5</v>
      </c>
      <c r="W46" s="18"/>
      <c r="X46" s="19">
        <f t="shared" si="2"/>
        <v>5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VLOOKUP($A47,'7.6'!$A$9:$W$200,23,0)</f>
        <v>0</v>
      </c>
      <c r="E47" s="18"/>
      <c r="F47" s="18"/>
      <c r="G47" s="18"/>
      <c r="H47" s="12">
        <f t="shared" si="3"/>
        <v>0</v>
      </c>
      <c r="I47" s="18"/>
      <c r="J47" s="18"/>
      <c r="K47" s="18"/>
      <c r="L47" s="12">
        <f t="shared" si="4"/>
        <v>0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VLOOKUP($A48,'7.6'!$A$9:$W$200,23,0)</f>
        <v>0</v>
      </c>
      <c r="E48" s="18">
        <v>6</v>
      </c>
      <c r="F48" s="18"/>
      <c r="G48" s="18"/>
      <c r="H48" s="12">
        <f t="shared" si="3"/>
        <v>6</v>
      </c>
      <c r="I48" s="18">
        <v>3</v>
      </c>
      <c r="J48" s="18"/>
      <c r="K48" s="18"/>
      <c r="L48" s="12">
        <f t="shared" si="4"/>
        <v>3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VLOOKUP($A49,'7.6'!$A$9:$W$200,23,0)</f>
        <v>0</v>
      </c>
      <c r="E49" s="18">
        <v>6</v>
      </c>
      <c r="F49" s="18"/>
      <c r="G49" s="18"/>
      <c r="H49" s="12">
        <f t="shared" si="3"/>
        <v>6</v>
      </c>
      <c r="I49" s="18">
        <v>5</v>
      </c>
      <c r="J49" s="18"/>
      <c r="K49" s="18"/>
      <c r="L49" s="12">
        <f t="shared" si="4"/>
        <v>5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VLOOKUP($A50,'7.6'!$A$9:$W$200,23,0)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VLOOKUP($A51,'7.6'!$A$9:$W$200,23,0)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VLOOKUP($A52,'7.6'!$A$9:$W$200,23,0)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VLOOKUP($A53,'7.6'!$A$9:$W$200,23,0)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VLOOKUP($A54,'7.6'!$A$9:$W$200,23,0)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100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VLOOKUP($A55,'7.6'!$A$9:$W$200,23,0)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VLOOKUP($A56,'7.6'!$A$9:$W$200,23,0)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VLOOKUP($A57,'7.6'!$A$9:$W$200,23,0)</f>
        <v>0</v>
      </c>
      <c r="E57" s="18"/>
      <c r="F57" s="18"/>
      <c r="G57" s="18"/>
      <c r="H57" s="12">
        <f t="shared" si="3"/>
        <v>0</v>
      </c>
      <c r="I57" s="18"/>
      <c r="J57" s="18"/>
      <c r="K57" s="18"/>
      <c r="L57" s="12">
        <f t="shared" si="4"/>
        <v>0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VLOOKUP($A58,'7.6'!$A$9:$W$200,23,0)</f>
        <v>3</v>
      </c>
      <c r="E58" s="18"/>
      <c r="F58" s="18"/>
      <c r="G58" s="18"/>
      <c r="H58" s="12">
        <f>SUM(E58:G58)</f>
        <v>0</v>
      </c>
      <c r="I58" s="18">
        <v>2</v>
      </c>
      <c r="J58" s="18"/>
      <c r="K58" s="18"/>
      <c r="L58" s="12">
        <f t="shared" si="4"/>
        <v>2</v>
      </c>
      <c r="M58" s="18"/>
      <c r="N58" s="18"/>
      <c r="O58" s="18"/>
      <c r="P58" s="18"/>
      <c r="Q58" s="18"/>
      <c r="R58" s="14">
        <f>SUM(M58:Q58)</f>
        <v>0</v>
      </c>
      <c r="S58" s="18">
        <v>1</v>
      </c>
      <c r="T58" s="18"/>
      <c r="U58" s="12">
        <f>S58+T58</f>
        <v>1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VLOOKUP($A59,'7.6'!$A$9:$W$200,23,0)</f>
        <v>5</v>
      </c>
      <c r="E59" s="18"/>
      <c r="F59" s="18"/>
      <c r="G59" s="18"/>
      <c r="H59" s="12">
        <f t="shared" si="3"/>
        <v>0</v>
      </c>
      <c r="I59" s="18">
        <v>4</v>
      </c>
      <c r="J59" s="18"/>
      <c r="K59" s="18"/>
      <c r="L59" s="12">
        <f t="shared" si="4"/>
        <v>4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1</v>
      </c>
      <c r="W59" s="18">
        <v>1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VLOOKUP($A60,'7.6'!$A$9:$W$200,23,0)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VLOOKUP($A61,'7.6'!$A$9:$W$200,23,0)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VLOOKUP($A62,'7.6'!$A$9:$W$200,23,0)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VLOOKUP($A63,'7.6'!$A$9:$W$200,23,0)</f>
        <v>0</v>
      </c>
      <c r="E63" s="18">
        <v>12</v>
      </c>
      <c r="F63" s="18"/>
      <c r="G63" s="18"/>
      <c r="H63" s="12">
        <f t="shared" ref="H63" si="10">SUM(E63:G63)</f>
        <v>12</v>
      </c>
      <c r="I63" s="18">
        <v>1</v>
      </c>
      <c r="J63" s="18"/>
      <c r="K63" s="18"/>
      <c r="L63" s="12">
        <f t="shared" si="4"/>
        <v>1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11</v>
      </c>
      <c r="W63" s="18">
        <v>11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VLOOKUP($A64,'7.6'!$A$9:$W$200,23,0)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VLOOKUP($A65,'7.6'!$A$9:$W$200,23,0)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VLOOKUP($A66,'7.6'!$A$9:$W$200,23,0)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VLOOKUP($A67,'7.6'!$A$9:$W$200,23,0)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VLOOKUP($A68,'7.6'!$A$9:$W$200,23,0)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VLOOKUP($A69,'7.6'!$A$9:$W$200,23,0)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VLOOKUP($A70,'7.6'!$A$9:$W$200,23,0)</f>
        <v>0</v>
      </c>
      <c r="E70" s="18">
        <v>4</v>
      </c>
      <c r="F70" s="18"/>
      <c r="G70" s="18"/>
      <c r="H70" s="12">
        <f>SUM(E70:G70)</f>
        <v>4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VLOOKUP($A71,'7.6'!$A$9:$W$200,23,0)</f>
        <v>0</v>
      </c>
      <c r="E71" s="18">
        <v>3</v>
      </c>
      <c r="F71" s="18"/>
      <c r="G71" s="18"/>
      <c r="H71" s="12">
        <f>SUM(E71:G71)</f>
        <v>3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2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VLOOKUP($A72,'7.6'!$A$9:$W$200,23,0)</f>
        <v>0</v>
      </c>
      <c r="E72" s="18">
        <v>3</v>
      </c>
      <c r="F72" s="18"/>
      <c r="G72" s="18"/>
      <c r="H72" s="12">
        <f t="shared" si="12"/>
        <v>3</v>
      </c>
      <c r="I72" s="18">
        <v>3</v>
      </c>
      <c r="J72" s="18"/>
      <c r="K72" s="18"/>
      <c r="L72" s="12">
        <f t="shared" si="4"/>
        <v>3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VLOOKUP($A73,'7.6'!$A$9:$W$200,23,0)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VLOOKUP($A74,'7.6'!$A$9:$W$200,23,0)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VLOOKUP($A75,'7.6'!$A$9:$W$200,23,0)</f>
        <v>4</v>
      </c>
      <c r="E75" s="18">
        <v>4</v>
      </c>
      <c r="F75" s="18"/>
      <c r="G75" s="18"/>
      <c r="H75" s="12">
        <f t="shared" si="15"/>
        <v>4</v>
      </c>
      <c r="I75" s="18">
        <v>3</v>
      </c>
      <c r="J75" s="18"/>
      <c r="K75" s="18"/>
      <c r="L75" s="12">
        <f t="shared" si="16"/>
        <v>3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3</v>
      </c>
      <c r="W75" s="18">
        <v>3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VLOOKUP($A76,'7.6'!$A$9:$W$200,23,0)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VLOOKUP($A77,'7.6'!$A$9:$W$200,23,0)</f>
        <v>3</v>
      </c>
      <c r="E77" s="18"/>
      <c r="F77" s="18"/>
      <c r="G77" s="18"/>
      <c r="H77" s="12">
        <f t="shared" si="15"/>
        <v>0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3</v>
      </c>
      <c r="W77" s="18">
        <v>3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VLOOKUP($A78,'7.6'!$A$9:$W$200,23,0)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VLOOKUP($A79,'7.6'!$A$9:$W$200,23,0)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VLOOKUP($A80,'7.6'!$A$9:$W$200,23,0)</f>
        <v>3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VLOOKUP($A81,'7.6'!$A$9:$W$200,23,0)</f>
        <v>1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VLOOKUP($A82,'7.6'!$A$9:$W$200,23,0)</f>
        <v>3</v>
      </c>
      <c r="E82" s="18"/>
      <c r="F82" s="18"/>
      <c r="G82" s="18"/>
      <c r="H82" s="12">
        <f t="shared" si="15"/>
        <v>0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2</v>
      </c>
      <c r="W82" s="18">
        <v>2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VLOOKUP($A83,'7.6'!$A$9:$W$200,23,0)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VLOOKUP($A84,'7.6'!$A$9:$W$200,23,0)</f>
        <v>5</v>
      </c>
      <c r="E84" s="18"/>
      <c r="F84" s="18"/>
      <c r="G84" s="18"/>
      <c r="H84" s="12">
        <f>SUM(E84:G84)</f>
        <v>0</v>
      </c>
      <c r="I84" s="18">
        <v>3</v>
      </c>
      <c r="J84" s="18"/>
      <c r="K84" s="18"/>
      <c r="L84" s="12">
        <f t="shared" si="16"/>
        <v>3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2</v>
      </c>
      <c r="W84" s="18">
        <v>2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VLOOKUP($A85,'7.6'!$A$9:$W$200,23,0)</f>
        <v>4</v>
      </c>
      <c r="E85" s="18"/>
      <c r="F85" s="18"/>
      <c r="G85" s="18"/>
      <c r="H85" s="12">
        <f t="shared" si="15"/>
        <v>0</v>
      </c>
      <c r="I85" s="18"/>
      <c r="J85" s="18"/>
      <c r="K85" s="18"/>
      <c r="L85" s="12">
        <f t="shared" si="16"/>
        <v>0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3</v>
      </c>
      <c r="W85" s="18">
        <v>3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VLOOKUP($A86,'7.6'!$A$9:$W$200,23,0)</f>
        <v>3</v>
      </c>
      <c r="E86" s="18"/>
      <c r="F86" s="18"/>
      <c r="G86" s="18"/>
      <c r="H86" s="12">
        <f t="shared" si="15"/>
        <v>0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VLOOKUP($A87,'7.6'!$A$9:$W$200,23,0)</f>
        <v>2</v>
      </c>
      <c r="E87" s="18">
        <v>2</v>
      </c>
      <c r="F87" s="18"/>
      <c r="G87" s="18"/>
      <c r="H87" s="12">
        <f t="shared" si="15"/>
        <v>2</v>
      </c>
      <c r="I87" s="18">
        <v>2</v>
      </c>
      <c r="J87" s="18"/>
      <c r="K87" s="18"/>
      <c r="L87" s="12">
        <f t="shared" si="16"/>
        <v>2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1</v>
      </c>
      <c r="W87" s="18">
        <v>1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VLOOKUP($A88,'7.6'!$A$9:$W$200,23,0)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VLOOKUP($A89,'7.6'!$A$9:$W$200,23,0)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VLOOKUP($A90,'7.6'!$A$9:$W$200,23,0)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VLOOKUP($A92,'7.6'!$A$9:$W$200,23,0)</f>
        <v>1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VLOOKUP($A93,'7.6'!$A$9:$W$200,23,0)</f>
        <v>1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VLOOKUP($A94,'7.6'!$A$9:$W$200,23,0)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VLOOKUP($A95,'7.6'!$A$9:$W$200,23,0)</f>
        <v>1</v>
      </c>
      <c r="E95" s="18"/>
      <c r="F95" s="18"/>
      <c r="G95" s="18"/>
      <c r="H95" s="12">
        <f t="shared" si="12"/>
        <v>0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VLOOKUP($A96,'7.6'!$A$9:$W$200,23,0)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VLOOKUP($A97,'7.6'!$A$9:$W$200,23,0)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VLOOKUP($A98,'7.6'!$A$9:$W$200,23,0)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VLOOKUP($A99,'7.6'!$A$9:$W$200,23,0)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VLOOKUP($A100,'7.6'!$A$9:$W$200,23,0)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VLOOKUP($A101,'7.6'!$A$9:$W$200,23,0)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VLOOKUP($A102,'7.6'!$A$9:$W$200,23,0)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VLOOKUP($A103,'7.6'!$A$9:$W$200,23,0)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VLOOKUP($A104,'7.6'!$A$9:$W$200,23,0)</f>
        <v>2</v>
      </c>
      <c r="E104" s="18"/>
      <c r="F104" s="18"/>
      <c r="G104" s="18"/>
      <c r="H104" s="12">
        <f t="shared" si="12"/>
        <v>0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1</v>
      </c>
      <c r="W104" s="18">
        <v>1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VLOOKUP($A105,'7.6'!$A$9:$W$200,23,0)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VLOOKUP($A106,'7.6'!$A$9:$W$200,23,0)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VLOOKUP($A107,'7.6'!$A$9:$W$200,23,0)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VLOOKUP($A108,'7.6'!$A$9:$W$200,23,0)</f>
        <v>12</v>
      </c>
      <c r="E108" s="18"/>
      <c r="F108" s="18"/>
      <c r="G108" s="18"/>
      <c r="H108" s="12">
        <f>SUM(E108:G108)</f>
        <v>0</v>
      </c>
      <c r="I108" s="18">
        <v>3</v>
      </c>
      <c r="J108" s="18"/>
      <c r="K108" s="18"/>
      <c r="L108" s="12">
        <f t="shared" si="16"/>
        <v>3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9</v>
      </c>
      <c r="W108" s="18">
        <v>9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VLOOKUP($A109,'7.6'!$A$9:$W$200,23,0)</f>
        <v>8</v>
      </c>
      <c r="E109" s="18"/>
      <c r="F109" s="18"/>
      <c r="G109" s="18"/>
      <c r="H109" s="12">
        <f t="shared" si="12"/>
        <v>0</v>
      </c>
      <c r="I109" s="18">
        <v>2</v>
      </c>
      <c r="J109" s="18"/>
      <c r="K109" s="18"/>
      <c r="L109" s="12">
        <f t="shared" si="16"/>
        <v>2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6</v>
      </c>
      <c r="W109" s="18">
        <v>6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VLOOKUP($A110,'7.6'!$A$9:$W$200,23,0)</f>
        <v>9</v>
      </c>
      <c r="E110" s="18"/>
      <c r="F110" s="18"/>
      <c r="G110" s="18"/>
      <c r="H110" s="12">
        <f>SUM(E110:G110)</f>
        <v>0</v>
      </c>
      <c r="I110" s="18">
        <v>3</v>
      </c>
      <c r="J110" s="18"/>
      <c r="K110" s="18"/>
      <c r="L110" s="12">
        <f t="shared" si="16"/>
        <v>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6</v>
      </c>
      <c r="W110" s="18">
        <v>6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VLOOKUP($A111,'7.6'!$A$9:$W$200,23,0)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VLOOKUP($A112,'7.6'!$A$9:$W$200,23,0)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VLOOKUP($A113,'7.6'!$A$9:$W$200,23,0)</f>
        <v>8</v>
      </c>
      <c r="E113" s="18"/>
      <c r="F113" s="18"/>
      <c r="G113" s="18"/>
      <c r="H113" s="12">
        <f t="shared" si="12"/>
        <v>0</v>
      </c>
      <c r="I113" s="18">
        <v>1</v>
      </c>
      <c r="J113" s="18"/>
      <c r="K113" s="18"/>
      <c r="L113" s="12">
        <f t="shared" si="16"/>
        <v>1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7</v>
      </c>
      <c r="W113" s="18">
        <v>7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VLOOKUP($A114,'7.6'!$A$9:$W$200,23,0)</f>
        <v>3</v>
      </c>
      <c r="E114" s="18"/>
      <c r="F114" s="18"/>
      <c r="G114" s="18"/>
      <c r="H114" s="12">
        <f>SUM(E114:G114)</f>
        <v>0</v>
      </c>
      <c r="I114" s="18">
        <v>3</v>
      </c>
      <c r="J114" s="18"/>
      <c r="K114" s="18"/>
      <c r="L114" s="12">
        <f t="shared" si="16"/>
        <v>3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VLOOKUP($A115,'7.6'!$A$9:$W$200,23,0)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VLOOKUP($A116,'7.6'!$A$9:$W$200,23,0)</f>
        <v>17</v>
      </c>
      <c r="E116" s="18"/>
      <c r="F116" s="18"/>
      <c r="G116" s="18"/>
      <c r="H116" s="12">
        <f>SUM(E116:G116)</f>
        <v>0</v>
      </c>
      <c r="I116" s="18">
        <v>2</v>
      </c>
      <c r="J116" s="18"/>
      <c r="K116" s="18"/>
      <c r="L116" s="12">
        <f t="shared" si="16"/>
        <v>2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15</v>
      </c>
      <c r="W116" s="18">
        <v>15</v>
      </c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VLOOKUP($A117,'7.6'!$A$9:$W$200,23,0)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VLOOKUP($A118,'7.6'!$A$9:$W$200,23,0)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VLOOKUP($A119,'7.6'!$A$9:$W$200,23,0)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VLOOKUP($A120,'7.6'!$A$9:$W$200,23,0)</f>
        <v>9</v>
      </c>
      <c r="E120" s="18"/>
      <c r="F120" s="18"/>
      <c r="G120" s="18"/>
      <c r="H120" s="12">
        <f t="shared" si="27"/>
        <v>0</v>
      </c>
      <c r="I120" s="18">
        <v>2</v>
      </c>
      <c r="J120" s="18"/>
      <c r="K120" s="18"/>
      <c r="L120" s="12">
        <f t="shared" si="16"/>
        <v>2</v>
      </c>
      <c r="M120" s="18"/>
      <c r="N120" s="18"/>
      <c r="O120" s="18"/>
      <c r="P120" s="18"/>
      <c r="Q120" s="18"/>
      <c r="R120" s="14">
        <f t="shared" si="20"/>
        <v>0</v>
      </c>
      <c r="S120" s="18">
        <v>7</v>
      </c>
      <c r="T120" s="18"/>
      <c r="U120" s="12">
        <f t="shared" si="28"/>
        <v>7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VLOOKUP($A121,'7.6'!$A$9:$W$200,23,0)</f>
        <v>33</v>
      </c>
      <c r="E121" s="18"/>
      <c r="F121" s="18"/>
      <c r="G121" s="18"/>
      <c r="H121" s="12">
        <f t="shared" si="27"/>
        <v>0</v>
      </c>
      <c r="I121" s="18">
        <v>10</v>
      </c>
      <c r="J121" s="18"/>
      <c r="K121" s="18"/>
      <c r="L121" s="12">
        <f t="shared" si="16"/>
        <v>10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23</v>
      </c>
      <c r="W121" s="18">
        <v>23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VLOOKUP($A122,'7.6'!$A$9:$W$200,23,0)</f>
        <v>3</v>
      </c>
      <c r="E122" s="18">
        <v>19</v>
      </c>
      <c r="F122" s="18"/>
      <c r="G122" s="18"/>
      <c r="H122" s="12">
        <f t="shared" si="27"/>
        <v>19</v>
      </c>
      <c r="I122" s="18">
        <v>3</v>
      </c>
      <c r="J122" s="18"/>
      <c r="K122" s="18"/>
      <c r="L122" s="12">
        <f t="shared" si="16"/>
        <v>3</v>
      </c>
      <c r="M122" s="18"/>
      <c r="N122" s="18"/>
      <c r="O122" s="18"/>
      <c r="P122" s="18"/>
      <c r="Q122" s="18"/>
      <c r="R122" s="14">
        <f t="shared" si="20"/>
        <v>0</v>
      </c>
      <c r="S122" s="18">
        <v>2</v>
      </c>
      <c r="T122" s="18"/>
      <c r="U122" s="12">
        <f t="shared" si="28"/>
        <v>2</v>
      </c>
      <c r="V122" s="12">
        <f t="shared" si="29"/>
        <v>17</v>
      </c>
      <c r="W122" s="18">
        <v>17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VLOOKUP($A123,'7.6'!$A$9:$W$200,23,0)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VLOOKUP($A124,'7.6'!$A$9:$W$200,23,0)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VLOOKUP($A125,'7.6'!$A$9:$W$200,23,0)</f>
        <v>42</v>
      </c>
      <c r="E125" s="18"/>
      <c r="F125" s="18"/>
      <c r="G125" s="18"/>
      <c r="H125" s="12">
        <f t="shared" si="27"/>
        <v>0</v>
      </c>
      <c r="I125" s="18">
        <v>15</v>
      </c>
      <c r="J125" s="18"/>
      <c r="K125" s="18"/>
      <c r="L125" s="12">
        <f t="shared" si="16"/>
        <v>15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27</v>
      </c>
      <c r="W125" s="18">
        <v>27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VLOOKUP($A126,'7.6'!$A$9:$W$200,23,0)</f>
        <v>2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2</v>
      </c>
      <c r="W126" s="18">
        <v>2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VLOOKUP($A127,'7.6'!$A$9:$W$200,23,0)</f>
        <v>4</v>
      </c>
      <c r="E127" s="18"/>
      <c r="F127" s="18"/>
      <c r="G127" s="18"/>
      <c r="H127" s="12">
        <f t="shared" si="27"/>
        <v>0</v>
      </c>
      <c r="I127" s="18">
        <v>4</v>
      </c>
      <c r="J127" s="18"/>
      <c r="K127" s="18"/>
      <c r="L127" s="12">
        <f t="shared" si="16"/>
        <v>4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VLOOKUP($A128,'7.6'!$A$9:$W$200,23,0)</f>
        <v>37</v>
      </c>
      <c r="E128" s="18"/>
      <c r="F128" s="18"/>
      <c r="G128" s="18"/>
      <c r="H128" s="12">
        <f t="shared" si="27"/>
        <v>0</v>
      </c>
      <c r="I128" s="18">
        <v>15</v>
      </c>
      <c r="J128" s="18"/>
      <c r="K128" s="18"/>
      <c r="L128" s="12">
        <f t="shared" si="16"/>
        <v>15</v>
      </c>
      <c r="M128" s="18"/>
      <c r="N128" s="18"/>
      <c r="O128" s="18"/>
      <c r="P128" s="18"/>
      <c r="Q128" s="18"/>
      <c r="R128" s="14">
        <f t="shared" si="20"/>
        <v>0</v>
      </c>
      <c r="S128" s="18">
        <v>3</v>
      </c>
      <c r="T128" s="18"/>
      <c r="U128" s="12">
        <f t="shared" si="28"/>
        <v>3</v>
      </c>
      <c r="V128" s="12">
        <f t="shared" si="29"/>
        <v>19</v>
      </c>
      <c r="W128" s="18">
        <v>19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VLOOKUP($A129,'7.6'!$A$9:$W$200,23,0)</f>
        <v>22</v>
      </c>
      <c r="E129" s="18">
        <v>28</v>
      </c>
      <c r="F129" s="18"/>
      <c r="G129" s="18"/>
      <c r="H129" s="12">
        <f t="shared" si="27"/>
        <v>28</v>
      </c>
      <c r="I129" s="18">
        <v>11</v>
      </c>
      <c r="J129" s="18"/>
      <c r="K129" s="18"/>
      <c r="L129" s="12">
        <f t="shared" si="16"/>
        <v>11</v>
      </c>
      <c r="M129" s="18"/>
      <c r="N129" s="18"/>
      <c r="O129" s="18"/>
      <c r="P129" s="18"/>
      <c r="Q129" s="18"/>
      <c r="R129" s="14">
        <f t="shared" si="20"/>
        <v>0</v>
      </c>
      <c r="S129" s="18">
        <v>1</v>
      </c>
      <c r="T129" s="18"/>
      <c r="U129" s="12">
        <f t="shared" si="28"/>
        <v>1</v>
      </c>
      <c r="V129" s="12">
        <f t="shared" si="29"/>
        <v>38</v>
      </c>
      <c r="W129" s="18">
        <f>21+17</f>
        <v>38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VLOOKUP($A130,'7.6'!$A$9:$W$200,23,0)</f>
        <v>44</v>
      </c>
      <c r="E130" s="18"/>
      <c r="F130" s="18"/>
      <c r="G130" s="18"/>
      <c r="H130" s="12">
        <f t="shared" si="12"/>
        <v>0</v>
      </c>
      <c r="I130" s="18">
        <v>3</v>
      </c>
      <c r="J130" s="18"/>
      <c r="K130" s="18"/>
      <c r="L130" s="12">
        <f t="shared" si="16"/>
        <v>3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41</v>
      </c>
      <c r="W130" s="18">
        <f>24+17</f>
        <v>41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>
        <v>3</v>
      </c>
      <c r="F131" s="18"/>
      <c r="G131" s="18"/>
      <c r="H131" s="12">
        <f t="shared" si="12"/>
        <v>3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>
        <v>2</v>
      </c>
      <c r="T131" s="18"/>
      <c r="U131" s="12">
        <f t="shared" si="28"/>
        <v>2</v>
      </c>
      <c r="V131" s="12">
        <f t="shared" si="29"/>
        <v>3</v>
      </c>
      <c r="W131" s="18">
        <v>3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VLOOKUP($A132,'7.6'!$A$9:$W$200,23,0)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VLOOKUP($A133,'7.6'!$A$9:$W$200,23,0)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VLOOKUP($A134,'7.6'!$A$9:$W$200,23,0)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VLOOKUP($A135,'7.6'!$A$9:$W$200,23,0)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VLOOKUP($A136,'7.6'!$A$9:$W$200,23,0)</f>
        <v>46</v>
      </c>
      <c r="E136" s="18"/>
      <c r="F136" s="18"/>
      <c r="G136" s="18"/>
      <c r="H136" s="12">
        <f>SUM(E136:G136)</f>
        <v>0</v>
      </c>
      <c r="I136" s="18">
        <v>10</v>
      </c>
      <c r="J136" s="18"/>
      <c r="K136" s="18"/>
      <c r="L136" s="12">
        <f t="shared" si="16"/>
        <v>10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36</v>
      </c>
      <c r="W136" s="18">
        <v>36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VLOOKUP($A137,'7.6'!$A$9:$W$200,23,0)</f>
        <v>30</v>
      </c>
      <c r="E137" s="18"/>
      <c r="F137" s="18"/>
      <c r="G137" s="18"/>
      <c r="H137" s="12">
        <f>SUM(E137:G137)</f>
        <v>0</v>
      </c>
      <c r="I137" s="18">
        <v>6</v>
      </c>
      <c r="J137" s="18"/>
      <c r="K137" s="18"/>
      <c r="L137" s="12">
        <f t="shared" si="16"/>
        <v>6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24</v>
      </c>
      <c r="W137" s="18">
        <v>24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VLOOKUP($A138,'7.6'!$A$9:$W$200,23,0)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VLOOKUP($A139,'7.6'!$A$9:$W$200,23,0)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VLOOKUP($A140,'7.6'!$A$9:$W$200,23,0)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VLOOKUP($A141,'7.6'!$A$9:$W$200,23,0)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VLOOKUP($A142,'7.6'!$A$9:$W$200,23,0)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VLOOKUP($A143,'7.6'!$A$9:$W$200,23,0)</f>
        <v>0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0</v>
      </c>
      <c r="W143" s="18"/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VLOOKUP($A144,'7.6'!$A$9:$W$200,23,0)</f>
        <v>8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8</v>
      </c>
      <c r="W144" s="18">
        <v>8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VLOOKUP($A145,'7.6'!$A$9:$W$200,23,0)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VLOOKUP($A146,'7.6'!$A$9:$W$200,23,0)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VLOOKUP($A147,'7.6'!$A$9:$W$200,23,0)</f>
        <v>11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11</v>
      </c>
      <c r="W147" s="18">
        <v>11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VLOOKUP($A148,'7.6'!$A$9:$W$200,23,0)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VLOOKUP($A149,'7.6'!$A$9:$W$200,23,0)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VLOOKUP($A150,'7.6'!$A$9:$W$200,23,0)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VLOOKUP($A151,'7.6'!$A$9:$W$200,23,0)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VLOOKUP($A152,'7.6'!$A$9:$W$200,23,0)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VLOOKUP($A153,'7.6'!$A$9:$W$200,23,0)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VLOOKUP($A154,'7.6'!$A$9:$W$200,23,0)</f>
        <v>119</v>
      </c>
      <c r="E154" s="18"/>
      <c r="F154" s="18"/>
      <c r="G154" s="18"/>
      <c r="H154" s="12">
        <f t="shared" si="31"/>
        <v>0</v>
      </c>
      <c r="I154" s="18">
        <v>15</v>
      </c>
      <c r="J154" s="18"/>
      <c r="K154" s="18"/>
      <c r="L154" s="12">
        <f t="shared" si="35"/>
        <v>15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104</v>
      </c>
      <c r="W154" s="18">
        <v>104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VLOOKUP($A155,'7.6'!$A$9:$W$200,23,0)</f>
        <v>55</v>
      </c>
      <c r="E155" s="18"/>
      <c r="F155" s="18"/>
      <c r="G155" s="18"/>
      <c r="H155" s="12">
        <f t="shared" si="31"/>
        <v>0</v>
      </c>
      <c r="I155" s="18"/>
      <c r="J155" s="18"/>
      <c r="K155" s="18"/>
      <c r="L155" s="12">
        <f t="shared" si="35"/>
        <v>0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55</v>
      </c>
      <c r="W155" s="18">
        <v>55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VLOOKUP($A156,'7.6'!$A$9:$W$200,23,0)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VLOOKUP($A157,'7.6'!$A$9:$W$200,23,0)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VLOOKUP($A158,'7.6'!$A$9:$W$200,23,0)</f>
        <v>0</v>
      </c>
      <c r="E158" s="18">
        <v>2</v>
      </c>
      <c r="F158" s="18"/>
      <c r="G158" s="18"/>
      <c r="H158" s="12">
        <f t="shared" ref="H158:H197" si="41">SUM(E158:G158)</f>
        <v>2</v>
      </c>
      <c r="I158" s="18">
        <v>2</v>
      </c>
      <c r="J158" s="18"/>
      <c r="K158" s="18"/>
      <c r="L158" s="12">
        <f t="shared" si="35"/>
        <v>2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VLOOKUP($A159,'7.6'!$A$9:$W$200,23,0)</f>
        <v>0</v>
      </c>
      <c r="E159" s="18">
        <v>3</v>
      </c>
      <c r="F159" s="18"/>
      <c r="G159" s="18"/>
      <c r="H159" s="12">
        <f t="shared" si="41"/>
        <v>3</v>
      </c>
      <c r="I159" s="18">
        <v>3</v>
      </c>
      <c r="J159" s="18"/>
      <c r="K159" s="18"/>
      <c r="L159" s="12">
        <f t="shared" si="35"/>
        <v>3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VLOOKUP($A160,'7.6'!$A$9:$W$200,23,0)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VLOOKUP($A161,'7.6'!$A$9:$W$200,23,0)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VLOOKUP($A162,'7.6'!$A$9:$W$200,23,0)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VLOOKUP($A163,'7.6'!$A$9:$W$200,23,0)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VLOOKUP($A164,'7.6'!$A$9:$W$200,23,0)</f>
        <v>0</v>
      </c>
      <c r="E164" s="18">
        <v>1</v>
      </c>
      <c r="F164" s="18"/>
      <c r="G164" s="18"/>
      <c r="H164" s="12">
        <f t="shared" si="41"/>
        <v>1</v>
      </c>
      <c r="I164" s="18">
        <v>1</v>
      </c>
      <c r="J164" s="18"/>
      <c r="K164" s="18"/>
      <c r="L164" s="12">
        <f t="shared" si="35"/>
        <v>1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VLOOKUP($A165,'7.6'!$A$9:$W$200,23,0)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VLOOKUP($A166,'7.6'!$A$9:$W$200,23,0)</f>
        <v>0</v>
      </c>
      <c r="E166" s="18">
        <v>4</v>
      </c>
      <c r="F166" s="18"/>
      <c r="G166" s="18"/>
      <c r="H166" s="12">
        <f t="shared" si="41"/>
        <v>4</v>
      </c>
      <c r="I166" s="18">
        <v>4</v>
      </c>
      <c r="J166" s="18"/>
      <c r="K166" s="18"/>
      <c r="L166" s="12">
        <f t="shared" si="35"/>
        <v>4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VLOOKUP($A167,'7.6'!$A$9:$W$200,23,0)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VLOOKUP($A168,'7.6'!$A$9:$W$200,23,0)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VLOOKUP($A169,'7.6'!$A$9:$W$200,23,0)</f>
        <v>0</v>
      </c>
      <c r="E169" s="18">
        <v>6</v>
      </c>
      <c r="F169" s="18"/>
      <c r="G169" s="18"/>
      <c r="H169" s="12">
        <f>SUM(E169:G169)</f>
        <v>6</v>
      </c>
      <c r="I169" s="18">
        <v>6</v>
      </c>
      <c r="J169" s="18"/>
      <c r="K169" s="18"/>
      <c r="L169" s="12">
        <f t="shared" si="35"/>
        <v>6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VLOOKUP($A170,'7.6'!$A$9:$W$200,23,0)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VLOOKUP($A171,'7.6'!$A$9:$W$200,23,0)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VLOOKUP($A172,'7.6'!$A$9:$W$200,23,0)</f>
        <v>0</v>
      </c>
      <c r="E172" s="18">
        <v>4</v>
      </c>
      <c r="F172" s="18"/>
      <c r="G172" s="18"/>
      <c r="H172" s="12">
        <f t="shared" si="41"/>
        <v>4</v>
      </c>
      <c r="I172" s="18">
        <v>4</v>
      </c>
      <c r="J172" s="18"/>
      <c r="K172" s="18"/>
      <c r="L172" s="12">
        <f t="shared" si="35"/>
        <v>4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VLOOKUP($A173,'7.6'!$A$9:$W$200,23,0)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VLOOKUP($A174,'7.6'!$A$9:$W$200,23,0)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VLOOKUP($A175,'7.6'!$A$9:$W$200,23,0)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VLOOKUP($A176,'7.6'!$A$9:$W$200,23,0)</f>
        <v>24</v>
      </c>
      <c r="E176" s="18"/>
      <c r="F176" s="18"/>
      <c r="G176" s="18"/>
      <c r="H176" s="12">
        <f>SUM(E176:G176)</f>
        <v>0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22</v>
      </c>
      <c r="W176" s="18">
        <v>22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VLOOKUP($A177,'7.6'!$A$9:$W$200,23,0)</f>
        <v>70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69</v>
      </c>
      <c r="W177" s="18">
        <v>69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VLOOKUP($A178,'7.6'!$A$9:$W$200,23,0)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VLOOKUP($A179,'7.6'!$A$9:$W$200,23,0)</f>
        <v>0</v>
      </c>
      <c r="E179" s="18">
        <v>5</v>
      </c>
      <c r="F179" s="18"/>
      <c r="G179" s="18"/>
      <c r="H179" s="12">
        <f t="shared" si="41"/>
        <v>5</v>
      </c>
      <c r="I179" s="18">
        <v>5</v>
      </c>
      <c r="J179" s="18"/>
      <c r="K179" s="18"/>
      <c r="L179" s="12">
        <f t="shared" si="35"/>
        <v>5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VLOOKUP($A180,'7.6'!$A$9:$W$200,23,0)</f>
        <v>0</v>
      </c>
      <c r="E180" s="18">
        <v>1</v>
      </c>
      <c r="F180" s="18"/>
      <c r="G180" s="18"/>
      <c r="H180" s="12">
        <f t="shared" si="41"/>
        <v>1</v>
      </c>
      <c r="I180" s="18">
        <v>1</v>
      </c>
      <c r="J180" s="18"/>
      <c r="K180" s="18"/>
      <c r="L180" s="12">
        <f t="shared" si="35"/>
        <v>1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VLOOKUP($A181,'7.6'!$A$9:$W$200,23,0)</f>
        <v>0</v>
      </c>
      <c r="E181" s="18">
        <v>1</v>
      </c>
      <c r="F181" s="18"/>
      <c r="G181" s="18"/>
      <c r="H181" s="12">
        <f t="shared" si="41"/>
        <v>1</v>
      </c>
      <c r="I181" s="18">
        <v>1</v>
      </c>
      <c r="J181" s="18"/>
      <c r="K181" s="18"/>
      <c r="L181" s="12">
        <f t="shared" si="35"/>
        <v>1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VLOOKUP($A182,'7.6'!$A$9:$W$200,23,0)</f>
        <v>0</v>
      </c>
      <c r="E182" s="18">
        <v>5</v>
      </c>
      <c r="F182" s="18"/>
      <c r="G182" s="18"/>
      <c r="H182" s="12">
        <f t="shared" si="41"/>
        <v>5</v>
      </c>
      <c r="I182" s="18">
        <v>5</v>
      </c>
      <c r="J182" s="18"/>
      <c r="K182" s="18"/>
      <c r="L182" s="12">
        <f t="shared" si="35"/>
        <v>5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VLOOKUP($A183,'7.6'!$A$9:$W$200,23,0)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VLOOKUP($A184,'7.6'!$A$9:$W$200,23,0)</f>
        <v>18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18</v>
      </c>
      <c r="W184" s="18">
        <v>18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VLOOKUP($A185,'7.6'!$A$9:$W$200,23,0)</f>
        <v>32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30</v>
      </c>
      <c r="W185" s="18">
        <v>30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VLOOKUP($A186,'7.6'!$A$9:$W$200,23,0)</f>
        <v>46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44</v>
      </c>
      <c r="W186" s="18">
        <v>44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VLOOKUP($A187,'7.6'!$A$9:$W$200,23,0)</f>
        <v>107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106</v>
      </c>
      <c r="W187" s="18">
        <f>48+58</f>
        <v>106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VLOOKUP($A188,'7.6'!$A$9:$W$200,23,0)</f>
        <v>28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28</v>
      </c>
      <c r="W188" s="18">
        <v>28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VLOOKUP($A189,'7.6'!$A$9:$W$200,23,0)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VLOOKUP($A190,'7.6'!$A$9:$W$200,23,0)</f>
        <v>16</v>
      </c>
      <c r="E190" s="18"/>
      <c r="F190" s="18"/>
      <c r="G190" s="18"/>
      <c r="H190" s="12">
        <f t="shared" si="41"/>
        <v>0</v>
      </c>
      <c r="I190" s="18">
        <v>7</v>
      </c>
      <c r="J190" s="18"/>
      <c r="K190" s="18"/>
      <c r="L190" s="12">
        <f t="shared" si="35"/>
        <v>7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9</v>
      </c>
      <c r="W190" s="18">
        <v>9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VLOOKUP($A191,'7.6'!$A$9:$W$200,23,0)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VLOOKUP($A192,'7.6'!$A$9:$W$200,23,0)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VLOOKUP($A193,'7.6'!$A$9:$W$200,23,0)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VLOOKUP($A194,'7.6'!$A$9:$W$200,23,0)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VLOOKUP($A195,'7.6'!$A$9:$W$200,23,0)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VLOOKUP($A196,'7.6'!$A$9:$W$200,23,0)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VLOOKUP($A197,'7.6'!$A$9:$W$200,23,0)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1028</v>
      </c>
      <c r="E200" s="34"/>
      <c r="F200" s="34"/>
      <c r="G200" s="34"/>
      <c r="H200" s="34"/>
      <c r="I200" s="33">
        <f>SUM(I9:I198)</f>
        <v>372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6</v>
      </c>
      <c r="S200" s="33">
        <f>SUM(S9:S198)</f>
        <v>59</v>
      </c>
      <c r="T200" s="34"/>
      <c r="U200" s="34"/>
      <c r="V200" s="35"/>
      <c r="W200" s="33">
        <f>SUM(W9:W198)</f>
        <v>929</v>
      </c>
      <c r="X200" s="33">
        <f>SUM(X9:X198)</f>
        <v>-5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83:Y84"/>
    <mergeCell ref="Y114:Y116"/>
    <mergeCell ref="Y146:Y147"/>
    <mergeCell ref="Y44:Y46"/>
    <mergeCell ref="R6:R7"/>
    <mergeCell ref="S6:S7"/>
    <mergeCell ref="T6:T7"/>
    <mergeCell ref="U6:U7"/>
    <mergeCell ref="Y54:Y56"/>
  </mergeCells>
  <conditionalFormatting sqref="B100:B101">
    <cfRule type="duplicateValues" dxfId="852" priority="28" stopIfTrue="1"/>
  </conditionalFormatting>
  <conditionalFormatting sqref="B132">
    <cfRule type="duplicateValues" dxfId="851" priority="27" stopIfTrue="1"/>
  </conditionalFormatting>
  <conditionalFormatting sqref="B118">
    <cfRule type="duplicateValues" dxfId="850" priority="26" stopIfTrue="1"/>
  </conditionalFormatting>
  <conditionalFormatting sqref="B198">
    <cfRule type="duplicateValues" dxfId="849" priority="25" stopIfTrue="1"/>
  </conditionalFormatting>
  <conditionalFormatting sqref="B201:B274">
    <cfRule type="duplicateValues" dxfId="848" priority="24" stopIfTrue="1"/>
  </conditionalFormatting>
  <conditionalFormatting sqref="B200">
    <cfRule type="duplicateValues" dxfId="847" priority="23" stopIfTrue="1"/>
  </conditionalFormatting>
  <conditionalFormatting sqref="I202">
    <cfRule type="duplicateValues" dxfId="846" priority="22" stopIfTrue="1"/>
  </conditionalFormatting>
  <conditionalFormatting sqref="I202">
    <cfRule type="duplicateValues" dxfId="845" priority="19" stopIfTrue="1"/>
    <cfRule type="duplicateValues" dxfId="844" priority="20" stopIfTrue="1"/>
    <cfRule type="duplicateValues" dxfId="843" priority="21" stopIfTrue="1"/>
  </conditionalFormatting>
  <conditionalFormatting sqref="B20">
    <cfRule type="duplicateValues" dxfId="842" priority="13" stopIfTrue="1"/>
  </conditionalFormatting>
  <conditionalFormatting sqref="B20">
    <cfRule type="duplicateValues" dxfId="841" priority="14" stopIfTrue="1"/>
  </conditionalFormatting>
  <conditionalFormatting sqref="B20">
    <cfRule type="duplicateValues" dxfId="840" priority="15" stopIfTrue="1"/>
  </conditionalFormatting>
  <conditionalFormatting sqref="B20">
    <cfRule type="duplicateValues" dxfId="839" priority="16" stopIfTrue="1"/>
    <cfRule type="duplicateValues" dxfId="838" priority="17" stopIfTrue="1"/>
    <cfRule type="duplicateValues" dxfId="837" priority="18" stopIfTrue="1"/>
  </conditionalFormatting>
  <conditionalFormatting sqref="A20:A25">
    <cfRule type="duplicateValues" dxfId="836" priority="12" stopIfTrue="1"/>
  </conditionalFormatting>
  <conditionalFormatting sqref="A26">
    <cfRule type="duplicateValues" dxfId="835" priority="11" stopIfTrue="1"/>
  </conditionalFormatting>
  <conditionalFormatting sqref="A27">
    <cfRule type="duplicateValues" dxfId="834" priority="10" stopIfTrue="1"/>
  </conditionalFormatting>
  <conditionalFormatting sqref="A28">
    <cfRule type="duplicateValues" dxfId="833" priority="9" stopIfTrue="1"/>
  </conditionalFormatting>
  <conditionalFormatting sqref="A29">
    <cfRule type="duplicateValues" dxfId="832" priority="8" stopIfTrue="1"/>
  </conditionalFormatting>
  <conditionalFormatting sqref="A30">
    <cfRule type="duplicateValues" dxfId="831" priority="7" stopIfTrue="1"/>
  </conditionalFormatting>
  <conditionalFormatting sqref="B275:B65318 B200 B5 B8:B19 B119:B131 B21:B117 B133:B197">
    <cfRule type="duplicateValues" dxfId="830" priority="29" stopIfTrue="1"/>
  </conditionalFormatting>
  <conditionalFormatting sqref="B275:B65318 B200 B5 B8:B19 B102:B117 B119:B131 B21:B99 B133:B197">
    <cfRule type="duplicateValues" dxfId="829" priority="30" stopIfTrue="1"/>
  </conditionalFormatting>
  <conditionalFormatting sqref="A200:A65318 A1:A5 A8:A19 A31:A198">
    <cfRule type="duplicateValues" dxfId="828" priority="31" stopIfTrue="1"/>
  </conditionalFormatting>
  <conditionalFormatting sqref="B200:B65318 B5 B8:B19 B21:B198">
    <cfRule type="duplicateValues" dxfId="827" priority="32" stopIfTrue="1"/>
  </conditionalFormatting>
  <conditionalFormatting sqref="B200:B65318 B1:B5 B8:B19 B21:B198">
    <cfRule type="duplicateValues" dxfId="826" priority="33" stopIfTrue="1"/>
    <cfRule type="duplicateValues" dxfId="825" priority="34" stopIfTrue="1"/>
    <cfRule type="duplicateValues" dxfId="824" priority="35" stopIfTrue="1"/>
  </conditionalFormatting>
  <conditionalFormatting sqref="Y17">
    <cfRule type="duplicateValues" dxfId="823" priority="1" stopIfTrue="1"/>
  </conditionalFormatting>
  <conditionalFormatting sqref="Y17">
    <cfRule type="duplicateValues" dxfId="822" priority="2" stopIfTrue="1"/>
  </conditionalFormatting>
  <conditionalFormatting sqref="Y17">
    <cfRule type="duplicateValues" dxfId="821" priority="3" stopIfTrue="1"/>
  </conditionalFormatting>
  <conditionalFormatting sqref="Y17">
    <cfRule type="duplicateValues" dxfId="820" priority="4" stopIfTrue="1"/>
    <cfRule type="duplicateValues" dxfId="819" priority="5" stopIfTrue="1"/>
    <cfRule type="duplicateValues" dxfId="81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O200" sqref="O200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6.855468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3" t="s">
        <v>3</v>
      </c>
      <c r="B4" s="5">
        <v>42530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5" t="s">
        <v>29</v>
      </c>
      <c r="P7" s="45" t="s">
        <v>30</v>
      </c>
      <c r="Q7" s="44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VLOOKUP($A9,'8.6'!$A$9:$W$200,23,0)</f>
        <v>0</v>
      </c>
      <c r="E9" s="18">
        <v>10</v>
      </c>
      <c r="F9" s="18"/>
      <c r="G9" s="18"/>
      <c r="H9" s="12">
        <f>SUM(E9:G9)</f>
        <v>10</v>
      </c>
      <c r="I9" s="18">
        <v>6</v>
      </c>
      <c r="J9" s="18"/>
      <c r="K9" s="18"/>
      <c r="L9" s="12">
        <f>SUM(I9:K9)</f>
        <v>6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4</v>
      </c>
      <c r="W9" s="18"/>
      <c r="X9" s="19">
        <f t="shared" ref="X9:X52" si="2">W9-V9</f>
        <v>-4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VLOOKUP($A10,'8.6'!$A$9:$W$200,23,0)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VLOOKUP($A11,'8.6'!$A$9:$W$200,23,0)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VLOOKUP($A12,'8.6'!$A$9:$W$200,23,0)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12</v>
      </c>
      <c r="J12" s="18"/>
      <c r="K12" s="18"/>
      <c r="L12" s="12">
        <f t="shared" si="4"/>
        <v>12</v>
      </c>
      <c r="M12" s="18"/>
      <c r="N12" s="18"/>
      <c r="O12" s="18"/>
      <c r="P12" s="18"/>
      <c r="Q12" s="18"/>
      <c r="R12" s="14">
        <f t="shared" si="5"/>
        <v>0</v>
      </c>
      <c r="S12" s="18">
        <v>1</v>
      </c>
      <c r="T12" s="18"/>
      <c r="U12" s="12">
        <f t="shared" si="0"/>
        <v>1</v>
      </c>
      <c r="V12" s="12">
        <f t="shared" si="1"/>
        <v>-3</v>
      </c>
      <c r="W12" s="18"/>
      <c r="X12" s="19">
        <f t="shared" si="2"/>
        <v>3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VLOOKUP($A13,'8.6'!$A$9:$W$200,23,0)</f>
        <v>0</v>
      </c>
      <c r="E13" s="18">
        <v>20</v>
      </c>
      <c r="F13" s="18"/>
      <c r="G13" s="18"/>
      <c r="H13" s="12">
        <f t="shared" si="3"/>
        <v>20</v>
      </c>
      <c r="I13" s="18">
        <v>7</v>
      </c>
      <c r="J13" s="18"/>
      <c r="K13" s="18"/>
      <c r="L13" s="12">
        <f t="shared" si="4"/>
        <v>7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13</v>
      </c>
      <c r="W13" s="18">
        <v>13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VLOOKUP($A14,'8.6'!$A$9:$W$200,23,0)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VLOOKUP($A15,'8.6'!$A$9:$W$200,23,0)</f>
        <v>0</v>
      </c>
      <c r="E15" s="18">
        <v>6</v>
      </c>
      <c r="F15" s="18"/>
      <c r="G15" s="18"/>
      <c r="H15" s="12">
        <f t="shared" si="3"/>
        <v>6</v>
      </c>
      <c r="I15" s="18">
        <v>6</v>
      </c>
      <c r="J15" s="18"/>
      <c r="K15" s="18"/>
      <c r="L15" s="12">
        <f t="shared" si="4"/>
        <v>6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VLOOKUP($A16,'8.6'!$A$9:$W$200,23,0)</f>
        <v>0</v>
      </c>
      <c r="E16" s="18">
        <v>6</v>
      </c>
      <c r="F16" s="18"/>
      <c r="G16" s="18"/>
      <c r="H16" s="12">
        <f t="shared" si="3"/>
        <v>6</v>
      </c>
      <c r="I16" s="18">
        <v>4</v>
      </c>
      <c r="J16" s="18"/>
      <c r="K16" s="18"/>
      <c r="L16" s="12">
        <f t="shared" si="4"/>
        <v>4</v>
      </c>
      <c r="M16" s="18"/>
      <c r="N16" s="18"/>
      <c r="O16" s="18"/>
      <c r="P16" s="18"/>
      <c r="Q16" s="18"/>
      <c r="R16" s="14">
        <f t="shared" si="5"/>
        <v>0</v>
      </c>
      <c r="S16" s="18">
        <v>2</v>
      </c>
      <c r="T16" s="18"/>
      <c r="U16" s="12">
        <f t="shared" si="0"/>
        <v>2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VLOOKUP($A17,'8.6'!$A$9:$W$200,23,0)</f>
        <v>0</v>
      </c>
      <c r="E17" s="18">
        <v>6</v>
      </c>
      <c r="F17" s="18"/>
      <c r="G17" s="18"/>
      <c r="H17" s="12">
        <f>SUM(E17:G17)</f>
        <v>6</v>
      </c>
      <c r="I17" s="18">
        <v>5</v>
      </c>
      <c r="J17" s="18"/>
      <c r="K17" s="18"/>
      <c r="L17" s="12">
        <f t="shared" si="4"/>
        <v>5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VLOOKUP($A18,'8.6'!$A$9:$W$200,23,0)</f>
        <v>0</v>
      </c>
      <c r="E18" s="18">
        <v>16</v>
      </c>
      <c r="F18" s="18"/>
      <c r="G18" s="18"/>
      <c r="H18" s="12">
        <f>SUM(E18:G18)</f>
        <v>16</v>
      </c>
      <c r="I18" s="18">
        <v>10</v>
      </c>
      <c r="J18" s="18"/>
      <c r="K18" s="18"/>
      <c r="L18" s="12">
        <f t="shared" si="4"/>
        <v>10</v>
      </c>
      <c r="M18" s="18"/>
      <c r="N18" s="18"/>
      <c r="O18" s="18"/>
      <c r="P18" s="18"/>
      <c r="Q18" s="18"/>
      <c r="R18" s="14">
        <f>SUM(M18:Q18)</f>
        <v>0</v>
      </c>
      <c r="S18" s="18">
        <v>6</v>
      </c>
      <c r="T18" s="18"/>
      <c r="U18" s="12">
        <f>S18+T18</f>
        <v>6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VLOOKUP($A19,'8.6'!$A$9:$W$200,23,0)</f>
        <v>0</v>
      </c>
      <c r="E19" s="18">
        <v>6</v>
      </c>
      <c r="F19" s="18"/>
      <c r="G19" s="18"/>
      <c r="H19" s="12">
        <f>SUM(E19:G19)</f>
        <v>6</v>
      </c>
      <c r="I19" s="18">
        <v>5</v>
      </c>
      <c r="J19" s="18"/>
      <c r="K19" s="18"/>
      <c r="L19" s="12">
        <f t="shared" si="4"/>
        <v>5</v>
      </c>
      <c r="M19" s="18"/>
      <c r="N19" s="18"/>
      <c r="O19" s="18"/>
      <c r="P19" s="18"/>
      <c r="Q19" s="18"/>
      <c r="R19" s="14">
        <f>SUM(M19:Q19)</f>
        <v>0</v>
      </c>
      <c r="S19" s="18">
        <v>1</v>
      </c>
      <c r="T19" s="18"/>
      <c r="U19" s="12">
        <f>S19+T19</f>
        <v>1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VLOOKUP($A20,'8.6'!$A$9:$W$200,23,0)</f>
        <v>0</v>
      </c>
      <c r="E20" s="18">
        <v>6</v>
      </c>
      <c r="F20" s="18"/>
      <c r="G20" s="18"/>
      <c r="H20" s="12">
        <f t="shared" si="3"/>
        <v>6</v>
      </c>
      <c r="I20" s="18">
        <v>5</v>
      </c>
      <c r="J20" s="18"/>
      <c r="K20" s="18"/>
      <c r="L20" s="12">
        <f t="shared" si="4"/>
        <v>5</v>
      </c>
      <c r="M20" s="18"/>
      <c r="N20" s="18"/>
      <c r="O20" s="18"/>
      <c r="P20" s="18"/>
      <c r="Q20" s="18"/>
      <c r="R20" s="14">
        <f t="shared" si="5"/>
        <v>0</v>
      </c>
      <c r="S20" s="18">
        <v>1</v>
      </c>
      <c r="T20" s="18"/>
      <c r="U20" s="12">
        <f t="shared" si="0"/>
        <v>1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VLOOKUP($A21,'8.6'!$A$9:$W$200,23,0)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VLOOKUP($A22,'8.6'!$A$9:$W$200,23,0)</f>
        <v>0</v>
      </c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1</v>
      </c>
      <c r="W22" s="18"/>
      <c r="X22" s="19">
        <f t="shared" si="2"/>
        <v>-1</v>
      </c>
      <c r="Y22" s="21" t="s">
        <v>250</v>
      </c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VLOOKUP($A23,'8.6'!$A$9:$W$200,23,0)</f>
        <v>0</v>
      </c>
      <c r="E23" s="18">
        <v>9</v>
      </c>
      <c r="F23" s="18"/>
      <c r="G23" s="18"/>
      <c r="H23" s="12">
        <f t="shared" si="3"/>
        <v>9</v>
      </c>
      <c r="I23" s="18">
        <v>2</v>
      </c>
      <c r="J23" s="18"/>
      <c r="K23" s="18"/>
      <c r="L23" s="12">
        <f t="shared" si="4"/>
        <v>2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7</v>
      </c>
      <c r="W23" s="18">
        <v>7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VLOOKUP($A24,'8.6'!$A$9:$W$200,23,0)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VLOOKUP($A25,'8.6'!$A$9:$W$200,23,0)</f>
        <v>0</v>
      </c>
      <c r="E25" s="18">
        <v>6</v>
      </c>
      <c r="F25" s="18"/>
      <c r="G25" s="18"/>
      <c r="H25" s="12">
        <f t="shared" si="3"/>
        <v>6</v>
      </c>
      <c r="I25" s="18">
        <v>7</v>
      </c>
      <c r="J25" s="18"/>
      <c r="K25" s="18"/>
      <c r="L25" s="12">
        <f t="shared" si="4"/>
        <v>7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-1</v>
      </c>
      <c r="W25" s="18"/>
      <c r="X25" s="19">
        <f t="shared" si="2"/>
        <v>1</v>
      </c>
      <c r="Y25" s="21" t="s">
        <v>135</v>
      </c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VLOOKUP($A26,'8.6'!$A$9:$W$200,23,0)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VLOOKUP($A27,'8.6'!$A$9:$W$200,23,0)</f>
        <v>3</v>
      </c>
      <c r="E27" s="18"/>
      <c r="F27" s="18"/>
      <c r="G27" s="18"/>
      <c r="H27" s="12">
        <f>SUM(E27:G27)</f>
        <v>0</v>
      </c>
      <c r="I27" s="18">
        <v>3</v>
      </c>
      <c r="J27" s="18"/>
      <c r="K27" s="18"/>
      <c r="L27" s="12">
        <f t="shared" si="4"/>
        <v>3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VLOOKUP($A28,'8.6'!$A$9:$W$200,23,0)</f>
        <v>0</v>
      </c>
      <c r="E28" s="18">
        <v>6</v>
      </c>
      <c r="F28" s="18"/>
      <c r="G28" s="18"/>
      <c r="H28" s="12">
        <f>SUM(E28:G28)</f>
        <v>6</v>
      </c>
      <c r="I28" s="18">
        <v>4</v>
      </c>
      <c r="J28" s="18"/>
      <c r="K28" s="18"/>
      <c r="L28" s="12">
        <f t="shared" si="4"/>
        <v>4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VLOOKUP($A29,'8.6'!$A$9:$W$200,23,0)</f>
        <v>0</v>
      </c>
      <c r="E29" s="18">
        <v>6</v>
      </c>
      <c r="F29" s="18"/>
      <c r="G29" s="18"/>
      <c r="H29" s="12">
        <f t="shared" si="3"/>
        <v>6</v>
      </c>
      <c r="I29" s="18">
        <v>3</v>
      </c>
      <c r="J29" s="18"/>
      <c r="K29" s="18"/>
      <c r="L29" s="12">
        <f t="shared" si="4"/>
        <v>3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VLOOKUP($A30,'8.6'!$A$9:$W$200,23,0)</f>
        <v>0</v>
      </c>
      <c r="E30" s="18">
        <v>6</v>
      </c>
      <c r="F30" s="18"/>
      <c r="G30" s="18"/>
      <c r="H30" s="12">
        <f>SUM(E30:G30)</f>
        <v>6</v>
      </c>
      <c r="I30" s="18">
        <v>5</v>
      </c>
      <c r="J30" s="18"/>
      <c r="K30" s="18"/>
      <c r="L30" s="12">
        <f t="shared" si="4"/>
        <v>5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VLOOKUP($A31,'8.6'!$A$9:$W$200,23,0)</f>
        <v>0</v>
      </c>
      <c r="E31" s="18">
        <v>6</v>
      </c>
      <c r="F31" s="18"/>
      <c r="G31" s="18"/>
      <c r="H31" s="12">
        <f t="shared" si="3"/>
        <v>6</v>
      </c>
      <c r="I31" s="18">
        <v>2</v>
      </c>
      <c r="J31" s="18"/>
      <c r="K31" s="18"/>
      <c r="L31" s="12">
        <f t="shared" si="4"/>
        <v>2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VLOOKUP($A32,'8.6'!$A$9:$W$200,23,0)</f>
        <v>0</v>
      </c>
      <c r="E32" s="18">
        <v>6</v>
      </c>
      <c r="F32" s="18"/>
      <c r="G32" s="18"/>
      <c r="H32" s="12">
        <f>SUM(E32:G32)</f>
        <v>6</v>
      </c>
      <c r="I32" s="18">
        <v>5</v>
      </c>
      <c r="J32" s="18"/>
      <c r="K32" s="18"/>
      <c r="L32" s="12">
        <f t="shared" si="4"/>
        <v>5</v>
      </c>
      <c r="M32" s="18"/>
      <c r="N32" s="18"/>
      <c r="O32" s="18"/>
      <c r="P32" s="18"/>
      <c r="Q32" s="18">
        <v>1</v>
      </c>
      <c r="R32" s="14">
        <f>SUM(M32:Q32)</f>
        <v>1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VLOOKUP($A33,'8.6'!$A$9:$W$200,23,0)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VLOOKUP($A34,'8.6'!$A$9:$W$200,23,0)</f>
        <v>0</v>
      </c>
      <c r="E34" s="18">
        <v>6</v>
      </c>
      <c r="F34" s="18"/>
      <c r="G34" s="18"/>
      <c r="H34" s="12">
        <f t="shared" si="3"/>
        <v>6</v>
      </c>
      <c r="I34" s="18">
        <v>5</v>
      </c>
      <c r="J34" s="18"/>
      <c r="K34" s="18"/>
      <c r="L34" s="12">
        <f t="shared" si="4"/>
        <v>5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VLOOKUP($A35,'8.6'!$A$9:$W$200,23,0)</f>
        <v>0</v>
      </c>
      <c r="E35" s="18">
        <v>6</v>
      </c>
      <c r="F35" s="18"/>
      <c r="G35" s="18"/>
      <c r="H35" s="12">
        <f t="shared" si="3"/>
        <v>6</v>
      </c>
      <c r="I35" s="18">
        <v>1</v>
      </c>
      <c r="J35" s="18"/>
      <c r="K35" s="18"/>
      <c r="L35" s="12">
        <f t="shared" si="4"/>
        <v>1</v>
      </c>
      <c r="M35" s="18"/>
      <c r="N35" s="18"/>
      <c r="O35" s="18"/>
      <c r="P35" s="18"/>
      <c r="Q35" s="18"/>
      <c r="R35" s="14">
        <f t="shared" si="5"/>
        <v>0</v>
      </c>
      <c r="S35" s="18">
        <v>5</v>
      </c>
      <c r="T35" s="18"/>
      <c r="U35" s="12">
        <f t="shared" si="0"/>
        <v>5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VLOOKUP($A36,'8.6'!$A$9:$W$200,23,0)</f>
        <v>0</v>
      </c>
      <c r="E36" s="18">
        <v>6</v>
      </c>
      <c r="F36" s="18"/>
      <c r="G36" s="18"/>
      <c r="H36" s="12">
        <f t="shared" si="3"/>
        <v>6</v>
      </c>
      <c r="I36" s="18">
        <v>7</v>
      </c>
      <c r="J36" s="18"/>
      <c r="K36" s="18"/>
      <c r="L36" s="12">
        <f t="shared" si="4"/>
        <v>7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-1</v>
      </c>
      <c r="W36" s="18"/>
      <c r="X36" s="19">
        <f t="shared" si="2"/>
        <v>1</v>
      </c>
      <c r="Y36" s="21" t="s">
        <v>251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VLOOKUP($A37,'8.6'!$A$9:$W$200,23,0)</f>
        <v>0</v>
      </c>
      <c r="E37" s="18">
        <v>6</v>
      </c>
      <c r="F37" s="18"/>
      <c r="G37" s="18"/>
      <c r="H37" s="12">
        <f t="shared" si="3"/>
        <v>6</v>
      </c>
      <c r="I37" s="18">
        <v>1</v>
      </c>
      <c r="J37" s="18"/>
      <c r="K37" s="18"/>
      <c r="L37" s="12">
        <f t="shared" si="4"/>
        <v>1</v>
      </c>
      <c r="M37" s="18"/>
      <c r="N37" s="18"/>
      <c r="O37" s="18"/>
      <c r="P37" s="18"/>
      <c r="Q37" s="18"/>
      <c r="R37" s="14">
        <f t="shared" si="5"/>
        <v>0</v>
      </c>
      <c r="S37" s="18">
        <v>5</v>
      </c>
      <c r="T37" s="18"/>
      <c r="U37" s="12">
        <f t="shared" si="0"/>
        <v>5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VLOOKUP($A38,'8.6'!$A$9:$W$200,23,0)</f>
        <v>0</v>
      </c>
      <c r="E38" s="18">
        <v>6</v>
      </c>
      <c r="F38" s="18"/>
      <c r="G38" s="18"/>
      <c r="H38" s="12">
        <f t="shared" si="3"/>
        <v>6</v>
      </c>
      <c r="I38" s="18">
        <v>1</v>
      </c>
      <c r="J38" s="18"/>
      <c r="K38" s="18"/>
      <c r="L38" s="12">
        <f t="shared" si="4"/>
        <v>1</v>
      </c>
      <c r="M38" s="18"/>
      <c r="N38" s="18"/>
      <c r="O38" s="18"/>
      <c r="P38" s="18"/>
      <c r="Q38" s="18"/>
      <c r="R38" s="14">
        <f t="shared" si="5"/>
        <v>0</v>
      </c>
      <c r="S38" s="18">
        <v>5</v>
      </c>
      <c r="T38" s="18"/>
      <c r="U38" s="12">
        <f t="shared" si="0"/>
        <v>5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VLOOKUP($A39,'8.6'!$A$9:$W$200,23,0)</f>
        <v>0</v>
      </c>
      <c r="E39" s="18">
        <v>6</v>
      </c>
      <c r="F39" s="18"/>
      <c r="G39" s="18"/>
      <c r="H39" s="12">
        <f t="shared" si="3"/>
        <v>6</v>
      </c>
      <c r="I39" s="18">
        <v>4</v>
      </c>
      <c r="J39" s="18"/>
      <c r="K39" s="18"/>
      <c r="L39" s="12">
        <f t="shared" si="4"/>
        <v>4</v>
      </c>
      <c r="M39" s="18"/>
      <c r="N39" s="18"/>
      <c r="O39" s="18"/>
      <c r="P39" s="18"/>
      <c r="Q39" s="18"/>
      <c r="R39" s="14">
        <f t="shared" si="5"/>
        <v>0</v>
      </c>
      <c r="S39" s="18">
        <v>2</v>
      </c>
      <c r="T39" s="18"/>
      <c r="U39" s="12">
        <f t="shared" si="0"/>
        <v>2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VLOOKUP($A40,'8.6'!$A$9:$W$200,23,0)</f>
        <v>0</v>
      </c>
      <c r="E40" s="18">
        <v>6</v>
      </c>
      <c r="F40" s="18"/>
      <c r="G40" s="18"/>
      <c r="H40" s="12">
        <f t="shared" si="3"/>
        <v>6</v>
      </c>
      <c r="I40" s="18">
        <v>5</v>
      </c>
      <c r="J40" s="18"/>
      <c r="K40" s="18"/>
      <c r="L40" s="12">
        <f t="shared" si="4"/>
        <v>5</v>
      </c>
      <c r="M40" s="18"/>
      <c r="N40" s="18"/>
      <c r="O40" s="18"/>
      <c r="P40" s="18"/>
      <c r="Q40" s="18"/>
      <c r="R40" s="14">
        <f t="shared" si="5"/>
        <v>0</v>
      </c>
      <c r="S40" s="18">
        <v>1</v>
      </c>
      <c r="T40" s="18"/>
      <c r="U40" s="12">
        <f t="shared" si="0"/>
        <v>1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VLOOKUP($A41,'8.6'!$A$9:$W$200,23,0)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VLOOKUP($A42,'8.6'!$A$9:$W$200,23,0)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VLOOKUP($A43,'8.6'!$A$9:$W$200,23,0)</f>
        <v>0</v>
      </c>
      <c r="E43" s="18">
        <v>6</v>
      </c>
      <c r="F43" s="18"/>
      <c r="G43" s="18"/>
      <c r="H43" s="12">
        <f t="shared" si="3"/>
        <v>6</v>
      </c>
      <c r="I43" s="18">
        <v>4</v>
      </c>
      <c r="J43" s="18"/>
      <c r="K43" s="18"/>
      <c r="L43" s="12">
        <f t="shared" si="4"/>
        <v>4</v>
      </c>
      <c r="M43" s="18"/>
      <c r="N43" s="18"/>
      <c r="O43" s="18"/>
      <c r="P43" s="18"/>
      <c r="Q43" s="18"/>
      <c r="R43" s="14">
        <f t="shared" si="5"/>
        <v>0</v>
      </c>
      <c r="S43" s="18">
        <v>2</v>
      </c>
      <c r="T43" s="18"/>
      <c r="U43" s="12">
        <f t="shared" si="0"/>
        <v>2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VLOOKUP($A44,'8.6'!$A$9:$W$200,23,0)</f>
        <v>0</v>
      </c>
      <c r="E44" s="18">
        <v>6</v>
      </c>
      <c r="F44" s="18"/>
      <c r="G44" s="18"/>
      <c r="H44" s="12">
        <f t="shared" si="3"/>
        <v>6</v>
      </c>
      <c r="I44" s="18">
        <v>3</v>
      </c>
      <c r="J44" s="18"/>
      <c r="K44" s="18"/>
      <c r="L44" s="12">
        <f t="shared" si="4"/>
        <v>3</v>
      </c>
      <c r="M44" s="18"/>
      <c r="N44" s="18"/>
      <c r="O44" s="18"/>
      <c r="P44" s="18"/>
      <c r="Q44" s="18"/>
      <c r="R44" s="14">
        <f t="shared" si="5"/>
        <v>0</v>
      </c>
      <c r="S44" s="18">
        <v>3</v>
      </c>
      <c r="T44" s="18"/>
      <c r="U44" s="12">
        <f t="shared" si="0"/>
        <v>3</v>
      </c>
      <c r="V44" s="12">
        <f t="shared" si="1"/>
        <v>0</v>
      </c>
      <c r="W44" s="18"/>
      <c r="X44" s="19">
        <f t="shared" si="2"/>
        <v>0</v>
      </c>
      <c r="Y44" s="99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VLOOKUP($A45,'8.6'!$A$9:$W$200,23,0)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VLOOKUP($A46,'8.6'!$A$9:$W$200,23,0)</f>
        <v>0</v>
      </c>
      <c r="E46" s="18">
        <v>6</v>
      </c>
      <c r="F46" s="18"/>
      <c r="G46" s="18"/>
      <c r="H46" s="12">
        <f t="shared" si="3"/>
        <v>6</v>
      </c>
      <c r="I46" s="18">
        <v>4</v>
      </c>
      <c r="J46" s="18"/>
      <c r="K46" s="18"/>
      <c r="L46" s="12">
        <f t="shared" si="4"/>
        <v>4</v>
      </c>
      <c r="M46" s="18"/>
      <c r="N46" s="18"/>
      <c r="O46" s="18"/>
      <c r="P46" s="18"/>
      <c r="Q46" s="18"/>
      <c r="R46" s="14">
        <f t="shared" si="5"/>
        <v>0</v>
      </c>
      <c r="S46" s="18">
        <v>2</v>
      </c>
      <c r="T46" s="18"/>
      <c r="U46" s="12">
        <f t="shared" si="0"/>
        <v>2</v>
      </c>
      <c r="V46" s="12">
        <f t="shared" si="1"/>
        <v>0</v>
      </c>
      <c r="W46" s="18"/>
      <c r="X46" s="19">
        <f t="shared" si="2"/>
        <v>0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VLOOKUP($A47,'8.6'!$A$9:$W$200,23,0)</f>
        <v>0</v>
      </c>
      <c r="E47" s="18"/>
      <c r="F47" s="18"/>
      <c r="G47" s="18"/>
      <c r="H47" s="12">
        <f t="shared" si="3"/>
        <v>0</v>
      </c>
      <c r="I47" s="18"/>
      <c r="J47" s="18"/>
      <c r="K47" s="18"/>
      <c r="L47" s="12">
        <f t="shared" si="4"/>
        <v>0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VLOOKUP($A48,'8.6'!$A$9:$W$200,23,0)</f>
        <v>0</v>
      </c>
      <c r="E48" s="18">
        <v>6</v>
      </c>
      <c r="F48" s="18"/>
      <c r="G48" s="18"/>
      <c r="H48" s="12">
        <f t="shared" si="3"/>
        <v>6</v>
      </c>
      <c r="I48" s="18">
        <v>6</v>
      </c>
      <c r="J48" s="18"/>
      <c r="K48" s="18"/>
      <c r="L48" s="12">
        <f t="shared" si="4"/>
        <v>6</v>
      </c>
      <c r="M48" s="18"/>
      <c r="N48" s="18"/>
      <c r="O48" s="18"/>
      <c r="P48" s="18"/>
      <c r="Q48" s="18"/>
      <c r="R48" s="14">
        <f t="shared" si="5"/>
        <v>0</v>
      </c>
      <c r="S48" s="18"/>
      <c r="T48" s="18"/>
      <c r="U48" s="12">
        <f t="shared" si="0"/>
        <v>0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VLOOKUP($A49,'8.6'!$A$9:$W$200,23,0)</f>
        <v>0</v>
      </c>
      <c r="E49" s="18">
        <v>6</v>
      </c>
      <c r="F49" s="18"/>
      <c r="G49" s="18"/>
      <c r="H49" s="12">
        <f t="shared" si="3"/>
        <v>6</v>
      </c>
      <c r="I49" s="18">
        <v>5</v>
      </c>
      <c r="J49" s="18"/>
      <c r="K49" s="18"/>
      <c r="L49" s="12">
        <f t="shared" si="4"/>
        <v>5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VLOOKUP($A50,'8.6'!$A$9:$W$200,23,0)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VLOOKUP($A51,'8.6'!$A$9:$W$200,23,0)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VLOOKUP($A52,'8.6'!$A$9:$W$200,23,0)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VLOOKUP($A53,'8.6'!$A$9:$W$200,23,0)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VLOOKUP($A54,'8.6'!$A$9:$W$200,23,0)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100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VLOOKUP($A55,'8.6'!$A$9:$W$200,23,0)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VLOOKUP($A56,'8.6'!$A$9:$W$200,23,0)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VLOOKUP($A57,'8.6'!$A$9:$W$200,23,0)</f>
        <v>0</v>
      </c>
      <c r="E57" s="18">
        <v>6</v>
      </c>
      <c r="F57" s="18"/>
      <c r="G57" s="18"/>
      <c r="H57" s="12">
        <f t="shared" si="3"/>
        <v>6</v>
      </c>
      <c r="I57" s="18">
        <v>3</v>
      </c>
      <c r="J57" s="18"/>
      <c r="K57" s="18"/>
      <c r="L57" s="12">
        <f t="shared" si="4"/>
        <v>3</v>
      </c>
      <c r="M57" s="18"/>
      <c r="N57" s="18"/>
      <c r="O57" s="18"/>
      <c r="P57" s="18"/>
      <c r="Q57" s="18"/>
      <c r="R57" s="14">
        <f t="shared" si="5"/>
        <v>0</v>
      </c>
      <c r="S57" s="18">
        <v>3</v>
      </c>
      <c r="T57" s="18"/>
      <c r="U57" s="12">
        <f t="shared" si="7"/>
        <v>3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VLOOKUP($A58,'8.6'!$A$9:$W$200,23,0)</f>
        <v>0</v>
      </c>
      <c r="E58" s="18">
        <v>4</v>
      </c>
      <c r="F58" s="18"/>
      <c r="G58" s="18"/>
      <c r="H58" s="12">
        <f>SUM(E58:G58)</f>
        <v>4</v>
      </c>
      <c r="I58" s="18">
        <v>4</v>
      </c>
      <c r="J58" s="18"/>
      <c r="K58" s="18"/>
      <c r="L58" s="12">
        <f t="shared" si="4"/>
        <v>4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VLOOKUP($A59,'8.6'!$A$9:$W$200,23,0)</f>
        <v>1</v>
      </c>
      <c r="E59" s="18"/>
      <c r="F59" s="18"/>
      <c r="G59" s="18"/>
      <c r="H59" s="12">
        <f t="shared" si="3"/>
        <v>0</v>
      </c>
      <c r="I59" s="18">
        <v>1</v>
      </c>
      <c r="J59" s="18"/>
      <c r="K59" s="18"/>
      <c r="L59" s="12">
        <f t="shared" si="4"/>
        <v>1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VLOOKUP($A60,'8.6'!$A$9:$W$200,23,0)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VLOOKUP($A61,'8.6'!$A$9:$W$200,23,0)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VLOOKUP($A62,'8.6'!$A$9:$W$200,23,0)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VLOOKUP($A63,'8.6'!$A$9:$W$200,23,0)</f>
        <v>11</v>
      </c>
      <c r="E63" s="18"/>
      <c r="F63" s="18"/>
      <c r="G63" s="18"/>
      <c r="H63" s="12">
        <f t="shared" ref="H63" si="10">SUM(E63:G63)</f>
        <v>0</v>
      </c>
      <c r="I63" s="18">
        <v>5</v>
      </c>
      <c r="J63" s="18"/>
      <c r="K63" s="18"/>
      <c r="L63" s="12">
        <f t="shared" si="4"/>
        <v>5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6</v>
      </c>
      <c r="W63" s="18">
        <v>6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VLOOKUP($A64,'8.6'!$A$9:$W$200,23,0)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VLOOKUP($A65,'8.6'!$A$9:$W$200,23,0)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VLOOKUP($A66,'8.6'!$A$9:$W$200,23,0)</f>
        <v>0</v>
      </c>
      <c r="E66" s="18">
        <v>14</v>
      </c>
      <c r="F66" s="18"/>
      <c r="G66" s="18"/>
      <c r="H66" s="12">
        <f t="shared" si="11"/>
        <v>14</v>
      </c>
      <c r="I66" s="18">
        <v>2</v>
      </c>
      <c r="J66" s="18"/>
      <c r="K66" s="18"/>
      <c r="L66" s="12">
        <f t="shared" si="4"/>
        <v>2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12</v>
      </c>
      <c r="W66" s="18">
        <v>12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VLOOKUP($A67,'8.6'!$A$9:$W$200,23,0)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VLOOKUP($A68,'8.6'!$A$9:$W$200,23,0)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VLOOKUP($A69,'8.6'!$A$9:$W$200,23,0)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VLOOKUP($A70,'8.6'!$A$9:$W$200,23,0)</f>
        <v>0</v>
      </c>
      <c r="E70" s="18">
        <v>10</v>
      </c>
      <c r="F70" s="18"/>
      <c r="G70" s="18"/>
      <c r="H70" s="12">
        <f>SUM(E70:G70)</f>
        <v>10</v>
      </c>
      <c r="I70" s="18">
        <v>10</v>
      </c>
      <c r="J70" s="18"/>
      <c r="K70" s="18"/>
      <c r="L70" s="12">
        <f t="shared" si="4"/>
        <v>10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VLOOKUP($A71,'8.6'!$A$9:$W$200,23,0)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2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VLOOKUP($A72,'8.6'!$A$9:$W$200,23,0)</f>
        <v>0</v>
      </c>
      <c r="E72" s="18">
        <v>4</v>
      </c>
      <c r="F72" s="18"/>
      <c r="G72" s="18"/>
      <c r="H72" s="12">
        <f t="shared" si="12"/>
        <v>4</v>
      </c>
      <c r="I72" s="18">
        <v>4</v>
      </c>
      <c r="J72" s="18"/>
      <c r="K72" s="18"/>
      <c r="L72" s="12">
        <f t="shared" si="4"/>
        <v>4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VLOOKUP($A73,'8.6'!$A$9:$W$200,23,0)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VLOOKUP($A74,'8.6'!$A$9:$W$200,23,0)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30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VLOOKUP($A75,'8.6'!$A$9:$W$200,23,0)</f>
        <v>3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30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VLOOKUP($A76,'8.6'!$A$9:$W$200,23,0)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VLOOKUP($A77,'8.6'!$A$9:$W$200,23,0)</f>
        <v>3</v>
      </c>
      <c r="E77" s="18">
        <v>6</v>
      </c>
      <c r="F77" s="18"/>
      <c r="G77" s="18"/>
      <c r="H77" s="12">
        <f t="shared" si="15"/>
        <v>6</v>
      </c>
      <c r="I77" s="18">
        <v>2</v>
      </c>
      <c r="J77" s="18"/>
      <c r="K77" s="18"/>
      <c r="L77" s="12">
        <f t="shared" si="16"/>
        <v>2</v>
      </c>
      <c r="M77" s="18">
        <v>3</v>
      </c>
      <c r="N77" s="18"/>
      <c r="O77" s="18"/>
      <c r="P77" s="18"/>
      <c r="Q77" s="18"/>
      <c r="R77" s="14">
        <f t="shared" si="5"/>
        <v>3</v>
      </c>
      <c r="S77" s="18"/>
      <c r="T77" s="18"/>
      <c r="U77" s="12">
        <f t="shared" si="17"/>
        <v>0</v>
      </c>
      <c r="V77" s="12">
        <f t="shared" si="18"/>
        <v>4</v>
      </c>
      <c r="W77" s="18">
        <v>4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VLOOKUP($A78,'8.6'!$A$9:$W$200,23,0)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VLOOKUP($A79,'8.6'!$A$9:$W$200,23,0)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VLOOKUP($A80,'8.6'!$A$9:$W$200,23,0)</f>
        <v>3</v>
      </c>
      <c r="E80" s="18">
        <v>6</v>
      </c>
      <c r="F80" s="18"/>
      <c r="G80" s="18"/>
      <c r="H80" s="12">
        <f t="shared" si="15"/>
        <v>6</v>
      </c>
      <c r="I80" s="18">
        <v>2</v>
      </c>
      <c r="J80" s="18"/>
      <c r="K80" s="18"/>
      <c r="L80" s="12">
        <f t="shared" si="16"/>
        <v>2</v>
      </c>
      <c r="M80" s="18">
        <v>3</v>
      </c>
      <c r="N80" s="18"/>
      <c r="O80" s="18"/>
      <c r="P80" s="18"/>
      <c r="Q80" s="18"/>
      <c r="R80" s="14">
        <f t="shared" si="5"/>
        <v>3</v>
      </c>
      <c r="S80" s="18"/>
      <c r="T80" s="18"/>
      <c r="U80" s="12">
        <f t="shared" si="17"/>
        <v>0</v>
      </c>
      <c r="V80" s="12">
        <f t="shared" si="18"/>
        <v>4</v>
      </c>
      <c r="W80" s="18">
        <v>4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VLOOKUP($A81,'8.6'!$A$9:$W$200,23,0)</f>
        <v>1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VLOOKUP($A82,'8.6'!$A$9:$W$200,23,0)</f>
        <v>2</v>
      </c>
      <c r="E82" s="18">
        <v>6</v>
      </c>
      <c r="F82" s="18"/>
      <c r="G82" s="18"/>
      <c r="H82" s="12">
        <f t="shared" si="15"/>
        <v>6</v>
      </c>
      <c r="I82" s="18">
        <v>2</v>
      </c>
      <c r="J82" s="18"/>
      <c r="K82" s="18"/>
      <c r="L82" s="12">
        <f t="shared" si="16"/>
        <v>2</v>
      </c>
      <c r="M82" s="18">
        <v>2</v>
      </c>
      <c r="N82" s="18"/>
      <c r="O82" s="18"/>
      <c r="P82" s="18"/>
      <c r="Q82" s="18"/>
      <c r="R82" s="14">
        <f t="shared" si="5"/>
        <v>2</v>
      </c>
      <c r="S82" s="18"/>
      <c r="T82" s="18"/>
      <c r="U82" s="12">
        <f t="shared" si="17"/>
        <v>0</v>
      </c>
      <c r="V82" s="12">
        <f t="shared" si="18"/>
        <v>4</v>
      </c>
      <c r="W82" s="18">
        <v>4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VLOOKUP($A83,'8.6'!$A$9:$W$200,23,0)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VLOOKUP($A84,'8.6'!$A$9:$W$200,23,0)</f>
        <v>2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>
        <v>2</v>
      </c>
      <c r="N84" s="18"/>
      <c r="O84" s="18"/>
      <c r="P84" s="18"/>
      <c r="Q84" s="18"/>
      <c r="R84" s="14">
        <f>SUM(M84:Q84)</f>
        <v>2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VLOOKUP($A85,'8.6'!$A$9:$W$200,23,0)</f>
        <v>3</v>
      </c>
      <c r="E85" s="18">
        <v>2</v>
      </c>
      <c r="F85" s="18"/>
      <c r="G85" s="18"/>
      <c r="H85" s="12">
        <f t="shared" si="15"/>
        <v>2</v>
      </c>
      <c r="I85" s="18"/>
      <c r="J85" s="18"/>
      <c r="K85" s="18"/>
      <c r="L85" s="12">
        <f t="shared" si="16"/>
        <v>0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3</v>
      </c>
      <c r="W85" s="18">
        <v>3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VLOOKUP($A86,'8.6'!$A$9:$W$200,23,0)</f>
        <v>2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3</v>
      </c>
      <c r="W86" s="18">
        <v>3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VLOOKUP($A87,'8.6'!$A$9:$W$200,23,0)</f>
        <v>1</v>
      </c>
      <c r="E87" s="18">
        <v>2</v>
      </c>
      <c r="F87" s="18"/>
      <c r="G87" s="18"/>
      <c r="H87" s="12">
        <f t="shared" si="15"/>
        <v>2</v>
      </c>
      <c r="I87" s="18">
        <v>2</v>
      </c>
      <c r="J87" s="18"/>
      <c r="K87" s="18"/>
      <c r="L87" s="12">
        <f t="shared" si="16"/>
        <v>2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VLOOKUP($A88,'8.6'!$A$9:$W$200,23,0)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VLOOKUP($A89,'8.6'!$A$9:$W$200,23,0)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VLOOKUP($A90,'8.6'!$A$9:$W$200,23,0)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VLOOKUP($A92,'8.6'!$A$9:$W$200,23,0)</f>
        <v>0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VLOOKUP($A93,'8.6'!$A$9:$W$200,23,0)</f>
        <v>1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VLOOKUP($A94,'8.6'!$A$9:$W$200,23,0)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VLOOKUP($A95,'8.6'!$A$9:$W$200,23,0)</f>
        <v>0</v>
      </c>
      <c r="E95" s="18">
        <v>1</v>
      </c>
      <c r="F95" s="18"/>
      <c r="G95" s="18"/>
      <c r="H95" s="12">
        <f t="shared" si="12"/>
        <v>1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VLOOKUP($A96,'8.6'!$A$9:$W$200,23,0)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VLOOKUP($A97,'8.6'!$A$9:$W$200,23,0)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VLOOKUP($A98,'8.6'!$A$9:$W$200,23,0)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VLOOKUP($A99,'8.6'!$A$9:$W$200,23,0)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VLOOKUP($A100,'8.6'!$A$9:$W$200,23,0)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VLOOKUP($A101,'8.6'!$A$9:$W$200,23,0)</f>
        <v>0</v>
      </c>
      <c r="E101" s="18">
        <v>1</v>
      </c>
      <c r="F101" s="18"/>
      <c r="G101" s="18"/>
      <c r="H101" s="12">
        <f t="shared" si="12"/>
        <v>1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VLOOKUP($A102,'8.6'!$A$9:$W$200,23,0)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VLOOKUP($A103,'8.6'!$A$9:$W$200,23,0)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VLOOKUP($A104,'8.6'!$A$9:$W$200,23,0)</f>
        <v>1</v>
      </c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1</v>
      </c>
      <c r="W104" s="18">
        <v>1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VLOOKUP($A105,'8.6'!$A$9:$W$200,23,0)</f>
        <v>0</v>
      </c>
      <c r="E105" s="18">
        <v>3</v>
      </c>
      <c r="F105" s="18"/>
      <c r="G105" s="18"/>
      <c r="H105" s="12">
        <f t="shared" si="12"/>
        <v>3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3</v>
      </c>
      <c r="W105" s="18">
        <v>3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VLOOKUP($A106,'8.6'!$A$9:$W$200,23,0)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VLOOKUP($A107,'8.6'!$A$9:$W$200,23,0)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VLOOKUP($A108,'8.6'!$A$9:$W$200,23,0)</f>
        <v>9</v>
      </c>
      <c r="E108" s="18"/>
      <c r="F108" s="18"/>
      <c r="G108" s="18"/>
      <c r="H108" s="12">
        <f>SUM(E108:G108)</f>
        <v>0</v>
      </c>
      <c r="I108" s="18">
        <v>9</v>
      </c>
      <c r="J108" s="18"/>
      <c r="K108" s="18"/>
      <c r="L108" s="12">
        <f t="shared" si="16"/>
        <v>9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VLOOKUP($A109,'8.6'!$A$9:$W$200,23,0)</f>
        <v>6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6</v>
      </c>
      <c r="W109" s="18">
        <v>6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VLOOKUP($A110,'8.6'!$A$9:$W$200,23,0)</f>
        <v>6</v>
      </c>
      <c r="E110" s="18"/>
      <c r="F110" s="18"/>
      <c r="G110" s="18"/>
      <c r="H110" s="12">
        <f>SUM(E110:G110)</f>
        <v>0</v>
      </c>
      <c r="I110" s="18">
        <v>3</v>
      </c>
      <c r="J110" s="18"/>
      <c r="K110" s="18"/>
      <c r="L110" s="12">
        <f t="shared" si="16"/>
        <v>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3</v>
      </c>
      <c r="W110" s="18">
        <v>3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VLOOKUP($A111,'8.6'!$A$9:$W$200,23,0)</f>
        <v>0</v>
      </c>
      <c r="E111" s="18">
        <v>5</v>
      </c>
      <c r="F111" s="18"/>
      <c r="G111" s="18"/>
      <c r="H111" s="12">
        <f t="shared" si="12"/>
        <v>5</v>
      </c>
      <c r="I111" s="18">
        <v>5</v>
      </c>
      <c r="J111" s="18"/>
      <c r="K111" s="18"/>
      <c r="L111" s="12">
        <f t="shared" si="16"/>
        <v>5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VLOOKUP($A112,'8.6'!$A$9:$W$200,23,0)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VLOOKUP($A113,'8.6'!$A$9:$W$200,23,0)</f>
        <v>7</v>
      </c>
      <c r="E113" s="18"/>
      <c r="F113" s="18"/>
      <c r="G113" s="18"/>
      <c r="H113" s="12">
        <f t="shared" si="12"/>
        <v>0</v>
      </c>
      <c r="I113" s="18">
        <v>7</v>
      </c>
      <c r="J113" s="18"/>
      <c r="K113" s="18"/>
      <c r="L113" s="12">
        <f t="shared" si="16"/>
        <v>7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VLOOKUP($A114,'8.6'!$A$9:$W$200,23,0)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VLOOKUP($A115,'8.6'!$A$9:$W$200,23,0)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VLOOKUP($A116,'8.6'!$A$9:$W$200,23,0)</f>
        <v>15</v>
      </c>
      <c r="E116" s="18"/>
      <c r="F116" s="18"/>
      <c r="G116" s="18"/>
      <c r="H116" s="12">
        <f>SUM(E116:G116)</f>
        <v>0</v>
      </c>
      <c r="I116" s="18">
        <v>15</v>
      </c>
      <c r="J116" s="18"/>
      <c r="K116" s="18"/>
      <c r="L116" s="12">
        <f t="shared" si="16"/>
        <v>15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VLOOKUP($A117,'8.6'!$A$9:$W$200,23,0)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VLOOKUP($A118,'8.6'!$A$9:$W$200,23,0)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VLOOKUP($A119,'8.6'!$A$9:$W$200,23,0)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VLOOKUP($A120,'8.6'!$A$9:$W$200,23,0)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VLOOKUP($A121,'8.6'!$A$9:$W$200,23,0)</f>
        <v>23</v>
      </c>
      <c r="E121" s="18"/>
      <c r="F121" s="18"/>
      <c r="G121" s="18"/>
      <c r="H121" s="12">
        <f t="shared" si="27"/>
        <v>0</v>
      </c>
      <c r="I121" s="18">
        <v>19</v>
      </c>
      <c r="J121" s="18"/>
      <c r="K121" s="18"/>
      <c r="L121" s="12">
        <f t="shared" si="16"/>
        <v>19</v>
      </c>
      <c r="M121" s="18"/>
      <c r="N121" s="18"/>
      <c r="O121" s="18"/>
      <c r="P121" s="18"/>
      <c r="Q121" s="18"/>
      <c r="R121" s="14">
        <f t="shared" si="20"/>
        <v>0</v>
      </c>
      <c r="S121" s="18">
        <v>4</v>
      </c>
      <c r="T121" s="18"/>
      <c r="U121" s="12">
        <f t="shared" si="28"/>
        <v>4</v>
      </c>
      <c r="V121" s="12">
        <f t="shared" si="29"/>
        <v>0</v>
      </c>
      <c r="W121" s="18"/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VLOOKUP($A122,'8.6'!$A$9:$W$200,23,0)</f>
        <v>17</v>
      </c>
      <c r="E122" s="18"/>
      <c r="F122" s="18"/>
      <c r="G122" s="18"/>
      <c r="H122" s="12">
        <f t="shared" si="27"/>
        <v>0</v>
      </c>
      <c r="I122" s="18">
        <v>4</v>
      </c>
      <c r="J122" s="18"/>
      <c r="K122" s="18"/>
      <c r="L122" s="12">
        <f t="shared" si="16"/>
        <v>4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13</v>
      </c>
      <c r="W122" s="18">
        <v>13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VLOOKUP($A123,'8.6'!$A$9:$W$200,23,0)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VLOOKUP($A124,'8.6'!$A$9:$W$200,23,0)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VLOOKUP($A125,'8.6'!$A$9:$W$200,23,0)</f>
        <v>27</v>
      </c>
      <c r="E125" s="18"/>
      <c r="F125" s="18"/>
      <c r="G125" s="18"/>
      <c r="H125" s="12">
        <f t="shared" si="27"/>
        <v>0</v>
      </c>
      <c r="I125" s="18">
        <v>21</v>
      </c>
      <c r="J125" s="18"/>
      <c r="K125" s="18"/>
      <c r="L125" s="12">
        <f t="shared" si="16"/>
        <v>21</v>
      </c>
      <c r="M125" s="18"/>
      <c r="N125" s="18"/>
      <c r="O125" s="18"/>
      <c r="P125" s="18"/>
      <c r="Q125" s="18"/>
      <c r="R125" s="14">
        <f t="shared" si="20"/>
        <v>0</v>
      </c>
      <c r="S125" s="18">
        <v>6</v>
      </c>
      <c r="T125" s="18"/>
      <c r="U125" s="12">
        <f t="shared" si="28"/>
        <v>6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VLOOKUP($A126,'8.6'!$A$9:$W$200,23,0)</f>
        <v>2</v>
      </c>
      <c r="E126" s="18"/>
      <c r="F126" s="18"/>
      <c r="G126" s="18"/>
      <c r="H126" s="12">
        <f t="shared" si="27"/>
        <v>0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>
        <v>1</v>
      </c>
      <c r="T126" s="18"/>
      <c r="U126" s="12">
        <f t="shared" si="28"/>
        <v>1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VLOOKUP($A127,'8.6'!$A$9:$W$200,23,0)</f>
        <v>0</v>
      </c>
      <c r="E127" s="18"/>
      <c r="F127" s="18"/>
      <c r="G127" s="18"/>
      <c r="H127" s="12">
        <f t="shared" si="27"/>
        <v>0</v>
      </c>
      <c r="I127" s="18"/>
      <c r="J127" s="18"/>
      <c r="K127" s="18"/>
      <c r="L127" s="12">
        <f t="shared" si="16"/>
        <v>0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VLOOKUP($A128,'8.6'!$A$9:$W$200,23,0)</f>
        <v>19</v>
      </c>
      <c r="E128" s="18"/>
      <c r="F128" s="18"/>
      <c r="G128" s="18"/>
      <c r="H128" s="12">
        <f t="shared" si="27"/>
        <v>0</v>
      </c>
      <c r="I128" s="18">
        <v>10</v>
      </c>
      <c r="J128" s="18"/>
      <c r="K128" s="18"/>
      <c r="L128" s="12">
        <f t="shared" si="16"/>
        <v>10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9</v>
      </c>
      <c r="W128" s="18">
        <v>9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VLOOKUP($A129,'8.6'!$A$9:$W$200,23,0)</f>
        <v>38</v>
      </c>
      <c r="E129" s="18"/>
      <c r="F129" s="18"/>
      <c r="G129" s="18"/>
      <c r="H129" s="12">
        <f t="shared" si="27"/>
        <v>0</v>
      </c>
      <c r="I129" s="18">
        <v>10</v>
      </c>
      <c r="J129" s="18"/>
      <c r="K129" s="18"/>
      <c r="L129" s="12">
        <f t="shared" si="16"/>
        <v>10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28</v>
      </c>
      <c r="W129" s="18">
        <v>28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VLOOKUP($A130,'8.6'!$A$9:$W$200,23,0)</f>
        <v>41</v>
      </c>
      <c r="E130" s="18"/>
      <c r="F130" s="18"/>
      <c r="G130" s="18"/>
      <c r="H130" s="12">
        <f t="shared" si="12"/>
        <v>0</v>
      </c>
      <c r="I130" s="18">
        <v>12</v>
      </c>
      <c r="J130" s="18"/>
      <c r="K130" s="18"/>
      <c r="L130" s="12">
        <f t="shared" si="16"/>
        <v>12</v>
      </c>
      <c r="M130" s="18"/>
      <c r="N130" s="18"/>
      <c r="O130" s="18"/>
      <c r="P130" s="18"/>
      <c r="Q130" s="18"/>
      <c r="R130" s="14">
        <f t="shared" si="20"/>
        <v>0</v>
      </c>
      <c r="S130" s="18">
        <v>7</v>
      </c>
      <c r="T130" s="18"/>
      <c r="U130" s="12">
        <f t="shared" si="28"/>
        <v>7</v>
      </c>
      <c r="V130" s="12">
        <f t="shared" si="29"/>
        <v>22</v>
      </c>
      <c r="W130" s="18">
        <v>22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3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VLOOKUP($A132,'8.6'!$A$9:$W$200,23,0)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VLOOKUP($A133,'8.6'!$A$9:$W$200,23,0)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VLOOKUP($A134,'8.6'!$A$9:$W$200,23,0)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VLOOKUP($A135,'8.6'!$A$9:$W$200,23,0)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VLOOKUP($A136,'8.6'!$A$9:$W$200,23,0)</f>
        <v>36</v>
      </c>
      <c r="E136" s="18"/>
      <c r="F136" s="18"/>
      <c r="G136" s="18"/>
      <c r="H136" s="12">
        <f>SUM(E136:G136)</f>
        <v>0</v>
      </c>
      <c r="I136" s="18">
        <v>9</v>
      </c>
      <c r="J136" s="18"/>
      <c r="K136" s="18"/>
      <c r="L136" s="12">
        <f t="shared" si="16"/>
        <v>9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27</v>
      </c>
      <c r="W136" s="18">
        <v>27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VLOOKUP($A137,'8.6'!$A$9:$W$200,23,0)</f>
        <v>24</v>
      </c>
      <c r="E137" s="18"/>
      <c r="F137" s="18"/>
      <c r="G137" s="18"/>
      <c r="H137" s="12">
        <f>SUM(E137:G137)</f>
        <v>0</v>
      </c>
      <c r="I137" s="18">
        <v>13</v>
      </c>
      <c r="J137" s="18"/>
      <c r="K137" s="18"/>
      <c r="L137" s="12">
        <f t="shared" si="16"/>
        <v>13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11</v>
      </c>
      <c r="W137" s="18">
        <v>11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VLOOKUP($A138,'8.6'!$A$9:$W$200,23,0)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VLOOKUP($A139,'8.6'!$A$9:$W$200,23,0)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VLOOKUP($A140,'8.6'!$A$9:$W$200,23,0)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VLOOKUP($A141,'8.6'!$A$9:$W$200,23,0)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VLOOKUP($A142,'8.6'!$A$9:$W$200,23,0)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VLOOKUP($A143,'8.6'!$A$9:$W$200,23,0)</f>
        <v>0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0</v>
      </c>
      <c r="W143" s="18"/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VLOOKUP($A144,'8.6'!$A$9:$W$200,23,0)</f>
        <v>8</v>
      </c>
      <c r="E144" s="18"/>
      <c r="F144" s="18"/>
      <c r="G144" s="18"/>
      <c r="H144" s="12">
        <f>SUM(E144:G144)</f>
        <v>0</v>
      </c>
      <c r="I144" s="18">
        <v>1</v>
      </c>
      <c r="J144" s="18"/>
      <c r="K144" s="18"/>
      <c r="L144" s="12">
        <f t="shared" si="35"/>
        <v>1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7</v>
      </c>
      <c r="W144" s="18">
        <v>7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VLOOKUP($A145,'8.6'!$A$9:$W$200,23,0)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VLOOKUP($A146,'8.6'!$A$9:$W$200,23,0)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VLOOKUP($A147,'8.6'!$A$9:$W$200,23,0)</f>
        <v>11</v>
      </c>
      <c r="E147" s="18"/>
      <c r="F147" s="18"/>
      <c r="G147" s="18"/>
      <c r="H147" s="12">
        <f t="shared" si="31"/>
        <v>0</v>
      </c>
      <c r="I147" s="18">
        <v>1</v>
      </c>
      <c r="J147" s="18"/>
      <c r="K147" s="18"/>
      <c r="L147" s="12">
        <f t="shared" si="35"/>
        <v>1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10</v>
      </c>
      <c r="W147" s="18">
        <v>10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VLOOKUP($A148,'8.6'!$A$9:$W$200,23,0)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VLOOKUP($A149,'8.6'!$A$9:$W$200,23,0)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VLOOKUP($A150,'8.6'!$A$9:$W$200,23,0)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VLOOKUP($A151,'8.6'!$A$9:$W$200,23,0)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VLOOKUP($A152,'8.6'!$A$9:$W$200,23,0)</f>
        <v>9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9</v>
      </c>
      <c r="W152" s="18">
        <v>9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VLOOKUP($A153,'8.6'!$A$9:$W$200,23,0)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VLOOKUP($A154,'8.6'!$A$9:$W$200,23,0)</f>
        <v>104</v>
      </c>
      <c r="E154" s="18"/>
      <c r="F154" s="18"/>
      <c r="G154" s="18"/>
      <c r="H154" s="12">
        <f t="shared" si="31"/>
        <v>0</v>
      </c>
      <c r="I154" s="18">
        <v>16</v>
      </c>
      <c r="J154" s="18"/>
      <c r="K154" s="18"/>
      <c r="L154" s="12">
        <f t="shared" si="35"/>
        <v>16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88</v>
      </c>
      <c r="W154" s="18">
        <v>88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VLOOKUP($A155,'8.6'!$A$9:$W$200,23,0)</f>
        <v>55</v>
      </c>
      <c r="E155" s="18"/>
      <c r="F155" s="18"/>
      <c r="G155" s="18"/>
      <c r="H155" s="12">
        <f t="shared" si="31"/>
        <v>0</v>
      </c>
      <c r="I155" s="18"/>
      <c r="J155" s="18"/>
      <c r="K155" s="18"/>
      <c r="L155" s="12">
        <f t="shared" si="35"/>
        <v>0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55</v>
      </c>
      <c r="W155" s="18">
        <v>55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VLOOKUP($A156,'8.6'!$A$9:$W$200,23,0)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VLOOKUP($A157,'8.6'!$A$9:$W$200,23,0)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VLOOKUP($A158,'8.6'!$A$9:$W$200,23,0)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VLOOKUP($A159,'8.6'!$A$9:$W$200,23,0)</f>
        <v>0</v>
      </c>
      <c r="E159" s="18">
        <v>1</v>
      </c>
      <c r="F159" s="18"/>
      <c r="G159" s="18"/>
      <c r="H159" s="12">
        <f t="shared" si="41"/>
        <v>1</v>
      </c>
      <c r="I159" s="18">
        <v>1</v>
      </c>
      <c r="J159" s="18"/>
      <c r="K159" s="18"/>
      <c r="L159" s="12">
        <f t="shared" si="35"/>
        <v>1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VLOOKUP($A160,'8.6'!$A$9:$W$200,23,0)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VLOOKUP($A161,'8.6'!$A$9:$W$200,23,0)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VLOOKUP($A162,'8.6'!$A$9:$W$200,23,0)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VLOOKUP($A163,'8.6'!$A$9:$W$200,23,0)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VLOOKUP($A164,'8.6'!$A$9:$W$200,23,0)</f>
        <v>0</v>
      </c>
      <c r="E164" s="18">
        <v>2</v>
      </c>
      <c r="F164" s="18"/>
      <c r="G164" s="18"/>
      <c r="H164" s="12">
        <f t="shared" si="41"/>
        <v>2</v>
      </c>
      <c r="I164" s="18">
        <v>2</v>
      </c>
      <c r="J164" s="18"/>
      <c r="K164" s="18"/>
      <c r="L164" s="12">
        <f t="shared" si="35"/>
        <v>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VLOOKUP($A165,'8.6'!$A$9:$W$200,23,0)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VLOOKUP($A166,'8.6'!$A$9:$W$200,23,0)</f>
        <v>0</v>
      </c>
      <c r="E166" s="18">
        <v>6</v>
      </c>
      <c r="F166" s="18"/>
      <c r="G166" s="18"/>
      <c r="H166" s="12">
        <f t="shared" si="41"/>
        <v>6</v>
      </c>
      <c r="I166" s="18">
        <v>6</v>
      </c>
      <c r="J166" s="18"/>
      <c r="K166" s="18"/>
      <c r="L166" s="12">
        <f t="shared" si="35"/>
        <v>6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VLOOKUP($A167,'8.6'!$A$9:$W$200,23,0)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VLOOKUP($A168,'8.6'!$A$9:$W$200,23,0)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VLOOKUP($A169,'8.6'!$A$9:$W$200,23,0)</f>
        <v>0</v>
      </c>
      <c r="E169" s="18">
        <v>5</v>
      </c>
      <c r="F169" s="18"/>
      <c r="G169" s="18"/>
      <c r="H169" s="12">
        <f>SUM(E169:G169)</f>
        <v>5</v>
      </c>
      <c r="I169" s="18">
        <v>5</v>
      </c>
      <c r="J169" s="18"/>
      <c r="K169" s="18"/>
      <c r="L169" s="12">
        <f t="shared" si="35"/>
        <v>5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VLOOKUP($A170,'8.6'!$A$9:$W$200,23,0)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VLOOKUP($A171,'8.6'!$A$9:$W$200,23,0)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VLOOKUP($A172,'8.6'!$A$9:$W$200,23,0)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VLOOKUP($A173,'8.6'!$A$9:$W$200,23,0)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VLOOKUP($A174,'8.6'!$A$9:$W$200,23,0)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VLOOKUP($A175,'8.6'!$A$9:$W$200,23,0)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VLOOKUP($A176,'8.6'!$A$9:$W$200,23,0)</f>
        <v>22</v>
      </c>
      <c r="E176" s="18"/>
      <c r="F176" s="18"/>
      <c r="G176" s="18"/>
      <c r="H176" s="12">
        <f>SUM(E176:G176)</f>
        <v>0</v>
      </c>
      <c r="I176" s="18">
        <v>5</v>
      </c>
      <c r="J176" s="18"/>
      <c r="K176" s="18"/>
      <c r="L176" s="12">
        <f t="shared" si="35"/>
        <v>5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17</v>
      </c>
      <c r="W176" s="18">
        <v>17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VLOOKUP($A177,'8.6'!$A$9:$W$200,23,0)</f>
        <v>69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69</v>
      </c>
      <c r="W177" s="18">
        <v>69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VLOOKUP($A178,'8.6'!$A$9:$W$200,23,0)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VLOOKUP($A179,'8.6'!$A$9:$W$200,23,0)</f>
        <v>0</v>
      </c>
      <c r="E179" s="18">
        <v>9</v>
      </c>
      <c r="F179" s="18"/>
      <c r="G179" s="18"/>
      <c r="H179" s="12">
        <f t="shared" si="41"/>
        <v>9</v>
      </c>
      <c r="I179" s="18">
        <v>9</v>
      </c>
      <c r="J179" s="18"/>
      <c r="K179" s="18"/>
      <c r="L179" s="12">
        <f t="shared" si="35"/>
        <v>9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VLOOKUP($A180,'8.6'!$A$9:$W$200,23,0)</f>
        <v>0</v>
      </c>
      <c r="E180" s="18">
        <v>2</v>
      </c>
      <c r="F180" s="18"/>
      <c r="G180" s="18"/>
      <c r="H180" s="12">
        <f t="shared" si="41"/>
        <v>2</v>
      </c>
      <c r="I180" s="18">
        <v>2</v>
      </c>
      <c r="J180" s="18"/>
      <c r="K180" s="18"/>
      <c r="L180" s="12">
        <f t="shared" si="35"/>
        <v>2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VLOOKUP($A181,'8.6'!$A$9:$W$200,23,0)</f>
        <v>0</v>
      </c>
      <c r="E181" s="18">
        <v>1</v>
      </c>
      <c r="F181" s="18"/>
      <c r="G181" s="18"/>
      <c r="H181" s="12">
        <f t="shared" si="41"/>
        <v>1</v>
      </c>
      <c r="I181" s="18">
        <v>1</v>
      </c>
      <c r="J181" s="18"/>
      <c r="K181" s="18"/>
      <c r="L181" s="12">
        <f t="shared" si="35"/>
        <v>1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VLOOKUP($A182,'8.6'!$A$9:$W$200,23,0)</f>
        <v>0</v>
      </c>
      <c r="E182" s="18">
        <v>4</v>
      </c>
      <c r="F182" s="18"/>
      <c r="G182" s="18"/>
      <c r="H182" s="12">
        <f t="shared" si="41"/>
        <v>4</v>
      </c>
      <c r="I182" s="18">
        <v>4</v>
      </c>
      <c r="J182" s="18"/>
      <c r="K182" s="18"/>
      <c r="L182" s="12">
        <f t="shared" si="35"/>
        <v>4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VLOOKUP($A183,'8.6'!$A$9:$W$200,23,0)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VLOOKUP($A184,'8.6'!$A$9:$W$200,23,0)</f>
        <v>18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18</v>
      </c>
      <c r="W184" s="18">
        <v>18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VLOOKUP($A185,'8.6'!$A$9:$W$200,23,0)</f>
        <v>30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29</v>
      </c>
      <c r="W185" s="18">
        <v>29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VLOOKUP($A186,'8.6'!$A$9:$W$200,23,0)</f>
        <v>44</v>
      </c>
      <c r="E186" s="18"/>
      <c r="F186" s="18"/>
      <c r="G186" s="18"/>
      <c r="H186" s="12">
        <f t="shared" si="41"/>
        <v>0</v>
      </c>
      <c r="I186" s="18">
        <v>3</v>
      </c>
      <c r="J186" s="18"/>
      <c r="K186" s="18"/>
      <c r="L186" s="12">
        <f t="shared" si="35"/>
        <v>3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41</v>
      </c>
      <c r="W186" s="18">
        <v>41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VLOOKUP($A187,'8.6'!$A$9:$W$200,23,0)</f>
        <v>106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106</v>
      </c>
      <c r="W187" s="18">
        <f>82+24</f>
        <v>106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VLOOKUP($A188,'8.6'!$A$9:$W$200,23,0)</f>
        <v>28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28</v>
      </c>
      <c r="W188" s="18">
        <v>28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VLOOKUP($A189,'8.6'!$A$9:$W$200,23,0)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VLOOKUP($A190,'8.6'!$A$9:$W$200,23,0)</f>
        <v>9</v>
      </c>
      <c r="E190" s="18"/>
      <c r="F190" s="18"/>
      <c r="G190" s="18"/>
      <c r="H190" s="12">
        <f t="shared" si="41"/>
        <v>0</v>
      </c>
      <c r="I190" s="18">
        <v>7</v>
      </c>
      <c r="J190" s="18"/>
      <c r="K190" s="18"/>
      <c r="L190" s="12">
        <f t="shared" si="35"/>
        <v>7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2</v>
      </c>
      <c r="W190" s="18">
        <v>2</v>
      </c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VLOOKUP($A191,'8.6'!$A$9:$W$200,23,0)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VLOOKUP($A192,'8.6'!$A$9:$W$200,23,0)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VLOOKUP($A193,'8.6'!$A$9:$W$200,23,0)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VLOOKUP($A194,'8.6'!$A$9:$W$200,23,0)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VLOOKUP($A195,'8.6'!$A$9:$W$200,23,0)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VLOOKUP($A196,'8.6'!$A$9:$W$200,23,0)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VLOOKUP($A197,'8.6'!$A$9:$W$200,23,0)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929</v>
      </c>
      <c r="E200" s="34"/>
      <c r="F200" s="34"/>
      <c r="G200" s="34"/>
      <c r="H200" s="34"/>
      <c r="I200" s="33">
        <f>SUM(I9:I198)</f>
        <v>440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18</v>
      </c>
      <c r="S200" s="33">
        <f>SUM(S9:S198)</f>
        <v>72</v>
      </c>
      <c r="T200" s="34"/>
      <c r="U200" s="34"/>
      <c r="V200" s="35"/>
      <c r="W200" s="33">
        <f>SUM(W9:W198)</f>
        <v>774</v>
      </c>
      <c r="X200" s="33">
        <f>SUM(X9:X198)</f>
        <v>0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83:Y84"/>
    <mergeCell ref="Y114:Y116"/>
    <mergeCell ref="Y146:Y147"/>
    <mergeCell ref="R6:R7"/>
    <mergeCell ref="S6:S7"/>
    <mergeCell ref="T6:T7"/>
    <mergeCell ref="U6:U7"/>
    <mergeCell ref="Y44:Y46"/>
    <mergeCell ref="Y54:Y56"/>
  </mergeCells>
  <conditionalFormatting sqref="B100:B101">
    <cfRule type="duplicateValues" dxfId="817" priority="28" stopIfTrue="1"/>
  </conditionalFormatting>
  <conditionalFormatting sqref="B132">
    <cfRule type="duplicateValues" dxfId="816" priority="27" stopIfTrue="1"/>
  </conditionalFormatting>
  <conditionalFormatting sqref="B118">
    <cfRule type="duplicateValues" dxfId="815" priority="26" stopIfTrue="1"/>
  </conditionalFormatting>
  <conditionalFormatting sqref="B198">
    <cfRule type="duplicateValues" dxfId="814" priority="25" stopIfTrue="1"/>
  </conditionalFormatting>
  <conditionalFormatting sqref="B201:B274">
    <cfRule type="duplicateValues" dxfId="813" priority="24" stopIfTrue="1"/>
  </conditionalFormatting>
  <conditionalFormatting sqref="B200">
    <cfRule type="duplicateValues" dxfId="812" priority="23" stopIfTrue="1"/>
  </conditionalFormatting>
  <conditionalFormatting sqref="I202">
    <cfRule type="duplicateValues" dxfId="811" priority="22" stopIfTrue="1"/>
  </conditionalFormatting>
  <conditionalFormatting sqref="I202">
    <cfRule type="duplicateValues" dxfId="810" priority="19" stopIfTrue="1"/>
    <cfRule type="duplicateValues" dxfId="809" priority="20" stopIfTrue="1"/>
    <cfRule type="duplicateValues" dxfId="808" priority="21" stopIfTrue="1"/>
  </conditionalFormatting>
  <conditionalFormatting sqref="B20">
    <cfRule type="duplicateValues" dxfId="807" priority="13" stopIfTrue="1"/>
  </conditionalFormatting>
  <conditionalFormatting sqref="B20">
    <cfRule type="duplicateValues" dxfId="806" priority="14" stopIfTrue="1"/>
  </conditionalFormatting>
  <conditionalFormatting sqref="B20">
    <cfRule type="duplicateValues" dxfId="805" priority="15" stopIfTrue="1"/>
  </conditionalFormatting>
  <conditionalFormatting sqref="B20">
    <cfRule type="duplicateValues" dxfId="804" priority="16" stopIfTrue="1"/>
    <cfRule type="duplicateValues" dxfId="803" priority="17" stopIfTrue="1"/>
    <cfRule type="duplicateValues" dxfId="802" priority="18" stopIfTrue="1"/>
  </conditionalFormatting>
  <conditionalFormatting sqref="A20:A25">
    <cfRule type="duplicateValues" dxfId="801" priority="12" stopIfTrue="1"/>
  </conditionalFormatting>
  <conditionalFormatting sqref="A26">
    <cfRule type="duplicateValues" dxfId="800" priority="11" stopIfTrue="1"/>
  </conditionalFormatting>
  <conditionalFormatting sqref="A27">
    <cfRule type="duplicateValues" dxfId="799" priority="10" stopIfTrue="1"/>
  </conditionalFormatting>
  <conditionalFormatting sqref="A28">
    <cfRule type="duplicateValues" dxfId="798" priority="9" stopIfTrue="1"/>
  </conditionalFormatting>
  <conditionalFormatting sqref="A29">
    <cfRule type="duplicateValues" dxfId="797" priority="8" stopIfTrue="1"/>
  </conditionalFormatting>
  <conditionalFormatting sqref="A30">
    <cfRule type="duplicateValues" dxfId="796" priority="7" stopIfTrue="1"/>
  </conditionalFormatting>
  <conditionalFormatting sqref="B275:B65318 B200 B5 B8:B19 B119:B131 B21:B117 B133:B197">
    <cfRule type="duplicateValues" dxfId="795" priority="29" stopIfTrue="1"/>
  </conditionalFormatting>
  <conditionalFormatting sqref="B275:B65318 B200 B5 B8:B19 B102:B117 B119:B131 B21:B99 B133:B197">
    <cfRule type="duplicateValues" dxfId="794" priority="30" stopIfTrue="1"/>
  </conditionalFormatting>
  <conditionalFormatting sqref="A200:A65318 A1:A5 A8:A19 A31:A198">
    <cfRule type="duplicateValues" dxfId="793" priority="31" stopIfTrue="1"/>
  </conditionalFormatting>
  <conditionalFormatting sqref="B200:B65318 B5 B8:B19 B21:B198">
    <cfRule type="duplicateValues" dxfId="792" priority="32" stopIfTrue="1"/>
  </conditionalFormatting>
  <conditionalFormatting sqref="B200:B65318 B1:B5 B8:B19 B21:B198">
    <cfRule type="duplicateValues" dxfId="791" priority="33" stopIfTrue="1"/>
    <cfRule type="duplicateValues" dxfId="790" priority="34" stopIfTrue="1"/>
    <cfRule type="duplicateValues" dxfId="789" priority="35" stopIfTrue="1"/>
  </conditionalFormatting>
  <conditionalFormatting sqref="Y17">
    <cfRule type="duplicateValues" dxfId="788" priority="1" stopIfTrue="1"/>
  </conditionalFormatting>
  <conditionalFormatting sqref="Y17">
    <cfRule type="duplicateValues" dxfId="787" priority="2" stopIfTrue="1"/>
  </conditionalFormatting>
  <conditionalFormatting sqref="Y17">
    <cfRule type="duplicateValues" dxfId="786" priority="3" stopIfTrue="1"/>
  </conditionalFormatting>
  <conditionalFormatting sqref="Y17">
    <cfRule type="duplicateValues" dxfId="785" priority="4" stopIfTrue="1"/>
    <cfRule type="duplicateValues" dxfId="784" priority="5" stopIfTrue="1"/>
    <cfRule type="duplicateValues" dxfId="78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54" activePane="bottomLeft" state="frozen"/>
      <selection activeCell="M32" sqref="M32"/>
      <selection pane="bottomLeft" activeCell="A190" sqref="A190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VLOOKUP($A9,'9.6'!$A$9:$W$200,23,0)</f>
        <v>0</v>
      </c>
      <c r="E9" s="18">
        <v>20</v>
      </c>
      <c r="F9" s="18"/>
      <c r="G9" s="18"/>
      <c r="H9" s="12">
        <f>SUM(E9:G9)</f>
        <v>20</v>
      </c>
      <c r="I9" s="18">
        <v>16</v>
      </c>
      <c r="J9" s="18"/>
      <c r="K9" s="18"/>
      <c r="L9" s="12">
        <f>SUM(I9:K9)</f>
        <v>16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4</v>
      </c>
      <c r="W9" s="18"/>
      <c r="X9" s="19">
        <f t="shared" ref="X9:X52" si="2">W9-V9</f>
        <v>-4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VLOOKUP($A10,'9.6'!$A$9:$W$200,23,0)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3</v>
      </c>
      <c r="J10" s="18"/>
      <c r="K10" s="18"/>
      <c r="L10" s="12">
        <f t="shared" ref="L10:L73" si="4">SUM(I10:K10)</f>
        <v>3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3</v>
      </c>
      <c r="T10" s="18"/>
      <c r="U10" s="12">
        <f t="shared" si="0"/>
        <v>3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VLOOKUP($A11,'9.6'!$A$9:$W$200,23,0)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VLOOKUP($A12,'9.6'!$A$9:$W$200,23,0)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20</v>
      </c>
      <c r="J12" s="18"/>
      <c r="K12" s="18"/>
      <c r="L12" s="12">
        <f t="shared" si="4"/>
        <v>20</v>
      </c>
      <c r="M12" s="18"/>
      <c r="N12" s="18"/>
      <c r="O12" s="18"/>
      <c r="P12" s="18"/>
      <c r="Q12" s="18"/>
      <c r="R12" s="14">
        <f t="shared" si="5"/>
        <v>0</v>
      </c>
      <c r="S12" s="18">
        <v>4</v>
      </c>
      <c r="T12" s="18"/>
      <c r="U12" s="12">
        <f t="shared" si="0"/>
        <v>4</v>
      </c>
      <c r="V12" s="12">
        <f t="shared" si="1"/>
        <v>-4</v>
      </c>
      <c r="W12" s="18"/>
      <c r="X12" s="19">
        <f t="shared" si="2"/>
        <v>4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VLOOKUP($A13,'9.6'!$A$9:$W$200,23,0)</f>
        <v>13</v>
      </c>
      <c r="E13" s="18"/>
      <c r="F13" s="18"/>
      <c r="G13" s="18"/>
      <c r="H13" s="12">
        <f t="shared" si="3"/>
        <v>0</v>
      </c>
      <c r="I13" s="18">
        <v>9</v>
      </c>
      <c r="J13" s="18"/>
      <c r="K13" s="18"/>
      <c r="L13" s="12">
        <f t="shared" si="4"/>
        <v>9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4</v>
      </c>
      <c r="W13" s="18">
        <v>5</v>
      </c>
      <c r="X13" s="19">
        <f t="shared" si="2"/>
        <v>1</v>
      </c>
      <c r="Y13" s="3" t="s">
        <v>135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VLOOKUP($A14,'9.6'!$A$9:$W$200,23,0)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VLOOKUP($A15,'9.6'!$A$9:$W$200,23,0)</f>
        <v>0</v>
      </c>
      <c r="E15" s="18">
        <v>6</v>
      </c>
      <c r="F15" s="18"/>
      <c r="G15" s="18"/>
      <c r="H15" s="12">
        <f t="shared" si="3"/>
        <v>6</v>
      </c>
      <c r="I15" s="18">
        <v>6</v>
      </c>
      <c r="J15" s="18"/>
      <c r="K15" s="18"/>
      <c r="L15" s="12">
        <f t="shared" si="4"/>
        <v>6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VLOOKUP($A16,'9.6'!$A$9:$W$200,23,0)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VLOOKUP($A17,'9.6'!$A$9:$W$200,23,0)</f>
        <v>0</v>
      </c>
      <c r="E17" s="18">
        <v>6</v>
      </c>
      <c r="F17" s="18"/>
      <c r="G17" s="18"/>
      <c r="H17" s="12">
        <f>SUM(E17:G17)</f>
        <v>6</v>
      </c>
      <c r="I17" s="18">
        <v>6</v>
      </c>
      <c r="J17" s="18"/>
      <c r="K17" s="18"/>
      <c r="L17" s="12">
        <f t="shared" si="4"/>
        <v>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VLOOKUP($A18,'9.6'!$A$9:$W$200,23,0)</f>
        <v>0</v>
      </c>
      <c r="E18" s="18">
        <v>16</v>
      </c>
      <c r="F18" s="18"/>
      <c r="G18" s="18"/>
      <c r="H18" s="12">
        <f>SUM(E18:G18)</f>
        <v>16</v>
      </c>
      <c r="I18" s="18">
        <v>15</v>
      </c>
      <c r="J18" s="18"/>
      <c r="K18" s="18"/>
      <c r="L18" s="12">
        <f t="shared" si="4"/>
        <v>15</v>
      </c>
      <c r="M18" s="18"/>
      <c r="N18" s="18"/>
      <c r="O18" s="18"/>
      <c r="P18" s="18"/>
      <c r="Q18" s="18"/>
      <c r="R18" s="14">
        <f>SUM(M18:Q18)</f>
        <v>0</v>
      </c>
      <c r="S18" s="18">
        <v>1</v>
      </c>
      <c r="T18" s="18"/>
      <c r="U18" s="12">
        <f>S18+T18</f>
        <v>1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VLOOKUP($A19,'9.6'!$A$9:$W$200,23,0)</f>
        <v>0</v>
      </c>
      <c r="E19" s="18">
        <v>8</v>
      </c>
      <c r="F19" s="18"/>
      <c r="G19" s="18"/>
      <c r="H19" s="12">
        <f>SUM(E19:G19)</f>
        <v>8</v>
      </c>
      <c r="I19" s="18">
        <v>8</v>
      </c>
      <c r="J19" s="18"/>
      <c r="K19" s="18"/>
      <c r="L19" s="12">
        <f t="shared" si="4"/>
        <v>8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VLOOKUP($A20,'9.6'!$A$9:$W$200,23,0)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VLOOKUP($A21,'9.6'!$A$9:$W$200,23,0)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VLOOKUP($A22,'9.6'!$A$9:$W$200,23,0)</f>
        <v>0</v>
      </c>
      <c r="E22" s="18">
        <v>6</v>
      </c>
      <c r="F22" s="18"/>
      <c r="G22" s="18"/>
      <c r="H22" s="12">
        <f t="shared" si="3"/>
        <v>6</v>
      </c>
      <c r="I22" s="18">
        <v>4</v>
      </c>
      <c r="J22" s="18"/>
      <c r="K22" s="18"/>
      <c r="L22" s="12">
        <f t="shared" si="4"/>
        <v>4</v>
      </c>
      <c r="M22" s="18"/>
      <c r="N22" s="18"/>
      <c r="O22" s="18"/>
      <c r="P22" s="18"/>
      <c r="Q22" s="18"/>
      <c r="R22" s="14">
        <f t="shared" si="5"/>
        <v>0</v>
      </c>
      <c r="S22" s="18">
        <v>2</v>
      </c>
      <c r="T22" s="18"/>
      <c r="U22" s="12">
        <f t="shared" si="0"/>
        <v>2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VLOOKUP($A23,'9.6'!$A$9:$W$200,23,0)</f>
        <v>7</v>
      </c>
      <c r="E23" s="18"/>
      <c r="F23" s="18"/>
      <c r="G23" s="18"/>
      <c r="H23" s="12">
        <f t="shared" si="3"/>
        <v>0</v>
      </c>
      <c r="I23" s="18">
        <v>4</v>
      </c>
      <c r="J23" s="18"/>
      <c r="K23" s="18"/>
      <c r="L23" s="12">
        <f t="shared" si="4"/>
        <v>4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3</v>
      </c>
      <c r="W23" s="18">
        <v>3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VLOOKUP($A24,'9.6'!$A$9:$W$200,23,0)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VLOOKUP($A25,'9.6'!$A$9:$W$200,23,0)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VLOOKUP($A26,'9.6'!$A$9:$W$200,23,0)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VLOOKUP($A27,'9.6'!$A$9:$W$200,23,0)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VLOOKUP($A28,'9.6'!$A$9:$W$200,23,0)</f>
        <v>0</v>
      </c>
      <c r="E28" s="18">
        <v>6</v>
      </c>
      <c r="F28" s="18"/>
      <c r="G28" s="18"/>
      <c r="H28" s="12">
        <f>SUM(E28:G28)</f>
        <v>6</v>
      </c>
      <c r="I28" s="18">
        <v>5</v>
      </c>
      <c r="J28" s="18"/>
      <c r="K28" s="18"/>
      <c r="L28" s="12">
        <f t="shared" si="4"/>
        <v>5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VLOOKUP($A29,'9.6'!$A$9:$W$200,23,0)</f>
        <v>0</v>
      </c>
      <c r="E29" s="18">
        <v>6</v>
      </c>
      <c r="F29" s="18"/>
      <c r="G29" s="18"/>
      <c r="H29" s="12">
        <f t="shared" si="3"/>
        <v>6</v>
      </c>
      <c r="I29" s="18">
        <v>5</v>
      </c>
      <c r="J29" s="18"/>
      <c r="K29" s="18"/>
      <c r="L29" s="12">
        <f t="shared" si="4"/>
        <v>5</v>
      </c>
      <c r="M29" s="18"/>
      <c r="N29" s="18"/>
      <c r="O29" s="18"/>
      <c r="P29" s="18"/>
      <c r="Q29" s="18"/>
      <c r="R29" s="14">
        <f t="shared" si="5"/>
        <v>0</v>
      </c>
      <c r="S29" s="18">
        <v>1</v>
      </c>
      <c r="T29" s="18"/>
      <c r="U29" s="12">
        <f t="shared" si="0"/>
        <v>1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VLOOKUP($A30,'9.6'!$A$9:$W$200,23,0)</f>
        <v>0</v>
      </c>
      <c r="E30" s="18">
        <v>6</v>
      </c>
      <c r="F30" s="18"/>
      <c r="G30" s="18"/>
      <c r="H30" s="12">
        <f>SUM(E30:G30)</f>
        <v>6</v>
      </c>
      <c r="I30" s="18">
        <v>5</v>
      </c>
      <c r="J30" s="18"/>
      <c r="K30" s="18"/>
      <c r="L30" s="12">
        <f t="shared" si="4"/>
        <v>5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VLOOKUP($A31,'9.6'!$A$9:$W$200,23,0)</f>
        <v>0</v>
      </c>
      <c r="E31" s="18">
        <v>6</v>
      </c>
      <c r="F31" s="18"/>
      <c r="G31" s="18"/>
      <c r="H31" s="12">
        <f t="shared" si="3"/>
        <v>6</v>
      </c>
      <c r="I31" s="18">
        <v>6</v>
      </c>
      <c r="J31" s="18"/>
      <c r="K31" s="18"/>
      <c r="L31" s="12">
        <f t="shared" si="4"/>
        <v>6</v>
      </c>
      <c r="M31" s="18"/>
      <c r="N31" s="18"/>
      <c r="O31" s="18"/>
      <c r="P31" s="18"/>
      <c r="Q31" s="18"/>
      <c r="R31" s="14">
        <f t="shared" si="5"/>
        <v>0</v>
      </c>
      <c r="S31" s="18"/>
      <c r="T31" s="18"/>
      <c r="U31" s="12">
        <f t="shared" si="0"/>
        <v>0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VLOOKUP($A32,'9.6'!$A$9:$W$200,23,0)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VLOOKUP($A33,'9.6'!$A$9:$W$200,23,0)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VLOOKUP($A34,'9.6'!$A$9:$W$200,23,0)</f>
        <v>0</v>
      </c>
      <c r="E34" s="18">
        <v>6</v>
      </c>
      <c r="F34" s="18"/>
      <c r="G34" s="18"/>
      <c r="H34" s="12">
        <f t="shared" si="3"/>
        <v>6</v>
      </c>
      <c r="I34" s="18">
        <v>2</v>
      </c>
      <c r="J34" s="18"/>
      <c r="K34" s="18"/>
      <c r="L34" s="12">
        <f t="shared" si="4"/>
        <v>2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VLOOKUP($A35,'9.6'!$A$9:$W$200,23,0)</f>
        <v>0</v>
      </c>
      <c r="E35" s="18">
        <v>6</v>
      </c>
      <c r="F35" s="18"/>
      <c r="G35" s="18"/>
      <c r="H35" s="12">
        <f t="shared" si="3"/>
        <v>6</v>
      </c>
      <c r="I35" s="18">
        <v>5</v>
      </c>
      <c r="J35" s="18"/>
      <c r="K35" s="18"/>
      <c r="L35" s="12">
        <f t="shared" si="4"/>
        <v>5</v>
      </c>
      <c r="M35" s="18"/>
      <c r="N35" s="18"/>
      <c r="O35" s="18"/>
      <c r="P35" s="18"/>
      <c r="Q35" s="18"/>
      <c r="R35" s="14">
        <f t="shared" si="5"/>
        <v>0</v>
      </c>
      <c r="S35" s="18">
        <v>1</v>
      </c>
      <c r="T35" s="18"/>
      <c r="U35" s="12">
        <f t="shared" si="0"/>
        <v>1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VLOOKUP($A36,'9.6'!$A$9:$W$200,23,0)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VLOOKUP($A37,'9.6'!$A$9:$W$200,23,0)</f>
        <v>0</v>
      </c>
      <c r="E37" s="18">
        <v>6</v>
      </c>
      <c r="F37" s="18"/>
      <c r="G37" s="18"/>
      <c r="H37" s="12">
        <f t="shared" si="3"/>
        <v>6</v>
      </c>
      <c r="I37" s="18">
        <v>5</v>
      </c>
      <c r="J37" s="18"/>
      <c r="K37" s="18"/>
      <c r="L37" s="12">
        <f t="shared" si="4"/>
        <v>5</v>
      </c>
      <c r="M37" s="18"/>
      <c r="N37" s="18"/>
      <c r="O37" s="18"/>
      <c r="P37" s="18"/>
      <c r="Q37" s="18"/>
      <c r="R37" s="14">
        <f t="shared" si="5"/>
        <v>0</v>
      </c>
      <c r="S37" s="18">
        <v>1</v>
      </c>
      <c r="T37" s="18"/>
      <c r="U37" s="12">
        <f t="shared" si="0"/>
        <v>1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VLOOKUP($A38,'9.6'!$A$9:$W$200,23,0)</f>
        <v>0</v>
      </c>
      <c r="E38" s="18">
        <v>6</v>
      </c>
      <c r="F38" s="18"/>
      <c r="G38" s="18"/>
      <c r="H38" s="12">
        <f t="shared" si="3"/>
        <v>6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/>
      <c r="T38" s="18"/>
      <c r="U38" s="12">
        <f t="shared" si="0"/>
        <v>0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VLOOKUP($A39,'9.6'!$A$9:$W$200,23,0)</f>
        <v>0</v>
      </c>
      <c r="E39" s="18">
        <v>6</v>
      </c>
      <c r="F39" s="18"/>
      <c r="G39" s="18"/>
      <c r="H39" s="12">
        <f t="shared" si="3"/>
        <v>6</v>
      </c>
      <c r="I39" s="18">
        <v>6</v>
      </c>
      <c r="J39" s="18"/>
      <c r="K39" s="18"/>
      <c r="L39" s="12">
        <f t="shared" si="4"/>
        <v>6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VLOOKUP($A40,'9.6'!$A$9:$W$200,23,0)</f>
        <v>0</v>
      </c>
      <c r="E40" s="18">
        <v>6</v>
      </c>
      <c r="F40" s="18"/>
      <c r="G40" s="18"/>
      <c r="H40" s="12">
        <f t="shared" si="3"/>
        <v>6</v>
      </c>
      <c r="I40" s="18">
        <v>5</v>
      </c>
      <c r="J40" s="18"/>
      <c r="K40" s="18"/>
      <c r="L40" s="12">
        <f t="shared" si="4"/>
        <v>5</v>
      </c>
      <c r="M40" s="18"/>
      <c r="N40" s="18"/>
      <c r="O40" s="18"/>
      <c r="P40" s="18"/>
      <c r="Q40" s="18"/>
      <c r="R40" s="14">
        <f t="shared" si="5"/>
        <v>0</v>
      </c>
      <c r="S40" s="18">
        <v>1</v>
      </c>
      <c r="T40" s="18"/>
      <c r="U40" s="12">
        <f t="shared" si="0"/>
        <v>1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VLOOKUP($A41,'9.6'!$A$9:$W$200,23,0)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VLOOKUP($A42,'9.6'!$A$9:$W$200,23,0)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VLOOKUP($A43,'9.6'!$A$9:$W$200,23,0)</f>
        <v>0</v>
      </c>
      <c r="E43" s="18">
        <v>6</v>
      </c>
      <c r="F43" s="18"/>
      <c r="G43" s="18"/>
      <c r="H43" s="12">
        <f t="shared" si="3"/>
        <v>6</v>
      </c>
      <c r="I43" s="18">
        <v>3</v>
      </c>
      <c r="J43" s="18"/>
      <c r="K43" s="18"/>
      <c r="L43" s="12">
        <f t="shared" si="4"/>
        <v>3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VLOOKUP($A44,'9.6'!$A$9:$W$200,23,0)</f>
        <v>0</v>
      </c>
      <c r="E44" s="18">
        <v>6</v>
      </c>
      <c r="F44" s="18"/>
      <c r="G44" s="18"/>
      <c r="H44" s="12">
        <f t="shared" si="3"/>
        <v>6</v>
      </c>
      <c r="I44" s="18">
        <v>3</v>
      </c>
      <c r="J44" s="18"/>
      <c r="K44" s="18"/>
      <c r="L44" s="12">
        <f t="shared" si="4"/>
        <v>3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2</v>
      </c>
      <c r="W44" s="18"/>
      <c r="X44" s="19">
        <f t="shared" si="2"/>
        <v>-2</v>
      </c>
      <c r="Y44" s="99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VLOOKUP($A45,'9.6'!$A$9:$W$200,23,0)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VLOOKUP($A46,'9.6'!$A$9:$W$200,23,0)</f>
        <v>0</v>
      </c>
      <c r="E46" s="18">
        <v>6</v>
      </c>
      <c r="F46" s="18"/>
      <c r="G46" s="18"/>
      <c r="H46" s="12">
        <f t="shared" si="3"/>
        <v>6</v>
      </c>
      <c r="I46" s="18">
        <v>8</v>
      </c>
      <c r="J46" s="18"/>
      <c r="K46" s="18"/>
      <c r="L46" s="12">
        <f t="shared" si="4"/>
        <v>8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-2</v>
      </c>
      <c r="W46" s="18"/>
      <c r="X46" s="19">
        <f t="shared" si="2"/>
        <v>2</v>
      </c>
      <c r="Y46" s="9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VLOOKUP($A47,'9.6'!$A$9:$W$200,23,0)</f>
        <v>0</v>
      </c>
      <c r="E47" s="18"/>
      <c r="F47" s="18"/>
      <c r="G47" s="18"/>
      <c r="H47" s="12">
        <f t="shared" si="3"/>
        <v>0</v>
      </c>
      <c r="I47" s="18"/>
      <c r="J47" s="18"/>
      <c r="K47" s="18"/>
      <c r="L47" s="12">
        <f t="shared" si="4"/>
        <v>0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VLOOKUP($A48,'9.6'!$A$9:$W$200,23,0)</f>
        <v>0</v>
      </c>
      <c r="E48" s="18">
        <v>6</v>
      </c>
      <c r="F48" s="18"/>
      <c r="G48" s="18"/>
      <c r="H48" s="12">
        <f t="shared" si="3"/>
        <v>6</v>
      </c>
      <c r="I48" s="18">
        <v>2</v>
      </c>
      <c r="J48" s="18"/>
      <c r="K48" s="18"/>
      <c r="L48" s="12">
        <f t="shared" si="4"/>
        <v>2</v>
      </c>
      <c r="M48" s="18"/>
      <c r="N48" s="18"/>
      <c r="O48" s="18"/>
      <c r="P48" s="18"/>
      <c r="Q48" s="18">
        <v>1</v>
      </c>
      <c r="R48" s="14">
        <f t="shared" si="5"/>
        <v>1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VLOOKUP($A49,'9.6'!$A$9:$W$200,23,0)</f>
        <v>0</v>
      </c>
      <c r="E49" s="18">
        <v>6</v>
      </c>
      <c r="F49" s="18"/>
      <c r="G49" s="18"/>
      <c r="H49" s="12">
        <f t="shared" si="3"/>
        <v>6</v>
      </c>
      <c r="I49" s="18">
        <v>5</v>
      </c>
      <c r="J49" s="18"/>
      <c r="K49" s="18"/>
      <c r="L49" s="12">
        <f t="shared" si="4"/>
        <v>5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VLOOKUP($A50,'9.6'!$A$9:$W$200,23,0)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VLOOKUP($A51,'9.6'!$A$9:$W$200,23,0)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VLOOKUP($A52,'9.6'!$A$9:$W$200,23,0)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VLOOKUP($A53,'9.6'!$A$9:$W$200,23,0)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VLOOKUP($A54,'9.6'!$A$9:$W$200,23,0)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100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VLOOKUP($A55,'9.6'!$A$9:$W$200,23,0)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100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VLOOKUP($A56,'9.6'!$A$9:$W$200,23,0)</f>
        <v>0</v>
      </c>
      <c r="E56" s="18">
        <v>6</v>
      </c>
      <c r="F56" s="18"/>
      <c r="G56" s="18"/>
      <c r="H56" s="12">
        <f t="shared" si="3"/>
        <v>6</v>
      </c>
      <c r="I56" s="18">
        <v>6</v>
      </c>
      <c r="J56" s="18"/>
      <c r="K56" s="18"/>
      <c r="L56" s="12">
        <f t="shared" si="4"/>
        <v>6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100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VLOOKUP($A57,'9.6'!$A$9:$W$200,23,0)</f>
        <v>0</v>
      </c>
      <c r="E57" s="18">
        <v>6</v>
      </c>
      <c r="F57" s="18"/>
      <c r="G57" s="18"/>
      <c r="H57" s="12">
        <f t="shared" si="3"/>
        <v>6</v>
      </c>
      <c r="I57" s="18">
        <v>3</v>
      </c>
      <c r="J57" s="18"/>
      <c r="K57" s="18"/>
      <c r="L57" s="12">
        <f t="shared" si="4"/>
        <v>3</v>
      </c>
      <c r="M57" s="18"/>
      <c r="N57" s="18"/>
      <c r="O57" s="18"/>
      <c r="P57" s="18"/>
      <c r="Q57" s="18"/>
      <c r="R57" s="14">
        <f t="shared" si="5"/>
        <v>0</v>
      </c>
      <c r="S57" s="18">
        <v>3</v>
      </c>
      <c r="T57" s="18"/>
      <c r="U57" s="12">
        <f t="shared" si="7"/>
        <v>3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VLOOKUP($A58,'9.6'!$A$9:$W$200,23,0)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VLOOKUP($A59,'9.6'!$A$9:$W$200,23,0)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VLOOKUP($A60,'9.6'!$A$9:$W$200,23,0)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VLOOKUP($A61,'9.6'!$A$9:$W$200,23,0)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VLOOKUP($A62,'9.6'!$A$9:$W$200,23,0)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VLOOKUP($A63,'9.6'!$A$9:$W$200,23,0)</f>
        <v>6</v>
      </c>
      <c r="E63" s="18">
        <v>6</v>
      </c>
      <c r="F63" s="18"/>
      <c r="G63" s="18"/>
      <c r="H63" s="12">
        <f t="shared" ref="H63" si="10">SUM(E63:G63)</f>
        <v>6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12</v>
      </c>
      <c r="W63" s="18">
        <v>12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VLOOKUP($A64,'9.6'!$A$9:$W$200,23,0)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VLOOKUP($A65,'9.6'!$A$9:$W$200,23,0)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VLOOKUP($A66,'9.6'!$A$9:$W$200,23,0)</f>
        <v>12</v>
      </c>
      <c r="E66" s="18"/>
      <c r="F66" s="18"/>
      <c r="G66" s="18"/>
      <c r="H66" s="12">
        <f t="shared" si="11"/>
        <v>0</v>
      </c>
      <c r="I66" s="18">
        <v>6</v>
      </c>
      <c r="J66" s="18"/>
      <c r="K66" s="18"/>
      <c r="L66" s="12">
        <f t="shared" si="4"/>
        <v>6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6</v>
      </c>
      <c r="W66" s="18">
        <v>6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VLOOKUP($A67,'9.6'!$A$9:$W$200,23,0)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VLOOKUP($A68,'9.6'!$A$9:$W$200,23,0)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VLOOKUP($A69,'9.6'!$A$9:$W$200,23,0)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3</v>
      </c>
      <c r="J69" s="18"/>
      <c r="K69" s="18"/>
      <c r="L69" s="12">
        <f t="shared" si="4"/>
        <v>3</v>
      </c>
      <c r="M69" s="18"/>
      <c r="N69" s="18"/>
      <c r="O69" s="18"/>
      <c r="P69" s="18"/>
      <c r="Q69" s="18"/>
      <c r="R69" s="14">
        <f t="shared" si="5"/>
        <v>0</v>
      </c>
      <c r="S69" s="18">
        <v>1</v>
      </c>
      <c r="T69" s="18"/>
      <c r="U69" s="12">
        <f t="shared" si="13"/>
        <v>1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VLOOKUP($A70,'9.6'!$A$9:$W$200,23,0)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VLOOKUP($A71,'9.6'!$A$9:$W$200,23,0)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2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VLOOKUP($A72,'9.6'!$A$9:$W$200,23,0)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VLOOKUP($A73,'9.6'!$A$9:$W$200,23,0)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VLOOKUP($A74,'9.6'!$A$9:$W$200,23,0)</f>
        <v>1</v>
      </c>
      <c r="E74" s="18">
        <v>2</v>
      </c>
      <c r="F74" s="18"/>
      <c r="G74" s="18"/>
      <c r="H74" s="12">
        <f t="shared" ref="H74:H87" si="15">SUM(E74:G74)</f>
        <v>2</v>
      </c>
      <c r="I74" s="18">
        <v>2</v>
      </c>
      <c r="J74" s="18"/>
      <c r="K74" s="18"/>
      <c r="L74" s="12">
        <f t="shared" ref="L74:L137" si="16">SUM(I74:K74)</f>
        <v>2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0</v>
      </c>
      <c r="W74" s="18">
        <v>1</v>
      </c>
      <c r="X74" s="19">
        <f t="shared" ref="X74:X87" si="19">W74-V74</f>
        <v>1</v>
      </c>
      <c r="Y74" s="101" t="s">
        <v>70</v>
      </c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VLOOKUP($A75,'9.6'!$A$9:$W$200,23,0)</f>
        <v>4</v>
      </c>
      <c r="E75" s="18">
        <v>6</v>
      </c>
      <c r="F75" s="18"/>
      <c r="G75" s="18"/>
      <c r="H75" s="12">
        <f t="shared" si="15"/>
        <v>6</v>
      </c>
      <c r="I75" s="18"/>
      <c r="J75" s="18"/>
      <c r="K75" s="18"/>
      <c r="L75" s="12">
        <f t="shared" si="16"/>
        <v>0</v>
      </c>
      <c r="M75" s="18">
        <v>4</v>
      </c>
      <c r="N75" s="18"/>
      <c r="O75" s="18"/>
      <c r="P75" s="18"/>
      <c r="Q75" s="18"/>
      <c r="R75" s="14">
        <f t="shared" si="5"/>
        <v>4</v>
      </c>
      <c r="S75" s="18"/>
      <c r="T75" s="18"/>
      <c r="U75" s="12">
        <f t="shared" si="17"/>
        <v>0</v>
      </c>
      <c r="V75" s="12">
        <f t="shared" si="18"/>
        <v>6</v>
      </c>
      <c r="W75" s="18">
        <v>4</v>
      </c>
      <c r="X75" s="19">
        <f t="shared" si="19"/>
        <v>-2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VLOOKUP($A76,'9.6'!$A$9:$W$200,23,0)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VLOOKUP($A77,'9.6'!$A$9:$W$200,23,0)</f>
        <v>4</v>
      </c>
      <c r="E77" s="18"/>
      <c r="F77" s="18"/>
      <c r="G77" s="18"/>
      <c r="H77" s="12">
        <f t="shared" si="15"/>
        <v>0</v>
      </c>
      <c r="I77" s="18">
        <v>3</v>
      </c>
      <c r="J77" s="18"/>
      <c r="K77" s="18"/>
      <c r="L77" s="12">
        <f t="shared" si="16"/>
        <v>3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1</v>
      </c>
      <c r="W77" s="18">
        <v>1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VLOOKUP($A78,'9.6'!$A$9:$W$200,23,0)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VLOOKUP($A79,'9.6'!$A$9:$W$200,23,0)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VLOOKUP($A80,'9.6'!$A$9:$W$200,23,0)</f>
        <v>4</v>
      </c>
      <c r="E80" s="18"/>
      <c r="F80" s="18"/>
      <c r="G80" s="18"/>
      <c r="H80" s="12">
        <f t="shared" si="15"/>
        <v>0</v>
      </c>
      <c r="I80" s="18">
        <v>2</v>
      </c>
      <c r="J80" s="18"/>
      <c r="K80" s="18"/>
      <c r="L80" s="12">
        <f t="shared" si="16"/>
        <v>2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2</v>
      </c>
      <c r="W80" s="18">
        <v>2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VLOOKUP($A81,'9.6'!$A$9:$W$200,23,0)</f>
        <v>2</v>
      </c>
      <c r="E81" s="18">
        <v>2</v>
      </c>
      <c r="F81" s="18"/>
      <c r="G81" s="18"/>
      <c r="H81" s="12">
        <f t="shared" si="15"/>
        <v>2</v>
      </c>
      <c r="I81" s="18"/>
      <c r="J81" s="18"/>
      <c r="K81" s="18"/>
      <c r="L81" s="12">
        <f t="shared" si="16"/>
        <v>0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3</v>
      </c>
      <c r="W81" s="18">
        <v>3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VLOOKUP($A82,'9.6'!$A$9:$W$200,23,0)</f>
        <v>4</v>
      </c>
      <c r="E82" s="18"/>
      <c r="F82" s="18"/>
      <c r="G82" s="18"/>
      <c r="H82" s="12">
        <f t="shared" si="15"/>
        <v>0</v>
      </c>
      <c r="I82" s="18">
        <v>4</v>
      </c>
      <c r="J82" s="18"/>
      <c r="K82" s="18"/>
      <c r="L82" s="12">
        <f t="shared" si="16"/>
        <v>4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VLOOKUP($A83,'9.6'!$A$9:$W$200,23,0)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VLOOKUP($A84,'9.6'!$A$9:$W$200,23,0)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VLOOKUP($A85,'9.6'!$A$9:$W$200,23,0)</f>
        <v>3</v>
      </c>
      <c r="E85" s="18">
        <v>4</v>
      </c>
      <c r="F85" s="18"/>
      <c r="G85" s="18"/>
      <c r="H85" s="12">
        <f t="shared" si="15"/>
        <v>4</v>
      </c>
      <c r="I85" s="18">
        <v>1</v>
      </c>
      <c r="J85" s="18"/>
      <c r="K85" s="18"/>
      <c r="L85" s="12">
        <f t="shared" si="16"/>
        <v>1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VLOOKUP($A86,'9.6'!$A$9:$W$200,23,0)</f>
        <v>3</v>
      </c>
      <c r="E86" s="18">
        <v>2</v>
      </c>
      <c r="F86" s="18"/>
      <c r="G86" s="18"/>
      <c r="H86" s="12">
        <f t="shared" si="15"/>
        <v>2</v>
      </c>
      <c r="I86" s="18"/>
      <c r="J86" s="18"/>
      <c r="K86" s="18"/>
      <c r="L86" s="12">
        <f t="shared" si="16"/>
        <v>0</v>
      </c>
      <c r="M86" s="18">
        <v>2</v>
      </c>
      <c r="N86" s="18"/>
      <c r="O86" s="18"/>
      <c r="P86" s="18"/>
      <c r="Q86" s="18"/>
      <c r="R86" s="14">
        <f t="shared" si="5"/>
        <v>2</v>
      </c>
      <c r="S86" s="18"/>
      <c r="T86" s="18"/>
      <c r="U86" s="12">
        <f t="shared" si="17"/>
        <v>0</v>
      </c>
      <c r="V86" s="12">
        <f t="shared" si="18"/>
        <v>3</v>
      </c>
      <c r="W86" s="18">
        <v>3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VLOOKUP($A87,'9.6'!$A$9:$W$200,23,0)</f>
        <v>0</v>
      </c>
      <c r="E87" s="18">
        <v>4</v>
      </c>
      <c r="F87" s="18"/>
      <c r="G87" s="18"/>
      <c r="H87" s="12">
        <f t="shared" si="15"/>
        <v>4</v>
      </c>
      <c r="I87" s="18"/>
      <c r="J87" s="18"/>
      <c r="K87" s="18"/>
      <c r="L87" s="12">
        <f t="shared" si="16"/>
        <v>0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4</v>
      </c>
      <c r="W87" s="18">
        <v>4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VLOOKUP($A88,'9.6'!$A$9:$W$200,23,0)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VLOOKUP($A89,'9.6'!$A$9:$W$200,23,0)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VLOOKUP($A90,'9.6'!$A$9:$W$200,23,0)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VLOOKUP($A92,'9.6'!$A$9:$W$200,23,0)</f>
        <v>0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VLOOKUP($A93,'9.6'!$A$9:$W$200,23,0)</f>
        <v>1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VLOOKUP($A94,'9.6'!$A$9:$W$200,23,0)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VLOOKUP($A95,'9.6'!$A$9:$W$200,23,0)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VLOOKUP($A96,'9.6'!$A$9:$W$200,23,0)</f>
        <v>0</v>
      </c>
      <c r="E96" s="18">
        <v>1</v>
      </c>
      <c r="F96" s="18"/>
      <c r="G96" s="18"/>
      <c r="H96" s="12">
        <f>SUM(E96:G96)</f>
        <v>1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VLOOKUP($A97,'9.6'!$A$9:$W$200,23,0)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VLOOKUP($A98,'9.6'!$A$9:$W$200,23,0)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VLOOKUP($A99,'9.6'!$A$9:$W$200,23,0)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VLOOKUP($A100,'9.6'!$A$9:$W$200,23,0)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VLOOKUP($A101,'9.6'!$A$9:$W$200,23,0)</f>
        <v>1</v>
      </c>
      <c r="E101" s="18"/>
      <c r="F101" s="18"/>
      <c r="G101" s="18"/>
      <c r="H101" s="12">
        <f t="shared" si="12"/>
        <v>0</v>
      </c>
      <c r="I101" s="18">
        <v>1</v>
      </c>
      <c r="J101" s="18"/>
      <c r="K101" s="18"/>
      <c r="L101" s="12">
        <f t="shared" si="16"/>
        <v>1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VLOOKUP($A102,'9.6'!$A$9:$W$200,23,0)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VLOOKUP($A103,'9.6'!$A$9:$W$200,23,0)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VLOOKUP($A104,'9.6'!$A$9:$W$200,23,0)</f>
        <v>1</v>
      </c>
      <c r="E104" s="18"/>
      <c r="F104" s="18"/>
      <c r="G104" s="18"/>
      <c r="H104" s="12">
        <f t="shared" si="12"/>
        <v>0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VLOOKUP($A105,'9.6'!$A$9:$W$200,23,0)</f>
        <v>3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3</v>
      </c>
      <c r="W105" s="18">
        <v>3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VLOOKUP($A106,'9.6'!$A$9:$W$200,23,0)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VLOOKUP($A107,'9.6'!$A$9:$W$200,23,0)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VLOOKUP($A108,'9.6'!$A$9:$W$200,23,0)</f>
        <v>0</v>
      </c>
      <c r="E108" s="18"/>
      <c r="F108" s="18"/>
      <c r="G108" s="18"/>
      <c r="H108" s="12">
        <f>SUM(E108:G108)</f>
        <v>0</v>
      </c>
      <c r="I108" s="18"/>
      <c r="J108" s="18"/>
      <c r="K108" s="18"/>
      <c r="L108" s="12">
        <f t="shared" si="16"/>
        <v>0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VLOOKUP($A109,'9.6'!$A$9:$W$200,23,0)</f>
        <v>6</v>
      </c>
      <c r="E109" s="18"/>
      <c r="F109" s="18"/>
      <c r="G109" s="18"/>
      <c r="H109" s="12">
        <f t="shared" si="12"/>
        <v>0</v>
      </c>
      <c r="I109" s="18">
        <v>1</v>
      </c>
      <c r="J109" s="18"/>
      <c r="K109" s="18"/>
      <c r="L109" s="12">
        <f t="shared" si="16"/>
        <v>1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5</v>
      </c>
      <c r="W109" s="18">
        <v>5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VLOOKUP($A110,'9.6'!$A$9:$W$200,23,0)</f>
        <v>3</v>
      </c>
      <c r="E110" s="18">
        <v>12</v>
      </c>
      <c r="F110" s="18"/>
      <c r="G110" s="18"/>
      <c r="H110" s="12">
        <f>SUM(E110:G110)</f>
        <v>12</v>
      </c>
      <c r="I110" s="18">
        <v>4</v>
      </c>
      <c r="J110" s="18"/>
      <c r="K110" s="18"/>
      <c r="L110" s="12">
        <f t="shared" si="16"/>
        <v>4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11</v>
      </c>
      <c r="W110" s="18">
        <v>11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VLOOKUP($A111,'9.6'!$A$9:$W$200,23,0)</f>
        <v>0</v>
      </c>
      <c r="E111" s="18">
        <v>3</v>
      </c>
      <c r="F111" s="18"/>
      <c r="G111" s="18"/>
      <c r="H111" s="12">
        <f t="shared" si="12"/>
        <v>3</v>
      </c>
      <c r="I111" s="18">
        <v>3</v>
      </c>
      <c r="J111" s="18"/>
      <c r="K111" s="18"/>
      <c r="L111" s="12">
        <f t="shared" si="16"/>
        <v>3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VLOOKUP($A112,'9.6'!$A$9:$W$200,23,0)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VLOOKUP($A113,'9.6'!$A$9:$W$200,23,0)</f>
        <v>0</v>
      </c>
      <c r="E113" s="18">
        <v>8</v>
      </c>
      <c r="F113" s="18"/>
      <c r="G113" s="18"/>
      <c r="H113" s="12">
        <f t="shared" si="12"/>
        <v>8</v>
      </c>
      <c r="I113" s="18">
        <v>8</v>
      </c>
      <c r="J113" s="18"/>
      <c r="K113" s="18"/>
      <c r="L113" s="12">
        <f t="shared" si="16"/>
        <v>8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VLOOKUP($A114,'9.6'!$A$9:$W$200,23,0)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VLOOKUP($A115,'9.6'!$A$9:$W$200,23,0)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VLOOKUP($A116,'9.6'!$A$9:$W$200,23,0)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VLOOKUP($A117,'9.6'!$A$9:$W$200,23,0)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VLOOKUP($A118,'9.6'!$A$9:$W$200,23,0)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VLOOKUP($A119,'9.6'!$A$9:$W$200,23,0)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VLOOKUP($A120,'9.6'!$A$9:$W$200,23,0)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VLOOKUP($A121,'9.6'!$A$9:$W$200,23,0)</f>
        <v>0</v>
      </c>
      <c r="E121" s="18">
        <v>68</v>
      </c>
      <c r="F121" s="18"/>
      <c r="G121" s="18"/>
      <c r="H121" s="12">
        <f t="shared" si="27"/>
        <v>68</v>
      </c>
      <c r="I121" s="18">
        <v>31</v>
      </c>
      <c r="J121" s="18"/>
      <c r="K121" s="18"/>
      <c r="L121" s="12">
        <f t="shared" si="16"/>
        <v>31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37</v>
      </c>
      <c r="W121" s="18">
        <v>37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VLOOKUP($A122,'9.6'!$A$9:$W$200,23,0)</f>
        <v>13</v>
      </c>
      <c r="E122" s="18"/>
      <c r="F122" s="18"/>
      <c r="G122" s="18"/>
      <c r="H122" s="12">
        <f t="shared" si="27"/>
        <v>0</v>
      </c>
      <c r="I122" s="18">
        <v>12</v>
      </c>
      <c r="J122" s="18"/>
      <c r="K122" s="18"/>
      <c r="L122" s="12">
        <f t="shared" si="16"/>
        <v>12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</v>
      </c>
      <c r="W122" s="18">
        <v>1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VLOOKUP($A123,'9.6'!$A$9:$W$200,23,0)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VLOOKUP($A124,'9.6'!$A$9:$W$200,23,0)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VLOOKUP($A125,'9.6'!$A$9:$W$200,23,0)</f>
        <v>0</v>
      </c>
      <c r="E125" s="18"/>
      <c r="F125" s="18"/>
      <c r="G125" s="18"/>
      <c r="H125" s="12">
        <f t="shared" si="27"/>
        <v>0</v>
      </c>
      <c r="I125" s="18"/>
      <c r="J125" s="18"/>
      <c r="K125" s="18"/>
      <c r="L125" s="12">
        <f t="shared" si="16"/>
        <v>0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VLOOKUP($A126,'9.6'!$A$9:$W$200,23,0)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VLOOKUP($A127,'9.6'!$A$9:$W$200,23,0)</f>
        <v>0</v>
      </c>
      <c r="E127" s="18">
        <v>18</v>
      </c>
      <c r="F127" s="18"/>
      <c r="G127" s="18"/>
      <c r="H127" s="12">
        <f t="shared" si="27"/>
        <v>18</v>
      </c>
      <c r="I127" s="18">
        <v>9</v>
      </c>
      <c r="J127" s="18"/>
      <c r="K127" s="18"/>
      <c r="L127" s="12">
        <f t="shared" si="16"/>
        <v>9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9</v>
      </c>
      <c r="W127" s="18">
        <v>9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VLOOKUP($A128,'9.6'!$A$9:$W$200,23,0)</f>
        <v>9</v>
      </c>
      <c r="E128" s="18">
        <v>28</v>
      </c>
      <c r="F128" s="18"/>
      <c r="G128" s="18"/>
      <c r="H128" s="12">
        <f t="shared" si="27"/>
        <v>28</v>
      </c>
      <c r="I128" s="18">
        <v>13</v>
      </c>
      <c r="J128" s="18"/>
      <c r="K128" s="18"/>
      <c r="L128" s="12">
        <f t="shared" si="16"/>
        <v>13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24</v>
      </c>
      <c r="W128" s="18">
        <v>24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VLOOKUP($A129,'9.6'!$A$9:$W$200,23,0)</f>
        <v>28</v>
      </c>
      <c r="E129" s="18">
        <v>28</v>
      </c>
      <c r="F129" s="18"/>
      <c r="G129" s="18"/>
      <c r="H129" s="12">
        <f t="shared" si="27"/>
        <v>28</v>
      </c>
      <c r="I129" s="18">
        <v>18</v>
      </c>
      <c r="J129" s="18"/>
      <c r="K129" s="18"/>
      <c r="L129" s="12">
        <f t="shared" si="16"/>
        <v>18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38</v>
      </c>
      <c r="W129" s="18">
        <v>38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VLOOKUP($A130,'9.6'!$A$9:$W$200,23,0)</f>
        <v>22</v>
      </c>
      <c r="E130" s="18"/>
      <c r="F130" s="18"/>
      <c r="G130" s="18"/>
      <c r="H130" s="12">
        <f t="shared" si="12"/>
        <v>0</v>
      </c>
      <c r="I130" s="18">
        <v>13</v>
      </c>
      <c r="J130" s="18"/>
      <c r="K130" s="18"/>
      <c r="L130" s="12">
        <f t="shared" si="16"/>
        <v>13</v>
      </c>
      <c r="M130" s="18"/>
      <c r="N130" s="18"/>
      <c r="O130" s="18"/>
      <c r="P130" s="18"/>
      <c r="Q130" s="18"/>
      <c r="R130" s="14">
        <f t="shared" si="20"/>
        <v>0</v>
      </c>
      <c r="S130" s="18">
        <v>1</v>
      </c>
      <c r="T130" s="18"/>
      <c r="U130" s="12">
        <f t="shared" si="28"/>
        <v>1</v>
      </c>
      <c r="V130" s="12">
        <f t="shared" si="29"/>
        <v>8</v>
      </c>
      <c r="W130" s="18">
        <v>8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1</v>
      </c>
      <c r="W131" s="18">
        <v>1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VLOOKUP($A132,'9.6'!$A$9:$W$200,23,0)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VLOOKUP($A133,'9.6'!$A$9:$W$200,23,0)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VLOOKUP($A134,'9.6'!$A$9:$W$200,23,0)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VLOOKUP($A135,'9.6'!$A$9:$W$200,23,0)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VLOOKUP($A136,'9.6'!$A$9:$W$200,23,0)</f>
        <v>27</v>
      </c>
      <c r="E136" s="18"/>
      <c r="F136" s="18"/>
      <c r="G136" s="18"/>
      <c r="H136" s="12">
        <f>SUM(E136:G136)</f>
        <v>0</v>
      </c>
      <c r="I136" s="18">
        <v>20</v>
      </c>
      <c r="J136" s="18"/>
      <c r="K136" s="18"/>
      <c r="L136" s="12">
        <f t="shared" si="16"/>
        <v>20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7</v>
      </c>
      <c r="W136" s="18">
        <v>7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VLOOKUP($A137,'9.6'!$A$9:$W$200,23,0)</f>
        <v>11</v>
      </c>
      <c r="E137" s="18"/>
      <c r="F137" s="18"/>
      <c r="G137" s="18"/>
      <c r="H137" s="12">
        <f>SUM(E137:G137)</f>
        <v>0</v>
      </c>
      <c r="I137" s="18">
        <v>3</v>
      </c>
      <c r="J137" s="18"/>
      <c r="K137" s="18"/>
      <c r="L137" s="12">
        <f t="shared" si="16"/>
        <v>3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8</v>
      </c>
      <c r="W137" s="18">
        <v>8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VLOOKUP($A138,'9.6'!$A$9:$W$200,23,0)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VLOOKUP($A139,'9.6'!$A$9:$W$200,23,0)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VLOOKUP($A140,'9.6'!$A$9:$W$200,23,0)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VLOOKUP($A141,'9.6'!$A$9:$W$200,23,0)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VLOOKUP($A142,'9.6'!$A$9:$W$200,23,0)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VLOOKUP($A143,'9.6'!$A$9:$W$200,23,0)</f>
        <v>0</v>
      </c>
      <c r="E143" s="18">
        <v>12</v>
      </c>
      <c r="F143" s="18"/>
      <c r="G143" s="18"/>
      <c r="H143" s="12">
        <f>SUM(E143:G143)</f>
        <v>12</v>
      </c>
      <c r="I143" s="18">
        <v>1</v>
      </c>
      <c r="J143" s="18"/>
      <c r="K143" s="18"/>
      <c r="L143" s="12">
        <f t="shared" si="35"/>
        <v>1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11</v>
      </c>
      <c r="W143" s="18">
        <v>11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VLOOKUP($A144,'9.6'!$A$9:$W$200,23,0)</f>
        <v>7</v>
      </c>
      <c r="E144" s="18"/>
      <c r="F144" s="18"/>
      <c r="G144" s="18"/>
      <c r="H144" s="12">
        <f>SUM(E144:G144)</f>
        <v>0</v>
      </c>
      <c r="I144" s="18">
        <v>1</v>
      </c>
      <c r="J144" s="18"/>
      <c r="K144" s="18"/>
      <c r="L144" s="12">
        <f t="shared" si="35"/>
        <v>1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6</v>
      </c>
      <c r="W144" s="18">
        <v>6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VLOOKUP($A145,'9.6'!$A$9:$W$200,23,0)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VLOOKUP($A146,'9.6'!$A$9:$W$200,23,0)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98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VLOOKUP($A147,'9.6'!$A$9:$W$200,23,0)</f>
        <v>10</v>
      </c>
      <c r="E147" s="18"/>
      <c r="F147" s="18"/>
      <c r="G147" s="18"/>
      <c r="H147" s="12">
        <f t="shared" si="31"/>
        <v>0</v>
      </c>
      <c r="I147" s="18">
        <v>1</v>
      </c>
      <c r="J147" s="18"/>
      <c r="K147" s="18"/>
      <c r="L147" s="12">
        <f t="shared" si="35"/>
        <v>1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9</v>
      </c>
      <c r="W147" s="18">
        <v>9</v>
      </c>
      <c r="X147" s="19">
        <f t="shared" si="39"/>
        <v>0</v>
      </c>
      <c r="Y147" s="98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VLOOKUP($A148,'9.6'!$A$9:$W$200,23,0)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12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VLOOKUP($A149,'9.6'!$A$9:$W$200,23,0)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VLOOKUP($A150,'9.6'!$A$9:$W$200,23,0)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VLOOKUP($A151,'9.6'!$A$9:$W$200,23,0)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VLOOKUP($A152,'9.6'!$A$9:$W$200,23,0)</f>
        <v>9</v>
      </c>
      <c r="E152" s="18"/>
      <c r="F152" s="18"/>
      <c r="G152" s="18"/>
      <c r="H152" s="12">
        <f t="shared" si="31"/>
        <v>0</v>
      </c>
      <c r="I152" s="18">
        <v>1</v>
      </c>
      <c r="J152" s="18"/>
      <c r="K152" s="18"/>
      <c r="L152" s="12">
        <f t="shared" si="35"/>
        <v>1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8</v>
      </c>
      <c r="W152" s="18">
        <v>8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VLOOKUP($A153,'9.6'!$A$9:$W$200,23,0)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VLOOKUP($A154,'9.6'!$A$9:$W$200,23,0)</f>
        <v>88</v>
      </c>
      <c r="E154" s="18"/>
      <c r="F154" s="18"/>
      <c r="G154" s="18"/>
      <c r="H154" s="12">
        <f t="shared" si="31"/>
        <v>0</v>
      </c>
      <c r="I154" s="18">
        <v>19</v>
      </c>
      <c r="J154" s="18"/>
      <c r="K154" s="18"/>
      <c r="L154" s="12">
        <f t="shared" si="35"/>
        <v>19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69</v>
      </c>
      <c r="W154" s="18">
        <v>69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VLOOKUP($A155,'9.6'!$A$9:$W$200,23,0)</f>
        <v>55</v>
      </c>
      <c r="E155" s="18"/>
      <c r="F155" s="18"/>
      <c r="G155" s="18"/>
      <c r="H155" s="12">
        <f t="shared" si="31"/>
        <v>0</v>
      </c>
      <c r="I155" s="18">
        <v>12</v>
      </c>
      <c r="J155" s="18"/>
      <c r="K155" s="18"/>
      <c r="L155" s="12">
        <f t="shared" si="35"/>
        <v>12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43</v>
      </c>
      <c r="W155" s="18">
        <v>43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VLOOKUP($A156,'9.6'!$A$9:$W$200,23,0)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VLOOKUP($A157,'9.6'!$A$9:$W$200,23,0)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VLOOKUP($A158,'9.6'!$A$9:$W$200,23,0)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VLOOKUP($A159,'9.6'!$A$9:$W$200,23,0)</f>
        <v>0</v>
      </c>
      <c r="E159" s="18">
        <v>4</v>
      </c>
      <c r="F159" s="18"/>
      <c r="G159" s="18"/>
      <c r="H159" s="12">
        <f t="shared" si="41"/>
        <v>4</v>
      </c>
      <c r="I159" s="18">
        <v>4</v>
      </c>
      <c r="J159" s="18"/>
      <c r="K159" s="18"/>
      <c r="L159" s="12">
        <f t="shared" si="35"/>
        <v>4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VLOOKUP($A160,'9.6'!$A$9:$W$200,23,0)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VLOOKUP($A161,'9.6'!$A$9:$W$200,23,0)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VLOOKUP($A162,'9.6'!$A$9:$W$200,23,0)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VLOOKUP($A163,'9.6'!$A$9:$W$200,23,0)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VLOOKUP($A164,'9.6'!$A$9:$W$200,23,0)</f>
        <v>0</v>
      </c>
      <c r="E164" s="18">
        <v>3</v>
      </c>
      <c r="F164" s="18"/>
      <c r="G164" s="18"/>
      <c r="H164" s="12">
        <f t="shared" si="41"/>
        <v>3</v>
      </c>
      <c r="I164" s="18">
        <v>3</v>
      </c>
      <c r="J164" s="18"/>
      <c r="K164" s="18"/>
      <c r="L164" s="12">
        <f t="shared" si="35"/>
        <v>3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VLOOKUP($A165,'9.6'!$A$9:$W$200,23,0)</f>
        <v>0</v>
      </c>
      <c r="E165" s="18">
        <v>2</v>
      </c>
      <c r="F165" s="18"/>
      <c r="G165" s="18"/>
      <c r="H165" s="12">
        <f t="shared" si="41"/>
        <v>2</v>
      </c>
      <c r="I165" s="18">
        <v>2</v>
      </c>
      <c r="J165" s="18"/>
      <c r="K165" s="18"/>
      <c r="L165" s="12">
        <f t="shared" si="35"/>
        <v>2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VLOOKUP($A166,'9.6'!$A$9:$W$200,23,0)</f>
        <v>0</v>
      </c>
      <c r="E166" s="18">
        <v>1</v>
      </c>
      <c r="F166" s="18"/>
      <c r="G166" s="18"/>
      <c r="H166" s="12">
        <f t="shared" si="41"/>
        <v>1</v>
      </c>
      <c r="I166" s="18">
        <v>1</v>
      </c>
      <c r="J166" s="18"/>
      <c r="K166" s="18"/>
      <c r="L166" s="12">
        <f t="shared" si="35"/>
        <v>1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VLOOKUP($A167,'9.6'!$A$9:$W$200,23,0)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VLOOKUP($A168,'9.6'!$A$9:$W$200,23,0)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VLOOKUP($A169,'9.6'!$A$9:$W$200,23,0)</f>
        <v>0</v>
      </c>
      <c r="E169" s="18">
        <v>7</v>
      </c>
      <c r="F169" s="18"/>
      <c r="G169" s="18"/>
      <c r="H169" s="12">
        <f>SUM(E169:G169)</f>
        <v>7</v>
      </c>
      <c r="I169" s="18">
        <v>7</v>
      </c>
      <c r="J169" s="18"/>
      <c r="K169" s="18"/>
      <c r="L169" s="12">
        <f t="shared" si="35"/>
        <v>7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VLOOKUP($A170,'9.6'!$A$9:$W$200,23,0)</f>
        <v>0</v>
      </c>
      <c r="E170" s="18">
        <v>3</v>
      </c>
      <c r="F170" s="18"/>
      <c r="G170" s="18"/>
      <c r="H170" s="12">
        <f>SUM(E170:G170)</f>
        <v>3</v>
      </c>
      <c r="I170" s="18">
        <v>3</v>
      </c>
      <c r="J170" s="18"/>
      <c r="K170" s="18"/>
      <c r="L170" s="12">
        <f t="shared" si="35"/>
        <v>3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VLOOKUP($A171,'9.6'!$A$9:$W$200,23,0)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VLOOKUP($A172,'9.6'!$A$9:$W$200,23,0)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VLOOKUP($A173,'9.6'!$A$9:$W$200,23,0)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VLOOKUP($A174,'9.6'!$A$9:$W$200,23,0)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VLOOKUP($A175,'9.6'!$A$9:$W$200,23,0)</f>
        <v>0</v>
      </c>
      <c r="E175" s="18">
        <v>1</v>
      </c>
      <c r="F175" s="18"/>
      <c r="G175" s="18"/>
      <c r="H175" s="12">
        <f t="shared" si="41"/>
        <v>1</v>
      </c>
      <c r="I175" s="18">
        <v>1</v>
      </c>
      <c r="J175" s="18"/>
      <c r="K175" s="18"/>
      <c r="L175" s="12">
        <f t="shared" si="35"/>
        <v>1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VLOOKUP($A176,'9.6'!$A$9:$W$200,23,0)</f>
        <v>17</v>
      </c>
      <c r="E176" s="18">
        <v>24</v>
      </c>
      <c r="F176" s="18"/>
      <c r="G176" s="18"/>
      <c r="H176" s="12">
        <f>SUM(E176:G176)</f>
        <v>24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39</v>
      </c>
      <c r="W176" s="18">
        <f>24+15</f>
        <v>39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VLOOKUP($A177,'9.6'!$A$9:$W$200,23,0)</f>
        <v>69</v>
      </c>
      <c r="E177" s="18">
        <v>48</v>
      </c>
      <c r="F177" s="18"/>
      <c r="G177" s="18"/>
      <c r="H177" s="12">
        <f t="shared" si="41"/>
        <v>48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117</v>
      </c>
      <c r="W177" s="18">
        <f>96+21</f>
        <v>117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VLOOKUP($A178,'9.6'!$A$9:$W$200,23,0)</f>
        <v>0</v>
      </c>
      <c r="E178" s="18">
        <v>24</v>
      </c>
      <c r="F178" s="18"/>
      <c r="G178" s="18"/>
      <c r="H178" s="12">
        <f t="shared" si="41"/>
        <v>24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24</v>
      </c>
      <c r="W178" s="18">
        <v>24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VLOOKUP($A179,'9.6'!$A$9:$W$200,23,0)</f>
        <v>0</v>
      </c>
      <c r="E179" s="18">
        <v>1</v>
      </c>
      <c r="F179" s="18"/>
      <c r="G179" s="18"/>
      <c r="H179" s="12">
        <f t="shared" si="41"/>
        <v>1</v>
      </c>
      <c r="I179" s="18">
        <v>1</v>
      </c>
      <c r="J179" s="18"/>
      <c r="K179" s="18"/>
      <c r="L179" s="12">
        <f t="shared" si="35"/>
        <v>1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VLOOKUP($A180,'9.6'!$A$9:$W$200,23,0)</f>
        <v>0</v>
      </c>
      <c r="E180" s="18">
        <v>10</v>
      </c>
      <c r="F180" s="18"/>
      <c r="G180" s="18"/>
      <c r="H180" s="12">
        <f t="shared" si="41"/>
        <v>10</v>
      </c>
      <c r="I180" s="18">
        <v>10</v>
      </c>
      <c r="J180" s="18"/>
      <c r="K180" s="18"/>
      <c r="L180" s="12">
        <f t="shared" si="35"/>
        <v>10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VLOOKUP($A181,'9.6'!$A$9:$W$200,23,0)</f>
        <v>0</v>
      </c>
      <c r="E181" s="18">
        <v>2</v>
      </c>
      <c r="F181" s="18"/>
      <c r="G181" s="18"/>
      <c r="H181" s="12">
        <f t="shared" si="41"/>
        <v>2</v>
      </c>
      <c r="I181" s="18">
        <v>2</v>
      </c>
      <c r="J181" s="18"/>
      <c r="K181" s="18"/>
      <c r="L181" s="12">
        <f t="shared" si="35"/>
        <v>2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VLOOKUP($A182,'9.6'!$A$9:$W$200,23,0)</f>
        <v>0</v>
      </c>
      <c r="E182" s="18">
        <v>3</v>
      </c>
      <c r="F182" s="18"/>
      <c r="G182" s="18"/>
      <c r="H182" s="12">
        <f t="shared" si="41"/>
        <v>3</v>
      </c>
      <c r="I182" s="18">
        <v>3</v>
      </c>
      <c r="J182" s="18"/>
      <c r="K182" s="18"/>
      <c r="L182" s="12">
        <f t="shared" si="35"/>
        <v>3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VLOOKUP($A183,'9.6'!$A$9:$W$200,23,0)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VLOOKUP($A184,'9.6'!$A$9:$W$200,23,0)</f>
        <v>18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17</v>
      </c>
      <c r="W184" s="18">
        <v>17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VLOOKUP($A185,'9.6'!$A$9:$W$200,23,0)</f>
        <v>29</v>
      </c>
      <c r="E185" s="18">
        <v>48</v>
      </c>
      <c r="F185" s="18"/>
      <c r="G185" s="18"/>
      <c r="H185" s="12">
        <f>SUM(E185:G185)</f>
        <v>48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75</v>
      </c>
      <c r="W185" s="18">
        <v>75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VLOOKUP($A186,'9.6'!$A$9:$W$200,23,0)</f>
        <v>41</v>
      </c>
      <c r="E186" s="18">
        <v>48</v>
      </c>
      <c r="F186" s="18"/>
      <c r="G186" s="18"/>
      <c r="H186" s="12">
        <f t="shared" si="41"/>
        <v>48</v>
      </c>
      <c r="I186" s="18">
        <v>1</v>
      </c>
      <c r="J186" s="18"/>
      <c r="K186" s="18"/>
      <c r="L186" s="12">
        <f t="shared" si="35"/>
        <v>1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88</v>
      </c>
      <c r="W186" s="18">
        <v>88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VLOOKUP($A187,'9.6'!$A$9:$W$200,23,0)</f>
        <v>106</v>
      </c>
      <c r="E187" s="18">
        <v>120</v>
      </c>
      <c r="F187" s="18"/>
      <c r="G187" s="18"/>
      <c r="H187" s="12">
        <f t="shared" si="41"/>
        <v>120</v>
      </c>
      <c r="I187" s="18">
        <v>2</v>
      </c>
      <c r="J187" s="18"/>
      <c r="K187" s="18"/>
      <c r="L187" s="12">
        <f t="shared" si="35"/>
        <v>2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224</v>
      </c>
      <c r="W187" s="18">
        <f>216+8</f>
        <v>224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VLOOKUP($A188,'9.6'!$A$9:$W$200,23,0)</f>
        <v>28</v>
      </c>
      <c r="E188" s="18">
        <v>72</v>
      </c>
      <c r="F188" s="18"/>
      <c r="G188" s="18"/>
      <c r="H188" s="12">
        <f t="shared" si="41"/>
        <v>72</v>
      </c>
      <c r="I188" s="18">
        <v>3</v>
      </c>
      <c r="J188" s="18"/>
      <c r="K188" s="18"/>
      <c r="L188" s="12">
        <f t="shared" si="35"/>
        <v>3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97</v>
      </c>
      <c r="W188" s="18">
        <v>97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VLOOKUP($A189,'9.6'!$A$9:$W$200,23,0)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f>24+17</f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VLOOKUP($A190,'9.6'!$A$9:$W$200,23,0)</f>
        <v>2</v>
      </c>
      <c r="E190" s="18">
        <v>24</v>
      </c>
      <c r="F190" s="18"/>
      <c r="G190" s="18"/>
      <c r="H190" s="12">
        <f t="shared" si="41"/>
        <v>24</v>
      </c>
      <c r="I190" s="18">
        <v>11</v>
      </c>
      <c r="J190" s="18"/>
      <c r="K190" s="18"/>
      <c r="L190" s="12">
        <f t="shared" si="35"/>
        <v>11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15</v>
      </c>
      <c r="W190" s="18">
        <v>14</v>
      </c>
      <c r="X190" s="19">
        <f t="shared" si="46"/>
        <v>-1</v>
      </c>
      <c r="Y190" s="21" t="s">
        <v>43</v>
      </c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VLOOKUP($A191,'9.6'!$A$9:$W$200,23,0)</f>
        <v>0</v>
      </c>
      <c r="E191" s="18">
        <v>1</v>
      </c>
      <c r="F191" s="18"/>
      <c r="G191" s="18"/>
      <c r="H191" s="12">
        <f t="shared" si="41"/>
        <v>1</v>
      </c>
      <c r="I191" s="18">
        <v>1</v>
      </c>
      <c r="J191" s="18"/>
      <c r="K191" s="18"/>
      <c r="L191" s="12">
        <f t="shared" si="35"/>
        <v>1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VLOOKUP($A192,'9.6'!$A$9:$W$200,23,0)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VLOOKUP($A193,'9.6'!$A$9:$W$200,23,0)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VLOOKUP($A194,'9.6'!$A$9:$W$200,23,0)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VLOOKUP($A195,'9.6'!$A$9:$W$200,23,0)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VLOOKUP($A196,'9.6'!$A$9:$W$200,23,0)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VLOOKUP($A197,'9.6'!$A$9:$W$200,23,0)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774</v>
      </c>
      <c r="E200" s="34"/>
      <c r="F200" s="34"/>
      <c r="G200" s="34"/>
      <c r="H200" s="34"/>
      <c r="I200" s="33">
        <f>SUM(I9:I198)</f>
        <v>508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11</v>
      </c>
      <c r="S200" s="33">
        <f>SUM(S9:S198)</f>
        <v>35</v>
      </c>
      <c r="T200" s="34"/>
      <c r="U200" s="34"/>
      <c r="V200" s="35"/>
      <c r="W200" s="33">
        <f>SUM(W9:W198)</f>
        <v>1148</v>
      </c>
      <c r="X200" s="33">
        <f>SUM(X9:X198)</f>
        <v>-1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83:Y84"/>
    <mergeCell ref="Y114:Y116"/>
    <mergeCell ref="Y146:Y147"/>
    <mergeCell ref="Y74:Y75"/>
    <mergeCell ref="R6:R7"/>
    <mergeCell ref="S6:S7"/>
    <mergeCell ref="T6:T7"/>
    <mergeCell ref="U6:U7"/>
    <mergeCell ref="Y44:Y46"/>
    <mergeCell ref="Y54:Y5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782" priority="28" stopIfTrue="1"/>
  </conditionalFormatting>
  <conditionalFormatting sqref="B132">
    <cfRule type="duplicateValues" dxfId="781" priority="27" stopIfTrue="1"/>
  </conditionalFormatting>
  <conditionalFormatting sqref="B118">
    <cfRule type="duplicateValues" dxfId="780" priority="26" stopIfTrue="1"/>
  </conditionalFormatting>
  <conditionalFormatting sqref="B198">
    <cfRule type="duplicateValues" dxfId="779" priority="25" stopIfTrue="1"/>
  </conditionalFormatting>
  <conditionalFormatting sqref="B201:B274">
    <cfRule type="duplicateValues" dxfId="778" priority="24" stopIfTrue="1"/>
  </conditionalFormatting>
  <conditionalFormatting sqref="B200">
    <cfRule type="duplicateValues" dxfId="777" priority="23" stopIfTrue="1"/>
  </conditionalFormatting>
  <conditionalFormatting sqref="I202">
    <cfRule type="duplicateValues" dxfId="776" priority="22" stopIfTrue="1"/>
  </conditionalFormatting>
  <conditionalFormatting sqref="I202">
    <cfRule type="duplicateValues" dxfId="775" priority="19" stopIfTrue="1"/>
    <cfRule type="duplicateValues" dxfId="774" priority="20" stopIfTrue="1"/>
    <cfRule type="duplicateValues" dxfId="773" priority="21" stopIfTrue="1"/>
  </conditionalFormatting>
  <conditionalFormatting sqref="B20">
    <cfRule type="duplicateValues" dxfId="772" priority="13" stopIfTrue="1"/>
  </conditionalFormatting>
  <conditionalFormatting sqref="B20">
    <cfRule type="duplicateValues" dxfId="771" priority="14" stopIfTrue="1"/>
  </conditionalFormatting>
  <conditionalFormatting sqref="B20">
    <cfRule type="duplicateValues" dxfId="770" priority="15" stopIfTrue="1"/>
  </conditionalFormatting>
  <conditionalFormatting sqref="B20">
    <cfRule type="duplicateValues" dxfId="769" priority="16" stopIfTrue="1"/>
    <cfRule type="duplicateValues" dxfId="768" priority="17" stopIfTrue="1"/>
    <cfRule type="duplicateValues" dxfId="767" priority="18" stopIfTrue="1"/>
  </conditionalFormatting>
  <conditionalFormatting sqref="A20:A25">
    <cfRule type="duplicateValues" dxfId="766" priority="12" stopIfTrue="1"/>
  </conditionalFormatting>
  <conditionalFormatting sqref="A26">
    <cfRule type="duplicateValues" dxfId="765" priority="11" stopIfTrue="1"/>
  </conditionalFormatting>
  <conditionalFormatting sqref="A27">
    <cfRule type="duplicateValues" dxfId="764" priority="10" stopIfTrue="1"/>
  </conditionalFormatting>
  <conditionalFormatting sqref="A28">
    <cfRule type="duplicateValues" dxfId="763" priority="9" stopIfTrue="1"/>
  </conditionalFormatting>
  <conditionalFormatting sqref="A29">
    <cfRule type="duplicateValues" dxfId="762" priority="8" stopIfTrue="1"/>
  </conditionalFormatting>
  <conditionalFormatting sqref="A30">
    <cfRule type="duplicateValues" dxfId="761" priority="7" stopIfTrue="1"/>
  </conditionalFormatting>
  <conditionalFormatting sqref="B275:B65318 B200 B5 B8:B19 B119:B131 B21:B117 B133:B197">
    <cfRule type="duplicateValues" dxfId="760" priority="29" stopIfTrue="1"/>
  </conditionalFormatting>
  <conditionalFormatting sqref="B275:B65318 B200 B5 B8:B19 B102:B117 B119:B131 B21:B99 B133:B197">
    <cfRule type="duplicateValues" dxfId="759" priority="30" stopIfTrue="1"/>
  </conditionalFormatting>
  <conditionalFormatting sqref="A200:A65318 A1:A5 A8:A19 A31:A198">
    <cfRule type="duplicateValues" dxfId="758" priority="31" stopIfTrue="1"/>
  </conditionalFormatting>
  <conditionalFormatting sqref="B200:B65318 B5 B8:B19 B21:B198">
    <cfRule type="duplicateValues" dxfId="757" priority="32" stopIfTrue="1"/>
  </conditionalFormatting>
  <conditionalFormatting sqref="B200:B65318 B1:B5 B8:B19 B21:B198">
    <cfRule type="duplicateValues" dxfId="756" priority="33" stopIfTrue="1"/>
    <cfRule type="duplicateValues" dxfId="755" priority="34" stopIfTrue="1"/>
    <cfRule type="duplicateValues" dxfId="754" priority="35" stopIfTrue="1"/>
  </conditionalFormatting>
  <conditionalFormatting sqref="Y17">
    <cfRule type="duplicateValues" dxfId="753" priority="1" stopIfTrue="1"/>
  </conditionalFormatting>
  <conditionalFormatting sqref="Y17">
    <cfRule type="duplicateValues" dxfId="752" priority="2" stopIfTrue="1"/>
  </conditionalFormatting>
  <conditionalFormatting sqref="Y17">
    <cfRule type="duplicateValues" dxfId="751" priority="3" stopIfTrue="1"/>
  </conditionalFormatting>
  <conditionalFormatting sqref="Y17">
    <cfRule type="duplicateValues" dxfId="750" priority="4" stopIfTrue="1"/>
    <cfRule type="duplicateValues" dxfId="749" priority="5" stopIfTrue="1"/>
    <cfRule type="duplicateValues" dxfId="74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56" activePane="bottomLeft" state="frozen"/>
      <selection activeCell="M32" sqref="M32"/>
      <selection pane="bottomLeft" activeCell="Y147" sqref="Y147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VLOOKUP($A9,'10.6'!$A$9:$W$200,23,0)</f>
        <v>0</v>
      </c>
      <c r="E9" s="18">
        <v>20</v>
      </c>
      <c r="F9" s="18"/>
      <c r="G9" s="18"/>
      <c r="H9" s="12">
        <f>SUM(E9:G9)</f>
        <v>20</v>
      </c>
      <c r="I9" s="18">
        <v>20</v>
      </c>
      <c r="J9" s="18"/>
      <c r="K9" s="18"/>
      <c r="L9" s="12">
        <f>SUM(I9:K9)</f>
        <v>20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VLOOKUP($A10,'10.6'!$A$9:$W$200,23,0)</f>
        <v>0</v>
      </c>
      <c r="E10" s="18">
        <v>10</v>
      </c>
      <c r="F10" s="18"/>
      <c r="G10" s="18"/>
      <c r="H10" s="12">
        <f t="shared" ref="H10:H61" si="3">SUM(E10:G10)</f>
        <v>10</v>
      </c>
      <c r="I10" s="18">
        <v>10</v>
      </c>
      <c r="J10" s="18"/>
      <c r="K10" s="18"/>
      <c r="L10" s="12">
        <f t="shared" ref="L10:L73" si="4">SUM(I10:K10)</f>
        <v>10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VLOOKUP($A11,'10.6'!$A$9:$W$200,23,0)</f>
        <v>0</v>
      </c>
      <c r="E11" s="18">
        <v>10</v>
      </c>
      <c r="F11" s="18"/>
      <c r="G11" s="18"/>
      <c r="H11" s="12">
        <f t="shared" si="3"/>
        <v>10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>
        <v>4</v>
      </c>
      <c r="T11" s="18"/>
      <c r="U11" s="12">
        <f t="shared" si="0"/>
        <v>4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VLOOKUP($A12,'10.6'!$A$9:$W$200,23,0)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20</v>
      </c>
      <c r="J12" s="18"/>
      <c r="K12" s="18"/>
      <c r="L12" s="12">
        <f t="shared" si="4"/>
        <v>20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VLOOKUP($A13,'10.6'!$A$9:$W$200,23,0)</f>
        <v>5</v>
      </c>
      <c r="E13" s="18"/>
      <c r="F13" s="18"/>
      <c r="G13" s="18"/>
      <c r="H13" s="12">
        <f t="shared" si="3"/>
        <v>0</v>
      </c>
      <c r="I13" s="18">
        <v>7</v>
      </c>
      <c r="J13" s="18"/>
      <c r="K13" s="18"/>
      <c r="L13" s="12">
        <f t="shared" si="4"/>
        <v>7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-2</v>
      </c>
      <c r="W13" s="18"/>
      <c r="X13" s="19">
        <f t="shared" si="2"/>
        <v>2</v>
      </c>
      <c r="Y13" s="3" t="s">
        <v>252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VLOOKUP($A14,'10.6'!$A$9:$W$200,23,0)</f>
        <v>0</v>
      </c>
      <c r="E14" s="18">
        <v>11</v>
      </c>
      <c r="F14" s="18"/>
      <c r="G14" s="18"/>
      <c r="H14" s="12">
        <f t="shared" si="3"/>
        <v>11</v>
      </c>
      <c r="I14" s="18">
        <v>12</v>
      </c>
      <c r="J14" s="18"/>
      <c r="K14" s="18"/>
      <c r="L14" s="12">
        <f t="shared" si="4"/>
        <v>12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-1</v>
      </c>
      <c r="W14" s="18"/>
      <c r="X14" s="19">
        <f t="shared" si="2"/>
        <v>1</v>
      </c>
      <c r="Y14" s="3" t="s">
        <v>135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VLOOKUP($A15,'10.6'!$A$9:$W$200,23,0)</f>
        <v>0</v>
      </c>
      <c r="E15" s="18">
        <v>10</v>
      </c>
      <c r="F15" s="18"/>
      <c r="G15" s="18"/>
      <c r="H15" s="12">
        <f t="shared" si="3"/>
        <v>10</v>
      </c>
      <c r="I15" s="18">
        <v>7</v>
      </c>
      <c r="J15" s="18"/>
      <c r="K15" s="18"/>
      <c r="L15" s="12">
        <f t="shared" si="4"/>
        <v>7</v>
      </c>
      <c r="M15" s="18"/>
      <c r="N15" s="18"/>
      <c r="O15" s="18"/>
      <c r="P15" s="18"/>
      <c r="Q15" s="18"/>
      <c r="R15" s="14">
        <f t="shared" si="5"/>
        <v>0</v>
      </c>
      <c r="S15" s="18">
        <v>3</v>
      </c>
      <c r="T15" s="18"/>
      <c r="U15" s="12">
        <f t="shared" si="0"/>
        <v>3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VLOOKUP($A16,'10.6'!$A$9:$W$200,23,0)</f>
        <v>0</v>
      </c>
      <c r="E16" s="18">
        <v>10</v>
      </c>
      <c r="F16" s="18"/>
      <c r="G16" s="18"/>
      <c r="H16" s="12">
        <f t="shared" si="3"/>
        <v>10</v>
      </c>
      <c r="I16" s="18">
        <v>9</v>
      </c>
      <c r="J16" s="18"/>
      <c r="K16" s="18"/>
      <c r="L16" s="12">
        <f t="shared" si="4"/>
        <v>9</v>
      </c>
      <c r="M16" s="18"/>
      <c r="N16" s="18"/>
      <c r="O16" s="18"/>
      <c r="P16" s="18"/>
      <c r="Q16" s="18"/>
      <c r="R16" s="14">
        <f t="shared" si="5"/>
        <v>0</v>
      </c>
      <c r="S16" s="18">
        <v>1</v>
      </c>
      <c r="T16" s="18"/>
      <c r="U16" s="12">
        <f t="shared" si="0"/>
        <v>1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VLOOKUP($A17,'10.6'!$A$9:$W$200,23,0)</f>
        <v>0</v>
      </c>
      <c r="E17" s="18">
        <v>10</v>
      </c>
      <c r="F17" s="18"/>
      <c r="G17" s="18"/>
      <c r="H17" s="12">
        <f>SUM(E17:G17)</f>
        <v>10</v>
      </c>
      <c r="I17" s="18">
        <v>8</v>
      </c>
      <c r="J17" s="18"/>
      <c r="K17" s="18"/>
      <c r="L17" s="12">
        <f t="shared" si="4"/>
        <v>8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2</v>
      </c>
      <c r="W17" s="18"/>
      <c r="X17" s="19">
        <f t="shared" si="2"/>
        <v>-2</v>
      </c>
      <c r="Y17" s="22" t="s">
        <v>253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VLOOKUP($A18,'10.6'!$A$9:$W$200,23,0)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VLOOKUP($A19,'10.6'!$A$9:$W$200,23,0)</f>
        <v>0</v>
      </c>
      <c r="E19" s="18">
        <v>10</v>
      </c>
      <c r="F19" s="18"/>
      <c r="G19" s="18"/>
      <c r="H19" s="12">
        <f>SUM(E19:G19)</f>
        <v>10</v>
      </c>
      <c r="I19" s="18">
        <v>5</v>
      </c>
      <c r="J19" s="18"/>
      <c r="K19" s="18"/>
      <c r="L19" s="12">
        <f t="shared" si="4"/>
        <v>5</v>
      </c>
      <c r="M19" s="18"/>
      <c r="N19" s="18"/>
      <c r="O19" s="18"/>
      <c r="P19" s="18"/>
      <c r="Q19" s="18"/>
      <c r="R19" s="14">
        <f>SUM(M19:Q19)</f>
        <v>0</v>
      </c>
      <c r="S19" s="18">
        <v>4</v>
      </c>
      <c r="T19" s="18"/>
      <c r="U19" s="12">
        <f>S19+T19</f>
        <v>4</v>
      </c>
      <c r="V19" s="12">
        <f t="shared" si="1"/>
        <v>1</v>
      </c>
      <c r="W19" s="18"/>
      <c r="X19" s="19">
        <f>W19-V19</f>
        <v>-1</v>
      </c>
      <c r="Y19" s="21" t="s">
        <v>43</v>
      </c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VLOOKUP($A20,'10.6'!$A$9:$W$200,23,0)</f>
        <v>0</v>
      </c>
      <c r="E20" s="18">
        <v>8</v>
      </c>
      <c r="F20" s="18"/>
      <c r="G20" s="18"/>
      <c r="H20" s="12">
        <f t="shared" si="3"/>
        <v>8</v>
      </c>
      <c r="I20" s="18">
        <v>8</v>
      </c>
      <c r="J20" s="18"/>
      <c r="K20" s="18"/>
      <c r="L20" s="12">
        <f t="shared" si="4"/>
        <v>8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VLOOKUP($A21,'10.6'!$A$9:$W$200,23,0)</f>
        <v>0</v>
      </c>
      <c r="E21" s="18">
        <v>10</v>
      </c>
      <c r="F21" s="18"/>
      <c r="G21" s="18"/>
      <c r="H21" s="12">
        <f t="shared" si="3"/>
        <v>10</v>
      </c>
      <c r="I21" s="18">
        <v>10</v>
      </c>
      <c r="J21" s="18"/>
      <c r="K21" s="18"/>
      <c r="L21" s="12">
        <f t="shared" si="4"/>
        <v>10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VLOOKUP($A22,'10.6'!$A$9:$W$200,23,0)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VLOOKUP($A23,'10.6'!$A$9:$W$200,23,0)</f>
        <v>3</v>
      </c>
      <c r="E23" s="18"/>
      <c r="F23" s="18"/>
      <c r="G23" s="18"/>
      <c r="H23" s="12">
        <f t="shared" si="3"/>
        <v>0</v>
      </c>
      <c r="I23" s="18">
        <v>3</v>
      </c>
      <c r="J23" s="18"/>
      <c r="K23" s="18"/>
      <c r="L23" s="12">
        <f t="shared" si="4"/>
        <v>3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VLOOKUP($A24,'10.6'!$A$9:$W$200,23,0)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8</v>
      </c>
      <c r="J24" s="18"/>
      <c r="K24" s="18"/>
      <c r="L24" s="12">
        <f t="shared" si="4"/>
        <v>8</v>
      </c>
      <c r="M24" s="18"/>
      <c r="N24" s="18"/>
      <c r="O24" s="18"/>
      <c r="P24" s="18"/>
      <c r="Q24" s="18"/>
      <c r="R24" s="14">
        <f t="shared" si="5"/>
        <v>0</v>
      </c>
      <c r="S24" s="18">
        <v>2</v>
      </c>
      <c r="T24" s="18"/>
      <c r="U24" s="12">
        <f t="shared" si="0"/>
        <v>2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VLOOKUP($A25,'10.6'!$A$9:$W$200,23,0)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VLOOKUP($A26,'10.6'!$A$9:$W$200,23,0)</f>
        <v>0</v>
      </c>
      <c r="E26" s="18">
        <v>10</v>
      </c>
      <c r="F26" s="18"/>
      <c r="G26" s="18"/>
      <c r="H26" s="12">
        <f>SUM(E26:G26)</f>
        <v>10</v>
      </c>
      <c r="I26" s="18">
        <v>8</v>
      </c>
      <c r="J26" s="18"/>
      <c r="K26" s="18"/>
      <c r="L26" s="12">
        <f t="shared" si="4"/>
        <v>8</v>
      </c>
      <c r="M26" s="18"/>
      <c r="N26" s="18"/>
      <c r="O26" s="18"/>
      <c r="P26" s="18"/>
      <c r="Q26" s="18"/>
      <c r="R26" s="14">
        <f>SUM(M26:Q26)</f>
        <v>0</v>
      </c>
      <c r="S26" s="18">
        <v>2</v>
      </c>
      <c r="T26" s="18"/>
      <c r="U26" s="12">
        <f>S26+T26</f>
        <v>2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VLOOKUP($A27,'10.6'!$A$9:$W$200,23,0)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VLOOKUP($A28,'10.6'!$A$9:$W$200,23,0)</f>
        <v>0</v>
      </c>
      <c r="E28" s="18">
        <v>10</v>
      </c>
      <c r="F28" s="18"/>
      <c r="G28" s="18"/>
      <c r="H28" s="12">
        <f>SUM(E28:G28)</f>
        <v>10</v>
      </c>
      <c r="I28" s="18">
        <v>7</v>
      </c>
      <c r="J28" s="18"/>
      <c r="K28" s="18"/>
      <c r="L28" s="12">
        <f t="shared" si="4"/>
        <v>7</v>
      </c>
      <c r="M28" s="18"/>
      <c r="N28" s="18"/>
      <c r="O28" s="18"/>
      <c r="P28" s="18"/>
      <c r="Q28" s="18"/>
      <c r="R28" s="14">
        <f>SUM(M28:Q28)</f>
        <v>0</v>
      </c>
      <c r="S28" s="18">
        <v>3</v>
      </c>
      <c r="T28" s="18"/>
      <c r="U28" s="12">
        <f>S28+T28</f>
        <v>3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VLOOKUP($A29,'10.6'!$A$9:$W$200,23,0)</f>
        <v>0</v>
      </c>
      <c r="E29" s="18">
        <v>10</v>
      </c>
      <c r="F29" s="18"/>
      <c r="G29" s="18"/>
      <c r="H29" s="12">
        <f t="shared" si="3"/>
        <v>10</v>
      </c>
      <c r="I29" s="18">
        <v>5</v>
      </c>
      <c r="J29" s="18"/>
      <c r="K29" s="18"/>
      <c r="L29" s="12">
        <f t="shared" si="4"/>
        <v>5</v>
      </c>
      <c r="M29" s="18"/>
      <c r="N29" s="18"/>
      <c r="O29" s="18"/>
      <c r="P29" s="18"/>
      <c r="Q29" s="18"/>
      <c r="R29" s="14">
        <f t="shared" si="5"/>
        <v>0</v>
      </c>
      <c r="S29" s="18">
        <v>5</v>
      </c>
      <c r="T29" s="18"/>
      <c r="U29" s="12">
        <f t="shared" si="0"/>
        <v>5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VLOOKUP($A30,'10.6'!$A$9:$W$200,23,0)</f>
        <v>0</v>
      </c>
      <c r="E30" s="18">
        <v>10</v>
      </c>
      <c r="F30" s="18"/>
      <c r="G30" s="18"/>
      <c r="H30" s="12">
        <f>SUM(E30:G30)</f>
        <v>10</v>
      </c>
      <c r="I30" s="18">
        <v>10</v>
      </c>
      <c r="J30" s="18"/>
      <c r="K30" s="18"/>
      <c r="L30" s="12">
        <f t="shared" si="4"/>
        <v>10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VLOOKUP($A31,'10.6'!$A$9:$W$200,23,0)</f>
        <v>0</v>
      </c>
      <c r="E31" s="18">
        <v>10</v>
      </c>
      <c r="F31" s="18"/>
      <c r="G31" s="18"/>
      <c r="H31" s="12">
        <f t="shared" si="3"/>
        <v>10</v>
      </c>
      <c r="I31" s="18">
        <v>6</v>
      </c>
      <c r="J31" s="18"/>
      <c r="K31" s="18"/>
      <c r="L31" s="12">
        <f t="shared" si="4"/>
        <v>6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VLOOKUP($A32,'10.6'!$A$9:$W$200,23,0)</f>
        <v>0</v>
      </c>
      <c r="E32" s="18">
        <v>10</v>
      </c>
      <c r="F32" s="18"/>
      <c r="G32" s="18"/>
      <c r="H32" s="12">
        <f>SUM(E32:G32)</f>
        <v>10</v>
      </c>
      <c r="I32" s="18">
        <v>7</v>
      </c>
      <c r="J32" s="18"/>
      <c r="K32" s="18"/>
      <c r="L32" s="12">
        <f t="shared" si="4"/>
        <v>7</v>
      </c>
      <c r="M32" s="18"/>
      <c r="N32" s="18"/>
      <c r="O32" s="18"/>
      <c r="P32" s="18"/>
      <c r="Q32" s="18"/>
      <c r="R32" s="14">
        <f>SUM(M32:Q32)</f>
        <v>0</v>
      </c>
      <c r="S32" s="18">
        <v>4</v>
      </c>
      <c r="T32" s="18"/>
      <c r="U32" s="12">
        <f>S32+T32</f>
        <v>4</v>
      </c>
      <c r="V32" s="12">
        <f t="shared" si="1"/>
        <v>-1</v>
      </c>
      <c r="W32" s="18"/>
      <c r="X32" s="19">
        <f>W32-V32</f>
        <v>1</v>
      </c>
      <c r="Y32" s="21" t="s">
        <v>135</v>
      </c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VLOOKUP($A33,'10.6'!$A$9:$W$200,23,0)</f>
        <v>0</v>
      </c>
      <c r="E33" s="18">
        <v>10</v>
      </c>
      <c r="F33" s="18"/>
      <c r="G33" s="18"/>
      <c r="H33" s="12">
        <f t="shared" si="3"/>
        <v>10</v>
      </c>
      <c r="I33" s="18">
        <v>10</v>
      </c>
      <c r="J33" s="18"/>
      <c r="K33" s="18"/>
      <c r="L33" s="12">
        <f t="shared" si="4"/>
        <v>10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VLOOKUP($A34,'10.6'!$A$9:$W$200,23,0)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9</v>
      </c>
      <c r="J34" s="18"/>
      <c r="K34" s="18"/>
      <c r="L34" s="12">
        <f t="shared" si="4"/>
        <v>9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VLOOKUP($A35,'10.6'!$A$9:$W$200,23,0)</f>
        <v>0</v>
      </c>
      <c r="E35" s="18">
        <v>10</v>
      </c>
      <c r="F35" s="18"/>
      <c r="G35" s="18"/>
      <c r="H35" s="12">
        <f t="shared" si="3"/>
        <v>10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7</v>
      </c>
      <c r="T35" s="18"/>
      <c r="U35" s="12">
        <f t="shared" si="0"/>
        <v>7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VLOOKUP($A36,'10.6'!$A$9:$W$200,23,0)</f>
        <v>0</v>
      </c>
      <c r="E36" s="18">
        <v>10</v>
      </c>
      <c r="F36" s="18"/>
      <c r="G36" s="18"/>
      <c r="H36" s="12">
        <f t="shared" si="3"/>
        <v>10</v>
      </c>
      <c r="I36" s="18">
        <v>10</v>
      </c>
      <c r="J36" s="18"/>
      <c r="K36" s="18"/>
      <c r="L36" s="12">
        <f t="shared" si="4"/>
        <v>10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VLOOKUP($A37,'10.6'!$A$9:$W$200,23,0)</f>
        <v>0</v>
      </c>
      <c r="E37" s="18">
        <v>10</v>
      </c>
      <c r="F37" s="18"/>
      <c r="G37" s="18"/>
      <c r="H37" s="12">
        <f t="shared" si="3"/>
        <v>10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8</v>
      </c>
      <c r="T37" s="18"/>
      <c r="U37" s="12">
        <f t="shared" si="0"/>
        <v>8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VLOOKUP($A38,'10.6'!$A$9:$W$200,23,0)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>
        <v>3</v>
      </c>
      <c r="T38" s="18"/>
      <c r="U38" s="12">
        <f t="shared" si="0"/>
        <v>3</v>
      </c>
      <c r="V38" s="12">
        <f t="shared" si="1"/>
        <v>1</v>
      </c>
      <c r="W38" s="18"/>
      <c r="X38" s="19">
        <f t="shared" si="2"/>
        <v>-1</v>
      </c>
      <c r="Y38" s="21" t="s">
        <v>43</v>
      </c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VLOOKUP($A39,'10.6'!$A$9:$W$200,23,0)</f>
        <v>0</v>
      </c>
      <c r="E39" s="18">
        <v>8</v>
      </c>
      <c r="F39" s="18"/>
      <c r="G39" s="18"/>
      <c r="H39" s="12">
        <f t="shared" si="3"/>
        <v>8</v>
      </c>
      <c r="I39" s="18">
        <v>1</v>
      </c>
      <c r="J39" s="18"/>
      <c r="K39" s="18"/>
      <c r="L39" s="12">
        <f t="shared" si="4"/>
        <v>1</v>
      </c>
      <c r="M39" s="18"/>
      <c r="N39" s="18"/>
      <c r="O39" s="18"/>
      <c r="P39" s="18"/>
      <c r="Q39" s="18"/>
      <c r="R39" s="14">
        <f t="shared" si="5"/>
        <v>0</v>
      </c>
      <c r="S39" s="18">
        <v>7</v>
      </c>
      <c r="T39" s="18"/>
      <c r="U39" s="12">
        <f t="shared" si="0"/>
        <v>7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VLOOKUP($A40,'10.6'!$A$9:$W$200,23,0)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4</v>
      </c>
      <c r="J40" s="18"/>
      <c r="K40" s="18"/>
      <c r="L40" s="12">
        <f t="shared" si="4"/>
        <v>4</v>
      </c>
      <c r="M40" s="18"/>
      <c r="N40" s="18"/>
      <c r="O40" s="18"/>
      <c r="P40" s="18"/>
      <c r="Q40" s="18"/>
      <c r="R40" s="14">
        <f t="shared" si="5"/>
        <v>0</v>
      </c>
      <c r="S40" s="18">
        <v>6</v>
      </c>
      <c r="T40" s="18"/>
      <c r="U40" s="12">
        <f t="shared" si="0"/>
        <v>6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VLOOKUP($A41,'10.6'!$A$9:$W$200,23,0)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8</v>
      </c>
      <c r="J41" s="18"/>
      <c r="K41" s="18"/>
      <c r="L41" s="12">
        <f t="shared" si="4"/>
        <v>8</v>
      </c>
      <c r="M41" s="18"/>
      <c r="N41" s="18"/>
      <c r="O41" s="18"/>
      <c r="P41" s="18"/>
      <c r="Q41" s="18"/>
      <c r="R41" s="14">
        <f t="shared" si="5"/>
        <v>0</v>
      </c>
      <c r="S41" s="18">
        <v>2</v>
      </c>
      <c r="T41" s="18"/>
      <c r="U41" s="12">
        <f t="shared" si="0"/>
        <v>2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VLOOKUP($A42,'10.6'!$A$9:$W$200,23,0)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VLOOKUP($A43,'10.6'!$A$9:$W$200,23,0)</f>
        <v>0</v>
      </c>
      <c r="E43" s="18">
        <v>10</v>
      </c>
      <c r="F43" s="18"/>
      <c r="G43" s="18"/>
      <c r="H43" s="12">
        <f t="shared" si="3"/>
        <v>10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>
        <v>4</v>
      </c>
      <c r="T43" s="18"/>
      <c r="U43" s="12">
        <f t="shared" si="0"/>
        <v>4</v>
      </c>
      <c r="V43" s="12">
        <f t="shared" si="1"/>
        <v>1</v>
      </c>
      <c r="W43" s="18"/>
      <c r="X43" s="19">
        <f t="shared" si="2"/>
        <v>-1</v>
      </c>
      <c r="Y43" s="98" t="s">
        <v>70</v>
      </c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VLOOKUP($A44,'10.6'!$A$9:$W$200,23,0)</f>
        <v>0</v>
      </c>
      <c r="E44" s="18">
        <v>10</v>
      </c>
      <c r="F44" s="18"/>
      <c r="G44" s="18"/>
      <c r="H44" s="12">
        <f t="shared" si="3"/>
        <v>10</v>
      </c>
      <c r="I44" s="18">
        <v>9</v>
      </c>
      <c r="J44" s="18"/>
      <c r="K44" s="18"/>
      <c r="L44" s="12">
        <f t="shared" si="4"/>
        <v>9</v>
      </c>
      <c r="M44" s="18"/>
      <c r="N44" s="18"/>
      <c r="O44" s="18"/>
      <c r="P44" s="18"/>
      <c r="Q44" s="18"/>
      <c r="R44" s="14">
        <f t="shared" si="5"/>
        <v>0</v>
      </c>
      <c r="S44" s="18">
        <v>2</v>
      </c>
      <c r="T44" s="18"/>
      <c r="U44" s="12">
        <f t="shared" si="0"/>
        <v>2</v>
      </c>
      <c r="V44" s="12">
        <f t="shared" si="1"/>
        <v>-1</v>
      </c>
      <c r="W44" s="18"/>
      <c r="X44" s="19">
        <f t="shared" si="2"/>
        <v>1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VLOOKUP($A45,'10.6'!$A$9:$W$200,23,0)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2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VLOOKUP($A46,'10.6'!$A$9:$W$200,23,0)</f>
        <v>0</v>
      </c>
      <c r="E46" s="18">
        <v>11</v>
      </c>
      <c r="F46" s="18"/>
      <c r="G46" s="18"/>
      <c r="H46" s="12">
        <f t="shared" si="3"/>
        <v>11</v>
      </c>
      <c r="I46" s="18">
        <v>8</v>
      </c>
      <c r="J46" s="18"/>
      <c r="K46" s="18"/>
      <c r="L46" s="12">
        <f t="shared" si="4"/>
        <v>8</v>
      </c>
      <c r="M46" s="18"/>
      <c r="N46" s="18"/>
      <c r="O46" s="18"/>
      <c r="P46" s="18"/>
      <c r="Q46" s="18"/>
      <c r="R46" s="14">
        <f t="shared" si="5"/>
        <v>0</v>
      </c>
      <c r="S46" s="18">
        <v>3</v>
      </c>
      <c r="T46" s="18"/>
      <c r="U46" s="12">
        <f t="shared" si="0"/>
        <v>3</v>
      </c>
      <c r="V46" s="12">
        <f t="shared" si="1"/>
        <v>0</v>
      </c>
      <c r="W46" s="18"/>
      <c r="X46" s="19">
        <f t="shared" si="2"/>
        <v>0</v>
      </c>
      <c r="Y46" s="2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VLOOKUP($A47,'10.6'!$A$9:$W$200,23,0)</f>
        <v>0</v>
      </c>
      <c r="E47" s="18">
        <v>8</v>
      </c>
      <c r="F47" s="18"/>
      <c r="G47" s="18"/>
      <c r="H47" s="12">
        <f t="shared" si="3"/>
        <v>8</v>
      </c>
      <c r="I47" s="18">
        <v>5</v>
      </c>
      <c r="J47" s="18"/>
      <c r="K47" s="18"/>
      <c r="L47" s="12">
        <f t="shared" si="4"/>
        <v>5</v>
      </c>
      <c r="M47" s="18"/>
      <c r="N47" s="18"/>
      <c r="O47" s="18"/>
      <c r="P47" s="18"/>
      <c r="Q47" s="18"/>
      <c r="R47" s="14">
        <f t="shared" si="5"/>
        <v>0</v>
      </c>
      <c r="S47" s="18">
        <v>3</v>
      </c>
      <c r="T47" s="18"/>
      <c r="U47" s="12">
        <f t="shared" si="0"/>
        <v>3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VLOOKUP($A48,'10.6'!$A$9:$W$200,23,0)</f>
        <v>0</v>
      </c>
      <c r="E48" s="18">
        <v>10</v>
      </c>
      <c r="F48" s="18"/>
      <c r="G48" s="18"/>
      <c r="H48" s="12">
        <f t="shared" si="3"/>
        <v>10</v>
      </c>
      <c r="I48" s="18">
        <v>7</v>
      </c>
      <c r="J48" s="18"/>
      <c r="K48" s="18"/>
      <c r="L48" s="12">
        <f t="shared" si="4"/>
        <v>7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VLOOKUP($A49,'10.6'!$A$9:$W$200,23,0)</f>
        <v>0</v>
      </c>
      <c r="E49" s="18">
        <v>10</v>
      </c>
      <c r="F49" s="18"/>
      <c r="G49" s="18"/>
      <c r="H49" s="12">
        <f t="shared" si="3"/>
        <v>10</v>
      </c>
      <c r="I49" s="18">
        <v>6</v>
      </c>
      <c r="J49" s="18"/>
      <c r="K49" s="18"/>
      <c r="L49" s="12">
        <f t="shared" si="4"/>
        <v>6</v>
      </c>
      <c r="M49" s="18"/>
      <c r="N49" s="18"/>
      <c r="O49" s="18"/>
      <c r="P49" s="18"/>
      <c r="Q49" s="18"/>
      <c r="R49" s="14">
        <f t="shared" si="5"/>
        <v>0</v>
      </c>
      <c r="S49" s="18">
        <v>4</v>
      </c>
      <c r="T49" s="18"/>
      <c r="U49" s="12">
        <f t="shared" si="0"/>
        <v>4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VLOOKUP($A50,'10.6'!$A$9:$W$200,23,0)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VLOOKUP($A51,'10.6'!$A$9:$W$200,23,0)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7</v>
      </c>
      <c r="J51" s="18"/>
      <c r="K51" s="18"/>
      <c r="L51" s="12">
        <f t="shared" si="4"/>
        <v>7</v>
      </c>
      <c r="M51" s="18"/>
      <c r="N51" s="18"/>
      <c r="O51" s="18"/>
      <c r="P51" s="18"/>
      <c r="Q51" s="18"/>
      <c r="R51" s="14">
        <f t="shared" si="5"/>
        <v>0</v>
      </c>
      <c r="S51" s="18">
        <v>3</v>
      </c>
      <c r="T51" s="18"/>
      <c r="U51" s="12">
        <f t="shared" si="0"/>
        <v>3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VLOOKUP($A52,'10.6'!$A$9:$W$200,23,0)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VLOOKUP($A53,'10.6'!$A$9:$W$200,23,0)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VLOOKUP($A54,'10.6'!$A$9:$W$200,23,0)</f>
        <v>0</v>
      </c>
      <c r="E54" s="24">
        <v>8</v>
      </c>
      <c r="F54" s="24"/>
      <c r="G54" s="24"/>
      <c r="H54" s="12">
        <f t="shared" ref="H54:H55" si="6">SUM(E54:G54)</f>
        <v>8</v>
      </c>
      <c r="I54" s="24">
        <v>4</v>
      </c>
      <c r="J54" s="24"/>
      <c r="K54" s="24"/>
      <c r="L54" s="12">
        <f t="shared" si="4"/>
        <v>4</v>
      </c>
      <c r="M54" s="24"/>
      <c r="N54" s="18"/>
      <c r="O54" s="24"/>
      <c r="P54" s="18"/>
      <c r="Q54" s="24"/>
      <c r="R54" s="14">
        <f t="shared" si="5"/>
        <v>0</v>
      </c>
      <c r="S54" s="24">
        <v>4</v>
      </c>
      <c r="T54" s="24"/>
      <c r="U54" s="12">
        <f t="shared" ref="U54:U61" si="7">S54+T54</f>
        <v>4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VLOOKUP($A55,'10.6'!$A$9:$W$200,23,0)</f>
        <v>0</v>
      </c>
      <c r="E55" s="18">
        <v>8</v>
      </c>
      <c r="F55" s="18"/>
      <c r="G55" s="18"/>
      <c r="H55" s="12">
        <f t="shared" si="6"/>
        <v>8</v>
      </c>
      <c r="I55" s="18">
        <v>3</v>
      </c>
      <c r="J55" s="18"/>
      <c r="K55" s="18"/>
      <c r="L55" s="12">
        <f t="shared" si="4"/>
        <v>3</v>
      </c>
      <c r="M55" s="18"/>
      <c r="N55" s="18"/>
      <c r="O55" s="18"/>
      <c r="P55" s="18"/>
      <c r="Q55" s="18"/>
      <c r="R55" s="14">
        <f t="shared" si="5"/>
        <v>0</v>
      </c>
      <c r="S55" s="18">
        <v>5</v>
      </c>
      <c r="T55" s="18"/>
      <c r="U55" s="12">
        <f t="shared" si="7"/>
        <v>5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VLOOKUP($A56,'10.6'!$A$9:$W$200,23,0)</f>
        <v>0</v>
      </c>
      <c r="E56" s="18">
        <v>10</v>
      </c>
      <c r="F56" s="18"/>
      <c r="G56" s="18"/>
      <c r="H56" s="12">
        <f t="shared" si="3"/>
        <v>10</v>
      </c>
      <c r="I56" s="18">
        <v>10</v>
      </c>
      <c r="J56" s="18"/>
      <c r="K56" s="18"/>
      <c r="L56" s="12">
        <f t="shared" si="4"/>
        <v>10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VLOOKUP($A57,'10.6'!$A$9:$W$200,23,0)</f>
        <v>0</v>
      </c>
      <c r="E57" s="18">
        <v>10</v>
      </c>
      <c r="F57" s="18"/>
      <c r="G57" s="18"/>
      <c r="H57" s="12">
        <f t="shared" si="3"/>
        <v>10</v>
      </c>
      <c r="I57" s="18">
        <v>10</v>
      </c>
      <c r="J57" s="18"/>
      <c r="K57" s="18"/>
      <c r="L57" s="12">
        <f t="shared" si="4"/>
        <v>10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VLOOKUP($A58,'10.6'!$A$9:$W$200,23,0)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VLOOKUP($A59,'10.6'!$A$9:$W$200,23,0)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VLOOKUP($A60,'10.6'!$A$9:$W$200,23,0)</f>
        <v>0</v>
      </c>
      <c r="E60" s="18">
        <v>8</v>
      </c>
      <c r="F60" s="18"/>
      <c r="G60" s="18"/>
      <c r="H60" s="12">
        <f t="shared" si="3"/>
        <v>8</v>
      </c>
      <c r="I60" s="18">
        <v>7</v>
      </c>
      <c r="J60" s="18"/>
      <c r="K60" s="18"/>
      <c r="L60" s="12">
        <f t="shared" si="4"/>
        <v>7</v>
      </c>
      <c r="M60" s="18"/>
      <c r="N60" s="18"/>
      <c r="O60" s="18"/>
      <c r="P60" s="18"/>
      <c r="Q60" s="18"/>
      <c r="R60" s="14">
        <f t="shared" si="5"/>
        <v>0</v>
      </c>
      <c r="S60" s="18">
        <v>1</v>
      </c>
      <c r="T60" s="18"/>
      <c r="U60" s="12">
        <f t="shared" si="7"/>
        <v>1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VLOOKUP($A61,'10.6'!$A$9:$W$200,23,0)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VLOOKUP($A62,'10.6'!$A$9:$W$200,23,0)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VLOOKUP($A63,'10.6'!$A$9:$W$200,23,0)</f>
        <v>12</v>
      </c>
      <c r="E63" s="18"/>
      <c r="F63" s="18"/>
      <c r="G63" s="18"/>
      <c r="H63" s="12">
        <f t="shared" ref="H63" si="10">SUM(E63:G63)</f>
        <v>0</v>
      </c>
      <c r="I63" s="18">
        <v>1</v>
      </c>
      <c r="J63" s="18"/>
      <c r="K63" s="18"/>
      <c r="L63" s="12">
        <f t="shared" si="4"/>
        <v>1</v>
      </c>
      <c r="M63" s="18"/>
      <c r="N63" s="18"/>
      <c r="O63" s="18"/>
      <c r="P63" s="18"/>
      <c r="Q63" s="18"/>
      <c r="R63" s="14">
        <f t="shared" si="5"/>
        <v>0</v>
      </c>
      <c r="S63" s="18">
        <v>5</v>
      </c>
      <c r="T63" s="18"/>
      <c r="U63" s="12">
        <f>S63+T63</f>
        <v>5</v>
      </c>
      <c r="V63" s="12">
        <f>D63+H63-L63-R63-U63</f>
        <v>6</v>
      </c>
      <c r="W63" s="18">
        <v>6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VLOOKUP($A64,'10.6'!$A$9:$W$200,23,0)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VLOOKUP($A65,'10.6'!$A$9:$W$200,23,0)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VLOOKUP($A66,'10.6'!$A$9:$W$200,23,0)</f>
        <v>6</v>
      </c>
      <c r="E66" s="18"/>
      <c r="F66" s="18"/>
      <c r="G66" s="18"/>
      <c r="H66" s="12">
        <f t="shared" si="11"/>
        <v>0</v>
      </c>
      <c r="I66" s="18">
        <v>2</v>
      </c>
      <c r="J66" s="18"/>
      <c r="K66" s="18"/>
      <c r="L66" s="12">
        <f t="shared" si="4"/>
        <v>2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4</v>
      </c>
      <c r="W66" s="18">
        <v>4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VLOOKUP($A67,'10.6'!$A$9:$W$200,23,0)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VLOOKUP($A68,'10.6'!$A$9:$W$200,23,0)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4</v>
      </c>
      <c r="J68" s="18"/>
      <c r="K68" s="18"/>
      <c r="L68" s="12">
        <f t="shared" si="4"/>
        <v>4</v>
      </c>
      <c r="M68" s="18"/>
      <c r="N68" s="18"/>
      <c r="O68" s="18"/>
      <c r="P68" s="18"/>
      <c r="Q68" s="18"/>
      <c r="R68" s="14">
        <f t="shared" si="5"/>
        <v>0</v>
      </c>
      <c r="S68" s="18">
        <v>3</v>
      </c>
      <c r="T68" s="18"/>
      <c r="U68" s="12">
        <f t="shared" ref="U68:U72" si="13">S68+T68</f>
        <v>3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VLOOKUP($A69,'10.6'!$A$9:$W$200,23,0)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VLOOKUP($A70,'10.6'!$A$9:$W$200,23,0)</f>
        <v>0</v>
      </c>
      <c r="E70" s="18">
        <v>7</v>
      </c>
      <c r="F70" s="18"/>
      <c r="G70" s="18"/>
      <c r="H70" s="12">
        <f>SUM(E70:G70)</f>
        <v>7</v>
      </c>
      <c r="I70" s="18">
        <v>7</v>
      </c>
      <c r="J70" s="18"/>
      <c r="K70" s="18"/>
      <c r="L70" s="12">
        <f t="shared" si="4"/>
        <v>7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VLOOKUP($A71,'10.6'!$A$9:$W$200,23,0)</f>
        <v>0</v>
      </c>
      <c r="E71" s="18">
        <v>7</v>
      </c>
      <c r="F71" s="18"/>
      <c r="G71" s="18"/>
      <c r="H71" s="12">
        <f>SUM(E71:G71)</f>
        <v>7</v>
      </c>
      <c r="I71" s="18">
        <v>7</v>
      </c>
      <c r="J71" s="18"/>
      <c r="K71" s="18"/>
      <c r="L71" s="12">
        <f t="shared" si="4"/>
        <v>7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2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VLOOKUP($A72,'10.6'!$A$9:$W$200,23,0)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6</v>
      </c>
      <c r="J72" s="18"/>
      <c r="K72" s="18"/>
      <c r="L72" s="12">
        <f t="shared" si="4"/>
        <v>6</v>
      </c>
      <c r="M72" s="18"/>
      <c r="N72" s="18"/>
      <c r="O72" s="18"/>
      <c r="P72" s="18"/>
      <c r="Q72" s="18"/>
      <c r="R72" s="14">
        <f t="shared" si="5"/>
        <v>0</v>
      </c>
      <c r="S72" s="18">
        <v>1</v>
      </c>
      <c r="T72" s="18"/>
      <c r="U72" s="12">
        <f t="shared" si="13"/>
        <v>1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VLOOKUP($A73,'10.6'!$A$9:$W$200,23,0)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VLOOKUP($A74,'10.6'!$A$9:$W$200,23,0)</f>
        <v>1</v>
      </c>
      <c r="E74" s="18">
        <v>3</v>
      </c>
      <c r="F74" s="18"/>
      <c r="G74" s="18"/>
      <c r="H74" s="12">
        <f t="shared" ref="H74:H87" si="15">SUM(E74:G74)</f>
        <v>3</v>
      </c>
      <c r="I74" s="18">
        <v>1</v>
      </c>
      <c r="J74" s="18"/>
      <c r="K74" s="18"/>
      <c r="L74" s="12">
        <f t="shared" ref="L74:L137" si="16">SUM(I74:K74)</f>
        <v>1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VLOOKUP($A75,'10.6'!$A$9:$W$200,23,0)</f>
        <v>4</v>
      </c>
      <c r="E75" s="18">
        <v>6</v>
      </c>
      <c r="F75" s="18"/>
      <c r="G75" s="18"/>
      <c r="H75" s="12">
        <f t="shared" si="15"/>
        <v>6</v>
      </c>
      <c r="I75" s="18">
        <v>5</v>
      </c>
      <c r="J75" s="18"/>
      <c r="K75" s="18"/>
      <c r="L75" s="12">
        <f t="shared" si="16"/>
        <v>5</v>
      </c>
      <c r="M75" s="18">
        <v>3</v>
      </c>
      <c r="N75" s="18"/>
      <c r="O75" s="18"/>
      <c r="P75" s="18"/>
      <c r="Q75" s="18"/>
      <c r="R75" s="14">
        <f t="shared" si="5"/>
        <v>3</v>
      </c>
      <c r="S75" s="18"/>
      <c r="T75" s="18"/>
      <c r="U75" s="12">
        <f t="shared" si="17"/>
        <v>0</v>
      </c>
      <c r="V75" s="12">
        <f t="shared" si="18"/>
        <v>2</v>
      </c>
      <c r="W75" s="18">
        <v>2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VLOOKUP($A76,'10.6'!$A$9:$W$200,23,0)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VLOOKUP($A77,'10.6'!$A$9:$W$200,23,0)</f>
        <v>1</v>
      </c>
      <c r="E77" s="18">
        <v>6</v>
      </c>
      <c r="F77" s="18"/>
      <c r="G77" s="18"/>
      <c r="H77" s="12">
        <f t="shared" si="15"/>
        <v>6</v>
      </c>
      <c r="I77" s="18">
        <v>3</v>
      </c>
      <c r="J77" s="18"/>
      <c r="K77" s="18"/>
      <c r="L77" s="12">
        <f t="shared" si="16"/>
        <v>3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4</v>
      </c>
      <c r="W77" s="18">
        <v>4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VLOOKUP($A78,'10.6'!$A$9:$W$200,23,0)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VLOOKUP($A79,'10.6'!$A$9:$W$200,23,0)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VLOOKUP($A80,'10.6'!$A$9:$W$200,23,0)</f>
        <v>2</v>
      </c>
      <c r="E80" s="18">
        <v>6</v>
      </c>
      <c r="F80" s="18"/>
      <c r="G80" s="18"/>
      <c r="H80" s="12">
        <f t="shared" si="15"/>
        <v>6</v>
      </c>
      <c r="I80" s="18">
        <v>1</v>
      </c>
      <c r="J80" s="18"/>
      <c r="K80" s="18"/>
      <c r="L80" s="12">
        <f t="shared" si="16"/>
        <v>1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7</v>
      </c>
      <c r="W80" s="18">
        <v>7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VLOOKUP($A81,'10.6'!$A$9:$W$200,23,0)</f>
        <v>3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VLOOKUP($A82,'10.6'!$A$9:$W$200,23,0)</f>
        <v>0</v>
      </c>
      <c r="E82" s="18">
        <v>6</v>
      </c>
      <c r="F82" s="18"/>
      <c r="G82" s="18"/>
      <c r="H82" s="12">
        <f t="shared" si="15"/>
        <v>6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5</v>
      </c>
      <c r="W82" s="18">
        <v>5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VLOOKUP($A83,'10.6'!$A$9:$W$200,23,0)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VLOOKUP($A84,'10.6'!$A$9:$W$200,23,0)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VLOOKUP($A85,'10.6'!$A$9:$W$200,23,0)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3</v>
      </c>
      <c r="W85" s="18">
        <v>3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VLOOKUP($A86,'10.6'!$A$9:$W$200,23,0)</f>
        <v>3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>
        <v>2</v>
      </c>
      <c r="N86" s="18"/>
      <c r="O86" s="18"/>
      <c r="P86" s="18"/>
      <c r="Q86" s="18"/>
      <c r="R86" s="14">
        <f t="shared" si="5"/>
        <v>2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VLOOKUP($A87,'10.6'!$A$9:$W$200,23,0)</f>
        <v>4</v>
      </c>
      <c r="E87" s="18">
        <v>2</v>
      </c>
      <c r="F87" s="18"/>
      <c r="G87" s="18"/>
      <c r="H87" s="12">
        <f t="shared" si="15"/>
        <v>2</v>
      </c>
      <c r="I87" s="18">
        <v>4</v>
      </c>
      <c r="J87" s="18"/>
      <c r="K87" s="18"/>
      <c r="L87" s="12">
        <f t="shared" si="16"/>
        <v>4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2</v>
      </c>
      <c r="W87" s="18">
        <v>2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VLOOKUP($A88,'10.6'!$A$9:$W$200,23,0)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VLOOKUP($A89,'10.6'!$A$9:$W$200,23,0)</f>
        <v>0</v>
      </c>
      <c r="E89" s="18">
        <v>1</v>
      </c>
      <c r="F89" s="18"/>
      <c r="G89" s="18"/>
      <c r="H89" s="12">
        <f>SUM(E89:G89)</f>
        <v>1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VLOOKUP($A90,'10.6'!$A$9:$W$200,23,0)</f>
        <v>0</v>
      </c>
      <c r="E90" s="18">
        <v>2</v>
      </c>
      <c r="F90" s="18"/>
      <c r="G90" s="18"/>
      <c r="H90" s="12">
        <f>SUM(E90:G90)</f>
        <v>2</v>
      </c>
      <c r="I90" s="18">
        <v>1</v>
      </c>
      <c r="J90" s="18"/>
      <c r="K90" s="18"/>
      <c r="L90" s="12">
        <f t="shared" si="16"/>
        <v>1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1</v>
      </c>
      <c r="W90" s="18"/>
      <c r="X90" s="19">
        <f>W90-V90</f>
        <v>-1</v>
      </c>
      <c r="Y90" s="21" t="s">
        <v>43</v>
      </c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VLOOKUP($A92,'10.6'!$A$9:$W$200,23,0)</f>
        <v>0</v>
      </c>
      <c r="E92" s="18">
        <v>1</v>
      </c>
      <c r="F92" s="18"/>
      <c r="G92" s="18"/>
      <c r="H92" s="12">
        <f t="shared" si="12"/>
        <v>1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VLOOKUP($A93,'10.6'!$A$9:$W$200,23,0)</f>
        <v>1</v>
      </c>
      <c r="E93" s="18"/>
      <c r="F93" s="18"/>
      <c r="G93" s="18"/>
      <c r="H93" s="12">
        <f t="shared" si="12"/>
        <v>0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VLOOKUP($A94,'10.6'!$A$9:$W$200,23,0)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VLOOKUP($A95,'10.6'!$A$9:$W$200,23,0)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VLOOKUP($A96,'10.6'!$A$9:$W$200,23,0)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VLOOKUP($A97,'10.6'!$A$9:$W$200,23,0)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VLOOKUP($A98,'10.6'!$A$9:$W$200,23,0)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VLOOKUP($A99,'10.6'!$A$9:$W$200,23,0)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VLOOKUP($A100,'10.6'!$A$9:$W$200,23,0)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VLOOKUP($A101,'10.6'!$A$9:$W$200,23,0)</f>
        <v>0</v>
      </c>
      <c r="E101" s="18">
        <v>2</v>
      </c>
      <c r="F101" s="18"/>
      <c r="G101" s="18"/>
      <c r="H101" s="12">
        <f t="shared" si="12"/>
        <v>2</v>
      </c>
      <c r="I101" s="18">
        <v>1</v>
      </c>
      <c r="J101" s="18"/>
      <c r="K101" s="18"/>
      <c r="L101" s="12">
        <f t="shared" si="16"/>
        <v>1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VLOOKUP($A102,'10.6'!$A$9:$W$200,23,0)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VLOOKUP($A103,'10.6'!$A$9:$W$200,23,0)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VLOOKUP($A104,'10.6'!$A$9:$W$200,23,0)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VLOOKUP($A105,'10.6'!$A$9:$W$200,23,0)</f>
        <v>3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3</v>
      </c>
      <c r="W105" s="18">
        <v>3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VLOOKUP($A106,'10.6'!$A$9:$W$200,23,0)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VLOOKUP($A107,'10.6'!$A$9:$W$200,23,0)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VLOOKUP($A108,'10.6'!$A$9:$W$200,23,0)</f>
        <v>0</v>
      </c>
      <c r="E108" s="18">
        <v>9</v>
      </c>
      <c r="F108" s="18"/>
      <c r="G108" s="18"/>
      <c r="H108" s="12">
        <f>SUM(E108:G108)</f>
        <v>9</v>
      </c>
      <c r="I108" s="18">
        <v>3</v>
      </c>
      <c r="J108" s="18"/>
      <c r="K108" s="18"/>
      <c r="L108" s="12">
        <f t="shared" si="16"/>
        <v>3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6</v>
      </c>
      <c r="W108" s="18">
        <v>9</v>
      </c>
      <c r="X108" s="19">
        <f>W108-V108</f>
        <v>3</v>
      </c>
      <c r="Y108" s="21" t="s">
        <v>135</v>
      </c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VLOOKUP($A109,'10.6'!$A$9:$W$200,23,0)</f>
        <v>5</v>
      </c>
      <c r="E109" s="18"/>
      <c r="F109" s="18"/>
      <c r="G109" s="18"/>
      <c r="H109" s="12">
        <f t="shared" si="12"/>
        <v>0</v>
      </c>
      <c r="I109" s="18">
        <v>4</v>
      </c>
      <c r="J109" s="18"/>
      <c r="K109" s="18"/>
      <c r="L109" s="12">
        <f t="shared" si="16"/>
        <v>4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1</v>
      </c>
      <c r="W109" s="18"/>
      <c r="X109" s="19">
        <f t="shared" ref="X109:X117" si="26">W109-V109</f>
        <v>-1</v>
      </c>
      <c r="Y109" s="21" t="s">
        <v>43</v>
      </c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VLOOKUP($A110,'10.6'!$A$9:$W$200,23,0)</f>
        <v>11</v>
      </c>
      <c r="E110" s="18"/>
      <c r="F110" s="18"/>
      <c r="G110" s="18"/>
      <c r="H110" s="12">
        <f>SUM(E110:G110)</f>
        <v>0</v>
      </c>
      <c r="I110" s="18">
        <v>6</v>
      </c>
      <c r="J110" s="18"/>
      <c r="K110" s="18"/>
      <c r="L110" s="12">
        <f t="shared" si="16"/>
        <v>6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5</v>
      </c>
      <c r="W110" s="18">
        <v>5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VLOOKUP($A111,'10.6'!$A$9:$W$200,23,0)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VLOOKUP($A112,'10.6'!$A$9:$W$200,23,0)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VLOOKUP($A113,'10.6'!$A$9:$W$200,23,0)</f>
        <v>0</v>
      </c>
      <c r="E113" s="18">
        <v>9</v>
      </c>
      <c r="F113" s="18"/>
      <c r="G113" s="18"/>
      <c r="H113" s="12">
        <f t="shared" si="12"/>
        <v>9</v>
      </c>
      <c r="I113" s="18">
        <v>9</v>
      </c>
      <c r="J113" s="18"/>
      <c r="K113" s="18"/>
      <c r="L113" s="12">
        <f t="shared" si="16"/>
        <v>9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VLOOKUP($A114,'10.6'!$A$9:$W$200,23,0)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VLOOKUP($A115,'10.6'!$A$9:$W$200,23,0)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VLOOKUP($A116,'10.6'!$A$9:$W$200,23,0)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VLOOKUP($A117,'10.6'!$A$9:$W$200,23,0)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VLOOKUP($A118,'10.6'!$A$9:$W$200,23,0)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VLOOKUP($A119,'10.6'!$A$9:$W$200,23,0)</f>
        <v>0</v>
      </c>
      <c r="E119" s="18">
        <v>10</v>
      </c>
      <c r="F119" s="18"/>
      <c r="G119" s="18"/>
      <c r="H119" s="12">
        <f t="shared" ref="H119:H129" si="27">SUM(E119:G119)</f>
        <v>10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10</v>
      </c>
      <c r="W119" s="18">
        <v>10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VLOOKUP($A120,'10.6'!$A$9:$W$200,23,0)</f>
        <v>0</v>
      </c>
      <c r="E120" s="18">
        <v>8</v>
      </c>
      <c r="F120" s="18"/>
      <c r="G120" s="18"/>
      <c r="H120" s="12">
        <f t="shared" si="27"/>
        <v>8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7</v>
      </c>
      <c r="W120" s="18">
        <v>7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VLOOKUP($A121,'10.6'!$A$9:$W$200,23,0)</f>
        <v>37</v>
      </c>
      <c r="E121" s="18"/>
      <c r="F121" s="18"/>
      <c r="G121" s="18"/>
      <c r="H121" s="12">
        <f t="shared" si="27"/>
        <v>0</v>
      </c>
      <c r="I121" s="18">
        <v>19</v>
      </c>
      <c r="J121" s="18"/>
      <c r="K121" s="18"/>
      <c r="L121" s="12">
        <f t="shared" si="16"/>
        <v>19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18</v>
      </c>
      <c r="W121" s="18">
        <v>18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VLOOKUP($A122,'10.6'!$A$9:$W$200,23,0)</f>
        <v>1</v>
      </c>
      <c r="E122" s="18">
        <v>20</v>
      </c>
      <c r="F122" s="18"/>
      <c r="G122" s="18"/>
      <c r="H122" s="12">
        <f t="shared" si="27"/>
        <v>20</v>
      </c>
      <c r="I122" s="18">
        <v>8</v>
      </c>
      <c r="J122" s="18"/>
      <c r="K122" s="18"/>
      <c r="L122" s="12">
        <f t="shared" si="16"/>
        <v>8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13</v>
      </c>
      <c r="W122" s="18">
        <v>13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VLOOKUP($A123,'10.6'!$A$9:$W$200,23,0)</f>
        <v>0</v>
      </c>
      <c r="E123" s="18">
        <v>8</v>
      </c>
      <c r="F123" s="18"/>
      <c r="G123" s="18"/>
      <c r="H123" s="12">
        <f>SUM(E123:G123)</f>
        <v>8</v>
      </c>
      <c r="I123" s="18">
        <v>7</v>
      </c>
      <c r="J123" s="18"/>
      <c r="K123" s="18"/>
      <c r="L123" s="12">
        <f t="shared" si="16"/>
        <v>7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1</v>
      </c>
      <c r="W123" s="18">
        <v>1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VLOOKUP($A124,'10.6'!$A$9:$W$200,23,0)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VLOOKUP($A125,'10.6'!$A$9:$W$200,23,0)</f>
        <v>0</v>
      </c>
      <c r="E125" s="18">
        <v>70</v>
      </c>
      <c r="F125" s="18"/>
      <c r="G125" s="18"/>
      <c r="H125" s="12">
        <f t="shared" si="27"/>
        <v>70</v>
      </c>
      <c r="I125" s="18">
        <v>15</v>
      </c>
      <c r="J125" s="18"/>
      <c r="K125" s="18"/>
      <c r="L125" s="12">
        <f t="shared" si="16"/>
        <v>15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55</v>
      </c>
      <c r="W125" s="18">
        <f>48+7</f>
        <v>55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VLOOKUP($A126,'10.6'!$A$9:$W$200,23,0)</f>
        <v>0</v>
      </c>
      <c r="E126" s="18">
        <v>4</v>
      </c>
      <c r="F126" s="18"/>
      <c r="G126" s="18"/>
      <c r="H126" s="12">
        <f t="shared" si="27"/>
        <v>4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3</v>
      </c>
      <c r="W126" s="18">
        <v>3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VLOOKUP($A127,'10.6'!$A$9:$W$200,23,0)</f>
        <v>9</v>
      </c>
      <c r="E127" s="18"/>
      <c r="F127" s="18"/>
      <c r="G127" s="18"/>
      <c r="H127" s="12">
        <f t="shared" si="27"/>
        <v>0</v>
      </c>
      <c r="I127" s="18">
        <v>9</v>
      </c>
      <c r="J127" s="18"/>
      <c r="K127" s="18"/>
      <c r="L127" s="12">
        <f t="shared" si="16"/>
        <v>9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VLOOKUP($A128,'10.6'!$A$9:$W$200,23,0)</f>
        <v>24</v>
      </c>
      <c r="E128" s="18"/>
      <c r="F128" s="18"/>
      <c r="G128" s="18"/>
      <c r="H128" s="12">
        <f t="shared" si="27"/>
        <v>0</v>
      </c>
      <c r="I128" s="18">
        <v>12</v>
      </c>
      <c r="J128" s="18"/>
      <c r="K128" s="18"/>
      <c r="L128" s="12">
        <f t="shared" si="16"/>
        <v>12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12</v>
      </c>
      <c r="W128" s="18">
        <v>12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VLOOKUP($A129,'10.6'!$A$9:$W$200,23,0)</f>
        <v>38</v>
      </c>
      <c r="E129" s="18"/>
      <c r="F129" s="18"/>
      <c r="G129" s="18"/>
      <c r="H129" s="12">
        <f t="shared" si="27"/>
        <v>0</v>
      </c>
      <c r="I129" s="18">
        <v>28</v>
      </c>
      <c r="J129" s="18"/>
      <c r="K129" s="18"/>
      <c r="L129" s="12">
        <f t="shared" si="16"/>
        <v>28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10</v>
      </c>
      <c r="W129" s="18">
        <v>10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VLOOKUP($A130,'10.6'!$A$9:$W$200,23,0)</f>
        <v>8</v>
      </c>
      <c r="E130" s="18">
        <v>28</v>
      </c>
      <c r="F130" s="18"/>
      <c r="G130" s="18"/>
      <c r="H130" s="12">
        <f t="shared" si="12"/>
        <v>28</v>
      </c>
      <c r="I130" s="18">
        <v>17</v>
      </c>
      <c r="J130" s="18"/>
      <c r="K130" s="18"/>
      <c r="L130" s="12">
        <f t="shared" si="16"/>
        <v>17</v>
      </c>
      <c r="M130" s="18"/>
      <c r="N130" s="18"/>
      <c r="O130" s="18"/>
      <c r="P130" s="18"/>
      <c r="Q130" s="18"/>
      <c r="R130" s="14">
        <f t="shared" si="20"/>
        <v>0</v>
      </c>
      <c r="S130" s="18">
        <v>8</v>
      </c>
      <c r="T130" s="18"/>
      <c r="U130" s="12">
        <f t="shared" si="28"/>
        <v>8</v>
      </c>
      <c r="V130" s="12">
        <f t="shared" si="29"/>
        <v>11</v>
      </c>
      <c r="W130" s="18">
        <v>11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1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VLOOKUP($A132,'10.6'!$A$9:$W$200,23,0)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VLOOKUP($A133,'10.6'!$A$9:$W$200,23,0)</f>
        <v>0</v>
      </c>
      <c r="E133" s="18">
        <v>17</v>
      </c>
      <c r="F133" s="18"/>
      <c r="G133" s="18"/>
      <c r="H133" s="12">
        <f t="shared" ref="H133:H156" si="31">SUM(E133:G133)</f>
        <v>17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17</v>
      </c>
      <c r="W133" s="18">
        <v>17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VLOOKUP($A134,'10.6'!$A$9:$W$200,23,0)</f>
        <v>0</v>
      </c>
      <c r="E134" s="18">
        <v>15</v>
      </c>
      <c r="F134" s="18"/>
      <c r="G134" s="18"/>
      <c r="H134" s="12">
        <f t="shared" si="31"/>
        <v>15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13</v>
      </c>
      <c r="W134" s="18">
        <v>13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VLOOKUP($A135,'10.6'!$A$9:$W$200,23,0)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VLOOKUP($A136,'10.6'!$A$9:$W$200,23,0)</f>
        <v>7</v>
      </c>
      <c r="E136" s="18"/>
      <c r="F136" s="18"/>
      <c r="G136" s="18"/>
      <c r="H136" s="12">
        <f>SUM(E136:G136)</f>
        <v>0</v>
      </c>
      <c r="I136" s="18">
        <v>5</v>
      </c>
      <c r="J136" s="18"/>
      <c r="K136" s="18"/>
      <c r="L136" s="12">
        <f t="shared" si="16"/>
        <v>5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</v>
      </c>
      <c r="W136" s="18"/>
      <c r="X136" s="19">
        <f t="shared" si="34"/>
        <v>-2</v>
      </c>
      <c r="Y136" s="98" t="s">
        <v>70</v>
      </c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VLOOKUP($A137,'10.6'!$A$9:$W$200,23,0)</f>
        <v>8</v>
      </c>
      <c r="E137" s="18"/>
      <c r="F137" s="18"/>
      <c r="G137" s="18"/>
      <c r="H137" s="12">
        <f>SUM(E137:G137)</f>
        <v>0</v>
      </c>
      <c r="I137" s="18">
        <v>10</v>
      </c>
      <c r="J137" s="18"/>
      <c r="K137" s="18"/>
      <c r="L137" s="12">
        <f t="shared" si="16"/>
        <v>10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-2</v>
      </c>
      <c r="W137" s="18"/>
      <c r="X137" s="19">
        <f t="shared" si="34"/>
        <v>2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VLOOKUP($A138,'10.6'!$A$9:$W$200,23,0)</f>
        <v>0</v>
      </c>
      <c r="E138" s="18">
        <v>15</v>
      </c>
      <c r="F138" s="18"/>
      <c r="G138" s="18"/>
      <c r="H138" s="12">
        <f>SUM(E138:G138)</f>
        <v>15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15</v>
      </c>
      <c r="W138" s="18">
        <v>15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VLOOKUP($A139,'10.6'!$A$9:$W$200,23,0)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VLOOKUP($A140,'10.6'!$A$9:$W$200,23,0)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VLOOKUP($A141,'10.6'!$A$9:$W$200,23,0)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VLOOKUP($A142,'10.6'!$A$9:$W$200,23,0)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VLOOKUP($A143,'10.6'!$A$9:$W$200,23,0)</f>
        <v>11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11</v>
      </c>
      <c r="W143" s="18">
        <v>11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VLOOKUP($A144,'10.6'!$A$9:$W$200,23,0)</f>
        <v>6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6</v>
      </c>
      <c r="W144" s="18">
        <v>6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VLOOKUP($A145,'10.6'!$A$9:$W$200,23,0)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VLOOKUP($A146,'10.6'!$A$9:$W$200,23,0)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VLOOKUP($A147,'10.6'!$A$9:$W$200,23,0)</f>
        <v>9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9</v>
      </c>
      <c r="W147" s="18">
        <v>8</v>
      </c>
      <c r="X147" s="19">
        <f t="shared" si="39"/>
        <v>-1</v>
      </c>
      <c r="Y147" s="21" t="s">
        <v>43</v>
      </c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VLOOKUP($A148,'10.6'!$A$9:$W$200,23,0)</f>
        <v>12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12</v>
      </c>
      <c r="W148" s="18">
        <v>11</v>
      </c>
      <c r="X148" s="19">
        <f t="shared" si="39"/>
        <v>-1</v>
      </c>
      <c r="Y148" s="21" t="s">
        <v>43</v>
      </c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VLOOKUP($A149,'10.6'!$A$9:$W$200,23,0)</f>
        <v>13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13</v>
      </c>
      <c r="W149" s="18">
        <v>13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VLOOKUP($A150,'10.6'!$A$9:$W$200,23,0)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VLOOKUP($A151,'10.6'!$A$9:$W$200,23,0)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3</v>
      </c>
      <c r="X151" s="19">
        <f t="shared" si="39"/>
        <v>-1</v>
      </c>
      <c r="Y151" s="21" t="s">
        <v>43</v>
      </c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VLOOKUP($A152,'10.6'!$A$9:$W$200,23,0)</f>
        <v>8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8</v>
      </c>
      <c r="W152" s="18">
        <v>8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VLOOKUP($A153,'10.6'!$A$9:$W$200,23,0)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VLOOKUP($A154,'10.6'!$A$9:$W$200,23,0)</f>
        <v>69</v>
      </c>
      <c r="E154" s="18"/>
      <c r="F154" s="18"/>
      <c r="G154" s="18"/>
      <c r="H154" s="12">
        <f t="shared" si="31"/>
        <v>0</v>
      </c>
      <c r="I154" s="18">
        <v>29</v>
      </c>
      <c r="J154" s="18"/>
      <c r="K154" s="18"/>
      <c r="L154" s="12">
        <f t="shared" si="35"/>
        <v>29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40</v>
      </c>
      <c r="W154" s="18">
        <v>40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VLOOKUP($A155,'10.6'!$A$9:$W$200,23,0)</f>
        <v>43</v>
      </c>
      <c r="E155" s="18"/>
      <c r="F155" s="18"/>
      <c r="G155" s="18"/>
      <c r="H155" s="12">
        <f t="shared" si="31"/>
        <v>0</v>
      </c>
      <c r="I155" s="18">
        <v>7</v>
      </c>
      <c r="J155" s="18"/>
      <c r="K155" s="18"/>
      <c r="L155" s="12">
        <f t="shared" si="35"/>
        <v>7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36</v>
      </c>
      <c r="W155" s="18">
        <v>36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VLOOKUP($A156,'10.6'!$A$9:$W$200,23,0)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VLOOKUP($A157,'10.6'!$A$9:$W$200,23,0)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VLOOKUP($A158,'10.6'!$A$9:$W$200,23,0)</f>
        <v>0</v>
      </c>
      <c r="E158" s="18">
        <v>3</v>
      </c>
      <c r="F158" s="18"/>
      <c r="G158" s="18"/>
      <c r="H158" s="12">
        <f t="shared" ref="H158:H197" si="41">SUM(E158:G158)</f>
        <v>3</v>
      </c>
      <c r="I158" s="18">
        <v>3</v>
      </c>
      <c r="J158" s="18"/>
      <c r="K158" s="18"/>
      <c r="L158" s="12">
        <f t="shared" si="35"/>
        <v>3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VLOOKUP($A159,'10.6'!$A$9:$W$200,23,0)</f>
        <v>0</v>
      </c>
      <c r="E159" s="18">
        <v>5</v>
      </c>
      <c r="F159" s="18"/>
      <c r="G159" s="18"/>
      <c r="H159" s="12">
        <f t="shared" si="41"/>
        <v>5</v>
      </c>
      <c r="I159" s="18">
        <v>5</v>
      </c>
      <c r="J159" s="18"/>
      <c r="K159" s="18"/>
      <c r="L159" s="12">
        <f t="shared" si="35"/>
        <v>5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VLOOKUP($A160,'10.6'!$A$9:$W$200,23,0)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VLOOKUP($A161,'10.6'!$A$9:$W$200,23,0)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VLOOKUP($A162,'10.6'!$A$9:$W$200,23,0)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VLOOKUP($A163,'10.6'!$A$9:$W$200,23,0)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VLOOKUP($A164,'10.6'!$A$9:$W$200,23,0)</f>
        <v>0</v>
      </c>
      <c r="E164" s="18">
        <v>5</v>
      </c>
      <c r="F164" s="18"/>
      <c r="G164" s="18"/>
      <c r="H164" s="12">
        <f t="shared" si="41"/>
        <v>5</v>
      </c>
      <c r="I164" s="18">
        <v>5</v>
      </c>
      <c r="J164" s="18"/>
      <c r="K164" s="18"/>
      <c r="L164" s="12">
        <f t="shared" si="35"/>
        <v>5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VLOOKUP($A165,'10.6'!$A$9:$W$200,23,0)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VLOOKUP($A166,'10.6'!$A$9:$W$200,23,0)</f>
        <v>0</v>
      </c>
      <c r="E166" s="18">
        <v>2</v>
      </c>
      <c r="F166" s="18"/>
      <c r="G166" s="18"/>
      <c r="H166" s="12">
        <f t="shared" si="41"/>
        <v>2</v>
      </c>
      <c r="I166" s="18">
        <v>2</v>
      </c>
      <c r="J166" s="18"/>
      <c r="K166" s="18"/>
      <c r="L166" s="12">
        <f t="shared" si="35"/>
        <v>2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VLOOKUP($A167,'10.6'!$A$9:$W$200,23,0)</f>
        <v>0</v>
      </c>
      <c r="E167" s="18">
        <v>3</v>
      </c>
      <c r="F167" s="18"/>
      <c r="G167" s="18"/>
      <c r="H167" s="12">
        <f>SUM(E167:G167)</f>
        <v>3</v>
      </c>
      <c r="I167" s="18">
        <v>3</v>
      </c>
      <c r="J167" s="18"/>
      <c r="K167" s="18"/>
      <c r="L167" s="12">
        <f t="shared" si="35"/>
        <v>3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VLOOKUP($A168,'10.6'!$A$9:$W$200,23,0)</f>
        <v>0</v>
      </c>
      <c r="E168" s="18">
        <v>1</v>
      </c>
      <c r="F168" s="18"/>
      <c r="G168" s="18"/>
      <c r="H168" s="12">
        <f>SUM(E168:G168)</f>
        <v>1</v>
      </c>
      <c r="I168" s="18">
        <v>1</v>
      </c>
      <c r="J168" s="18"/>
      <c r="K168" s="18"/>
      <c r="L168" s="12">
        <f t="shared" si="35"/>
        <v>1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VLOOKUP($A169,'10.6'!$A$9:$W$200,23,0)</f>
        <v>0</v>
      </c>
      <c r="E169" s="18">
        <v>15</v>
      </c>
      <c r="F169" s="18"/>
      <c r="G169" s="18"/>
      <c r="H169" s="12">
        <f>SUM(E169:G169)</f>
        <v>15</v>
      </c>
      <c r="I169" s="18">
        <v>15</v>
      </c>
      <c r="J169" s="18"/>
      <c r="K169" s="18"/>
      <c r="L169" s="12">
        <f t="shared" si="35"/>
        <v>15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VLOOKUP($A170,'10.6'!$A$9:$W$200,23,0)</f>
        <v>0</v>
      </c>
      <c r="E170" s="18">
        <v>7</v>
      </c>
      <c r="F170" s="18"/>
      <c r="G170" s="18"/>
      <c r="H170" s="12">
        <f>SUM(E170:G170)</f>
        <v>7</v>
      </c>
      <c r="I170" s="18">
        <v>7</v>
      </c>
      <c r="J170" s="18"/>
      <c r="K170" s="18"/>
      <c r="L170" s="12">
        <f t="shared" si="35"/>
        <v>7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VLOOKUP($A171,'10.6'!$A$9:$W$200,23,0)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VLOOKUP($A172,'10.6'!$A$9:$W$200,23,0)</f>
        <v>0</v>
      </c>
      <c r="E172" s="18">
        <v>4</v>
      </c>
      <c r="F172" s="18"/>
      <c r="G172" s="18"/>
      <c r="H172" s="12">
        <f t="shared" si="41"/>
        <v>4</v>
      </c>
      <c r="I172" s="18">
        <v>4</v>
      </c>
      <c r="J172" s="18"/>
      <c r="K172" s="18"/>
      <c r="L172" s="12">
        <f t="shared" si="35"/>
        <v>4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VLOOKUP($A173,'10.6'!$A$9:$W$200,23,0)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VLOOKUP($A174,'10.6'!$A$9:$W$200,23,0)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VLOOKUP($A175,'10.6'!$A$9:$W$200,23,0)</f>
        <v>0</v>
      </c>
      <c r="E175" s="18">
        <v>1</v>
      </c>
      <c r="F175" s="18"/>
      <c r="G175" s="18"/>
      <c r="H175" s="12">
        <f t="shared" si="41"/>
        <v>1</v>
      </c>
      <c r="I175" s="18">
        <v>1</v>
      </c>
      <c r="J175" s="18"/>
      <c r="K175" s="18"/>
      <c r="L175" s="12">
        <f t="shared" si="35"/>
        <v>1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VLOOKUP($A176,'10.6'!$A$9:$W$200,23,0)</f>
        <v>39</v>
      </c>
      <c r="E176" s="18"/>
      <c r="F176" s="18"/>
      <c r="G176" s="18"/>
      <c r="H176" s="12">
        <f>SUM(E176:G176)</f>
        <v>0</v>
      </c>
      <c r="I176" s="18">
        <v>1</v>
      </c>
      <c r="J176" s="18"/>
      <c r="K176" s="18"/>
      <c r="L176" s="12">
        <f t="shared" si="35"/>
        <v>1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38</v>
      </c>
      <c r="W176" s="18">
        <v>38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VLOOKUP($A177,'10.6'!$A$9:$W$200,23,0)</f>
        <v>117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117</v>
      </c>
      <c r="W177" s="18">
        <f>96+21</f>
        <v>117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VLOOKUP($A178,'10.6'!$A$9:$W$200,23,0)</f>
        <v>24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24</v>
      </c>
      <c r="W178" s="18">
        <v>24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VLOOKUP($A179,'10.6'!$A$9:$W$200,23,0)</f>
        <v>0</v>
      </c>
      <c r="E179" s="18">
        <v>1</v>
      </c>
      <c r="F179" s="18"/>
      <c r="G179" s="18"/>
      <c r="H179" s="12">
        <f t="shared" si="41"/>
        <v>1</v>
      </c>
      <c r="I179" s="18">
        <v>1</v>
      </c>
      <c r="J179" s="18"/>
      <c r="K179" s="18"/>
      <c r="L179" s="12">
        <f t="shared" si="35"/>
        <v>1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VLOOKUP($A180,'10.6'!$A$9:$W$200,23,0)</f>
        <v>0</v>
      </c>
      <c r="E180" s="18">
        <v>11</v>
      </c>
      <c r="F180" s="18"/>
      <c r="G180" s="18"/>
      <c r="H180" s="12">
        <f t="shared" si="41"/>
        <v>11</v>
      </c>
      <c r="I180" s="18">
        <v>11</v>
      </c>
      <c r="J180" s="18"/>
      <c r="K180" s="18"/>
      <c r="L180" s="12">
        <f t="shared" si="35"/>
        <v>11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VLOOKUP($A181,'10.6'!$A$9:$W$200,23,0)</f>
        <v>0</v>
      </c>
      <c r="E181" s="18">
        <v>4</v>
      </c>
      <c r="F181" s="18"/>
      <c r="G181" s="18"/>
      <c r="H181" s="12">
        <f t="shared" si="41"/>
        <v>4</v>
      </c>
      <c r="I181" s="18">
        <v>4</v>
      </c>
      <c r="J181" s="18"/>
      <c r="K181" s="18"/>
      <c r="L181" s="12">
        <f t="shared" si="35"/>
        <v>4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VLOOKUP($A182,'10.6'!$A$9:$W$200,23,0)</f>
        <v>0</v>
      </c>
      <c r="E182" s="18">
        <v>7</v>
      </c>
      <c r="F182" s="18"/>
      <c r="G182" s="18"/>
      <c r="H182" s="12">
        <f t="shared" si="41"/>
        <v>7</v>
      </c>
      <c r="I182" s="18">
        <v>7</v>
      </c>
      <c r="J182" s="18"/>
      <c r="K182" s="18"/>
      <c r="L182" s="12">
        <f t="shared" si="35"/>
        <v>7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VLOOKUP($A183,'10.6'!$A$9:$W$200,23,0)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VLOOKUP($A184,'10.6'!$A$9:$W$200,23,0)</f>
        <v>17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17</v>
      </c>
      <c r="W184" s="18">
        <v>17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VLOOKUP($A185,'10.6'!$A$9:$W$200,23,0)</f>
        <v>75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75</v>
      </c>
      <c r="W185" s="18">
        <v>75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VLOOKUP($A186,'10.6'!$A$9:$W$200,23,0)</f>
        <v>88</v>
      </c>
      <c r="E186" s="18"/>
      <c r="F186" s="18"/>
      <c r="G186" s="18"/>
      <c r="H186" s="12">
        <f t="shared" si="41"/>
        <v>0</v>
      </c>
      <c r="I186" s="18">
        <v>1</v>
      </c>
      <c r="J186" s="18"/>
      <c r="K186" s="18"/>
      <c r="L186" s="12">
        <f t="shared" si="35"/>
        <v>1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87</v>
      </c>
      <c r="W186" s="18">
        <v>87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VLOOKUP($A187,'10.6'!$A$9:$W$200,23,0)</f>
        <v>224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223</v>
      </c>
      <c r="W187" s="18">
        <v>223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VLOOKUP($A188,'10.6'!$A$9:$W$200,23,0)</f>
        <v>97</v>
      </c>
      <c r="E188" s="18"/>
      <c r="F188" s="18"/>
      <c r="G188" s="18"/>
      <c r="H188" s="12">
        <f t="shared" si="41"/>
        <v>0</v>
      </c>
      <c r="I188" s="18">
        <v>1</v>
      </c>
      <c r="J188" s="18"/>
      <c r="K188" s="18"/>
      <c r="L188" s="12">
        <f t="shared" si="35"/>
        <v>1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96</v>
      </c>
      <c r="W188" s="18">
        <v>96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VLOOKUP($A189,'10.6'!$A$9:$W$200,23,0)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f>24+17</f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VLOOKUP($A190,'10.6'!$A$9:$W$200,23,0)</f>
        <v>14</v>
      </c>
      <c r="E190" s="18"/>
      <c r="F190" s="18"/>
      <c r="G190" s="18"/>
      <c r="H190" s="12">
        <f t="shared" si="41"/>
        <v>0</v>
      </c>
      <c r="I190" s="18">
        <v>14</v>
      </c>
      <c r="J190" s="18"/>
      <c r="K190" s="18"/>
      <c r="L190" s="12">
        <f t="shared" si="35"/>
        <v>14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VLOOKUP($A191,'10.6'!$A$9:$W$200,23,0)</f>
        <v>0</v>
      </c>
      <c r="E191" s="18">
        <v>11</v>
      </c>
      <c r="F191" s="18"/>
      <c r="G191" s="18"/>
      <c r="H191" s="12">
        <f t="shared" si="41"/>
        <v>11</v>
      </c>
      <c r="I191" s="18">
        <v>11</v>
      </c>
      <c r="J191" s="18"/>
      <c r="K191" s="18"/>
      <c r="L191" s="12">
        <f t="shared" si="35"/>
        <v>11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VLOOKUP($A192,'10.6'!$A$9:$W$200,23,0)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VLOOKUP($A193,'10.6'!$A$9:$W$200,23,0)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VLOOKUP($A194,'10.6'!$A$9:$W$200,23,0)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VLOOKUP($A195,'10.6'!$A$9:$W$200,23,0)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VLOOKUP($A196,'10.6'!$A$9:$W$200,23,0)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VLOOKUP($A197,'10.6'!$A$9:$W$200,23,0)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1148</v>
      </c>
      <c r="E200" s="34"/>
      <c r="F200" s="34"/>
      <c r="G200" s="34"/>
      <c r="H200" s="34"/>
      <c r="I200" s="33">
        <f>SUM(I9:I198)</f>
        <v>691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8</v>
      </c>
      <c r="S200" s="33">
        <f>SUM(S9:S198)</f>
        <v>115</v>
      </c>
      <c r="T200" s="34"/>
      <c r="U200" s="34"/>
      <c r="V200" s="35"/>
      <c r="W200" s="33">
        <f>SUM(W9:W198)</f>
        <v>1134</v>
      </c>
      <c r="X200" s="33">
        <f>SUM(X9:X198)</f>
        <v>-2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Y136:Y137"/>
    <mergeCell ref="O6:Q6"/>
    <mergeCell ref="Y74:Y75"/>
    <mergeCell ref="Y83:Y84"/>
    <mergeCell ref="Y114:Y116"/>
    <mergeCell ref="Y43:Y44"/>
    <mergeCell ref="V5:V7"/>
    <mergeCell ref="W5:W7"/>
    <mergeCell ref="X5:X7"/>
    <mergeCell ref="J6:J7"/>
    <mergeCell ref="K6:K7"/>
    <mergeCell ref="L6:L7"/>
    <mergeCell ref="M6:M7"/>
    <mergeCell ref="N6:N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747" priority="28" stopIfTrue="1"/>
  </conditionalFormatting>
  <conditionalFormatting sqref="B132">
    <cfRule type="duplicateValues" dxfId="746" priority="27" stopIfTrue="1"/>
  </conditionalFormatting>
  <conditionalFormatting sqref="B118">
    <cfRule type="duplicateValues" dxfId="745" priority="26" stopIfTrue="1"/>
  </conditionalFormatting>
  <conditionalFormatting sqref="B198">
    <cfRule type="duplicateValues" dxfId="744" priority="25" stopIfTrue="1"/>
  </conditionalFormatting>
  <conditionalFormatting sqref="B201:B274">
    <cfRule type="duplicateValues" dxfId="743" priority="24" stopIfTrue="1"/>
  </conditionalFormatting>
  <conditionalFormatting sqref="B200">
    <cfRule type="duplicateValues" dxfId="742" priority="23" stopIfTrue="1"/>
  </conditionalFormatting>
  <conditionalFormatting sqref="I202">
    <cfRule type="duplicateValues" dxfId="741" priority="22" stopIfTrue="1"/>
  </conditionalFormatting>
  <conditionalFormatting sqref="I202">
    <cfRule type="duplicateValues" dxfId="740" priority="19" stopIfTrue="1"/>
    <cfRule type="duplicateValues" dxfId="739" priority="20" stopIfTrue="1"/>
    <cfRule type="duplicateValues" dxfId="738" priority="21" stopIfTrue="1"/>
  </conditionalFormatting>
  <conditionalFormatting sqref="B20">
    <cfRule type="duplicateValues" dxfId="737" priority="13" stopIfTrue="1"/>
  </conditionalFormatting>
  <conditionalFormatting sqref="B20">
    <cfRule type="duplicateValues" dxfId="736" priority="14" stopIfTrue="1"/>
  </conditionalFormatting>
  <conditionalFormatting sqref="B20">
    <cfRule type="duplicateValues" dxfId="735" priority="15" stopIfTrue="1"/>
  </conditionalFormatting>
  <conditionalFormatting sqref="B20">
    <cfRule type="duplicateValues" dxfId="734" priority="16" stopIfTrue="1"/>
    <cfRule type="duplicateValues" dxfId="733" priority="17" stopIfTrue="1"/>
    <cfRule type="duplicateValues" dxfId="732" priority="18" stopIfTrue="1"/>
  </conditionalFormatting>
  <conditionalFormatting sqref="A20:A25">
    <cfRule type="duplicateValues" dxfId="731" priority="12" stopIfTrue="1"/>
  </conditionalFormatting>
  <conditionalFormatting sqref="A26">
    <cfRule type="duplicateValues" dxfId="730" priority="11" stopIfTrue="1"/>
  </conditionalFormatting>
  <conditionalFormatting sqref="A27">
    <cfRule type="duplicateValues" dxfId="729" priority="10" stopIfTrue="1"/>
  </conditionalFormatting>
  <conditionalFormatting sqref="A28">
    <cfRule type="duplicateValues" dxfId="728" priority="9" stopIfTrue="1"/>
  </conditionalFormatting>
  <conditionalFormatting sqref="A29">
    <cfRule type="duplicateValues" dxfId="727" priority="8" stopIfTrue="1"/>
  </conditionalFormatting>
  <conditionalFormatting sqref="A30">
    <cfRule type="duplicateValues" dxfId="726" priority="7" stopIfTrue="1"/>
  </conditionalFormatting>
  <conditionalFormatting sqref="B275:B65318 B200 B5 B8:B19 B119:B131 B21:B117 B133:B197">
    <cfRule type="duplicateValues" dxfId="725" priority="29" stopIfTrue="1"/>
  </conditionalFormatting>
  <conditionalFormatting sqref="B275:B65318 B200 B5 B8:B19 B102:B117 B119:B131 B21:B99 B133:B197">
    <cfRule type="duplicateValues" dxfId="724" priority="30" stopIfTrue="1"/>
  </conditionalFormatting>
  <conditionalFormatting sqref="A200:A65318 A1:A5 A8:A19 A31:A198">
    <cfRule type="duplicateValues" dxfId="723" priority="31" stopIfTrue="1"/>
  </conditionalFormatting>
  <conditionalFormatting sqref="B200:B65318 B5 B8:B19 B21:B198">
    <cfRule type="duplicateValues" dxfId="722" priority="32" stopIfTrue="1"/>
  </conditionalFormatting>
  <conditionalFormatting sqref="B200:B65318 B1:B5 B8:B19 B21:B198">
    <cfRule type="duplicateValues" dxfId="721" priority="33" stopIfTrue="1"/>
    <cfRule type="duplicateValues" dxfId="720" priority="34" stopIfTrue="1"/>
    <cfRule type="duplicateValues" dxfId="719" priority="35" stopIfTrue="1"/>
  </conditionalFormatting>
  <conditionalFormatting sqref="Y17">
    <cfRule type="duplicateValues" dxfId="718" priority="1" stopIfTrue="1"/>
  </conditionalFormatting>
  <conditionalFormatting sqref="Y17">
    <cfRule type="duplicateValues" dxfId="717" priority="2" stopIfTrue="1"/>
  </conditionalFormatting>
  <conditionalFormatting sqref="Y17">
    <cfRule type="duplicateValues" dxfId="716" priority="3" stopIfTrue="1"/>
  </conditionalFormatting>
  <conditionalFormatting sqref="Y17">
    <cfRule type="duplicateValues" dxfId="715" priority="4" stopIfTrue="1"/>
    <cfRule type="duplicateValues" dxfId="714" priority="5" stopIfTrue="1"/>
    <cfRule type="duplicateValues" dxfId="71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47" activePane="bottomLeft" state="frozen"/>
      <selection activeCell="M32" sqref="M32"/>
      <selection pane="bottomLeft" activeCell="Y150" sqref="Y150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VLOOKUP($A9,'11.6'!$A$9:$W$200,23,0)</f>
        <v>0</v>
      </c>
      <c r="E9" s="18">
        <v>35</v>
      </c>
      <c r="F9" s="18"/>
      <c r="G9" s="18"/>
      <c r="H9" s="12">
        <f>SUM(E9:G9)</f>
        <v>35</v>
      </c>
      <c r="I9" s="18">
        <v>36</v>
      </c>
      <c r="J9" s="18"/>
      <c r="K9" s="18"/>
      <c r="L9" s="12">
        <f>SUM(I9:K9)</f>
        <v>36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-1</v>
      </c>
      <c r="W9" s="18"/>
      <c r="X9" s="52">
        <f t="shared" ref="X9:X52" si="2">W9-V9</f>
        <v>1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VLOOKUP($A10,'11.6'!$A$9:$W$200,23,0)</f>
        <v>0</v>
      </c>
      <c r="E10" s="18">
        <v>12</v>
      </c>
      <c r="F10" s="18"/>
      <c r="G10" s="18"/>
      <c r="H10" s="12">
        <f t="shared" ref="H10:H61" si="3">SUM(E10:G10)</f>
        <v>12</v>
      </c>
      <c r="I10" s="18">
        <v>12</v>
      </c>
      <c r="J10" s="18"/>
      <c r="K10" s="18"/>
      <c r="L10" s="12">
        <f t="shared" ref="L10:L73" si="4">SUM(I10:K10)</f>
        <v>12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VLOOKUP($A11,'11.6'!$A$9:$W$200,23,0)</f>
        <v>0</v>
      </c>
      <c r="E11" s="18">
        <v>12</v>
      </c>
      <c r="F11" s="18"/>
      <c r="G11" s="18"/>
      <c r="H11" s="12">
        <f t="shared" si="3"/>
        <v>12</v>
      </c>
      <c r="I11" s="18">
        <v>12</v>
      </c>
      <c r="J11" s="18"/>
      <c r="K11" s="18"/>
      <c r="L11" s="12">
        <f t="shared" si="4"/>
        <v>12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VLOOKUP($A12,'11.6'!$A$9:$W$200,23,0)</f>
        <v>0</v>
      </c>
      <c r="E12" s="18">
        <v>35</v>
      </c>
      <c r="F12" s="18"/>
      <c r="G12" s="18"/>
      <c r="H12" s="12">
        <f t="shared" si="3"/>
        <v>35</v>
      </c>
      <c r="I12" s="18">
        <v>34</v>
      </c>
      <c r="J12" s="18"/>
      <c r="K12" s="18"/>
      <c r="L12" s="12">
        <f t="shared" si="4"/>
        <v>34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1</v>
      </c>
      <c r="W12" s="18"/>
      <c r="X12" s="19">
        <f t="shared" si="2"/>
        <v>-1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VLOOKUP($A13,'11.6'!$A$9:$W$200,23,0)</f>
        <v>0</v>
      </c>
      <c r="E13" s="18">
        <v>18</v>
      </c>
      <c r="F13" s="18"/>
      <c r="G13" s="18"/>
      <c r="H13" s="12">
        <f t="shared" si="3"/>
        <v>18</v>
      </c>
      <c r="I13" s="18">
        <v>8</v>
      </c>
      <c r="J13" s="18"/>
      <c r="K13" s="18"/>
      <c r="L13" s="12">
        <f t="shared" si="4"/>
        <v>8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10</v>
      </c>
      <c r="W13" s="18">
        <v>10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VLOOKUP($A14,'11.6'!$A$9:$W$200,23,0)</f>
        <v>0</v>
      </c>
      <c r="E14" s="18">
        <v>20</v>
      </c>
      <c r="F14" s="18"/>
      <c r="G14" s="18"/>
      <c r="H14" s="12">
        <f t="shared" si="3"/>
        <v>20</v>
      </c>
      <c r="I14" s="18">
        <v>20</v>
      </c>
      <c r="J14" s="18"/>
      <c r="K14" s="18"/>
      <c r="L14" s="12">
        <f t="shared" si="4"/>
        <v>20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VLOOKUP($A15,'11.6'!$A$9:$W$200,23,0)</f>
        <v>0</v>
      </c>
      <c r="E15" s="18">
        <v>12</v>
      </c>
      <c r="F15" s="18"/>
      <c r="G15" s="18"/>
      <c r="H15" s="12">
        <f t="shared" si="3"/>
        <v>12</v>
      </c>
      <c r="I15" s="18">
        <v>12</v>
      </c>
      <c r="J15" s="18"/>
      <c r="K15" s="18"/>
      <c r="L15" s="12">
        <f t="shared" si="4"/>
        <v>12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VLOOKUP($A16,'11.6'!$A$9:$W$200,23,0)</f>
        <v>0</v>
      </c>
      <c r="E16" s="18">
        <v>12</v>
      </c>
      <c r="F16" s="18"/>
      <c r="G16" s="18"/>
      <c r="H16" s="12">
        <f t="shared" si="3"/>
        <v>12</v>
      </c>
      <c r="I16" s="18">
        <v>12</v>
      </c>
      <c r="J16" s="18"/>
      <c r="K16" s="18"/>
      <c r="L16" s="12">
        <f t="shared" si="4"/>
        <v>12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VLOOKUP($A17,'11.6'!$A$9:$W$200,23,0)</f>
        <v>0</v>
      </c>
      <c r="E17" s="18">
        <v>16</v>
      </c>
      <c r="F17" s="18"/>
      <c r="G17" s="18"/>
      <c r="H17" s="12">
        <f>SUM(E17:G17)</f>
        <v>16</v>
      </c>
      <c r="I17" s="18">
        <v>12</v>
      </c>
      <c r="J17" s="18"/>
      <c r="K17" s="18"/>
      <c r="L17" s="12">
        <f t="shared" si="4"/>
        <v>12</v>
      </c>
      <c r="M17" s="18"/>
      <c r="N17" s="18"/>
      <c r="O17" s="18"/>
      <c r="P17" s="18"/>
      <c r="Q17" s="18"/>
      <c r="R17" s="14">
        <f t="shared" si="5"/>
        <v>0</v>
      </c>
      <c r="S17" s="18">
        <v>3</v>
      </c>
      <c r="T17" s="18"/>
      <c r="U17" s="12">
        <f t="shared" si="0"/>
        <v>3</v>
      </c>
      <c r="V17" s="12">
        <f t="shared" si="1"/>
        <v>1</v>
      </c>
      <c r="W17" s="18"/>
      <c r="X17" s="19">
        <f t="shared" si="2"/>
        <v>-1</v>
      </c>
      <c r="Y17" s="22" t="s">
        <v>255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VLOOKUP($A18,'11.6'!$A$9:$W$200,23,0)</f>
        <v>0</v>
      </c>
      <c r="E18" s="18">
        <v>32</v>
      </c>
      <c r="F18" s="18"/>
      <c r="G18" s="18"/>
      <c r="H18" s="12">
        <f>SUM(E18:G18)</f>
        <v>32</v>
      </c>
      <c r="I18" s="18">
        <v>32</v>
      </c>
      <c r="J18" s="18"/>
      <c r="K18" s="18"/>
      <c r="L18" s="12">
        <f t="shared" si="4"/>
        <v>32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VLOOKUP($A19,'11.6'!$A$9:$W$200,23,0)</f>
        <v>0</v>
      </c>
      <c r="E19" s="18">
        <v>12</v>
      </c>
      <c r="F19" s="18"/>
      <c r="G19" s="18"/>
      <c r="H19" s="12">
        <f>SUM(E19:G19)</f>
        <v>12</v>
      </c>
      <c r="I19" s="18">
        <v>10</v>
      </c>
      <c r="J19" s="18"/>
      <c r="K19" s="18"/>
      <c r="L19" s="12">
        <f t="shared" si="4"/>
        <v>10</v>
      </c>
      <c r="M19" s="18"/>
      <c r="N19" s="18"/>
      <c r="O19" s="18"/>
      <c r="P19" s="18"/>
      <c r="Q19" s="18"/>
      <c r="R19" s="14">
        <f>SUM(M19:Q19)</f>
        <v>0</v>
      </c>
      <c r="S19" s="18">
        <v>2</v>
      </c>
      <c r="T19" s="18"/>
      <c r="U19" s="12">
        <f>S19+T19</f>
        <v>2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VLOOKUP($A20,'11.6'!$A$9:$W$200,23,0)</f>
        <v>0</v>
      </c>
      <c r="E20" s="18">
        <v>14</v>
      </c>
      <c r="F20" s="18"/>
      <c r="G20" s="18"/>
      <c r="H20" s="12">
        <f t="shared" si="3"/>
        <v>14</v>
      </c>
      <c r="I20" s="18">
        <v>14</v>
      </c>
      <c r="J20" s="18"/>
      <c r="K20" s="18"/>
      <c r="L20" s="12">
        <f t="shared" si="4"/>
        <v>14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VLOOKUP($A21,'11.6'!$A$9:$W$200,23,0)</f>
        <v>0</v>
      </c>
      <c r="E21" s="18">
        <v>12</v>
      </c>
      <c r="F21" s="18"/>
      <c r="G21" s="18"/>
      <c r="H21" s="12">
        <f t="shared" si="3"/>
        <v>12</v>
      </c>
      <c r="I21" s="18">
        <v>11</v>
      </c>
      <c r="J21" s="18"/>
      <c r="K21" s="18"/>
      <c r="L21" s="12">
        <f t="shared" si="4"/>
        <v>11</v>
      </c>
      <c r="M21" s="18"/>
      <c r="N21" s="18"/>
      <c r="O21" s="18"/>
      <c r="P21" s="18"/>
      <c r="Q21" s="18"/>
      <c r="R21" s="14">
        <f t="shared" si="5"/>
        <v>0</v>
      </c>
      <c r="S21" s="18">
        <v>1</v>
      </c>
      <c r="T21" s="18"/>
      <c r="U21" s="12">
        <f t="shared" si="0"/>
        <v>1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VLOOKUP($A22,'11.6'!$A$9:$W$200,23,0)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VLOOKUP($A23,'11.6'!$A$9:$W$200,23,0)</f>
        <v>0</v>
      </c>
      <c r="E23" s="18"/>
      <c r="F23" s="18"/>
      <c r="G23" s="18"/>
      <c r="H23" s="12">
        <f t="shared" si="3"/>
        <v>0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VLOOKUP($A24,'11.6'!$A$9:$W$200,23,0)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10</v>
      </c>
      <c r="J24" s="18"/>
      <c r="K24" s="18"/>
      <c r="L24" s="12">
        <f t="shared" si="4"/>
        <v>10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VLOOKUP($A25,'11.6'!$A$9:$W$200,23,0)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VLOOKUP($A26,'11.6'!$A$9:$W$200,23,0)</f>
        <v>0</v>
      </c>
      <c r="E26" s="18">
        <v>12</v>
      </c>
      <c r="F26" s="18"/>
      <c r="G26" s="18"/>
      <c r="H26" s="12">
        <f>SUM(E26:G26)</f>
        <v>12</v>
      </c>
      <c r="I26" s="18">
        <v>5</v>
      </c>
      <c r="J26" s="18"/>
      <c r="K26" s="18"/>
      <c r="L26" s="12">
        <f t="shared" si="4"/>
        <v>5</v>
      </c>
      <c r="M26" s="18"/>
      <c r="N26" s="18"/>
      <c r="O26" s="18"/>
      <c r="P26" s="18"/>
      <c r="Q26" s="18"/>
      <c r="R26" s="14">
        <f>SUM(M26:Q26)</f>
        <v>0</v>
      </c>
      <c r="S26" s="18">
        <v>7</v>
      </c>
      <c r="T26" s="18"/>
      <c r="U26" s="12">
        <f>S26+T26</f>
        <v>7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VLOOKUP($A27,'11.6'!$A$9:$W$200,23,0)</f>
        <v>0</v>
      </c>
      <c r="E27" s="18">
        <v>12</v>
      </c>
      <c r="F27" s="18"/>
      <c r="G27" s="18"/>
      <c r="H27" s="12">
        <f>SUM(E27:G27)</f>
        <v>12</v>
      </c>
      <c r="I27" s="18">
        <v>9</v>
      </c>
      <c r="J27" s="18"/>
      <c r="K27" s="18"/>
      <c r="L27" s="12">
        <f t="shared" si="4"/>
        <v>9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3</v>
      </c>
      <c r="W27" s="18">
        <v>3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VLOOKUP($A28,'11.6'!$A$9:$W$200,23,0)</f>
        <v>0</v>
      </c>
      <c r="E28" s="18">
        <v>16</v>
      </c>
      <c r="F28" s="18"/>
      <c r="G28" s="18"/>
      <c r="H28" s="12">
        <f>SUM(E28:G28)</f>
        <v>16</v>
      </c>
      <c r="I28" s="18">
        <v>16</v>
      </c>
      <c r="J28" s="18"/>
      <c r="K28" s="18"/>
      <c r="L28" s="12">
        <f t="shared" si="4"/>
        <v>16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VLOOKUP($A29,'11.6'!$A$9:$W$200,23,0)</f>
        <v>0</v>
      </c>
      <c r="E29" s="18">
        <v>12</v>
      </c>
      <c r="F29" s="18"/>
      <c r="G29" s="18"/>
      <c r="H29" s="12">
        <f t="shared" si="3"/>
        <v>12</v>
      </c>
      <c r="I29" s="18">
        <v>5</v>
      </c>
      <c r="J29" s="18"/>
      <c r="K29" s="18"/>
      <c r="L29" s="12">
        <f t="shared" si="4"/>
        <v>5</v>
      </c>
      <c r="M29" s="18"/>
      <c r="N29" s="18"/>
      <c r="O29" s="18"/>
      <c r="P29" s="18"/>
      <c r="Q29" s="18"/>
      <c r="R29" s="14">
        <f t="shared" si="5"/>
        <v>0</v>
      </c>
      <c r="S29" s="18">
        <v>7</v>
      </c>
      <c r="T29" s="18"/>
      <c r="U29" s="12">
        <f t="shared" si="0"/>
        <v>7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VLOOKUP($A30,'11.6'!$A$9:$W$200,23,0)</f>
        <v>0</v>
      </c>
      <c r="E30" s="18">
        <v>14</v>
      </c>
      <c r="F30" s="18"/>
      <c r="G30" s="18"/>
      <c r="H30" s="12">
        <f>SUM(E30:G30)</f>
        <v>14</v>
      </c>
      <c r="I30" s="18">
        <v>15</v>
      </c>
      <c r="J30" s="18"/>
      <c r="K30" s="18"/>
      <c r="L30" s="12">
        <f t="shared" si="4"/>
        <v>15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-1</v>
      </c>
      <c r="W30" s="18"/>
      <c r="X30" s="19">
        <f>W30-V30</f>
        <v>1</v>
      </c>
      <c r="Y30" s="21" t="s">
        <v>254</v>
      </c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VLOOKUP($A31,'11.6'!$A$9:$W$200,23,0)</f>
        <v>0</v>
      </c>
      <c r="E31" s="18">
        <v>12</v>
      </c>
      <c r="F31" s="18"/>
      <c r="G31" s="18"/>
      <c r="H31" s="12">
        <f t="shared" si="3"/>
        <v>12</v>
      </c>
      <c r="I31" s="18">
        <v>11</v>
      </c>
      <c r="J31" s="18"/>
      <c r="K31" s="18"/>
      <c r="L31" s="12">
        <f t="shared" si="4"/>
        <v>11</v>
      </c>
      <c r="M31" s="18"/>
      <c r="N31" s="18"/>
      <c r="O31" s="18"/>
      <c r="P31" s="18"/>
      <c r="Q31" s="18"/>
      <c r="R31" s="14">
        <f t="shared" si="5"/>
        <v>0</v>
      </c>
      <c r="S31" s="18">
        <v>1</v>
      </c>
      <c r="T31" s="18"/>
      <c r="U31" s="12">
        <f t="shared" si="0"/>
        <v>1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VLOOKUP($A32,'11.6'!$A$9:$W$200,23,0)</f>
        <v>0</v>
      </c>
      <c r="E32" s="18">
        <v>17</v>
      </c>
      <c r="F32" s="18"/>
      <c r="G32" s="18"/>
      <c r="H32" s="12">
        <f>SUM(E32:G32)</f>
        <v>17</v>
      </c>
      <c r="I32" s="18">
        <v>15</v>
      </c>
      <c r="J32" s="18"/>
      <c r="K32" s="18"/>
      <c r="L32" s="12">
        <f t="shared" si="4"/>
        <v>15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2</v>
      </c>
      <c r="W32" s="18"/>
      <c r="X32" s="19">
        <f>W32-V32</f>
        <v>-2</v>
      </c>
      <c r="Y32" s="21" t="s">
        <v>43</v>
      </c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VLOOKUP($A33,'11.6'!$A$9:$W$200,23,0)</f>
        <v>0</v>
      </c>
      <c r="E33" s="18">
        <v>12</v>
      </c>
      <c r="F33" s="18"/>
      <c r="G33" s="18"/>
      <c r="H33" s="12">
        <f t="shared" si="3"/>
        <v>12</v>
      </c>
      <c r="I33" s="18">
        <v>12</v>
      </c>
      <c r="J33" s="18"/>
      <c r="K33" s="18"/>
      <c r="L33" s="12">
        <f t="shared" si="4"/>
        <v>12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VLOOKUP($A34,'11.6'!$A$9:$W$200,23,0)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9</v>
      </c>
      <c r="J34" s="18"/>
      <c r="K34" s="18"/>
      <c r="L34" s="12">
        <f t="shared" si="4"/>
        <v>9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VLOOKUP($A35,'11.6'!$A$9:$W$200,23,0)</f>
        <v>0</v>
      </c>
      <c r="E35" s="18">
        <v>12</v>
      </c>
      <c r="F35" s="18"/>
      <c r="G35" s="18"/>
      <c r="H35" s="12">
        <f t="shared" si="3"/>
        <v>12</v>
      </c>
      <c r="I35" s="18">
        <v>10</v>
      </c>
      <c r="J35" s="18"/>
      <c r="K35" s="18"/>
      <c r="L35" s="12">
        <f t="shared" si="4"/>
        <v>10</v>
      </c>
      <c r="M35" s="18"/>
      <c r="N35" s="18"/>
      <c r="O35" s="18"/>
      <c r="P35" s="18"/>
      <c r="Q35" s="18"/>
      <c r="R35" s="14">
        <f t="shared" si="5"/>
        <v>0</v>
      </c>
      <c r="S35" s="18">
        <v>2</v>
      </c>
      <c r="T35" s="18"/>
      <c r="U35" s="12">
        <f t="shared" si="0"/>
        <v>2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VLOOKUP($A36,'11.6'!$A$9:$W$200,23,0)</f>
        <v>0</v>
      </c>
      <c r="E36" s="18">
        <v>18</v>
      </c>
      <c r="F36" s="18"/>
      <c r="G36" s="18"/>
      <c r="H36" s="12">
        <f t="shared" si="3"/>
        <v>18</v>
      </c>
      <c r="I36" s="18">
        <v>18</v>
      </c>
      <c r="J36" s="18"/>
      <c r="K36" s="18"/>
      <c r="L36" s="12">
        <f t="shared" si="4"/>
        <v>18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VLOOKUP($A37,'11.6'!$A$9:$W$200,23,0)</f>
        <v>0</v>
      </c>
      <c r="E37" s="18">
        <v>12</v>
      </c>
      <c r="F37" s="18"/>
      <c r="G37" s="18"/>
      <c r="H37" s="12">
        <f t="shared" si="3"/>
        <v>12</v>
      </c>
      <c r="I37" s="18">
        <v>7</v>
      </c>
      <c r="J37" s="18"/>
      <c r="K37" s="18"/>
      <c r="L37" s="12">
        <f t="shared" si="4"/>
        <v>7</v>
      </c>
      <c r="M37" s="18"/>
      <c r="N37" s="18"/>
      <c r="O37" s="18"/>
      <c r="P37" s="18"/>
      <c r="Q37" s="18"/>
      <c r="R37" s="14">
        <f t="shared" si="5"/>
        <v>0</v>
      </c>
      <c r="S37" s="18">
        <v>5</v>
      </c>
      <c r="T37" s="18"/>
      <c r="U37" s="12">
        <f t="shared" si="0"/>
        <v>5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VLOOKUP($A38,'11.6'!$A$9:$W$200,23,0)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VLOOKUP($A39,'11.6'!$A$9:$W$200,23,0)</f>
        <v>0</v>
      </c>
      <c r="E39" s="18">
        <v>8</v>
      </c>
      <c r="F39" s="18"/>
      <c r="G39" s="18"/>
      <c r="H39" s="12">
        <f t="shared" si="3"/>
        <v>8</v>
      </c>
      <c r="I39" s="18">
        <v>3</v>
      </c>
      <c r="J39" s="18"/>
      <c r="K39" s="18"/>
      <c r="L39" s="12">
        <f t="shared" si="4"/>
        <v>3</v>
      </c>
      <c r="M39" s="18"/>
      <c r="N39" s="18"/>
      <c r="O39" s="18"/>
      <c r="P39" s="18"/>
      <c r="Q39" s="18">
        <v>1</v>
      </c>
      <c r="R39" s="14">
        <f t="shared" si="5"/>
        <v>1</v>
      </c>
      <c r="S39" s="18">
        <v>4</v>
      </c>
      <c r="T39" s="18"/>
      <c r="U39" s="12">
        <f t="shared" si="0"/>
        <v>4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VLOOKUP($A40,'11.6'!$A$9:$W$200,23,0)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7</v>
      </c>
      <c r="J40" s="18"/>
      <c r="K40" s="18"/>
      <c r="L40" s="12">
        <f t="shared" si="4"/>
        <v>7</v>
      </c>
      <c r="M40" s="18"/>
      <c r="N40" s="18"/>
      <c r="O40" s="18"/>
      <c r="P40" s="18"/>
      <c r="Q40" s="18"/>
      <c r="R40" s="14">
        <f t="shared" si="5"/>
        <v>0</v>
      </c>
      <c r="S40" s="18">
        <v>3</v>
      </c>
      <c r="T40" s="18"/>
      <c r="U40" s="12">
        <f t="shared" si="0"/>
        <v>3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VLOOKUP($A41,'11.6'!$A$9:$W$200,23,0)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10</v>
      </c>
      <c r="J41" s="18"/>
      <c r="K41" s="18"/>
      <c r="L41" s="12">
        <f t="shared" si="4"/>
        <v>10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VLOOKUP($A42,'11.6'!$A$9:$W$200,23,0)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VLOOKUP($A43,'11.6'!$A$9:$W$200,23,0)</f>
        <v>0</v>
      </c>
      <c r="E43" s="18">
        <v>12</v>
      </c>
      <c r="F43" s="18"/>
      <c r="G43" s="18"/>
      <c r="H43" s="12">
        <f t="shared" si="3"/>
        <v>12</v>
      </c>
      <c r="I43" s="18">
        <v>8</v>
      </c>
      <c r="J43" s="18"/>
      <c r="K43" s="18"/>
      <c r="L43" s="12">
        <f t="shared" si="4"/>
        <v>8</v>
      </c>
      <c r="M43" s="18"/>
      <c r="N43" s="18"/>
      <c r="O43" s="18"/>
      <c r="P43" s="18"/>
      <c r="Q43" s="18"/>
      <c r="R43" s="14">
        <f t="shared" si="5"/>
        <v>0</v>
      </c>
      <c r="S43" s="18">
        <v>4</v>
      </c>
      <c r="T43" s="18"/>
      <c r="U43" s="12">
        <f t="shared" si="0"/>
        <v>4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VLOOKUP($A44,'11.6'!$A$9:$W$200,23,0)</f>
        <v>0</v>
      </c>
      <c r="E44" s="18">
        <v>12</v>
      </c>
      <c r="F44" s="18"/>
      <c r="G44" s="18"/>
      <c r="H44" s="12">
        <f t="shared" si="3"/>
        <v>12</v>
      </c>
      <c r="I44" s="18">
        <v>12</v>
      </c>
      <c r="J44" s="18"/>
      <c r="K44" s="18"/>
      <c r="L44" s="12">
        <f t="shared" si="4"/>
        <v>12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VLOOKUP($A45,'11.6'!$A$9:$W$200,23,0)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29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VLOOKUP($A46,'11.6'!$A$9:$W$200,23,0)</f>
        <v>0</v>
      </c>
      <c r="E46" s="18">
        <v>12</v>
      </c>
      <c r="F46" s="18"/>
      <c r="G46" s="18"/>
      <c r="H46" s="12">
        <f t="shared" si="3"/>
        <v>12</v>
      </c>
      <c r="I46" s="18">
        <v>5</v>
      </c>
      <c r="J46" s="18"/>
      <c r="K46" s="18"/>
      <c r="L46" s="12">
        <f t="shared" si="4"/>
        <v>5</v>
      </c>
      <c r="M46" s="18"/>
      <c r="N46" s="18"/>
      <c r="O46" s="18"/>
      <c r="P46" s="18"/>
      <c r="Q46" s="18"/>
      <c r="R46" s="14">
        <f t="shared" si="5"/>
        <v>0</v>
      </c>
      <c r="S46" s="18">
        <v>7</v>
      </c>
      <c r="T46" s="18"/>
      <c r="U46" s="12">
        <f t="shared" si="0"/>
        <v>7</v>
      </c>
      <c r="V46" s="12">
        <f t="shared" si="1"/>
        <v>0</v>
      </c>
      <c r="W46" s="18"/>
      <c r="X46" s="19">
        <f t="shared" si="2"/>
        <v>0</v>
      </c>
      <c r="Y46" s="29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VLOOKUP($A47,'11.6'!$A$9:$W$200,23,0)</f>
        <v>0</v>
      </c>
      <c r="E47" s="18">
        <v>10</v>
      </c>
      <c r="F47" s="18"/>
      <c r="G47" s="18"/>
      <c r="H47" s="12">
        <f t="shared" si="3"/>
        <v>10</v>
      </c>
      <c r="I47" s="18">
        <v>10</v>
      </c>
      <c r="J47" s="18"/>
      <c r="K47" s="18"/>
      <c r="L47" s="12">
        <f t="shared" si="4"/>
        <v>10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VLOOKUP($A48,'11.6'!$A$9:$W$200,23,0)</f>
        <v>0</v>
      </c>
      <c r="E48" s="18">
        <v>12</v>
      </c>
      <c r="F48" s="18"/>
      <c r="G48" s="18"/>
      <c r="H48" s="12">
        <f t="shared" si="3"/>
        <v>12</v>
      </c>
      <c r="I48" s="18">
        <v>8</v>
      </c>
      <c r="J48" s="18"/>
      <c r="K48" s="18"/>
      <c r="L48" s="12">
        <f t="shared" si="4"/>
        <v>8</v>
      </c>
      <c r="M48" s="18"/>
      <c r="N48" s="18"/>
      <c r="O48" s="18"/>
      <c r="P48" s="18"/>
      <c r="Q48" s="18"/>
      <c r="R48" s="14">
        <f t="shared" si="5"/>
        <v>0</v>
      </c>
      <c r="S48" s="18">
        <v>4</v>
      </c>
      <c r="T48" s="18"/>
      <c r="U48" s="12">
        <f t="shared" si="0"/>
        <v>4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VLOOKUP($A49,'11.6'!$A$9:$W$200,23,0)</f>
        <v>0</v>
      </c>
      <c r="E49" s="18">
        <v>12</v>
      </c>
      <c r="F49" s="18"/>
      <c r="G49" s="18"/>
      <c r="H49" s="12">
        <f t="shared" si="3"/>
        <v>12</v>
      </c>
      <c r="I49" s="18">
        <v>7</v>
      </c>
      <c r="J49" s="18"/>
      <c r="K49" s="18"/>
      <c r="L49" s="12">
        <f t="shared" si="4"/>
        <v>7</v>
      </c>
      <c r="M49" s="18"/>
      <c r="N49" s="18"/>
      <c r="O49" s="18"/>
      <c r="P49" s="18"/>
      <c r="Q49" s="18"/>
      <c r="R49" s="14">
        <f t="shared" si="5"/>
        <v>0</v>
      </c>
      <c r="S49" s="18">
        <v>5</v>
      </c>
      <c r="T49" s="18"/>
      <c r="U49" s="12">
        <f t="shared" si="0"/>
        <v>5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VLOOKUP($A50,'11.6'!$A$9:$W$200,23,0)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VLOOKUP($A51,'11.6'!$A$9:$W$200,23,0)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10</v>
      </c>
      <c r="J51" s="18"/>
      <c r="K51" s="18"/>
      <c r="L51" s="12">
        <f t="shared" si="4"/>
        <v>10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VLOOKUP($A52,'11.6'!$A$9:$W$200,23,0)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VLOOKUP($A53,'11.6'!$A$9:$W$200,23,0)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VLOOKUP($A54,'11.6'!$A$9:$W$200,23,0)</f>
        <v>0</v>
      </c>
      <c r="E54" s="24">
        <v>9</v>
      </c>
      <c r="F54" s="24"/>
      <c r="G54" s="24"/>
      <c r="H54" s="12">
        <f t="shared" ref="H54:H55" si="6">SUM(E54:G54)</f>
        <v>9</v>
      </c>
      <c r="I54" s="24">
        <v>6</v>
      </c>
      <c r="J54" s="24"/>
      <c r="K54" s="24"/>
      <c r="L54" s="12">
        <f t="shared" si="4"/>
        <v>6</v>
      </c>
      <c r="M54" s="24"/>
      <c r="N54" s="18"/>
      <c r="O54" s="24"/>
      <c r="P54" s="18"/>
      <c r="Q54" s="24"/>
      <c r="R54" s="14">
        <f t="shared" si="5"/>
        <v>0</v>
      </c>
      <c r="S54" s="24">
        <v>2</v>
      </c>
      <c r="T54" s="24"/>
      <c r="U54" s="12">
        <f t="shared" ref="U54:U61" si="7">S54+T54</f>
        <v>2</v>
      </c>
      <c r="V54" s="12">
        <f t="shared" ref="V54:V61" si="8">D54+H54-L54-R54-U54</f>
        <v>1</v>
      </c>
      <c r="W54" s="24"/>
      <c r="X54" s="19">
        <f t="shared" ref="X54:X61" si="9">W54-V54</f>
        <v>-1</v>
      </c>
      <c r="Y54" s="25" t="s">
        <v>257</v>
      </c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VLOOKUP($A55,'11.6'!$A$9:$W$200,23,0)</f>
        <v>0</v>
      </c>
      <c r="E55" s="18">
        <v>9</v>
      </c>
      <c r="F55" s="18"/>
      <c r="G55" s="18"/>
      <c r="H55" s="12">
        <f t="shared" si="6"/>
        <v>9</v>
      </c>
      <c r="I55" s="18">
        <v>7</v>
      </c>
      <c r="J55" s="18"/>
      <c r="K55" s="18"/>
      <c r="L55" s="12">
        <f t="shared" si="4"/>
        <v>7</v>
      </c>
      <c r="M55" s="18"/>
      <c r="N55" s="18"/>
      <c r="O55" s="18"/>
      <c r="P55" s="18"/>
      <c r="Q55" s="18"/>
      <c r="R55" s="14">
        <f t="shared" si="5"/>
        <v>0</v>
      </c>
      <c r="S55" s="18">
        <v>1</v>
      </c>
      <c r="T55" s="18"/>
      <c r="U55" s="12">
        <f t="shared" si="7"/>
        <v>1</v>
      </c>
      <c r="V55" s="12">
        <f t="shared" si="8"/>
        <v>1</v>
      </c>
      <c r="W55" s="18"/>
      <c r="X55" s="19">
        <f t="shared" si="9"/>
        <v>-1</v>
      </c>
      <c r="Y55" s="25" t="s">
        <v>43</v>
      </c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VLOOKUP($A56,'11.6'!$A$9:$W$200,23,0)</f>
        <v>0</v>
      </c>
      <c r="E56" s="18">
        <v>12</v>
      </c>
      <c r="F56" s="18"/>
      <c r="G56" s="18"/>
      <c r="H56" s="12">
        <f t="shared" si="3"/>
        <v>12</v>
      </c>
      <c r="I56" s="18">
        <v>10</v>
      </c>
      <c r="J56" s="18"/>
      <c r="K56" s="18"/>
      <c r="L56" s="12">
        <f t="shared" si="4"/>
        <v>10</v>
      </c>
      <c r="M56" s="18"/>
      <c r="N56" s="18"/>
      <c r="O56" s="18"/>
      <c r="P56" s="18"/>
      <c r="Q56" s="18"/>
      <c r="R56" s="14">
        <f t="shared" si="5"/>
        <v>0</v>
      </c>
      <c r="S56" s="18">
        <v>3</v>
      </c>
      <c r="T56" s="18"/>
      <c r="U56" s="12">
        <f t="shared" si="7"/>
        <v>3</v>
      </c>
      <c r="V56" s="12">
        <f t="shared" si="8"/>
        <v>-1</v>
      </c>
      <c r="W56" s="18"/>
      <c r="X56" s="19">
        <f t="shared" si="9"/>
        <v>1</v>
      </c>
      <c r="Y56" s="25" t="s">
        <v>256</v>
      </c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VLOOKUP($A57,'11.6'!$A$9:$W$200,23,0)</f>
        <v>0</v>
      </c>
      <c r="E57" s="18">
        <v>12</v>
      </c>
      <c r="F57" s="18"/>
      <c r="G57" s="18"/>
      <c r="H57" s="12">
        <f t="shared" si="3"/>
        <v>12</v>
      </c>
      <c r="I57" s="18">
        <v>12</v>
      </c>
      <c r="J57" s="18"/>
      <c r="K57" s="18"/>
      <c r="L57" s="12">
        <f t="shared" si="4"/>
        <v>12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VLOOKUP($A58,'11.6'!$A$9:$W$200,23,0)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VLOOKUP($A59,'11.6'!$A$9:$W$200,23,0)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VLOOKUP($A60,'11.6'!$A$9:$W$200,23,0)</f>
        <v>0</v>
      </c>
      <c r="E60" s="18">
        <v>7</v>
      </c>
      <c r="F60" s="18"/>
      <c r="G60" s="18"/>
      <c r="H60" s="12">
        <f t="shared" si="3"/>
        <v>7</v>
      </c>
      <c r="I60" s="18">
        <v>7</v>
      </c>
      <c r="J60" s="18"/>
      <c r="K60" s="18"/>
      <c r="L60" s="12">
        <f t="shared" si="4"/>
        <v>7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VLOOKUP($A61,'11.6'!$A$9:$W$200,23,0)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VLOOKUP($A62,'11.6'!$A$9:$W$200,23,0)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VLOOKUP($A63,'11.6'!$A$9:$W$200,23,0)</f>
        <v>6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6</v>
      </c>
      <c r="W63" s="18">
        <v>6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VLOOKUP($A64,'11.6'!$A$9:$W$200,23,0)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VLOOKUP($A65,'11.6'!$A$9:$W$200,23,0)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VLOOKUP($A66,'11.6'!$A$9:$W$200,23,0)</f>
        <v>4</v>
      </c>
      <c r="E66" s="18"/>
      <c r="F66" s="18"/>
      <c r="G66" s="18"/>
      <c r="H66" s="12">
        <f t="shared" si="11"/>
        <v>0</v>
      </c>
      <c r="I66" s="18">
        <v>1</v>
      </c>
      <c r="J66" s="18"/>
      <c r="K66" s="18"/>
      <c r="L66" s="12">
        <f t="shared" si="4"/>
        <v>1</v>
      </c>
      <c r="M66" s="18"/>
      <c r="N66" s="18"/>
      <c r="O66" s="18"/>
      <c r="P66" s="18"/>
      <c r="Q66" s="18"/>
      <c r="R66" s="14">
        <f t="shared" si="5"/>
        <v>0</v>
      </c>
      <c r="S66" s="18">
        <v>3</v>
      </c>
      <c r="T66" s="18"/>
      <c r="U66" s="12">
        <f>S66+T66</f>
        <v>3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VLOOKUP($A67,'11.6'!$A$9:$W$200,23,0)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VLOOKUP($A68,'11.6'!$A$9:$W$200,23,0)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6</v>
      </c>
      <c r="J68" s="18"/>
      <c r="K68" s="18"/>
      <c r="L68" s="12">
        <f t="shared" si="4"/>
        <v>6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VLOOKUP($A69,'11.6'!$A$9:$W$200,23,0)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VLOOKUP($A70,'11.6'!$A$9:$W$200,23,0)</f>
        <v>0</v>
      </c>
      <c r="E70" s="18">
        <v>7</v>
      </c>
      <c r="F70" s="18"/>
      <c r="G70" s="18"/>
      <c r="H70" s="12">
        <f>SUM(E70:G70)</f>
        <v>7</v>
      </c>
      <c r="I70" s="18">
        <v>7</v>
      </c>
      <c r="J70" s="18"/>
      <c r="K70" s="18"/>
      <c r="L70" s="12">
        <f t="shared" si="4"/>
        <v>7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VLOOKUP($A71,'11.6'!$A$9:$W$200,23,0)</f>
        <v>0</v>
      </c>
      <c r="E71" s="18">
        <v>7</v>
      </c>
      <c r="F71" s="18"/>
      <c r="G71" s="18"/>
      <c r="H71" s="12">
        <f>SUM(E71:G71)</f>
        <v>7</v>
      </c>
      <c r="I71" s="18">
        <v>7</v>
      </c>
      <c r="J71" s="18"/>
      <c r="K71" s="18"/>
      <c r="L71" s="12">
        <f t="shared" si="4"/>
        <v>7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2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VLOOKUP($A72,'11.6'!$A$9:$W$200,23,0)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VLOOKUP($A73,'11.6'!$A$9:$W$200,23,0)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VLOOKUP($A74,'11.6'!$A$9:$W$200,23,0)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VLOOKUP($A75,'11.6'!$A$9:$W$200,23,0)</f>
        <v>2</v>
      </c>
      <c r="E75" s="18">
        <v>4</v>
      </c>
      <c r="F75" s="18"/>
      <c r="G75" s="18"/>
      <c r="H75" s="12">
        <f t="shared" si="15"/>
        <v>4</v>
      </c>
      <c r="I75" s="18">
        <v>4</v>
      </c>
      <c r="J75" s="18"/>
      <c r="K75" s="18"/>
      <c r="L75" s="12">
        <f t="shared" si="16"/>
        <v>4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0</v>
      </c>
      <c r="W75" s="18"/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VLOOKUP($A76,'11.6'!$A$9:$W$200,23,0)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VLOOKUP($A77,'11.6'!$A$9:$W$200,23,0)</f>
        <v>4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3</v>
      </c>
      <c r="W77" s="18">
        <v>2</v>
      </c>
      <c r="X77" s="19">
        <f t="shared" si="19"/>
        <v>-1</v>
      </c>
      <c r="Y77" s="21" t="s">
        <v>43</v>
      </c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VLOOKUP($A78,'11.6'!$A$9:$W$200,23,0)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VLOOKUP($A79,'11.6'!$A$9:$W$200,23,0)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VLOOKUP($A80,'11.6'!$A$9:$W$200,23,0)</f>
        <v>7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>
        <v>2</v>
      </c>
      <c r="N80" s="18"/>
      <c r="O80" s="18"/>
      <c r="P80" s="18"/>
      <c r="Q80" s="18"/>
      <c r="R80" s="14">
        <f t="shared" si="5"/>
        <v>2</v>
      </c>
      <c r="S80" s="18"/>
      <c r="T80" s="18"/>
      <c r="U80" s="12">
        <f t="shared" si="17"/>
        <v>0</v>
      </c>
      <c r="V80" s="12">
        <f t="shared" si="18"/>
        <v>5</v>
      </c>
      <c r="W80" s="18">
        <v>4</v>
      </c>
      <c r="X80" s="19">
        <f t="shared" si="19"/>
        <v>-1</v>
      </c>
      <c r="Y80" s="98" t="s">
        <v>70</v>
      </c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VLOOKUP($A81,'11.6'!$A$9:$W$200,23,0)</f>
        <v>2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98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VLOOKUP($A82,'11.6'!$A$9:$W$200,23,0)</f>
        <v>5</v>
      </c>
      <c r="E82" s="18"/>
      <c r="F82" s="18"/>
      <c r="G82" s="18"/>
      <c r="H82" s="12">
        <f t="shared" si="15"/>
        <v>0</v>
      </c>
      <c r="I82" s="18">
        <v>4</v>
      </c>
      <c r="J82" s="18"/>
      <c r="K82" s="18"/>
      <c r="L82" s="12">
        <f t="shared" si="16"/>
        <v>4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1</v>
      </c>
      <c r="W82" s="18">
        <v>2</v>
      </c>
      <c r="X82" s="19">
        <f t="shared" si="19"/>
        <v>1</v>
      </c>
      <c r="Y82" s="98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VLOOKUP($A83,'11.6'!$A$9:$W$200,23,0)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VLOOKUP($A84,'11.6'!$A$9:$W$200,23,0)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VLOOKUP($A85,'11.6'!$A$9:$W$200,23,0)</f>
        <v>3</v>
      </c>
      <c r="E85" s="18">
        <v>2</v>
      </c>
      <c r="F85" s="18"/>
      <c r="G85" s="18"/>
      <c r="H85" s="12">
        <f t="shared" si="15"/>
        <v>2</v>
      </c>
      <c r="I85" s="18">
        <v>1</v>
      </c>
      <c r="J85" s="18"/>
      <c r="K85" s="18"/>
      <c r="L85" s="12">
        <f t="shared" si="16"/>
        <v>1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VLOOKUP($A86,'11.6'!$A$9:$W$200,23,0)</f>
        <v>2</v>
      </c>
      <c r="E86" s="18">
        <v>1</v>
      </c>
      <c r="F86" s="18"/>
      <c r="G86" s="18"/>
      <c r="H86" s="12">
        <f t="shared" si="15"/>
        <v>1</v>
      </c>
      <c r="I86" s="18">
        <v>2</v>
      </c>
      <c r="J86" s="18"/>
      <c r="K86" s="18"/>
      <c r="L86" s="12">
        <f t="shared" si="16"/>
        <v>2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1</v>
      </c>
      <c r="W86" s="18">
        <v>2</v>
      </c>
      <c r="X86" s="19">
        <f t="shared" si="19"/>
        <v>1</v>
      </c>
      <c r="Y86" s="30" t="s">
        <v>135</v>
      </c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VLOOKUP($A87,'11.6'!$A$9:$W$200,23,0)</f>
        <v>2</v>
      </c>
      <c r="E87" s="18">
        <v>2</v>
      </c>
      <c r="F87" s="18"/>
      <c r="G87" s="18"/>
      <c r="H87" s="12">
        <f t="shared" si="15"/>
        <v>2</v>
      </c>
      <c r="I87" s="18">
        <v>4</v>
      </c>
      <c r="J87" s="18"/>
      <c r="K87" s="18"/>
      <c r="L87" s="12">
        <f t="shared" si="16"/>
        <v>4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VLOOKUP($A88,'11.6'!$A$9:$W$200,23,0)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VLOOKUP($A89,'11.6'!$A$9:$W$200,23,0)</f>
        <v>1</v>
      </c>
      <c r="E89" s="18"/>
      <c r="F89" s="18"/>
      <c r="G89" s="18"/>
      <c r="H89" s="12">
        <f>SUM(E89:G89)</f>
        <v>0</v>
      </c>
      <c r="I89" s="18">
        <v>1</v>
      </c>
      <c r="J89" s="18"/>
      <c r="K89" s="18"/>
      <c r="L89" s="12">
        <f t="shared" si="16"/>
        <v>1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VLOOKUP($A90,'11.6'!$A$9:$W$200,23,0)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VLOOKUP($A92,'11.6'!$A$9:$W$200,23,0)</f>
        <v>1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VLOOKUP($A93,'11.6'!$A$9:$W$200,23,0)</f>
        <v>0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VLOOKUP($A94,'11.6'!$A$9:$W$200,23,0)</f>
        <v>0</v>
      </c>
      <c r="E94" s="18">
        <v>1</v>
      </c>
      <c r="F94" s="18"/>
      <c r="G94" s="18"/>
      <c r="H94" s="12">
        <f>SUM(E94:G94)</f>
        <v>1</v>
      </c>
      <c r="I94" s="18">
        <v>1</v>
      </c>
      <c r="J94" s="18"/>
      <c r="K94" s="18"/>
      <c r="L94" s="12">
        <f t="shared" si="16"/>
        <v>1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VLOOKUP($A95,'11.6'!$A$9:$W$200,23,0)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VLOOKUP($A96,'11.6'!$A$9:$W$200,23,0)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VLOOKUP($A97,'11.6'!$A$9:$W$200,23,0)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VLOOKUP($A98,'11.6'!$A$9:$W$200,23,0)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VLOOKUP($A99,'11.6'!$A$9:$W$200,23,0)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VLOOKUP($A100,'11.6'!$A$9:$W$200,23,0)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VLOOKUP($A101,'11.6'!$A$9:$W$200,23,0)</f>
        <v>1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VLOOKUP($A102,'11.6'!$A$9:$W$200,23,0)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VLOOKUP($A103,'11.6'!$A$9:$W$200,23,0)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VLOOKUP($A104,'11.6'!$A$9:$W$200,23,0)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VLOOKUP($A105,'11.6'!$A$9:$W$200,23,0)</f>
        <v>3</v>
      </c>
      <c r="E105" s="18"/>
      <c r="F105" s="18"/>
      <c r="G105" s="18"/>
      <c r="H105" s="12">
        <f t="shared" si="12"/>
        <v>0</v>
      </c>
      <c r="I105" s="18">
        <v>2</v>
      </c>
      <c r="J105" s="18"/>
      <c r="K105" s="18"/>
      <c r="L105" s="12">
        <f t="shared" si="16"/>
        <v>2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1</v>
      </c>
      <c r="W105" s="18">
        <v>1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VLOOKUP($A106,'11.6'!$A$9:$W$200,23,0)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VLOOKUP($A107,'11.6'!$A$9:$W$200,23,0)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VLOOKUP($A108,'11.6'!$A$9:$W$200,23,0)</f>
        <v>9</v>
      </c>
      <c r="E108" s="18"/>
      <c r="F108" s="18"/>
      <c r="G108" s="18"/>
      <c r="H108" s="12">
        <f>SUM(E108:G108)</f>
        <v>0</v>
      </c>
      <c r="I108" s="18">
        <v>10</v>
      </c>
      <c r="J108" s="18"/>
      <c r="K108" s="18"/>
      <c r="L108" s="12">
        <f t="shared" si="16"/>
        <v>10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-1</v>
      </c>
      <c r="W108" s="18"/>
      <c r="X108" s="19">
        <f>W108-V108</f>
        <v>1</v>
      </c>
      <c r="Y108" s="21" t="s">
        <v>261</v>
      </c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VLOOKUP($A109,'11.6'!$A$9:$W$200,23,0)</f>
        <v>0</v>
      </c>
      <c r="E109" s="18">
        <v>9</v>
      </c>
      <c r="F109" s="18"/>
      <c r="G109" s="18"/>
      <c r="H109" s="12">
        <f t="shared" si="12"/>
        <v>9</v>
      </c>
      <c r="I109" s="18">
        <v>9</v>
      </c>
      <c r="J109" s="18"/>
      <c r="K109" s="18"/>
      <c r="L109" s="12">
        <f t="shared" si="16"/>
        <v>9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VLOOKUP($A110,'11.6'!$A$9:$W$200,23,0)</f>
        <v>5</v>
      </c>
      <c r="E110" s="18">
        <v>8</v>
      </c>
      <c r="F110" s="18"/>
      <c r="G110" s="18"/>
      <c r="H110" s="12">
        <f>SUM(E110:G110)</f>
        <v>8</v>
      </c>
      <c r="I110" s="18">
        <v>13</v>
      </c>
      <c r="J110" s="18"/>
      <c r="K110" s="18"/>
      <c r="L110" s="12">
        <f t="shared" si="16"/>
        <v>13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VLOOKUP($A111,'11.6'!$A$9:$W$200,23,0)</f>
        <v>0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0</v>
      </c>
      <c r="W111" s="18"/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VLOOKUP($A112,'11.6'!$A$9:$W$200,23,0)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VLOOKUP($A113,'11.6'!$A$9:$W$200,23,0)</f>
        <v>0</v>
      </c>
      <c r="E113" s="18">
        <v>9</v>
      </c>
      <c r="F113" s="18"/>
      <c r="G113" s="18"/>
      <c r="H113" s="12">
        <f t="shared" si="12"/>
        <v>9</v>
      </c>
      <c r="I113" s="18">
        <v>8</v>
      </c>
      <c r="J113" s="18"/>
      <c r="K113" s="18"/>
      <c r="L113" s="12">
        <f t="shared" si="16"/>
        <v>8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1</v>
      </c>
      <c r="W113" s="18"/>
      <c r="X113" s="19">
        <f t="shared" si="26"/>
        <v>-1</v>
      </c>
      <c r="Y113" s="21" t="s">
        <v>262</v>
      </c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VLOOKUP($A114,'11.6'!$A$9:$W$200,23,0)</f>
        <v>0</v>
      </c>
      <c r="E114" s="18">
        <v>19</v>
      </c>
      <c r="F114" s="18"/>
      <c r="G114" s="18"/>
      <c r="H114" s="12">
        <f>SUM(E114:G114)</f>
        <v>19</v>
      </c>
      <c r="I114" s="18">
        <v>11</v>
      </c>
      <c r="J114" s="18"/>
      <c r="K114" s="18"/>
      <c r="L114" s="12">
        <f t="shared" si="16"/>
        <v>11</v>
      </c>
      <c r="M114" s="18"/>
      <c r="N114" s="18"/>
      <c r="O114" s="18"/>
      <c r="P114" s="18"/>
      <c r="Q114" s="18"/>
      <c r="R114" s="14">
        <f>SUM(M114:Q114)</f>
        <v>0</v>
      </c>
      <c r="S114" s="18">
        <v>2</v>
      </c>
      <c r="T114" s="18"/>
      <c r="U114" s="12">
        <f>S114+T114</f>
        <v>2</v>
      </c>
      <c r="V114" s="12">
        <f t="shared" si="24"/>
        <v>6</v>
      </c>
      <c r="W114" s="18">
        <v>6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VLOOKUP($A115,'11.6'!$A$9:$W$200,23,0)</f>
        <v>0</v>
      </c>
      <c r="E115" s="18">
        <v>10</v>
      </c>
      <c r="F115" s="18"/>
      <c r="G115" s="18"/>
      <c r="H115" s="12">
        <f>SUM(E115:G115)</f>
        <v>10</v>
      </c>
      <c r="I115" s="18">
        <v>10</v>
      </c>
      <c r="J115" s="18"/>
      <c r="K115" s="18"/>
      <c r="L115" s="12">
        <f t="shared" si="16"/>
        <v>10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VLOOKUP($A116,'11.6'!$A$9:$W$200,23,0)</f>
        <v>0</v>
      </c>
      <c r="E116" s="18">
        <v>16</v>
      </c>
      <c r="F116" s="18"/>
      <c r="G116" s="18"/>
      <c r="H116" s="12">
        <f>SUM(E116:G116)</f>
        <v>16</v>
      </c>
      <c r="I116" s="18">
        <v>6</v>
      </c>
      <c r="J116" s="18"/>
      <c r="K116" s="18"/>
      <c r="L116" s="12">
        <f t="shared" si="16"/>
        <v>6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10</v>
      </c>
      <c r="W116" s="18">
        <v>10</v>
      </c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VLOOKUP($A117,'11.6'!$A$9:$W$200,23,0)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VLOOKUP($A118,'11.6'!$A$9:$W$200,23,0)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VLOOKUP($A119,'11.6'!$A$9:$W$200,23,0)</f>
        <v>10</v>
      </c>
      <c r="E119" s="18"/>
      <c r="F119" s="18"/>
      <c r="G119" s="18"/>
      <c r="H119" s="12">
        <f t="shared" ref="H119:H129" si="27">SUM(E119:G119)</f>
        <v>0</v>
      </c>
      <c r="I119" s="18">
        <v>10</v>
      </c>
      <c r="J119" s="18"/>
      <c r="K119" s="18"/>
      <c r="L119" s="12">
        <f t="shared" si="16"/>
        <v>10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VLOOKUP($A120,'11.6'!$A$9:$W$200,23,0)</f>
        <v>7</v>
      </c>
      <c r="E120" s="18"/>
      <c r="F120" s="18"/>
      <c r="G120" s="18"/>
      <c r="H120" s="12">
        <f t="shared" si="27"/>
        <v>0</v>
      </c>
      <c r="I120" s="18">
        <v>3</v>
      </c>
      <c r="J120" s="18"/>
      <c r="K120" s="18"/>
      <c r="L120" s="12">
        <f t="shared" si="16"/>
        <v>3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4</v>
      </c>
      <c r="W120" s="18">
        <v>4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VLOOKUP($A121,'11.6'!$A$9:$W$200,23,0)</f>
        <v>18</v>
      </c>
      <c r="E121" s="18"/>
      <c r="F121" s="18"/>
      <c r="G121" s="18"/>
      <c r="H121" s="12">
        <f t="shared" si="27"/>
        <v>0</v>
      </c>
      <c r="I121" s="18">
        <v>15</v>
      </c>
      <c r="J121" s="18"/>
      <c r="K121" s="18"/>
      <c r="L121" s="12">
        <f t="shared" si="16"/>
        <v>15</v>
      </c>
      <c r="M121" s="18"/>
      <c r="N121" s="18"/>
      <c r="O121" s="18"/>
      <c r="P121" s="18"/>
      <c r="Q121" s="18"/>
      <c r="R121" s="14">
        <f t="shared" si="20"/>
        <v>0</v>
      </c>
      <c r="S121" s="18">
        <v>2</v>
      </c>
      <c r="T121" s="18"/>
      <c r="U121" s="12">
        <f t="shared" si="28"/>
        <v>2</v>
      </c>
      <c r="V121" s="12">
        <f t="shared" si="29"/>
        <v>1</v>
      </c>
      <c r="W121" s="18"/>
      <c r="X121" s="19">
        <f t="shared" si="30"/>
        <v>-1</v>
      </c>
      <c r="Y121" s="21" t="s">
        <v>43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VLOOKUP($A122,'11.6'!$A$9:$W$200,23,0)</f>
        <v>13</v>
      </c>
      <c r="E122" s="18">
        <v>20</v>
      </c>
      <c r="F122" s="18"/>
      <c r="G122" s="18"/>
      <c r="H122" s="12">
        <f t="shared" si="27"/>
        <v>20</v>
      </c>
      <c r="I122" s="18">
        <v>17</v>
      </c>
      <c r="J122" s="18"/>
      <c r="K122" s="18"/>
      <c r="L122" s="12">
        <f t="shared" si="16"/>
        <v>17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16</v>
      </c>
      <c r="W122" s="18">
        <v>16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VLOOKUP($A123,'11.6'!$A$9:$W$200,23,0)</f>
        <v>1</v>
      </c>
      <c r="E123" s="18"/>
      <c r="F123" s="18"/>
      <c r="G123" s="18"/>
      <c r="H123" s="12">
        <f>SUM(E123:G123)</f>
        <v>0</v>
      </c>
      <c r="I123" s="18">
        <v>1</v>
      </c>
      <c r="J123" s="18"/>
      <c r="K123" s="18"/>
      <c r="L123" s="12">
        <f t="shared" si="16"/>
        <v>1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VLOOKUP($A124,'11.6'!$A$9:$W$200,23,0)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VLOOKUP($A125,'11.6'!$A$9:$W$200,23,0)</f>
        <v>55</v>
      </c>
      <c r="E125" s="18"/>
      <c r="F125" s="18"/>
      <c r="G125" s="18"/>
      <c r="H125" s="12">
        <f t="shared" si="27"/>
        <v>0</v>
      </c>
      <c r="I125" s="18">
        <v>26</v>
      </c>
      <c r="J125" s="18"/>
      <c r="K125" s="18"/>
      <c r="L125" s="12">
        <f t="shared" si="16"/>
        <v>26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29</v>
      </c>
      <c r="W125" s="18">
        <v>29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VLOOKUP($A126,'11.6'!$A$9:$W$200,23,0)</f>
        <v>3</v>
      </c>
      <c r="E126" s="18"/>
      <c r="F126" s="18"/>
      <c r="G126" s="18"/>
      <c r="H126" s="12">
        <f t="shared" si="27"/>
        <v>0</v>
      </c>
      <c r="I126" s="18">
        <v>3</v>
      </c>
      <c r="J126" s="18"/>
      <c r="K126" s="18"/>
      <c r="L126" s="12">
        <f t="shared" si="16"/>
        <v>3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VLOOKUP($A127,'11.6'!$A$9:$W$200,23,0)</f>
        <v>0</v>
      </c>
      <c r="E127" s="18">
        <v>20</v>
      </c>
      <c r="F127" s="18"/>
      <c r="G127" s="18"/>
      <c r="H127" s="12">
        <f t="shared" si="27"/>
        <v>20</v>
      </c>
      <c r="I127" s="18">
        <v>14</v>
      </c>
      <c r="J127" s="18"/>
      <c r="K127" s="18"/>
      <c r="L127" s="12">
        <f t="shared" si="16"/>
        <v>14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6</v>
      </c>
      <c r="W127" s="18">
        <v>6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VLOOKUP($A128,'11.6'!$A$9:$W$200,23,0)</f>
        <v>12</v>
      </c>
      <c r="E128" s="18">
        <v>28</v>
      </c>
      <c r="F128" s="18"/>
      <c r="G128" s="18"/>
      <c r="H128" s="12">
        <f t="shared" si="27"/>
        <v>28</v>
      </c>
      <c r="I128" s="18">
        <v>21</v>
      </c>
      <c r="J128" s="18"/>
      <c r="K128" s="18"/>
      <c r="L128" s="12">
        <f t="shared" si="16"/>
        <v>21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19</v>
      </c>
      <c r="W128" s="18">
        <v>19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VLOOKUP($A129,'11.6'!$A$9:$W$200,23,0)</f>
        <v>10</v>
      </c>
      <c r="E129" s="18"/>
      <c r="F129" s="18"/>
      <c r="G129" s="18"/>
      <c r="H129" s="12">
        <f t="shared" si="27"/>
        <v>0</v>
      </c>
      <c r="I129" s="18">
        <v>10</v>
      </c>
      <c r="J129" s="18"/>
      <c r="K129" s="18"/>
      <c r="L129" s="12">
        <f t="shared" si="16"/>
        <v>10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0</v>
      </c>
      <c r="W129" s="18"/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VLOOKUP($A130,'11.6'!$A$9:$W$200,23,0)</f>
        <v>11</v>
      </c>
      <c r="E130" s="18">
        <v>28</v>
      </c>
      <c r="F130" s="18"/>
      <c r="G130" s="18"/>
      <c r="H130" s="12">
        <f t="shared" si="12"/>
        <v>28</v>
      </c>
      <c r="I130" s="18">
        <v>24</v>
      </c>
      <c r="J130" s="18"/>
      <c r="K130" s="18"/>
      <c r="L130" s="12">
        <f t="shared" si="16"/>
        <v>24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15</v>
      </c>
      <c r="W130" s="18">
        <v>15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>
        <v>3</v>
      </c>
      <c r="F131" s="18"/>
      <c r="G131" s="18"/>
      <c r="H131" s="12">
        <f t="shared" si="12"/>
        <v>3</v>
      </c>
      <c r="I131" s="18"/>
      <c r="J131" s="18">
        <v>3</v>
      </c>
      <c r="K131" s="18"/>
      <c r="L131" s="12">
        <f t="shared" si="16"/>
        <v>3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VLOOKUP($A132,'11.6'!$A$9:$W$200,23,0)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VLOOKUP($A133,'11.6'!$A$9:$W$200,23,0)</f>
        <v>17</v>
      </c>
      <c r="E133" s="18"/>
      <c r="F133" s="18"/>
      <c r="G133" s="18"/>
      <c r="H133" s="12">
        <f t="shared" ref="H133:H156" si="31">SUM(E133:G133)</f>
        <v>0</v>
      </c>
      <c r="I133" s="18">
        <v>14</v>
      </c>
      <c r="J133" s="18"/>
      <c r="K133" s="18"/>
      <c r="L133" s="12">
        <f t="shared" si="16"/>
        <v>14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3</v>
      </c>
      <c r="W133" s="18">
        <v>3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VLOOKUP($A134,'11.6'!$A$9:$W$200,23,0)</f>
        <v>13</v>
      </c>
      <c r="E134" s="18"/>
      <c r="F134" s="18"/>
      <c r="G134" s="18"/>
      <c r="H134" s="12">
        <f t="shared" si="31"/>
        <v>0</v>
      </c>
      <c r="I134" s="18">
        <v>13</v>
      </c>
      <c r="J134" s="18"/>
      <c r="K134" s="18"/>
      <c r="L134" s="12">
        <f t="shared" si="16"/>
        <v>13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VLOOKUP($A135,'11.6'!$A$9:$W$200,23,0)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VLOOKUP($A136,'11.6'!$A$9:$W$200,23,0)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98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VLOOKUP($A137,'11.6'!$A$9:$W$200,23,0)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VLOOKUP($A138,'11.6'!$A$9:$W$200,23,0)</f>
        <v>15</v>
      </c>
      <c r="E138" s="18"/>
      <c r="F138" s="18"/>
      <c r="G138" s="18"/>
      <c r="H138" s="12">
        <f>SUM(E138:G138)</f>
        <v>0</v>
      </c>
      <c r="I138" s="18">
        <v>15</v>
      </c>
      <c r="J138" s="18"/>
      <c r="K138" s="18"/>
      <c r="L138" s="12">
        <f t="shared" ref="L138:L198" si="35">SUM(I138:K138)</f>
        <v>15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VLOOKUP($A139,'11.6'!$A$9:$W$200,23,0)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VLOOKUP($A140,'11.6'!$A$9:$W$200,23,0)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VLOOKUP($A141,'11.6'!$A$9:$W$200,23,0)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VLOOKUP($A142,'11.6'!$A$9:$W$200,23,0)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VLOOKUP($A143,'11.6'!$A$9:$W$200,23,0)</f>
        <v>11</v>
      </c>
      <c r="E143" s="18"/>
      <c r="F143" s="18"/>
      <c r="G143" s="18"/>
      <c r="H143" s="12">
        <f>SUM(E143:G143)</f>
        <v>0</v>
      </c>
      <c r="I143" s="18">
        <v>1</v>
      </c>
      <c r="J143" s="18"/>
      <c r="K143" s="18"/>
      <c r="L143" s="12">
        <f t="shared" si="35"/>
        <v>1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10</v>
      </c>
      <c r="W143" s="18">
        <v>10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VLOOKUP($A144,'11.6'!$A$9:$W$200,23,0)</f>
        <v>6</v>
      </c>
      <c r="E144" s="18"/>
      <c r="F144" s="18"/>
      <c r="G144" s="18"/>
      <c r="H144" s="12">
        <f>SUM(E144:G144)</f>
        <v>0</v>
      </c>
      <c r="I144" s="18">
        <v>2</v>
      </c>
      <c r="J144" s="18"/>
      <c r="K144" s="18"/>
      <c r="L144" s="12">
        <f t="shared" si="35"/>
        <v>2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VLOOKUP($A145,'11.6'!$A$9:$W$200,23,0)</f>
        <v>0</v>
      </c>
      <c r="E145" s="18">
        <v>1</v>
      </c>
      <c r="F145" s="18"/>
      <c r="G145" s="18"/>
      <c r="H145" s="12">
        <f>SUM(E145:G145)</f>
        <v>1</v>
      </c>
      <c r="I145" s="18">
        <v>1</v>
      </c>
      <c r="J145" s="18"/>
      <c r="K145" s="18"/>
      <c r="L145" s="12">
        <f t="shared" si="35"/>
        <v>1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VLOOKUP($A146,'11.6'!$A$9:$W$200,23,0)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VLOOKUP($A147,'11.6'!$A$9:$W$200,23,0)</f>
        <v>8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8</v>
      </c>
      <c r="W147" s="18">
        <v>7</v>
      </c>
      <c r="X147" s="19">
        <f t="shared" si="39"/>
        <v>-1</v>
      </c>
      <c r="Y147" s="21" t="s">
        <v>43</v>
      </c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VLOOKUP($A148,'11.6'!$A$9:$W$200,23,0)</f>
        <v>11</v>
      </c>
      <c r="E148" s="18"/>
      <c r="F148" s="18"/>
      <c r="G148" s="18"/>
      <c r="H148" s="12">
        <f t="shared" si="31"/>
        <v>0</v>
      </c>
      <c r="I148" s="18">
        <v>1</v>
      </c>
      <c r="J148" s="18"/>
      <c r="K148" s="18"/>
      <c r="L148" s="12">
        <f t="shared" si="35"/>
        <v>1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VLOOKUP($A149,'11.6'!$A$9:$W$200,23,0)</f>
        <v>13</v>
      </c>
      <c r="E149" s="18"/>
      <c r="F149" s="18"/>
      <c r="G149" s="18"/>
      <c r="H149" s="12">
        <f t="shared" si="31"/>
        <v>0</v>
      </c>
      <c r="I149" s="18">
        <v>1</v>
      </c>
      <c r="J149" s="18"/>
      <c r="K149" s="18"/>
      <c r="L149" s="12">
        <f t="shared" si="35"/>
        <v>1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12</v>
      </c>
      <c r="W149" s="18">
        <v>12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VLOOKUP($A150,'11.6'!$A$9:$W$200,23,0)</f>
        <v>11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11</v>
      </c>
      <c r="W150" s="18">
        <v>11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VLOOKUP($A151,'11.6'!$A$9:$W$200,23,0)</f>
        <v>3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3</v>
      </c>
      <c r="W151" s="18">
        <v>2</v>
      </c>
      <c r="X151" s="19">
        <f t="shared" si="39"/>
        <v>-1</v>
      </c>
      <c r="Y151" s="21" t="s">
        <v>43</v>
      </c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VLOOKUP($A152,'11.6'!$A$9:$W$200,23,0)</f>
        <v>8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8</v>
      </c>
      <c r="W152" s="18">
        <v>8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VLOOKUP($A153,'11.6'!$A$9:$W$200,23,0)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VLOOKUP($A154,'11.6'!$A$9:$W$200,23,0)</f>
        <v>40</v>
      </c>
      <c r="E154" s="18"/>
      <c r="F154" s="18"/>
      <c r="G154" s="18"/>
      <c r="H154" s="12">
        <f t="shared" si="31"/>
        <v>0</v>
      </c>
      <c r="I154" s="18">
        <v>24</v>
      </c>
      <c r="J154" s="18"/>
      <c r="K154" s="18"/>
      <c r="L154" s="12">
        <f t="shared" si="35"/>
        <v>24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16</v>
      </c>
      <c r="W154" s="18">
        <v>14</v>
      </c>
      <c r="X154" s="19">
        <f t="shared" si="39"/>
        <v>-2</v>
      </c>
      <c r="Y154" s="21" t="s">
        <v>43</v>
      </c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VLOOKUP($A155,'11.6'!$A$9:$W$200,23,0)</f>
        <v>36</v>
      </c>
      <c r="E155" s="18"/>
      <c r="F155" s="18"/>
      <c r="G155" s="18"/>
      <c r="H155" s="12">
        <f t="shared" si="31"/>
        <v>0</v>
      </c>
      <c r="I155" s="18">
        <v>8</v>
      </c>
      <c r="J155" s="18"/>
      <c r="K155" s="18"/>
      <c r="L155" s="12">
        <f t="shared" si="35"/>
        <v>8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28</v>
      </c>
      <c r="W155" s="18">
        <v>28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VLOOKUP($A156,'11.6'!$A$9:$W$200,23,0)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VLOOKUP($A157,'11.6'!$A$9:$W$200,23,0)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VLOOKUP($A158,'11.6'!$A$9:$W$200,23,0)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VLOOKUP($A159,'11.6'!$A$9:$W$200,23,0)</f>
        <v>0</v>
      </c>
      <c r="E159" s="18">
        <v>7</v>
      </c>
      <c r="F159" s="18"/>
      <c r="G159" s="18"/>
      <c r="H159" s="12">
        <f t="shared" si="41"/>
        <v>7</v>
      </c>
      <c r="I159" s="18">
        <v>7</v>
      </c>
      <c r="J159" s="18"/>
      <c r="K159" s="18"/>
      <c r="L159" s="12">
        <f t="shared" si="35"/>
        <v>7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VLOOKUP($A160,'11.6'!$A$9:$W$200,23,0)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VLOOKUP($A161,'11.6'!$A$9:$W$200,23,0)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VLOOKUP($A162,'11.6'!$A$9:$W$200,23,0)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VLOOKUP($A163,'11.6'!$A$9:$W$200,23,0)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VLOOKUP($A164,'11.6'!$A$9:$W$200,23,0)</f>
        <v>0</v>
      </c>
      <c r="E164" s="18">
        <v>9</v>
      </c>
      <c r="F164" s="18"/>
      <c r="G164" s="18"/>
      <c r="H164" s="12">
        <f t="shared" si="41"/>
        <v>9</v>
      </c>
      <c r="I164" s="18">
        <v>9</v>
      </c>
      <c r="J164" s="18"/>
      <c r="K164" s="18"/>
      <c r="L164" s="12">
        <f t="shared" si="35"/>
        <v>9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VLOOKUP($A165,'11.6'!$A$9:$W$200,23,0)</f>
        <v>0</v>
      </c>
      <c r="E165" s="18">
        <v>2</v>
      </c>
      <c r="F165" s="18"/>
      <c r="G165" s="18"/>
      <c r="H165" s="12">
        <f t="shared" si="41"/>
        <v>2</v>
      </c>
      <c r="I165" s="18">
        <v>2</v>
      </c>
      <c r="J165" s="18"/>
      <c r="K165" s="18"/>
      <c r="L165" s="12">
        <f t="shared" si="35"/>
        <v>2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VLOOKUP($A166,'11.6'!$A$9:$W$200,23,0)</f>
        <v>0</v>
      </c>
      <c r="E166" s="18">
        <v>5</v>
      </c>
      <c r="F166" s="18"/>
      <c r="G166" s="18"/>
      <c r="H166" s="12">
        <f t="shared" si="41"/>
        <v>5</v>
      </c>
      <c r="I166" s="18">
        <v>5</v>
      </c>
      <c r="J166" s="18"/>
      <c r="K166" s="18"/>
      <c r="L166" s="12">
        <f t="shared" si="35"/>
        <v>5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VLOOKUP($A167,'11.6'!$A$9:$W$200,23,0)</f>
        <v>0</v>
      </c>
      <c r="E167" s="18">
        <v>4</v>
      </c>
      <c r="F167" s="18"/>
      <c r="G167" s="18"/>
      <c r="H167" s="12">
        <f>SUM(E167:G167)</f>
        <v>4</v>
      </c>
      <c r="I167" s="18">
        <v>4</v>
      </c>
      <c r="J167" s="18"/>
      <c r="K167" s="18"/>
      <c r="L167" s="12">
        <f t="shared" si="35"/>
        <v>4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VLOOKUP($A168,'11.6'!$A$9:$W$200,23,0)</f>
        <v>0</v>
      </c>
      <c r="E168" s="18">
        <v>1</v>
      </c>
      <c r="F168" s="18"/>
      <c r="G168" s="18"/>
      <c r="H168" s="12">
        <f>SUM(E168:G168)</f>
        <v>1</v>
      </c>
      <c r="I168" s="18">
        <v>1</v>
      </c>
      <c r="J168" s="18"/>
      <c r="K168" s="18"/>
      <c r="L168" s="12">
        <f t="shared" si="35"/>
        <v>1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VLOOKUP($A169,'11.6'!$A$9:$W$200,23,0)</f>
        <v>0</v>
      </c>
      <c r="E169" s="18">
        <v>27</v>
      </c>
      <c r="F169" s="18"/>
      <c r="G169" s="18"/>
      <c r="H169" s="12">
        <f>SUM(E169:G169)</f>
        <v>27</v>
      </c>
      <c r="I169" s="18">
        <v>27</v>
      </c>
      <c r="J169" s="18"/>
      <c r="K169" s="18"/>
      <c r="L169" s="12">
        <f t="shared" si="35"/>
        <v>27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VLOOKUP($A170,'11.6'!$A$9:$W$200,23,0)</f>
        <v>0</v>
      </c>
      <c r="E170" s="18">
        <v>3</v>
      </c>
      <c r="F170" s="18"/>
      <c r="G170" s="18"/>
      <c r="H170" s="12">
        <f>SUM(E170:G170)</f>
        <v>3</v>
      </c>
      <c r="I170" s="18">
        <v>3</v>
      </c>
      <c r="J170" s="18"/>
      <c r="K170" s="18"/>
      <c r="L170" s="12">
        <f t="shared" si="35"/>
        <v>3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VLOOKUP($A171,'11.6'!$A$9:$W$200,23,0)</f>
        <v>0</v>
      </c>
      <c r="E171" s="18">
        <v>4</v>
      </c>
      <c r="F171" s="18"/>
      <c r="G171" s="18"/>
      <c r="H171" s="12">
        <f>SUM(E171:G171)</f>
        <v>4</v>
      </c>
      <c r="I171" s="18">
        <v>4</v>
      </c>
      <c r="J171" s="18"/>
      <c r="K171" s="18"/>
      <c r="L171" s="12">
        <f t="shared" si="35"/>
        <v>4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VLOOKUP($A172,'11.6'!$A$9:$W$200,23,0)</f>
        <v>0</v>
      </c>
      <c r="E172" s="18">
        <v>7</v>
      </c>
      <c r="F172" s="18"/>
      <c r="G172" s="18"/>
      <c r="H172" s="12">
        <f t="shared" si="41"/>
        <v>7</v>
      </c>
      <c r="I172" s="18">
        <v>7</v>
      </c>
      <c r="J172" s="18"/>
      <c r="K172" s="18"/>
      <c r="L172" s="12">
        <f t="shared" si="35"/>
        <v>7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VLOOKUP($A173,'11.6'!$A$9:$W$200,23,0)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VLOOKUP($A174,'11.6'!$A$9:$W$200,23,0)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VLOOKUP($A175,'11.6'!$A$9:$W$200,23,0)</f>
        <v>0</v>
      </c>
      <c r="E175" s="18">
        <v>5</v>
      </c>
      <c r="F175" s="18"/>
      <c r="G175" s="18"/>
      <c r="H175" s="12">
        <f t="shared" si="41"/>
        <v>5</v>
      </c>
      <c r="I175" s="18">
        <v>5</v>
      </c>
      <c r="J175" s="18"/>
      <c r="K175" s="18"/>
      <c r="L175" s="12">
        <f t="shared" si="35"/>
        <v>5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VLOOKUP($A176,'11.6'!$A$9:$W$200,23,0)</f>
        <v>38</v>
      </c>
      <c r="E176" s="18"/>
      <c r="F176" s="18"/>
      <c r="G176" s="18"/>
      <c r="H176" s="12">
        <f>SUM(E176:G176)</f>
        <v>0</v>
      </c>
      <c r="I176" s="18">
        <v>5</v>
      </c>
      <c r="J176" s="18"/>
      <c r="K176" s="18"/>
      <c r="L176" s="12">
        <f t="shared" si="35"/>
        <v>5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33</v>
      </c>
      <c r="W176" s="18">
        <v>33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VLOOKUP($A177,'11.6'!$A$9:$W$200,23,0)</f>
        <v>117</v>
      </c>
      <c r="E177" s="18"/>
      <c r="F177" s="18"/>
      <c r="G177" s="18"/>
      <c r="H177" s="12">
        <f t="shared" si="41"/>
        <v>0</v>
      </c>
      <c r="I177" s="18">
        <v>2</v>
      </c>
      <c r="J177" s="18"/>
      <c r="K177" s="18"/>
      <c r="L177" s="12">
        <f t="shared" si="35"/>
        <v>2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115</v>
      </c>
      <c r="W177" s="18">
        <f>96+19</f>
        <v>115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VLOOKUP($A178,'11.6'!$A$9:$W$200,23,0)</f>
        <v>24</v>
      </c>
      <c r="E178" s="18"/>
      <c r="F178" s="18"/>
      <c r="G178" s="18"/>
      <c r="H178" s="12">
        <f t="shared" si="41"/>
        <v>0</v>
      </c>
      <c r="I178" s="18">
        <v>6</v>
      </c>
      <c r="J178" s="18"/>
      <c r="K178" s="18"/>
      <c r="L178" s="12">
        <f t="shared" si="35"/>
        <v>6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18</v>
      </c>
      <c r="W178" s="18">
        <v>18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VLOOKUP($A179,'11.6'!$A$9:$W$200,23,0)</f>
        <v>0</v>
      </c>
      <c r="E179" s="18">
        <v>13</v>
      </c>
      <c r="F179" s="18"/>
      <c r="G179" s="18"/>
      <c r="H179" s="12">
        <f t="shared" si="41"/>
        <v>13</v>
      </c>
      <c r="I179" s="18">
        <v>13</v>
      </c>
      <c r="J179" s="18"/>
      <c r="K179" s="18"/>
      <c r="L179" s="12">
        <f t="shared" si="35"/>
        <v>13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VLOOKUP($A180,'11.6'!$A$9:$W$200,23,0)</f>
        <v>0</v>
      </c>
      <c r="E180" s="18">
        <v>30</v>
      </c>
      <c r="F180" s="18"/>
      <c r="G180" s="18"/>
      <c r="H180" s="12">
        <f t="shared" si="41"/>
        <v>30</v>
      </c>
      <c r="I180" s="18">
        <v>30</v>
      </c>
      <c r="J180" s="18"/>
      <c r="K180" s="18"/>
      <c r="L180" s="12">
        <f t="shared" si="35"/>
        <v>30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VLOOKUP($A181,'11.6'!$A$9:$W$200,23,0)</f>
        <v>0</v>
      </c>
      <c r="E181" s="18">
        <v>4</v>
      </c>
      <c r="F181" s="18"/>
      <c r="G181" s="18"/>
      <c r="H181" s="12">
        <f t="shared" si="41"/>
        <v>4</v>
      </c>
      <c r="I181" s="18">
        <v>4</v>
      </c>
      <c r="J181" s="18"/>
      <c r="K181" s="18"/>
      <c r="L181" s="12">
        <f t="shared" si="35"/>
        <v>4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VLOOKUP($A182,'11.6'!$A$9:$W$200,23,0)</f>
        <v>0</v>
      </c>
      <c r="E182" s="18">
        <v>6</v>
      </c>
      <c r="F182" s="18"/>
      <c r="G182" s="18"/>
      <c r="H182" s="12">
        <f t="shared" si="41"/>
        <v>6</v>
      </c>
      <c r="I182" s="18">
        <v>6</v>
      </c>
      <c r="J182" s="18"/>
      <c r="K182" s="18"/>
      <c r="L182" s="12">
        <f t="shared" si="35"/>
        <v>6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VLOOKUP($A183,'11.6'!$A$9:$W$200,23,0)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VLOOKUP($A184,'11.6'!$A$9:$W$200,23,0)</f>
        <v>17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17</v>
      </c>
      <c r="W184" s="18">
        <v>17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VLOOKUP($A185,'11.6'!$A$9:$W$200,23,0)</f>
        <v>75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74</v>
      </c>
      <c r="W185" s="18">
        <v>74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VLOOKUP($A186,'11.6'!$A$9:$W$200,23,0)</f>
        <v>87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85</v>
      </c>
      <c r="W186" s="18">
        <v>84</v>
      </c>
      <c r="X186" s="19">
        <f t="shared" ref="X186:X197" si="46">W186-V186</f>
        <v>-1</v>
      </c>
      <c r="Y186" s="21" t="s">
        <v>43</v>
      </c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VLOOKUP($A187,'11.6'!$A$9:$W$200,23,0)</f>
        <v>223</v>
      </c>
      <c r="E187" s="18"/>
      <c r="F187" s="18"/>
      <c r="G187" s="18"/>
      <c r="H187" s="12">
        <f t="shared" si="41"/>
        <v>0</v>
      </c>
      <c r="I187" s="18">
        <v>3</v>
      </c>
      <c r="J187" s="18"/>
      <c r="K187" s="18"/>
      <c r="L187" s="12">
        <f t="shared" si="35"/>
        <v>3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220</v>
      </c>
      <c r="W187" s="18">
        <f>192+28</f>
        <v>220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VLOOKUP($A188,'11.6'!$A$9:$W$200,23,0)</f>
        <v>96</v>
      </c>
      <c r="E188" s="18"/>
      <c r="F188" s="18"/>
      <c r="G188" s="18"/>
      <c r="H188" s="12">
        <f t="shared" si="41"/>
        <v>0</v>
      </c>
      <c r="I188" s="18">
        <v>1</v>
      </c>
      <c r="J188" s="18"/>
      <c r="K188" s="18"/>
      <c r="L188" s="12">
        <f t="shared" si="35"/>
        <v>1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95</v>
      </c>
      <c r="W188" s="18">
        <v>95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VLOOKUP($A189,'11.6'!$A$9:$W$200,23,0)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f>24+17</f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VLOOKUP($A190,'11.6'!$A$9:$W$200,23,0)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VLOOKUP($A191,'11.6'!$A$9:$W$200,23,0)</f>
        <v>0</v>
      </c>
      <c r="E191" s="18">
        <v>9</v>
      </c>
      <c r="F191" s="18"/>
      <c r="G191" s="18"/>
      <c r="H191" s="12">
        <f t="shared" si="41"/>
        <v>9</v>
      </c>
      <c r="I191" s="18">
        <v>9</v>
      </c>
      <c r="J191" s="18"/>
      <c r="K191" s="18"/>
      <c r="L191" s="12">
        <f t="shared" si="35"/>
        <v>9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VLOOKUP($A192,'11.6'!$A$9:$W$200,23,0)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VLOOKUP($A193,'11.6'!$A$9:$W$200,23,0)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VLOOKUP($A194,'11.6'!$A$9:$W$200,23,0)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VLOOKUP($A195,'11.6'!$A$9:$W$200,23,0)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VLOOKUP($A196,'11.6'!$A$9:$W$200,23,0)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VLOOKUP($A197,'11.6'!$A$9:$W$200,23,0)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1134</v>
      </c>
      <c r="E200" s="34"/>
      <c r="F200" s="34"/>
      <c r="G200" s="34"/>
      <c r="H200" s="34"/>
      <c r="I200" s="33">
        <f>SUM(I9:I198)</f>
        <v>1020</v>
      </c>
      <c r="J200" s="33">
        <f>SUM(J9:J198)</f>
        <v>3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10</v>
      </c>
      <c r="S200" s="33">
        <f>SUM(S9:S198)</f>
        <v>74</v>
      </c>
      <c r="T200" s="34"/>
      <c r="U200" s="34"/>
      <c r="V200" s="35"/>
      <c r="W200" s="33">
        <f>SUM(W9:W198)</f>
        <v>971</v>
      </c>
      <c r="X200" s="33">
        <f>SUM(X9:X198)</f>
        <v>-9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83:Y84"/>
    <mergeCell ref="Y114:Y116"/>
    <mergeCell ref="Y136:Y137"/>
    <mergeCell ref="Y80:Y82"/>
    <mergeCell ref="R6:R7"/>
    <mergeCell ref="S6:S7"/>
    <mergeCell ref="T6:T7"/>
    <mergeCell ref="U6:U7"/>
    <mergeCell ref="Y43:Y44"/>
    <mergeCell ref="Y74:Y7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712" priority="28" stopIfTrue="1"/>
  </conditionalFormatting>
  <conditionalFormatting sqref="B132">
    <cfRule type="duplicateValues" dxfId="711" priority="27" stopIfTrue="1"/>
  </conditionalFormatting>
  <conditionalFormatting sqref="B118">
    <cfRule type="duplicateValues" dxfId="710" priority="26" stopIfTrue="1"/>
  </conditionalFormatting>
  <conditionalFormatting sqref="B198">
    <cfRule type="duplicateValues" dxfId="709" priority="25" stopIfTrue="1"/>
  </conditionalFormatting>
  <conditionalFormatting sqref="B201:B274">
    <cfRule type="duplicateValues" dxfId="708" priority="24" stopIfTrue="1"/>
  </conditionalFormatting>
  <conditionalFormatting sqref="B200">
    <cfRule type="duplicateValues" dxfId="707" priority="23" stopIfTrue="1"/>
  </conditionalFormatting>
  <conditionalFormatting sqref="I202">
    <cfRule type="duplicateValues" dxfId="706" priority="22" stopIfTrue="1"/>
  </conditionalFormatting>
  <conditionalFormatting sqref="I202">
    <cfRule type="duplicateValues" dxfId="705" priority="19" stopIfTrue="1"/>
    <cfRule type="duplicateValues" dxfId="704" priority="20" stopIfTrue="1"/>
    <cfRule type="duplicateValues" dxfId="703" priority="21" stopIfTrue="1"/>
  </conditionalFormatting>
  <conditionalFormatting sqref="B20">
    <cfRule type="duplicateValues" dxfId="702" priority="13" stopIfTrue="1"/>
  </conditionalFormatting>
  <conditionalFormatting sqref="B20">
    <cfRule type="duplicateValues" dxfId="701" priority="14" stopIfTrue="1"/>
  </conditionalFormatting>
  <conditionalFormatting sqref="B20">
    <cfRule type="duplicateValues" dxfId="700" priority="15" stopIfTrue="1"/>
  </conditionalFormatting>
  <conditionalFormatting sqref="B20">
    <cfRule type="duplicateValues" dxfId="699" priority="16" stopIfTrue="1"/>
    <cfRule type="duplicateValues" dxfId="698" priority="17" stopIfTrue="1"/>
    <cfRule type="duplicateValues" dxfId="697" priority="18" stopIfTrue="1"/>
  </conditionalFormatting>
  <conditionalFormatting sqref="A20:A25">
    <cfRule type="duplicateValues" dxfId="696" priority="12" stopIfTrue="1"/>
  </conditionalFormatting>
  <conditionalFormatting sqref="A26">
    <cfRule type="duplicateValues" dxfId="695" priority="11" stopIfTrue="1"/>
  </conditionalFormatting>
  <conditionalFormatting sqref="A27">
    <cfRule type="duplicateValues" dxfId="694" priority="10" stopIfTrue="1"/>
  </conditionalFormatting>
  <conditionalFormatting sqref="A28">
    <cfRule type="duplicateValues" dxfId="693" priority="9" stopIfTrue="1"/>
  </conditionalFormatting>
  <conditionalFormatting sqref="A29">
    <cfRule type="duplicateValues" dxfId="692" priority="8" stopIfTrue="1"/>
  </conditionalFormatting>
  <conditionalFormatting sqref="A30">
    <cfRule type="duplicateValues" dxfId="691" priority="7" stopIfTrue="1"/>
  </conditionalFormatting>
  <conditionalFormatting sqref="B275:B65318 B200 B5 B8:B19 B119:B131 B21:B117 B133:B197">
    <cfRule type="duplicateValues" dxfId="690" priority="29" stopIfTrue="1"/>
  </conditionalFormatting>
  <conditionalFormatting sqref="B275:B65318 B200 B5 B8:B19 B102:B117 B119:B131 B21:B99 B133:B197">
    <cfRule type="duplicateValues" dxfId="689" priority="30" stopIfTrue="1"/>
  </conditionalFormatting>
  <conditionalFormatting sqref="A200:A65318 A1:A5 A8:A19 A31:A198">
    <cfRule type="duplicateValues" dxfId="688" priority="31" stopIfTrue="1"/>
  </conditionalFormatting>
  <conditionalFormatting sqref="B200:B65318 B5 B8:B19 B21:B198">
    <cfRule type="duplicateValues" dxfId="687" priority="32" stopIfTrue="1"/>
  </conditionalFormatting>
  <conditionalFormatting sqref="B200:B65318 B1:B5 B8:B19 B21:B198">
    <cfRule type="duplicateValues" dxfId="686" priority="33" stopIfTrue="1"/>
    <cfRule type="duplicateValues" dxfId="685" priority="34" stopIfTrue="1"/>
    <cfRule type="duplicateValues" dxfId="684" priority="35" stopIfTrue="1"/>
  </conditionalFormatting>
  <conditionalFormatting sqref="Y17">
    <cfRule type="duplicateValues" dxfId="683" priority="1" stopIfTrue="1"/>
  </conditionalFormatting>
  <conditionalFormatting sqref="Y17">
    <cfRule type="duplicateValues" dxfId="682" priority="2" stopIfTrue="1"/>
  </conditionalFormatting>
  <conditionalFormatting sqref="Y17">
    <cfRule type="duplicateValues" dxfId="681" priority="3" stopIfTrue="1"/>
  </conditionalFormatting>
  <conditionalFormatting sqref="Y17">
    <cfRule type="duplicateValues" dxfId="680" priority="4" stopIfTrue="1"/>
    <cfRule type="duplicateValues" dxfId="679" priority="5" stopIfTrue="1"/>
    <cfRule type="duplicateValues" dxfId="67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58" activePane="bottomLeft" state="frozen"/>
      <selection activeCell="M32" sqref="M32"/>
      <selection pane="bottomLeft" activeCell="Y200" sqref="Y200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VLOOKUP($A9,'12.6'!$A$9:$W$200,23,0)</f>
        <v>0</v>
      </c>
      <c r="E9" s="18">
        <v>10</v>
      </c>
      <c r="F9" s="18"/>
      <c r="G9" s="18"/>
      <c r="H9" s="12">
        <f>SUM(E9:G9)</f>
        <v>10</v>
      </c>
      <c r="I9" s="18">
        <v>9</v>
      </c>
      <c r="J9" s="18"/>
      <c r="K9" s="18"/>
      <c r="L9" s="12">
        <f>SUM(I9:K9)</f>
        <v>9</v>
      </c>
      <c r="M9" s="18"/>
      <c r="N9" s="18"/>
      <c r="O9" s="18"/>
      <c r="P9" s="18"/>
      <c r="Q9" s="18"/>
      <c r="R9" s="14">
        <f>SUM(M9:Q9)</f>
        <v>0</v>
      </c>
      <c r="S9" s="18">
        <v>1</v>
      </c>
      <c r="T9" s="18"/>
      <c r="U9" s="12">
        <f t="shared" ref="U9:U52" si="0">S9+T9</f>
        <v>1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VLOOKUP($A10,'12.6'!$A$9:$W$200,23,0)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4</v>
      </c>
      <c r="J10" s="18"/>
      <c r="K10" s="18"/>
      <c r="L10" s="12">
        <f t="shared" ref="L10:L73" si="4">SUM(I10:K10)</f>
        <v>4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2</v>
      </c>
      <c r="T10" s="18"/>
      <c r="U10" s="12">
        <f t="shared" si="0"/>
        <v>2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VLOOKUP($A11,'12.6'!$A$9:$W$200,23,0)</f>
        <v>0</v>
      </c>
      <c r="E11" s="18">
        <v>6</v>
      </c>
      <c r="F11" s="18"/>
      <c r="G11" s="18"/>
      <c r="H11" s="12">
        <f t="shared" si="3"/>
        <v>6</v>
      </c>
      <c r="I11" s="18">
        <v>2</v>
      </c>
      <c r="J11" s="18"/>
      <c r="K11" s="18"/>
      <c r="L11" s="12">
        <f t="shared" si="4"/>
        <v>2</v>
      </c>
      <c r="M11" s="18"/>
      <c r="N11" s="18"/>
      <c r="O11" s="18"/>
      <c r="P11" s="18"/>
      <c r="Q11" s="18">
        <v>1</v>
      </c>
      <c r="R11" s="14">
        <f t="shared" si="5"/>
        <v>1</v>
      </c>
      <c r="S11" s="18">
        <v>3</v>
      </c>
      <c r="T11" s="18"/>
      <c r="U11" s="12">
        <f t="shared" si="0"/>
        <v>3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VLOOKUP($A12,'12.6'!$A$9:$W$200,23,0)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10</v>
      </c>
      <c r="J12" s="18"/>
      <c r="K12" s="18"/>
      <c r="L12" s="12">
        <f t="shared" si="4"/>
        <v>10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VLOOKUP($A13,'12.6'!$A$9:$W$200,23,0)</f>
        <v>10</v>
      </c>
      <c r="E13" s="18"/>
      <c r="F13" s="18"/>
      <c r="G13" s="18"/>
      <c r="H13" s="12">
        <f t="shared" si="3"/>
        <v>0</v>
      </c>
      <c r="I13" s="18">
        <v>6</v>
      </c>
      <c r="J13" s="18"/>
      <c r="K13" s="18"/>
      <c r="L13" s="12">
        <f t="shared" si="4"/>
        <v>6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4</v>
      </c>
      <c r="W13" s="18">
        <v>4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VLOOKUP($A14,'12.6'!$A$9:$W$200,23,0)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8</v>
      </c>
      <c r="J14" s="18"/>
      <c r="K14" s="18"/>
      <c r="L14" s="12">
        <f t="shared" si="4"/>
        <v>8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2</v>
      </c>
      <c r="W14" s="18"/>
      <c r="X14" s="19">
        <f t="shared" si="2"/>
        <v>-2</v>
      </c>
      <c r="Y14" s="3" t="s">
        <v>43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VLOOKUP($A15,'12.6'!$A$9:$W$200,23,0)</f>
        <v>0</v>
      </c>
      <c r="E15" s="18">
        <v>6</v>
      </c>
      <c r="F15" s="18"/>
      <c r="G15" s="18"/>
      <c r="H15" s="12">
        <f t="shared" si="3"/>
        <v>6</v>
      </c>
      <c r="I15" s="18">
        <v>5</v>
      </c>
      <c r="J15" s="18"/>
      <c r="K15" s="18"/>
      <c r="L15" s="12">
        <f t="shared" si="4"/>
        <v>5</v>
      </c>
      <c r="M15" s="18"/>
      <c r="N15" s="18"/>
      <c r="O15" s="18"/>
      <c r="P15" s="18"/>
      <c r="Q15" s="18"/>
      <c r="R15" s="14">
        <f t="shared" si="5"/>
        <v>0</v>
      </c>
      <c r="S15" s="18">
        <v>1</v>
      </c>
      <c r="T15" s="18"/>
      <c r="U15" s="12">
        <f t="shared" si="0"/>
        <v>1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VLOOKUP($A16,'12.6'!$A$9:$W$200,23,0)</f>
        <v>0</v>
      </c>
      <c r="E16" s="18">
        <v>6</v>
      </c>
      <c r="F16" s="18"/>
      <c r="G16" s="18"/>
      <c r="H16" s="12">
        <f t="shared" si="3"/>
        <v>6</v>
      </c>
      <c r="I16" s="18">
        <v>4</v>
      </c>
      <c r="J16" s="18"/>
      <c r="K16" s="18"/>
      <c r="L16" s="12">
        <f t="shared" si="4"/>
        <v>4</v>
      </c>
      <c r="M16" s="18"/>
      <c r="N16" s="18"/>
      <c r="O16" s="18"/>
      <c r="P16" s="18"/>
      <c r="Q16" s="18"/>
      <c r="R16" s="14">
        <f t="shared" si="5"/>
        <v>0</v>
      </c>
      <c r="S16" s="18">
        <v>2</v>
      </c>
      <c r="T16" s="18"/>
      <c r="U16" s="12">
        <f t="shared" si="0"/>
        <v>2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VLOOKUP($A17,'12.6'!$A$9:$W$200,23,0)</f>
        <v>0</v>
      </c>
      <c r="E17" s="18">
        <v>6</v>
      </c>
      <c r="F17" s="18"/>
      <c r="G17" s="18"/>
      <c r="H17" s="12">
        <f>SUM(E17:G17)</f>
        <v>6</v>
      </c>
      <c r="I17" s="18">
        <v>5</v>
      </c>
      <c r="J17" s="18"/>
      <c r="K17" s="18"/>
      <c r="L17" s="12">
        <f t="shared" si="4"/>
        <v>5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VLOOKUP($A18,'12.6'!$A$9:$W$200,23,0)</f>
        <v>0</v>
      </c>
      <c r="E18" s="18">
        <v>16</v>
      </c>
      <c r="F18" s="18"/>
      <c r="G18" s="18"/>
      <c r="H18" s="12">
        <f>SUM(E18:G18)</f>
        <v>16</v>
      </c>
      <c r="I18" s="18">
        <v>11</v>
      </c>
      <c r="J18" s="18"/>
      <c r="K18" s="18"/>
      <c r="L18" s="12">
        <f t="shared" si="4"/>
        <v>11</v>
      </c>
      <c r="M18" s="18"/>
      <c r="N18" s="18"/>
      <c r="O18" s="18"/>
      <c r="P18" s="18"/>
      <c r="Q18" s="18"/>
      <c r="R18" s="14">
        <f>SUM(M18:Q18)</f>
        <v>0</v>
      </c>
      <c r="S18" s="18">
        <v>5</v>
      </c>
      <c r="T18" s="18"/>
      <c r="U18" s="12">
        <f>S18+T18</f>
        <v>5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VLOOKUP($A19,'12.6'!$A$9:$W$200,23,0)</f>
        <v>0</v>
      </c>
      <c r="E19" s="18">
        <v>6</v>
      </c>
      <c r="F19" s="18"/>
      <c r="G19" s="18"/>
      <c r="H19" s="12">
        <f>SUM(E19:G19)</f>
        <v>6</v>
      </c>
      <c r="I19" s="18">
        <v>2</v>
      </c>
      <c r="J19" s="18"/>
      <c r="K19" s="18"/>
      <c r="L19" s="12">
        <f t="shared" si="4"/>
        <v>2</v>
      </c>
      <c r="M19" s="18"/>
      <c r="N19" s="18"/>
      <c r="O19" s="18"/>
      <c r="P19" s="18"/>
      <c r="Q19" s="18"/>
      <c r="R19" s="14">
        <f>SUM(M19:Q19)</f>
        <v>0</v>
      </c>
      <c r="S19" s="18">
        <v>4</v>
      </c>
      <c r="T19" s="18"/>
      <c r="U19" s="12">
        <f>S19+T19</f>
        <v>4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VLOOKUP($A20,'12.6'!$A$9:$W$200,23,0)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VLOOKUP($A21,'12.6'!$A$9:$W$200,23,0)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VLOOKUP($A22,'12.6'!$A$9:$W$200,23,0)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VLOOKUP($A23,'12.6'!$A$9:$W$200,23,0)</f>
        <v>0</v>
      </c>
      <c r="E23" s="18">
        <v>9</v>
      </c>
      <c r="F23" s="18"/>
      <c r="G23" s="18"/>
      <c r="H23" s="12">
        <f t="shared" si="3"/>
        <v>9</v>
      </c>
      <c r="I23" s="18">
        <v>5</v>
      </c>
      <c r="J23" s="18"/>
      <c r="K23" s="18"/>
      <c r="L23" s="12">
        <f t="shared" si="4"/>
        <v>5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4</v>
      </c>
      <c r="W23" s="18">
        <v>4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VLOOKUP($A24,'12.6'!$A$9:$W$200,23,0)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VLOOKUP($A25,'12.6'!$A$9:$W$200,23,0)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VLOOKUP($A26,'12.6'!$A$9:$W$200,23,0)</f>
        <v>0</v>
      </c>
      <c r="E26" s="18">
        <v>6</v>
      </c>
      <c r="F26" s="18"/>
      <c r="G26" s="18"/>
      <c r="H26" s="12">
        <f>SUM(E26:G26)</f>
        <v>6</v>
      </c>
      <c r="I26" s="18">
        <v>6</v>
      </c>
      <c r="J26" s="18"/>
      <c r="K26" s="18"/>
      <c r="L26" s="12">
        <f t="shared" si="4"/>
        <v>6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VLOOKUP($A27,'12.6'!$A$9:$W$200,23,0)</f>
        <v>3</v>
      </c>
      <c r="E27" s="18"/>
      <c r="F27" s="18"/>
      <c r="G27" s="18"/>
      <c r="H27" s="12">
        <f>SUM(E27:G27)</f>
        <v>0</v>
      </c>
      <c r="I27" s="18">
        <v>1</v>
      </c>
      <c r="J27" s="18"/>
      <c r="K27" s="18"/>
      <c r="L27" s="12">
        <f t="shared" si="4"/>
        <v>1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2</v>
      </c>
      <c r="W27" s="18">
        <v>2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VLOOKUP($A28,'12.6'!$A$9:$W$200,23,0)</f>
        <v>0</v>
      </c>
      <c r="E28" s="18">
        <v>6</v>
      </c>
      <c r="F28" s="18"/>
      <c r="G28" s="18"/>
      <c r="H28" s="12">
        <f>SUM(E28:G28)</f>
        <v>6</v>
      </c>
      <c r="I28" s="18">
        <v>4</v>
      </c>
      <c r="J28" s="18"/>
      <c r="K28" s="18"/>
      <c r="L28" s="12">
        <f t="shared" si="4"/>
        <v>4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VLOOKUP($A29,'12.6'!$A$9:$W$200,23,0)</f>
        <v>0</v>
      </c>
      <c r="E29" s="18">
        <v>6</v>
      </c>
      <c r="F29" s="18"/>
      <c r="G29" s="18"/>
      <c r="H29" s="12">
        <f t="shared" si="3"/>
        <v>6</v>
      </c>
      <c r="I29" s="18">
        <v>2</v>
      </c>
      <c r="J29" s="18"/>
      <c r="K29" s="18"/>
      <c r="L29" s="12">
        <f t="shared" si="4"/>
        <v>2</v>
      </c>
      <c r="M29" s="18"/>
      <c r="N29" s="18"/>
      <c r="O29" s="18"/>
      <c r="P29" s="18"/>
      <c r="Q29" s="18"/>
      <c r="R29" s="14">
        <f t="shared" si="5"/>
        <v>0</v>
      </c>
      <c r="S29" s="18">
        <v>4</v>
      </c>
      <c r="T29" s="18"/>
      <c r="U29" s="12">
        <f t="shared" si="0"/>
        <v>4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VLOOKUP($A30,'12.6'!$A$9:$W$200,23,0)</f>
        <v>0</v>
      </c>
      <c r="E30" s="18">
        <v>6</v>
      </c>
      <c r="F30" s="18"/>
      <c r="G30" s="18"/>
      <c r="H30" s="12">
        <f>SUM(E30:G30)</f>
        <v>6</v>
      </c>
      <c r="I30" s="18">
        <v>5</v>
      </c>
      <c r="J30" s="18"/>
      <c r="K30" s="18"/>
      <c r="L30" s="12">
        <f t="shared" si="4"/>
        <v>5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VLOOKUP($A31,'12.6'!$A$9:$W$200,23,0)</f>
        <v>0</v>
      </c>
      <c r="E31" s="18">
        <v>6</v>
      </c>
      <c r="F31" s="18"/>
      <c r="G31" s="18"/>
      <c r="H31" s="12">
        <f t="shared" si="3"/>
        <v>6</v>
      </c>
      <c r="I31" s="18">
        <v>5</v>
      </c>
      <c r="J31" s="18"/>
      <c r="K31" s="18"/>
      <c r="L31" s="12">
        <f t="shared" si="4"/>
        <v>5</v>
      </c>
      <c r="M31" s="18"/>
      <c r="N31" s="18"/>
      <c r="O31" s="18"/>
      <c r="P31" s="18"/>
      <c r="Q31" s="18"/>
      <c r="R31" s="14">
        <f t="shared" si="5"/>
        <v>0</v>
      </c>
      <c r="S31" s="18">
        <v>1</v>
      </c>
      <c r="T31" s="18"/>
      <c r="U31" s="12">
        <f t="shared" si="0"/>
        <v>1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VLOOKUP($A32,'12.6'!$A$9:$W$200,23,0)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VLOOKUP($A33,'12.6'!$A$9:$W$200,23,0)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VLOOKUP($A34,'12.6'!$A$9:$W$200,23,0)</f>
        <v>0</v>
      </c>
      <c r="E34" s="18">
        <v>6</v>
      </c>
      <c r="F34" s="18"/>
      <c r="G34" s="18"/>
      <c r="H34" s="12">
        <f t="shared" si="3"/>
        <v>6</v>
      </c>
      <c r="I34" s="18">
        <v>1</v>
      </c>
      <c r="J34" s="18"/>
      <c r="K34" s="18"/>
      <c r="L34" s="12">
        <f t="shared" si="4"/>
        <v>1</v>
      </c>
      <c r="M34" s="18"/>
      <c r="N34" s="18"/>
      <c r="O34" s="18"/>
      <c r="P34" s="18"/>
      <c r="Q34" s="18"/>
      <c r="R34" s="14">
        <f t="shared" si="5"/>
        <v>0</v>
      </c>
      <c r="S34" s="18">
        <v>5</v>
      </c>
      <c r="T34" s="18"/>
      <c r="U34" s="12">
        <f t="shared" si="0"/>
        <v>5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VLOOKUP($A35,'12.6'!$A$9:$W$200,23,0)</f>
        <v>0</v>
      </c>
      <c r="E35" s="18">
        <v>6</v>
      </c>
      <c r="F35" s="18"/>
      <c r="G35" s="18"/>
      <c r="H35" s="12">
        <f t="shared" si="3"/>
        <v>6</v>
      </c>
      <c r="I35" s="18">
        <v>2</v>
      </c>
      <c r="J35" s="18"/>
      <c r="K35" s="18"/>
      <c r="L35" s="12">
        <f t="shared" si="4"/>
        <v>2</v>
      </c>
      <c r="M35" s="18"/>
      <c r="N35" s="18"/>
      <c r="O35" s="18"/>
      <c r="P35" s="18"/>
      <c r="Q35" s="18"/>
      <c r="R35" s="14">
        <f t="shared" si="5"/>
        <v>0</v>
      </c>
      <c r="S35" s="18">
        <v>4</v>
      </c>
      <c r="T35" s="18"/>
      <c r="U35" s="12">
        <f t="shared" si="0"/>
        <v>4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VLOOKUP($A36,'12.6'!$A$9:$W$200,23,0)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VLOOKUP($A37,'12.6'!$A$9:$W$200,23,0)</f>
        <v>0</v>
      </c>
      <c r="E37" s="18">
        <v>6</v>
      </c>
      <c r="F37" s="18"/>
      <c r="G37" s="18"/>
      <c r="H37" s="12">
        <f t="shared" si="3"/>
        <v>6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4</v>
      </c>
      <c r="T37" s="18"/>
      <c r="U37" s="12">
        <f t="shared" si="0"/>
        <v>4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VLOOKUP($A38,'12.6'!$A$9:$W$200,23,0)</f>
        <v>0</v>
      </c>
      <c r="E38" s="18">
        <v>6</v>
      </c>
      <c r="F38" s="18"/>
      <c r="G38" s="18"/>
      <c r="H38" s="12">
        <f t="shared" si="3"/>
        <v>6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VLOOKUP($A39,'12.6'!$A$9:$W$200,23,0)</f>
        <v>0</v>
      </c>
      <c r="E39" s="18">
        <v>6</v>
      </c>
      <c r="F39" s="18"/>
      <c r="G39" s="18"/>
      <c r="H39" s="12">
        <f t="shared" si="3"/>
        <v>6</v>
      </c>
      <c r="I39" s="18">
        <v>1</v>
      </c>
      <c r="J39" s="18"/>
      <c r="K39" s="18"/>
      <c r="L39" s="12">
        <f t="shared" si="4"/>
        <v>1</v>
      </c>
      <c r="M39" s="18"/>
      <c r="N39" s="18"/>
      <c r="O39" s="18"/>
      <c r="P39" s="18"/>
      <c r="Q39" s="18"/>
      <c r="R39" s="14">
        <f t="shared" si="5"/>
        <v>0</v>
      </c>
      <c r="S39" s="18">
        <v>5</v>
      </c>
      <c r="T39" s="18"/>
      <c r="U39" s="12">
        <f t="shared" si="0"/>
        <v>5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VLOOKUP($A40,'12.6'!$A$9:$W$200,23,0)</f>
        <v>0</v>
      </c>
      <c r="E40" s="18">
        <v>6</v>
      </c>
      <c r="F40" s="18"/>
      <c r="G40" s="18"/>
      <c r="H40" s="12">
        <f t="shared" si="3"/>
        <v>6</v>
      </c>
      <c r="I40" s="18">
        <v>5</v>
      </c>
      <c r="J40" s="18"/>
      <c r="K40" s="18"/>
      <c r="L40" s="12">
        <f t="shared" si="4"/>
        <v>5</v>
      </c>
      <c r="M40" s="18"/>
      <c r="N40" s="18"/>
      <c r="O40" s="18"/>
      <c r="P40" s="18"/>
      <c r="Q40" s="18"/>
      <c r="R40" s="14">
        <f t="shared" si="5"/>
        <v>0</v>
      </c>
      <c r="S40" s="18">
        <v>1</v>
      </c>
      <c r="T40" s="18"/>
      <c r="U40" s="12">
        <f t="shared" si="0"/>
        <v>1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VLOOKUP($A41,'12.6'!$A$9:$W$200,23,0)</f>
        <v>0</v>
      </c>
      <c r="E41" s="18">
        <v>6</v>
      </c>
      <c r="F41" s="18"/>
      <c r="G41" s="18"/>
      <c r="H41" s="12">
        <f t="shared" si="3"/>
        <v>6</v>
      </c>
      <c r="I41" s="18">
        <v>3</v>
      </c>
      <c r="J41" s="18"/>
      <c r="K41" s="18"/>
      <c r="L41" s="12">
        <f t="shared" si="4"/>
        <v>3</v>
      </c>
      <c r="M41" s="18"/>
      <c r="N41" s="18"/>
      <c r="O41" s="18"/>
      <c r="P41" s="18"/>
      <c r="Q41" s="18"/>
      <c r="R41" s="14">
        <f t="shared" si="5"/>
        <v>0</v>
      </c>
      <c r="S41" s="18">
        <v>3</v>
      </c>
      <c r="T41" s="18"/>
      <c r="U41" s="12">
        <f t="shared" si="0"/>
        <v>3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VLOOKUP($A42,'12.6'!$A$9:$W$200,23,0)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VLOOKUP($A43,'12.6'!$A$9:$W$200,23,0)</f>
        <v>0</v>
      </c>
      <c r="E43" s="18">
        <v>6</v>
      </c>
      <c r="F43" s="18"/>
      <c r="G43" s="18"/>
      <c r="H43" s="12">
        <f t="shared" si="3"/>
        <v>6</v>
      </c>
      <c r="I43" s="18">
        <v>3</v>
      </c>
      <c r="J43" s="18"/>
      <c r="K43" s="18"/>
      <c r="L43" s="12">
        <f t="shared" si="4"/>
        <v>3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VLOOKUP($A44,'12.6'!$A$9:$W$200,23,0)</f>
        <v>0</v>
      </c>
      <c r="E44" s="18">
        <v>6</v>
      </c>
      <c r="F44" s="18"/>
      <c r="G44" s="18"/>
      <c r="H44" s="12">
        <f t="shared" si="3"/>
        <v>6</v>
      </c>
      <c r="I44" s="18"/>
      <c r="J44" s="18"/>
      <c r="K44" s="18"/>
      <c r="L44" s="12">
        <f t="shared" si="4"/>
        <v>0</v>
      </c>
      <c r="M44" s="18"/>
      <c r="N44" s="18"/>
      <c r="O44" s="18"/>
      <c r="P44" s="18"/>
      <c r="Q44" s="18"/>
      <c r="R44" s="14">
        <f t="shared" si="5"/>
        <v>0</v>
      </c>
      <c r="S44" s="18">
        <v>5</v>
      </c>
      <c r="T44" s="18"/>
      <c r="U44" s="12">
        <f t="shared" si="0"/>
        <v>5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VLOOKUP($A45,'12.6'!$A$9:$W$200,23,0)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VLOOKUP($A46,'12.6'!$A$9:$W$200,23,0)</f>
        <v>0</v>
      </c>
      <c r="E46" s="18">
        <v>6</v>
      </c>
      <c r="F46" s="18"/>
      <c r="G46" s="18"/>
      <c r="H46" s="12">
        <f t="shared" si="3"/>
        <v>6</v>
      </c>
      <c r="I46" s="18">
        <v>3</v>
      </c>
      <c r="J46" s="18"/>
      <c r="K46" s="18"/>
      <c r="L46" s="12">
        <f t="shared" si="4"/>
        <v>3</v>
      </c>
      <c r="M46" s="18"/>
      <c r="N46" s="18"/>
      <c r="O46" s="18"/>
      <c r="P46" s="18"/>
      <c r="Q46" s="18"/>
      <c r="R46" s="14">
        <f t="shared" si="5"/>
        <v>0</v>
      </c>
      <c r="S46" s="18">
        <v>4</v>
      </c>
      <c r="T46" s="18"/>
      <c r="U46" s="12">
        <f t="shared" si="0"/>
        <v>4</v>
      </c>
      <c r="V46" s="12">
        <f t="shared" si="1"/>
        <v>-1</v>
      </c>
      <c r="W46" s="18"/>
      <c r="X46" s="19">
        <f t="shared" si="2"/>
        <v>1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VLOOKUP($A47,'12.6'!$A$9:$W$200,23,0)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VLOOKUP($A48,'12.6'!$A$9:$W$200,23,0)</f>
        <v>0</v>
      </c>
      <c r="E48" s="18">
        <v>6</v>
      </c>
      <c r="F48" s="18"/>
      <c r="G48" s="18"/>
      <c r="H48" s="12">
        <f t="shared" si="3"/>
        <v>6</v>
      </c>
      <c r="I48" s="18">
        <v>5</v>
      </c>
      <c r="J48" s="18"/>
      <c r="K48" s="18"/>
      <c r="L48" s="12">
        <f t="shared" si="4"/>
        <v>5</v>
      </c>
      <c r="M48" s="18"/>
      <c r="N48" s="18"/>
      <c r="O48" s="18"/>
      <c r="P48" s="18"/>
      <c r="Q48" s="18"/>
      <c r="R48" s="14">
        <f t="shared" si="5"/>
        <v>0</v>
      </c>
      <c r="S48" s="18">
        <v>1</v>
      </c>
      <c r="T48" s="18"/>
      <c r="U48" s="12">
        <f t="shared" si="0"/>
        <v>1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VLOOKUP($A49,'12.6'!$A$9:$W$200,23,0)</f>
        <v>0</v>
      </c>
      <c r="E49" s="18">
        <v>6</v>
      </c>
      <c r="F49" s="18"/>
      <c r="G49" s="18"/>
      <c r="H49" s="12">
        <f t="shared" si="3"/>
        <v>6</v>
      </c>
      <c r="I49" s="18">
        <v>1</v>
      </c>
      <c r="J49" s="18"/>
      <c r="K49" s="18"/>
      <c r="L49" s="12">
        <f t="shared" si="4"/>
        <v>1</v>
      </c>
      <c r="M49" s="18"/>
      <c r="N49" s="18"/>
      <c r="O49" s="18"/>
      <c r="P49" s="18"/>
      <c r="Q49" s="18"/>
      <c r="R49" s="14">
        <f t="shared" si="5"/>
        <v>0</v>
      </c>
      <c r="S49" s="18">
        <v>5</v>
      </c>
      <c r="T49" s="18"/>
      <c r="U49" s="12">
        <f t="shared" si="0"/>
        <v>5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VLOOKUP($A50,'12.6'!$A$9:$W$200,23,0)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VLOOKUP($A51,'12.6'!$A$9:$W$200,23,0)</f>
        <v>0</v>
      </c>
      <c r="E51" s="18">
        <v>6</v>
      </c>
      <c r="F51" s="18"/>
      <c r="G51" s="18"/>
      <c r="H51" s="12">
        <f t="shared" si="3"/>
        <v>6</v>
      </c>
      <c r="I51" s="18">
        <v>4</v>
      </c>
      <c r="J51" s="18"/>
      <c r="K51" s="18"/>
      <c r="L51" s="12">
        <f t="shared" si="4"/>
        <v>4</v>
      </c>
      <c r="M51" s="18"/>
      <c r="N51" s="18"/>
      <c r="O51" s="18"/>
      <c r="P51" s="18"/>
      <c r="Q51" s="18"/>
      <c r="R51" s="14">
        <f t="shared" si="5"/>
        <v>0</v>
      </c>
      <c r="S51" s="18">
        <v>2</v>
      </c>
      <c r="T51" s="18"/>
      <c r="U51" s="12">
        <f t="shared" si="0"/>
        <v>2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VLOOKUP($A52,'12.6'!$A$9:$W$200,23,0)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VLOOKUP($A53,'12.6'!$A$9:$W$200,23,0)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VLOOKUP($A54,'12.6'!$A$9:$W$200,23,0)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VLOOKUP($A55,'12.6'!$A$9:$W$200,23,0)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VLOOKUP($A56,'12.6'!$A$9:$W$200,23,0)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VLOOKUP($A57,'12.6'!$A$9:$W$200,23,0)</f>
        <v>0</v>
      </c>
      <c r="E57" s="18"/>
      <c r="F57" s="18"/>
      <c r="G57" s="18"/>
      <c r="H57" s="12">
        <f t="shared" si="3"/>
        <v>0</v>
      </c>
      <c r="I57" s="18"/>
      <c r="J57" s="18"/>
      <c r="K57" s="18"/>
      <c r="L57" s="12">
        <f t="shared" si="4"/>
        <v>0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VLOOKUP($A58,'12.6'!$A$9:$W$200,23,0)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VLOOKUP($A59,'12.6'!$A$9:$W$200,23,0)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VLOOKUP($A60,'12.6'!$A$9:$W$200,23,0)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VLOOKUP($A61,'12.6'!$A$9:$W$200,23,0)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VLOOKUP($A62,'12.6'!$A$9:$W$200,23,0)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VLOOKUP($A63,'12.6'!$A$9:$W$200,23,0)</f>
        <v>6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>
        <v>6</v>
      </c>
      <c r="T63" s="18"/>
      <c r="U63" s="12">
        <f>S63+T63</f>
        <v>6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VLOOKUP($A64,'12.6'!$A$9:$W$200,23,0)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VLOOKUP($A65,'12.6'!$A$9:$W$200,23,0)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VLOOKUP($A66,'12.6'!$A$9:$W$200,23,0)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VLOOKUP($A67,'12.6'!$A$9:$W$200,23,0)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VLOOKUP($A68,'12.6'!$A$9:$W$200,23,0)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VLOOKUP($A69,'12.6'!$A$9:$W$200,23,0)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VLOOKUP($A70,'12.6'!$A$9:$W$200,23,0)</f>
        <v>0</v>
      </c>
      <c r="E70" s="18">
        <v>4</v>
      </c>
      <c r="F70" s="18"/>
      <c r="G70" s="18"/>
      <c r="H70" s="12">
        <f>SUM(E70:G70)</f>
        <v>4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2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VLOOKUP($A71,'12.6'!$A$9:$W$200,23,0)</f>
        <v>0</v>
      </c>
      <c r="E71" s="18">
        <v>3</v>
      </c>
      <c r="F71" s="18"/>
      <c r="G71" s="18"/>
      <c r="H71" s="12">
        <f>SUM(E71:G71)</f>
        <v>3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2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VLOOKUP($A72,'12.6'!$A$9:$W$200,23,0)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2</v>
      </c>
      <c r="J72" s="18"/>
      <c r="K72" s="18"/>
      <c r="L72" s="12">
        <f t="shared" si="4"/>
        <v>2</v>
      </c>
      <c r="M72" s="18"/>
      <c r="N72" s="18"/>
      <c r="O72" s="18"/>
      <c r="P72" s="18"/>
      <c r="Q72" s="18"/>
      <c r="R72" s="14">
        <f t="shared" si="5"/>
        <v>0</v>
      </c>
      <c r="S72" s="18">
        <v>5</v>
      </c>
      <c r="T72" s="18"/>
      <c r="U72" s="12">
        <f t="shared" si="13"/>
        <v>5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VLOOKUP($A73,'12.6'!$A$9:$W$200,23,0)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VLOOKUP($A74,'12.6'!$A$9:$W$200,23,0)</f>
        <v>1</v>
      </c>
      <c r="E74" s="18">
        <v>2</v>
      </c>
      <c r="F74" s="18"/>
      <c r="G74" s="18"/>
      <c r="H74" s="12">
        <f t="shared" ref="H74:H87" si="15">SUM(E74:G74)</f>
        <v>2</v>
      </c>
      <c r="I74" s="18"/>
      <c r="J74" s="18"/>
      <c r="K74" s="18"/>
      <c r="L74" s="12">
        <f t="shared" ref="L74:L137" si="16">SUM(I74:K74)</f>
        <v>0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VLOOKUP($A75,'12.6'!$A$9:$W$200,23,0)</f>
        <v>0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3</v>
      </c>
      <c r="W75" s="18">
        <v>3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VLOOKUP($A76,'12.6'!$A$9:$W$200,23,0)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VLOOKUP($A77,'12.6'!$A$9:$W$200,23,0)</f>
        <v>2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1</v>
      </c>
      <c r="W77" s="18">
        <v>1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VLOOKUP($A78,'12.6'!$A$9:$W$200,23,0)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VLOOKUP($A79,'12.6'!$A$9:$W$200,23,0)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VLOOKUP($A80,'12.6'!$A$9:$W$200,23,0)</f>
        <v>4</v>
      </c>
      <c r="E80" s="18"/>
      <c r="F80" s="18"/>
      <c r="G80" s="18"/>
      <c r="H80" s="12">
        <f t="shared" si="15"/>
        <v>0</v>
      </c>
      <c r="I80" s="18">
        <v>2</v>
      </c>
      <c r="J80" s="18"/>
      <c r="K80" s="18"/>
      <c r="L80" s="12">
        <f t="shared" si="16"/>
        <v>2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2</v>
      </c>
      <c r="W80" s="18">
        <v>1</v>
      </c>
      <c r="X80" s="19">
        <f t="shared" si="19"/>
        <v>-1</v>
      </c>
      <c r="Y80" s="98" t="s">
        <v>70</v>
      </c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VLOOKUP($A81,'12.6'!$A$9:$W$200,23,0)</f>
        <v>1</v>
      </c>
      <c r="E81" s="18"/>
      <c r="F81" s="18"/>
      <c r="G81" s="18"/>
      <c r="H81" s="12">
        <f t="shared" si="15"/>
        <v>0</v>
      </c>
      <c r="I81" s="18"/>
      <c r="J81" s="18"/>
      <c r="K81" s="18"/>
      <c r="L81" s="12">
        <f t="shared" si="16"/>
        <v>0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0</v>
      </c>
      <c r="W81" s="18"/>
      <c r="X81" s="19">
        <f t="shared" si="19"/>
        <v>0</v>
      </c>
      <c r="Y81" s="98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VLOOKUP($A82,'12.6'!$A$9:$W$200,23,0)</f>
        <v>2</v>
      </c>
      <c r="E82" s="18"/>
      <c r="F82" s="18"/>
      <c r="G82" s="18"/>
      <c r="H82" s="12">
        <f t="shared" si="15"/>
        <v>0</v>
      </c>
      <c r="I82" s="18"/>
      <c r="J82" s="18"/>
      <c r="K82" s="18"/>
      <c r="L82" s="12">
        <f t="shared" si="16"/>
        <v>0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2</v>
      </c>
      <c r="W82" s="18">
        <v>3</v>
      </c>
      <c r="X82" s="19">
        <f t="shared" si="19"/>
        <v>1</v>
      </c>
      <c r="Y82" s="98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VLOOKUP($A83,'12.6'!$A$9:$W$200,23,0)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VLOOKUP($A84,'12.6'!$A$9:$W$200,23,0)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VLOOKUP($A85,'12.6'!$A$9:$W$200,23,0)</f>
        <v>2</v>
      </c>
      <c r="E85" s="18"/>
      <c r="F85" s="18"/>
      <c r="G85" s="18"/>
      <c r="H85" s="12">
        <f t="shared" si="15"/>
        <v>0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-1</v>
      </c>
      <c r="W85" s="18">
        <v>1</v>
      </c>
      <c r="X85" s="19">
        <f t="shared" si="19"/>
        <v>2</v>
      </c>
      <c r="Y85" s="101" t="s">
        <v>70</v>
      </c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VLOOKUP($A86,'12.6'!$A$9:$W$200,23,0)</f>
        <v>2</v>
      </c>
      <c r="E86" s="18"/>
      <c r="F86" s="18"/>
      <c r="G86" s="18"/>
      <c r="H86" s="12">
        <f t="shared" si="15"/>
        <v>0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2</v>
      </c>
      <c r="W86" s="18">
        <v>1</v>
      </c>
      <c r="X86" s="19">
        <f t="shared" si="19"/>
        <v>-1</v>
      </c>
      <c r="Y86" s="101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VLOOKUP($A87,'12.6'!$A$9:$W$200,23,0)</f>
        <v>0</v>
      </c>
      <c r="E87" s="18"/>
      <c r="F87" s="18"/>
      <c r="G87" s="18"/>
      <c r="H87" s="12">
        <f t="shared" si="15"/>
        <v>0</v>
      </c>
      <c r="I87" s="18"/>
      <c r="J87" s="18"/>
      <c r="K87" s="18"/>
      <c r="L87" s="12">
        <f t="shared" si="16"/>
        <v>0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VLOOKUP($A88,'12.6'!$A$9:$W$200,23,0)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VLOOKUP($A89,'12.6'!$A$9:$W$200,23,0)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VLOOKUP($A90,'12.6'!$A$9:$W$200,23,0)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VLOOKUP($A92,'12.6'!$A$9:$W$200,23,0)</f>
        <v>0</v>
      </c>
      <c r="E92" s="18">
        <v>1</v>
      </c>
      <c r="F92" s="18"/>
      <c r="G92" s="18"/>
      <c r="H92" s="12">
        <f t="shared" si="12"/>
        <v>1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VLOOKUP($A93,'12.6'!$A$9:$W$200,23,0)</f>
        <v>0</v>
      </c>
      <c r="E93" s="18">
        <v>1</v>
      </c>
      <c r="F93" s="18"/>
      <c r="G93" s="18"/>
      <c r="H93" s="12">
        <f t="shared" si="12"/>
        <v>1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VLOOKUP($A94,'12.6'!$A$9:$W$200,23,0)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VLOOKUP($A95,'12.6'!$A$9:$W$200,23,0)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VLOOKUP($A96,'12.6'!$A$9:$W$200,23,0)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VLOOKUP($A97,'12.6'!$A$9:$W$200,23,0)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VLOOKUP($A98,'12.6'!$A$9:$W$200,23,0)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VLOOKUP($A99,'12.6'!$A$9:$W$200,23,0)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VLOOKUP($A100,'12.6'!$A$9:$W$200,23,0)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VLOOKUP($A101,'12.6'!$A$9:$W$200,23,0)</f>
        <v>1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VLOOKUP($A102,'12.6'!$A$9:$W$200,23,0)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VLOOKUP($A103,'12.6'!$A$9:$W$200,23,0)</f>
        <v>1</v>
      </c>
      <c r="E103" s="18">
        <v>1</v>
      </c>
      <c r="F103" s="18"/>
      <c r="G103" s="18"/>
      <c r="H103" s="12">
        <f t="shared" si="12"/>
        <v>1</v>
      </c>
      <c r="I103" s="18">
        <v>1</v>
      </c>
      <c r="J103" s="18"/>
      <c r="K103" s="18"/>
      <c r="L103" s="12">
        <f t="shared" si="16"/>
        <v>1</v>
      </c>
      <c r="M103" s="18">
        <v>1</v>
      </c>
      <c r="N103" s="18"/>
      <c r="O103" s="18"/>
      <c r="P103" s="18"/>
      <c r="Q103" s="18"/>
      <c r="R103" s="14">
        <f t="shared" si="20"/>
        <v>1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VLOOKUP($A104,'12.6'!$A$9:$W$200,23,0)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VLOOKUP($A105,'12.6'!$A$9:$W$200,23,0)</f>
        <v>1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>
        <v>1</v>
      </c>
      <c r="T105" s="18"/>
      <c r="U105" s="12">
        <f t="shared" si="22"/>
        <v>1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VLOOKUP($A106,'12.6'!$A$9:$W$200,23,0)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VLOOKUP($A107,'12.6'!$A$9:$W$200,23,0)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VLOOKUP($A108,'12.6'!$A$9:$W$200,23,0)</f>
        <v>0</v>
      </c>
      <c r="E108" s="18">
        <v>6</v>
      </c>
      <c r="F108" s="18"/>
      <c r="G108" s="18"/>
      <c r="H108" s="12">
        <f>SUM(E108:G108)</f>
        <v>6</v>
      </c>
      <c r="I108" s="18">
        <v>3</v>
      </c>
      <c r="J108" s="18"/>
      <c r="K108" s="18"/>
      <c r="L108" s="12">
        <f t="shared" si="16"/>
        <v>3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3</v>
      </c>
      <c r="W108" s="18">
        <v>3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VLOOKUP($A109,'12.6'!$A$9:$W$200,23,0)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VLOOKUP($A110,'12.6'!$A$9:$W$200,23,0)</f>
        <v>0</v>
      </c>
      <c r="E110" s="18">
        <v>6</v>
      </c>
      <c r="F110" s="18"/>
      <c r="G110" s="18"/>
      <c r="H110" s="12">
        <f>SUM(E110:G110)</f>
        <v>6</v>
      </c>
      <c r="I110" s="18">
        <v>3</v>
      </c>
      <c r="J110" s="18"/>
      <c r="K110" s="18"/>
      <c r="L110" s="12">
        <f t="shared" si="16"/>
        <v>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3</v>
      </c>
      <c r="W110" s="18">
        <v>3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VLOOKUP($A111,'12.6'!$A$9:$W$200,23,0)</f>
        <v>0</v>
      </c>
      <c r="E111" s="18">
        <v>6</v>
      </c>
      <c r="F111" s="18"/>
      <c r="G111" s="18"/>
      <c r="H111" s="12">
        <f t="shared" si="12"/>
        <v>6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6</v>
      </c>
      <c r="W111" s="18">
        <v>6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VLOOKUP($A112,'12.6'!$A$9:$W$200,23,0)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VLOOKUP($A113,'12.6'!$A$9:$W$200,23,0)</f>
        <v>0</v>
      </c>
      <c r="E113" s="18">
        <v>8</v>
      </c>
      <c r="F113" s="18"/>
      <c r="G113" s="18"/>
      <c r="H113" s="12">
        <f t="shared" si="12"/>
        <v>8</v>
      </c>
      <c r="I113" s="18">
        <v>4</v>
      </c>
      <c r="J113" s="18"/>
      <c r="K113" s="18"/>
      <c r="L113" s="12">
        <f t="shared" si="16"/>
        <v>4</v>
      </c>
      <c r="M113" s="18"/>
      <c r="N113" s="18"/>
      <c r="O113" s="18"/>
      <c r="P113" s="18"/>
      <c r="Q113" s="18"/>
      <c r="R113" s="14">
        <f t="shared" si="20"/>
        <v>0</v>
      </c>
      <c r="S113" s="18">
        <v>4</v>
      </c>
      <c r="T113" s="18"/>
      <c r="U113" s="12">
        <f t="shared" si="25"/>
        <v>4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VLOOKUP($A114,'12.6'!$A$9:$W$200,23,0)</f>
        <v>6</v>
      </c>
      <c r="E114" s="18"/>
      <c r="F114" s="18"/>
      <c r="G114" s="18"/>
      <c r="H114" s="12">
        <f>SUM(E114:G114)</f>
        <v>0</v>
      </c>
      <c r="I114" s="18">
        <v>3</v>
      </c>
      <c r="J114" s="18"/>
      <c r="K114" s="18"/>
      <c r="L114" s="12">
        <f t="shared" si="16"/>
        <v>3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3</v>
      </c>
      <c r="W114" s="18">
        <v>3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VLOOKUP($A115,'12.6'!$A$9:$W$200,23,0)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VLOOKUP($A116,'12.6'!$A$9:$W$200,23,0)</f>
        <v>10</v>
      </c>
      <c r="E116" s="18"/>
      <c r="F116" s="18"/>
      <c r="G116" s="18"/>
      <c r="H116" s="12">
        <f>SUM(E116:G116)</f>
        <v>0</v>
      </c>
      <c r="I116" s="18">
        <v>1</v>
      </c>
      <c r="J116" s="18"/>
      <c r="K116" s="18"/>
      <c r="L116" s="12">
        <f t="shared" si="16"/>
        <v>1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9</v>
      </c>
      <c r="W116" s="18">
        <v>9</v>
      </c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VLOOKUP($A117,'12.6'!$A$9:$W$200,23,0)</f>
        <v>0</v>
      </c>
      <c r="E117" s="18">
        <v>10</v>
      </c>
      <c r="F117" s="18"/>
      <c r="G117" s="18"/>
      <c r="H117" s="12">
        <f t="shared" si="12"/>
        <v>10</v>
      </c>
      <c r="I117" s="18">
        <v>1</v>
      </c>
      <c r="J117" s="18"/>
      <c r="K117" s="18"/>
      <c r="L117" s="12">
        <f t="shared" si="16"/>
        <v>1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9</v>
      </c>
      <c r="W117" s="18">
        <v>9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VLOOKUP($A118,'12.6'!$A$9:$W$200,23,0)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VLOOKUP($A119,'12.6'!$A$9:$W$200,23,0)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VLOOKUP($A120,'12.6'!$A$9:$W$200,23,0)</f>
        <v>4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4</v>
      </c>
      <c r="W120" s="18">
        <v>4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VLOOKUP($A121,'12.6'!$A$9:$W$200,23,0)</f>
        <v>0</v>
      </c>
      <c r="E121" s="18">
        <v>64</v>
      </c>
      <c r="F121" s="18"/>
      <c r="G121" s="18"/>
      <c r="H121" s="12">
        <f t="shared" si="27"/>
        <v>64</v>
      </c>
      <c r="I121" s="18">
        <v>12</v>
      </c>
      <c r="J121" s="18"/>
      <c r="K121" s="18"/>
      <c r="L121" s="12">
        <f t="shared" si="16"/>
        <v>12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52</v>
      </c>
      <c r="W121" s="18">
        <f>27+24</f>
        <v>51</v>
      </c>
      <c r="X121" s="19">
        <f t="shared" si="30"/>
        <v>-1</v>
      </c>
      <c r="Y121" s="21" t="s">
        <v>43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VLOOKUP($A122,'12.6'!$A$9:$W$200,23,0)</f>
        <v>16</v>
      </c>
      <c r="E122" s="18"/>
      <c r="F122" s="18"/>
      <c r="G122" s="18"/>
      <c r="H122" s="12">
        <f t="shared" si="27"/>
        <v>0</v>
      </c>
      <c r="I122" s="18">
        <v>6</v>
      </c>
      <c r="J122" s="18"/>
      <c r="K122" s="18"/>
      <c r="L122" s="12">
        <f t="shared" si="16"/>
        <v>6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10</v>
      </c>
      <c r="W122" s="18">
        <v>10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VLOOKUP($A123,'12.6'!$A$9:$W$200,23,0)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VLOOKUP($A124,'12.6'!$A$9:$W$200,23,0)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VLOOKUP($A125,'12.6'!$A$9:$W$200,23,0)</f>
        <v>29</v>
      </c>
      <c r="E125" s="18"/>
      <c r="F125" s="18"/>
      <c r="G125" s="18"/>
      <c r="H125" s="12">
        <f t="shared" si="27"/>
        <v>0</v>
      </c>
      <c r="I125" s="18">
        <v>11</v>
      </c>
      <c r="J125" s="18"/>
      <c r="K125" s="18"/>
      <c r="L125" s="12">
        <f t="shared" si="16"/>
        <v>11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18</v>
      </c>
      <c r="W125" s="18">
        <v>18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VLOOKUP($A126,'12.6'!$A$9:$W$200,23,0)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VLOOKUP($A127,'12.6'!$A$9:$W$200,23,0)</f>
        <v>6</v>
      </c>
      <c r="E127" s="18"/>
      <c r="F127" s="18"/>
      <c r="G127" s="18"/>
      <c r="H127" s="12">
        <f t="shared" si="27"/>
        <v>0</v>
      </c>
      <c r="I127" s="18">
        <v>6</v>
      </c>
      <c r="J127" s="18"/>
      <c r="K127" s="18"/>
      <c r="L127" s="12">
        <f t="shared" si="16"/>
        <v>6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VLOOKUP($A128,'12.6'!$A$9:$W$200,23,0)</f>
        <v>19</v>
      </c>
      <c r="E128" s="18"/>
      <c r="F128" s="18"/>
      <c r="G128" s="18"/>
      <c r="H128" s="12">
        <f t="shared" si="27"/>
        <v>0</v>
      </c>
      <c r="I128" s="18">
        <v>10</v>
      </c>
      <c r="J128" s="18"/>
      <c r="K128" s="18"/>
      <c r="L128" s="12">
        <f t="shared" si="16"/>
        <v>10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9</v>
      </c>
      <c r="W128" s="18">
        <v>9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VLOOKUP($A129,'12.6'!$A$9:$W$200,23,0)</f>
        <v>0</v>
      </c>
      <c r="E129" s="18"/>
      <c r="F129" s="18"/>
      <c r="G129" s="18"/>
      <c r="H129" s="12">
        <f t="shared" si="27"/>
        <v>0</v>
      </c>
      <c r="I129" s="18"/>
      <c r="J129" s="18"/>
      <c r="K129" s="18"/>
      <c r="L129" s="12">
        <f t="shared" si="16"/>
        <v>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0</v>
      </c>
      <c r="W129" s="18"/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VLOOKUP($A130,'12.6'!$A$9:$W$200,23,0)</f>
        <v>15</v>
      </c>
      <c r="E130" s="18"/>
      <c r="F130" s="18"/>
      <c r="G130" s="18"/>
      <c r="H130" s="12">
        <f t="shared" si="12"/>
        <v>0</v>
      </c>
      <c r="I130" s="18">
        <v>8</v>
      </c>
      <c r="J130" s="18"/>
      <c r="K130" s="18"/>
      <c r="L130" s="12">
        <f t="shared" si="16"/>
        <v>8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7</v>
      </c>
      <c r="W130" s="18">
        <v>7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VLOOKUP($A132,'12.6'!$A$9:$W$200,23,0)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VLOOKUP($A133,'12.6'!$A$9:$W$200,23,0)</f>
        <v>3</v>
      </c>
      <c r="E133" s="18"/>
      <c r="F133" s="18"/>
      <c r="G133" s="18"/>
      <c r="H133" s="12">
        <f t="shared" ref="H133:H156" si="31">SUM(E133:G133)</f>
        <v>0</v>
      </c>
      <c r="I133" s="18">
        <v>3</v>
      </c>
      <c r="J133" s="18"/>
      <c r="K133" s="18"/>
      <c r="L133" s="12">
        <f t="shared" si="16"/>
        <v>3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VLOOKUP($A134,'12.6'!$A$9:$W$200,23,0)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VLOOKUP($A135,'12.6'!$A$9:$W$200,23,0)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VLOOKUP($A136,'12.6'!$A$9:$W$200,23,0)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98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VLOOKUP($A137,'12.6'!$A$9:$W$200,23,0)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VLOOKUP($A138,'12.6'!$A$9:$W$200,23,0)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VLOOKUP($A139,'12.6'!$A$9:$W$200,23,0)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VLOOKUP($A140,'12.6'!$A$9:$W$200,23,0)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VLOOKUP($A141,'12.6'!$A$9:$W$200,23,0)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VLOOKUP($A142,'12.6'!$A$9:$W$200,23,0)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VLOOKUP($A143,'12.6'!$A$9:$W$200,23,0)</f>
        <v>10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10</v>
      </c>
      <c r="W143" s="18">
        <v>10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VLOOKUP($A144,'12.6'!$A$9:$W$200,23,0)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VLOOKUP($A145,'12.6'!$A$9:$W$200,23,0)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VLOOKUP($A146,'12.6'!$A$9:$W$200,23,0)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VLOOKUP($A147,'12.6'!$A$9:$W$200,23,0)</f>
        <v>7</v>
      </c>
      <c r="E147" s="18"/>
      <c r="F147" s="18"/>
      <c r="G147" s="18"/>
      <c r="H147" s="12">
        <f t="shared" si="31"/>
        <v>0</v>
      </c>
      <c r="I147" s="18">
        <v>1</v>
      </c>
      <c r="J147" s="18"/>
      <c r="K147" s="18"/>
      <c r="L147" s="12">
        <f t="shared" si="35"/>
        <v>1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VLOOKUP($A148,'12.6'!$A$9:$W$200,23,0)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VLOOKUP($A149,'12.6'!$A$9:$W$200,23,0)</f>
        <v>12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12</v>
      </c>
      <c r="W149" s="18">
        <v>12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VLOOKUP($A150,'12.6'!$A$9:$W$200,23,0)</f>
        <v>11</v>
      </c>
      <c r="E150" s="18"/>
      <c r="F150" s="18"/>
      <c r="G150" s="18"/>
      <c r="H150" s="12">
        <f t="shared" si="31"/>
        <v>0</v>
      </c>
      <c r="I150" s="18">
        <v>1</v>
      </c>
      <c r="J150" s="18"/>
      <c r="K150" s="18"/>
      <c r="L150" s="12">
        <f t="shared" si="35"/>
        <v>1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10</v>
      </c>
      <c r="W150" s="18">
        <v>10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VLOOKUP($A151,'12.6'!$A$9:$W$200,23,0)</f>
        <v>2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2</v>
      </c>
      <c r="W151" s="18">
        <v>2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VLOOKUP($A152,'12.6'!$A$9:$W$200,23,0)</f>
        <v>8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8</v>
      </c>
      <c r="W152" s="18">
        <v>8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VLOOKUP($A153,'12.6'!$A$9:$W$200,23,0)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VLOOKUP($A154,'12.6'!$A$9:$W$200,23,0)</f>
        <v>14</v>
      </c>
      <c r="E154" s="18"/>
      <c r="F154" s="18"/>
      <c r="G154" s="18"/>
      <c r="H154" s="12">
        <f t="shared" si="31"/>
        <v>0</v>
      </c>
      <c r="I154" s="18">
        <v>6</v>
      </c>
      <c r="J154" s="18"/>
      <c r="K154" s="18"/>
      <c r="L154" s="12">
        <f t="shared" si="35"/>
        <v>6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8</v>
      </c>
      <c r="W154" s="18">
        <v>8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VLOOKUP($A155,'12.6'!$A$9:$W$200,23,0)</f>
        <v>28</v>
      </c>
      <c r="E155" s="18"/>
      <c r="F155" s="18"/>
      <c r="G155" s="18"/>
      <c r="H155" s="12">
        <f t="shared" si="31"/>
        <v>0</v>
      </c>
      <c r="I155" s="18">
        <v>8</v>
      </c>
      <c r="J155" s="18"/>
      <c r="K155" s="18"/>
      <c r="L155" s="12">
        <f t="shared" si="35"/>
        <v>8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20</v>
      </c>
      <c r="W155" s="18">
        <v>20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VLOOKUP($A156,'12.6'!$A$9:$W$200,23,0)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VLOOKUP($A157,'12.6'!$A$9:$W$200,23,0)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VLOOKUP($A158,'12.6'!$A$9:$W$200,23,0)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VLOOKUP($A159,'12.6'!$A$9:$W$200,23,0)</f>
        <v>0</v>
      </c>
      <c r="E159" s="18"/>
      <c r="F159" s="18"/>
      <c r="G159" s="18"/>
      <c r="H159" s="12">
        <f t="shared" si="41"/>
        <v>0</v>
      </c>
      <c r="I159" s="18"/>
      <c r="J159" s="18"/>
      <c r="K159" s="18"/>
      <c r="L159" s="12">
        <f t="shared" si="35"/>
        <v>0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VLOOKUP($A160,'12.6'!$A$9:$W$200,23,0)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VLOOKUP($A161,'12.6'!$A$9:$W$200,23,0)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VLOOKUP($A162,'12.6'!$A$9:$W$200,23,0)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VLOOKUP($A163,'12.6'!$A$9:$W$200,23,0)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VLOOKUP($A164,'12.6'!$A$9:$W$200,23,0)</f>
        <v>0</v>
      </c>
      <c r="E164" s="18">
        <v>2</v>
      </c>
      <c r="F164" s="18"/>
      <c r="G164" s="18"/>
      <c r="H164" s="12">
        <f t="shared" si="41"/>
        <v>2</v>
      </c>
      <c r="I164" s="18">
        <v>2</v>
      </c>
      <c r="J164" s="18"/>
      <c r="K164" s="18"/>
      <c r="L164" s="12">
        <f t="shared" si="35"/>
        <v>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VLOOKUP($A165,'12.6'!$A$9:$W$200,23,0)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VLOOKUP($A166,'12.6'!$A$9:$W$200,23,0)</f>
        <v>0</v>
      </c>
      <c r="E166" s="18"/>
      <c r="F166" s="18"/>
      <c r="G166" s="18"/>
      <c r="H166" s="12">
        <f t="shared" si="41"/>
        <v>0</v>
      </c>
      <c r="I166" s="18"/>
      <c r="J166" s="18"/>
      <c r="K166" s="18"/>
      <c r="L166" s="12">
        <f t="shared" si="35"/>
        <v>0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VLOOKUP($A167,'12.6'!$A$9:$W$200,23,0)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VLOOKUP($A168,'12.6'!$A$9:$W$200,23,0)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VLOOKUP($A169,'12.6'!$A$9:$W$200,23,0)</f>
        <v>0</v>
      </c>
      <c r="E169" s="18">
        <v>14</v>
      </c>
      <c r="F169" s="18"/>
      <c r="G169" s="18"/>
      <c r="H169" s="12">
        <f>SUM(E169:G169)</f>
        <v>14</v>
      </c>
      <c r="I169" s="18">
        <v>14</v>
      </c>
      <c r="J169" s="18"/>
      <c r="K169" s="18"/>
      <c r="L169" s="12">
        <f t="shared" si="35"/>
        <v>14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VLOOKUP($A170,'12.6'!$A$9:$W$200,23,0)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VLOOKUP($A171,'12.6'!$A$9:$W$200,23,0)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VLOOKUP($A172,'12.6'!$A$9:$W$200,23,0)</f>
        <v>0</v>
      </c>
      <c r="E172" s="18">
        <v>7</v>
      </c>
      <c r="F172" s="18"/>
      <c r="G172" s="18"/>
      <c r="H172" s="12">
        <f t="shared" si="41"/>
        <v>7</v>
      </c>
      <c r="I172" s="18">
        <v>7</v>
      </c>
      <c r="J172" s="18"/>
      <c r="K172" s="18"/>
      <c r="L172" s="12">
        <f t="shared" si="35"/>
        <v>7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VLOOKUP($A173,'12.6'!$A$9:$W$200,23,0)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VLOOKUP($A174,'12.6'!$A$9:$W$200,23,0)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VLOOKUP($A175,'12.6'!$A$9:$W$200,23,0)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VLOOKUP($A176,'12.6'!$A$9:$W$200,23,0)</f>
        <v>33</v>
      </c>
      <c r="E176" s="18"/>
      <c r="F176" s="18"/>
      <c r="G176" s="18"/>
      <c r="H176" s="12">
        <f>SUM(E176:G176)</f>
        <v>0</v>
      </c>
      <c r="I176" s="18">
        <v>1</v>
      </c>
      <c r="J176" s="18"/>
      <c r="K176" s="18"/>
      <c r="L176" s="12">
        <f t="shared" si="35"/>
        <v>1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32</v>
      </c>
      <c r="W176" s="18">
        <v>32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VLOOKUP($A177,'12.6'!$A$9:$W$200,23,0)</f>
        <v>115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115</v>
      </c>
      <c r="W177" s="18">
        <f>96+19</f>
        <v>115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VLOOKUP($A178,'12.6'!$A$9:$W$200,23,0)</f>
        <v>18</v>
      </c>
      <c r="E178" s="18"/>
      <c r="F178" s="18"/>
      <c r="G178" s="18"/>
      <c r="H178" s="12">
        <f t="shared" si="41"/>
        <v>0</v>
      </c>
      <c r="I178" s="18">
        <v>6</v>
      </c>
      <c r="J178" s="18"/>
      <c r="K178" s="18"/>
      <c r="L178" s="12">
        <f t="shared" si="35"/>
        <v>6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12</v>
      </c>
      <c r="W178" s="18">
        <v>11</v>
      </c>
      <c r="X178" s="19">
        <f t="shared" si="44"/>
        <v>-1</v>
      </c>
      <c r="Y178" s="21" t="s">
        <v>43</v>
      </c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VLOOKUP($A179,'12.6'!$A$9:$W$200,23,0)</f>
        <v>0</v>
      </c>
      <c r="E179" s="18">
        <v>5</v>
      </c>
      <c r="F179" s="18"/>
      <c r="G179" s="18"/>
      <c r="H179" s="12">
        <f t="shared" si="41"/>
        <v>5</v>
      </c>
      <c r="I179" s="18">
        <v>5</v>
      </c>
      <c r="J179" s="18"/>
      <c r="K179" s="18"/>
      <c r="L179" s="12">
        <f t="shared" si="35"/>
        <v>5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VLOOKUP($A180,'12.6'!$A$9:$W$200,23,0)</f>
        <v>0</v>
      </c>
      <c r="E180" s="18">
        <v>10</v>
      </c>
      <c r="F180" s="18"/>
      <c r="G180" s="18"/>
      <c r="H180" s="12">
        <f t="shared" si="41"/>
        <v>10</v>
      </c>
      <c r="I180" s="18">
        <v>10</v>
      </c>
      <c r="J180" s="18"/>
      <c r="K180" s="18"/>
      <c r="L180" s="12">
        <f t="shared" si="35"/>
        <v>10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VLOOKUP($A181,'12.6'!$A$9:$W$200,23,0)</f>
        <v>0</v>
      </c>
      <c r="E181" s="18"/>
      <c r="F181" s="18"/>
      <c r="G181" s="18"/>
      <c r="H181" s="12">
        <f t="shared" si="41"/>
        <v>0</v>
      </c>
      <c r="I181" s="18"/>
      <c r="J181" s="18"/>
      <c r="K181" s="18"/>
      <c r="L181" s="12">
        <f t="shared" si="35"/>
        <v>0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VLOOKUP($A182,'12.6'!$A$9:$W$200,23,0)</f>
        <v>0</v>
      </c>
      <c r="E182" s="18"/>
      <c r="F182" s="18"/>
      <c r="G182" s="18"/>
      <c r="H182" s="12">
        <f t="shared" si="41"/>
        <v>0</v>
      </c>
      <c r="I182" s="18"/>
      <c r="J182" s="18"/>
      <c r="K182" s="18"/>
      <c r="L182" s="12">
        <f t="shared" si="35"/>
        <v>0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VLOOKUP($A183,'12.6'!$A$9:$W$200,23,0)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VLOOKUP($A184,'12.6'!$A$9:$W$200,23,0)</f>
        <v>17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17</v>
      </c>
      <c r="W184" s="18">
        <v>17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VLOOKUP($A185,'12.6'!$A$9:$W$200,23,0)</f>
        <v>74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74</v>
      </c>
      <c r="W185" s="18">
        <v>74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VLOOKUP($A186,'12.6'!$A$9:$W$200,23,0)</f>
        <v>84</v>
      </c>
      <c r="E186" s="18"/>
      <c r="F186" s="18"/>
      <c r="G186" s="18"/>
      <c r="H186" s="12">
        <f t="shared" si="41"/>
        <v>0</v>
      </c>
      <c r="I186" s="18">
        <v>1</v>
      </c>
      <c r="J186" s="18"/>
      <c r="K186" s="18"/>
      <c r="L186" s="12">
        <f t="shared" si="35"/>
        <v>1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83</v>
      </c>
      <c r="W186" s="18">
        <f>72+11</f>
        <v>83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VLOOKUP($A187,'12.6'!$A$9:$W$200,23,0)</f>
        <v>220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220</v>
      </c>
      <c r="W187" s="18">
        <v>220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VLOOKUP($A188,'12.6'!$A$9:$W$200,23,0)</f>
        <v>95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95</v>
      </c>
      <c r="W188" s="18">
        <v>95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VLOOKUP($A189,'12.6'!$A$9:$W$200,23,0)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f>24+17</f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VLOOKUP($A190,'12.6'!$A$9:$W$200,23,0)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VLOOKUP($A191,'12.6'!$A$9:$W$200,23,0)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VLOOKUP($A192,'12.6'!$A$9:$W$200,23,0)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VLOOKUP($A193,'12.6'!$A$9:$W$200,23,0)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VLOOKUP($A194,'12.6'!$A$9:$W$200,23,0)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VLOOKUP($A195,'12.6'!$A$9:$W$200,23,0)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VLOOKUP($A196,'12.6'!$A$9:$W$200,23,0)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VLOOKUP($A197,'12.6'!$A$9:$W$200,23,0)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971</v>
      </c>
      <c r="E200" s="34"/>
      <c r="F200" s="34"/>
      <c r="G200" s="34"/>
      <c r="H200" s="34"/>
      <c r="I200" s="33">
        <f>SUM(I9:I198)</f>
        <v>337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6</v>
      </c>
      <c r="S200" s="33">
        <f>SUM(S9:S198)</f>
        <v>90</v>
      </c>
      <c r="T200" s="34"/>
      <c r="U200" s="34"/>
      <c r="V200" s="35"/>
      <c r="W200" s="33">
        <f>SUM(W9:W198)</f>
        <v>957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Y83:Y84"/>
    <mergeCell ref="Y114:Y116"/>
    <mergeCell ref="Y136:Y137"/>
    <mergeCell ref="Y85:Y86"/>
    <mergeCell ref="Y80:Y82"/>
    <mergeCell ref="N6:N7"/>
    <mergeCell ref="O6:Q6"/>
    <mergeCell ref="Y44:Y46"/>
    <mergeCell ref="R6:R7"/>
    <mergeCell ref="S6:S7"/>
    <mergeCell ref="T6:T7"/>
    <mergeCell ref="U6:U7"/>
    <mergeCell ref="V5:V7"/>
    <mergeCell ref="W5:W7"/>
    <mergeCell ref="X5:X7"/>
    <mergeCell ref="S5:U5"/>
    <mergeCell ref="J6:J7"/>
    <mergeCell ref="K6:K7"/>
    <mergeCell ref="L6:L7"/>
    <mergeCell ref="I6:I7"/>
    <mergeCell ref="M6:M7"/>
    <mergeCell ref="Z5:AB6"/>
    <mergeCell ref="Y74:Y75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</mergeCells>
  <conditionalFormatting sqref="B100:B101">
    <cfRule type="duplicateValues" dxfId="677" priority="28" stopIfTrue="1"/>
  </conditionalFormatting>
  <conditionalFormatting sqref="B132">
    <cfRule type="duplicateValues" dxfId="676" priority="27" stopIfTrue="1"/>
  </conditionalFormatting>
  <conditionalFormatting sqref="B118">
    <cfRule type="duplicateValues" dxfId="675" priority="26" stopIfTrue="1"/>
  </conditionalFormatting>
  <conditionalFormatting sqref="B198">
    <cfRule type="duplicateValues" dxfId="674" priority="25" stopIfTrue="1"/>
  </conditionalFormatting>
  <conditionalFormatting sqref="B201:B274">
    <cfRule type="duplicateValues" dxfId="673" priority="24" stopIfTrue="1"/>
  </conditionalFormatting>
  <conditionalFormatting sqref="B200">
    <cfRule type="duplicateValues" dxfId="672" priority="23" stopIfTrue="1"/>
  </conditionalFormatting>
  <conditionalFormatting sqref="I202">
    <cfRule type="duplicateValues" dxfId="671" priority="22" stopIfTrue="1"/>
  </conditionalFormatting>
  <conditionalFormatting sqref="I202">
    <cfRule type="duplicateValues" dxfId="670" priority="19" stopIfTrue="1"/>
    <cfRule type="duplicateValues" dxfId="669" priority="20" stopIfTrue="1"/>
    <cfRule type="duplicateValues" dxfId="668" priority="21" stopIfTrue="1"/>
  </conditionalFormatting>
  <conditionalFormatting sqref="B20">
    <cfRule type="duplicateValues" dxfId="667" priority="13" stopIfTrue="1"/>
  </conditionalFormatting>
  <conditionalFormatting sqref="B20">
    <cfRule type="duplicateValues" dxfId="666" priority="14" stopIfTrue="1"/>
  </conditionalFormatting>
  <conditionalFormatting sqref="B20">
    <cfRule type="duplicateValues" dxfId="665" priority="15" stopIfTrue="1"/>
  </conditionalFormatting>
  <conditionalFormatting sqref="B20">
    <cfRule type="duplicateValues" dxfId="664" priority="16" stopIfTrue="1"/>
    <cfRule type="duplicateValues" dxfId="663" priority="17" stopIfTrue="1"/>
    <cfRule type="duplicateValues" dxfId="662" priority="18" stopIfTrue="1"/>
  </conditionalFormatting>
  <conditionalFormatting sqref="A20:A25">
    <cfRule type="duplicateValues" dxfId="661" priority="12" stopIfTrue="1"/>
  </conditionalFormatting>
  <conditionalFormatting sqref="A26">
    <cfRule type="duplicateValues" dxfId="660" priority="11" stopIfTrue="1"/>
  </conditionalFormatting>
  <conditionalFormatting sqref="A27">
    <cfRule type="duplicateValues" dxfId="659" priority="10" stopIfTrue="1"/>
  </conditionalFormatting>
  <conditionalFormatting sqref="A28">
    <cfRule type="duplicateValues" dxfId="658" priority="9" stopIfTrue="1"/>
  </conditionalFormatting>
  <conditionalFormatting sqref="A29">
    <cfRule type="duplicateValues" dxfId="657" priority="8" stopIfTrue="1"/>
  </conditionalFormatting>
  <conditionalFormatting sqref="A30">
    <cfRule type="duplicateValues" dxfId="656" priority="7" stopIfTrue="1"/>
  </conditionalFormatting>
  <conditionalFormatting sqref="B275:B65318 B200 B5 B8:B19 B119:B131 B21:B117 B133:B197">
    <cfRule type="duplicateValues" dxfId="655" priority="29" stopIfTrue="1"/>
  </conditionalFormatting>
  <conditionalFormatting sqref="B275:B65318 B200 B5 B8:B19 B102:B117 B119:B131 B21:B99 B133:B197">
    <cfRule type="duplicateValues" dxfId="654" priority="30" stopIfTrue="1"/>
  </conditionalFormatting>
  <conditionalFormatting sqref="A200:A65318 A1:A5 A8:A19 A31:A198">
    <cfRule type="duplicateValues" dxfId="653" priority="31" stopIfTrue="1"/>
  </conditionalFormatting>
  <conditionalFormatting sqref="B200:B65318 B5 B8:B19 B21:B198">
    <cfRule type="duplicateValues" dxfId="652" priority="32" stopIfTrue="1"/>
  </conditionalFormatting>
  <conditionalFormatting sqref="B200:B65318 B1:B5 B8:B19 B21:B198">
    <cfRule type="duplicateValues" dxfId="651" priority="33" stopIfTrue="1"/>
    <cfRule type="duplicateValues" dxfId="650" priority="34" stopIfTrue="1"/>
    <cfRule type="duplicateValues" dxfId="649" priority="35" stopIfTrue="1"/>
  </conditionalFormatting>
  <conditionalFormatting sqref="Y17">
    <cfRule type="duplicateValues" dxfId="648" priority="1" stopIfTrue="1"/>
  </conditionalFormatting>
  <conditionalFormatting sqref="Y17">
    <cfRule type="duplicateValues" dxfId="647" priority="2" stopIfTrue="1"/>
  </conditionalFormatting>
  <conditionalFormatting sqref="Y17">
    <cfRule type="duplicateValues" dxfId="646" priority="3" stopIfTrue="1"/>
  </conditionalFormatting>
  <conditionalFormatting sqref="Y17">
    <cfRule type="duplicateValues" dxfId="645" priority="4" stopIfTrue="1"/>
    <cfRule type="duplicateValues" dxfId="644" priority="5" stopIfTrue="1"/>
    <cfRule type="duplicateValues" dxfId="64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61" activePane="bottomLeft" state="frozen"/>
      <selection activeCell="M32" sqref="M32"/>
      <selection pane="bottomLeft" activeCell="A150" sqref="A150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VLOOKUP($A9,'13.6'!$A$9:$W$200,23,0)</f>
        <v>0</v>
      </c>
      <c r="E9" s="18">
        <v>8</v>
      </c>
      <c r="F9" s="18"/>
      <c r="G9" s="18"/>
      <c r="H9" s="12">
        <f>SUM(E9:G9)</f>
        <v>8</v>
      </c>
      <c r="I9" s="18">
        <v>8</v>
      </c>
      <c r="J9" s="18"/>
      <c r="K9" s="18"/>
      <c r="L9" s="12">
        <f>SUM(I9:K9)</f>
        <v>8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VLOOKUP($A10,'13.6'!$A$9:$W$200,23,0)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VLOOKUP($A11,'13.6'!$A$9:$W$200,23,0)</f>
        <v>0</v>
      </c>
      <c r="E11" s="18">
        <v>6</v>
      </c>
      <c r="F11" s="18"/>
      <c r="G11" s="18"/>
      <c r="H11" s="12">
        <f t="shared" si="3"/>
        <v>6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VLOOKUP($A12,'13.6'!$A$9:$W$200,23,0)</f>
        <v>0</v>
      </c>
      <c r="E12" s="18">
        <v>8</v>
      </c>
      <c r="F12" s="18"/>
      <c r="G12" s="18"/>
      <c r="H12" s="12">
        <f t="shared" si="3"/>
        <v>8</v>
      </c>
      <c r="I12" s="18">
        <v>8</v>
      </c>
      <c r="J12" s="18"/>
      <c r="K12" s="18"/>
      <c r="L12" s="12">
        <f t="shared" si="4"/>
        <v>8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VLOOKUP($A13,'13.6'!$A$9:$W$200,23,0)</f>
        <v>4</v>
      </c>
      <c r="E13" s="18"/>
      <c r="F13" s="18"/>
      <c r="G13" s="18"/>
      <c r="H13" s="12">
        <f t="shared" si="3"/>
        <v>0</v>
      </c>
      <c r="I13" s="18">
        <v>3</v>
      </c>
      <c r="J13" s="18"/>
      <c r="K13" s="18"/>
      <c r="L13" s="12">
        <f t="shared" si="4"/>
        <v>3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</v>
      </c>
      <c r="W13" s="18">
        <v>1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VLOOKUP($A14,'13.6'!$A$9:$W$200,23,0)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VLOOKUP($A15,'13.6'!$A$9:$W$200,23,0)</f>
        <v>0</v>
      </c>
      <c r="E15" s="18">
        <v>6</v>
      </c>
      <c r="F15" s="18"/>
      <c r="G15" s="18"/>
      <c r="H15" s="12">
        <f t="shared" si="3"/>
        <v>6</v>
      </c>
      <c r="I15" s="18">
        <v>4</v>
      </c>
      <c r="J15" s="18"/>
      <c r="K15" s="18"/>
      <c r="L15" s="12">
        <f t="shared" si="4"/>
        <v>4</v>
      </c>
      <c r="M15" s="18"/>
      <c r="N15" s="18"/>
      <c r="O15" s="18"/>
      <c r="P15" s="18"/>
      <c r="Q15" s="18"/>
      <c r="R15" s="14">
        <f t="shared" si="5"/>
        <v>0</v>
      </c>
      <c r="S15" s="18">
        <v>2</v>
      </c>
      <c r="T15" s="18"/>
      <c r="U15" s="12">
        <f t="shared" si="0"/>
        <v>2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VLOOKUP($A16,'13.6'!$A$9:$W$200,23,0)</f>
        <v>0</v>
      </c>
      <c r="E16" s="18">
        <v>6</v>
      </c>
      <c r="F16" s="18"/>
      <c r="G16" s="18"/>
      <c r="H16" s="12">
        <f t="shared" si="3"/>
        <v>6</v>
      </c>
      <c r="I16" s="18">
        <v>5</v>
      </c>
      <c r="J16" s="18"/>
      <c r="K16" s="18"/>
      <c r="L16" s="12">
        <f t="shared" si="4"/>
        <v>5</v>
      </c>
      <c r="M16" s="18"/>
      <c r="N16" s="18"/>
      <c r="O16" s="18"/>
      <c r="P16" s="18"/>
      <c r="Q16" s="18"/>
      <c r="R16" s="14">
        <f t="shared" si="5"/>
        <v>0</v>
      </c>
      <c r="S16" s="18">
        <v>1</v>
      </c>
      <c r="T16" s="18"/>
      <c r="U16" s="12">
        <f t="shared" si="0"/>
        <v>1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VLOOKUP($A17,'13.6'!$A$9:$W$200,23,0)</f>
        <v>0</v>
      </c>
      <c r="E17" s="18">
        <v>6</v>
      </c>
      <c r="F17" s="18"/>
      <c r="G17" s="18"/>
      <c r="H17" s="12">
        <f>SUM(E17:G17)</f>
        <v>6</v>
      </c>
      <c r="I17" s="18">
        <v>6</v>
      </c>
      <c r="J17" s="18"/>
      <c r="K17" s="18"/>
      <c r="L17" s="12">
        <f t="shared" si="4"/>
        <v>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VLOOKUP($A18,'13.6'!$A$9:$W$200,23,0)</f>
        <v>0</v>
      </c>
      <c r="E18" s="18">
        <v>16</v>
      </c>
      <c r="F18" s="18"/>
      <c r="G18" s="18"/>
      <c r="H18" s="12">
        <f>SUM(E18:G18)</f>
        <v>16</v>
      </c>
      <c r="I18" s="18">
        <v>15</v>
      </c>
      <c r="J18" s="18"/>
      <c r="K18" s="18"/>
      <c r="L18" s="12">
        <f t="shared" si="4"/>
        <v>15</v>
      </c>
      <c r="M18" s="18"/>
      <c r="N18" s="18"/>
      <c r="O18" s="18">
        <v>1</v>
      </c>
      <c r="P18" s="18"/>
      <c r="Q18" s="18"/>
      <c r="R18" s="14">
        <f>SUM(M18:Q18)</f>
        <v>1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VLOOKUP($A19,'13.6'!$A$9:$W$200,23,0)</f>
        <v>0</v>
      </c>
      <c r="E19" s="18">
        <v>6</v>
      </c>
      <c r="F19" s="18"/>
      <c r="G19" s="18"/>
      <c r="H19" s="12">
        <f>SUM(E19:G19)</f>
        <v>6</v>
      </c>
      <c r="I19" s="18">
        <v>6</v>
      </c>
      <c r="J19" s="18"/>
      <c r="K19" s="18"/>
      <c r="L19" s="12">
        <f t="shared" si="4"/>
        <v>6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VLOOKUP($A20,'13.6'!$A$9:$W$200,23,0)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VLOOKUP($A21,'13.6'!$A$9:$W$200,23,0)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VLOOKUP($A22,'13.6'!$A$9:$W$200,23,0)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VLOOKUP($A23,'13.6'!$A$9:$W$200,23,0)</f>
        <v>4</v>
      </c>
      <c r="E23" s="18"/>
      <c r="F23" s="18"/>
      <c r="G23" s="18"/>
      <c r="H23" s="12">
        <f t="shared" si="3"/>
        <v>0</v>
      </c>
      <c r="I23" s="18">
        <v>3</v>
      </c>
      <c r="J23" s="18"/>
      <c r="K23" s="18"/>
      <c r="L23" s="12">
        <f t="shared" si="4"/>
        <v>3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1</v>
      </c>
      <c r="W23" s="18">
        <v>1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VLOOKUP($A24,'13.6'!$A$9:$W$200,23,0)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VLOOKUP($A25,'13.6'!$A$9:$W$200,23,0)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VLOOKUP($A26,'13.6'!$A$9:$W$200,23,0)</f>
        <v>0</v>
      </c>
      <c r="E26" s="18">
        <v>6</v>
      </c>
      <c r="F26" s="18"/>
      <c r="G26" s="18"/>
      <c r="H26" s="12">
        <f>SUM(E26:G26)</f>
        <v>6</v>
      </c>
      <c r="I26" s="18">
        <v>6</v>
      </c>
      <c r="J26" s="18"/>
      <c r="K26" s="18"/>
      <c r="L26" s="12">
        <f t="shared" si="4"/>
        <v>6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VLOOKUP($A27,'13.6'!$A$9:$W$200,23,0)</f>
        <v>2</v>
      </c>
      <c r="E27" s="18"/>
      <c r="F27" s="18"/>
      <c r="G27" s="18"/>
      <c r="H27" s="12">
        <f>SUM(E27:G27)</f>
        <v>0</v>
      </c>
      <c r="I27" s="18">
        <v>2</v>
      </c>
      <c r="J27" s="18"/>
      <c r="K27" s="18"/>
      <c r="L27" s="12">
        <f t="shared" si="4"/>
        <v>2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VLOOKUP($A28,'13.6'!$A$9:$W$200,23,0)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VLOOKUP($A29,'13.6'!$A$9:$W$200,23,0)</f>
        <v>0</v>
      </c>
      <c r="E29" s="18">
        <v>6</v>
      </c>
      <c r="F29" s="18"/>
      <c r="G29" s="18"/>
      <c r="H29" s="12">
        <f t="shared" si="3"/>
        <v>6</v>
      </c>
      <c r="I29" s="18">
        <v>5</v>
      </c>
      <c r="J29" s="18"/>
      <c r="K29" s="18"/>
      <c r="L29" s="12">
        <f t="shared" si="4"/>
        <v>5</v>
      </c>
      <c r="M29" s="18"/>
      <c r="N29" s="18"/>
      <c r="O29" s="18"/>
      <c r="P29" s="18"/>
      <c r="Q29" s="18">
        <v>1</v>
      </c>
      <c r="R29" s="14">
        <f t="shared" si="5"/>
        <v>1</v>
      </c>
      <c r="S29" s="18"/>
      <c r="T29" s="18"/>
      <c r="U29" s="12">
        <f t="shared" si="0"/>
        <v>0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VLOOKUP($A30,'13.6'!$A$9:$W$200,23,0)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VLOOKUP($A31,'13.6'!$A$9:$W$200,23,0)</f>
        <v>0</v>
      </c>
      <c r="E31" s="18">
        <v>6</v>
      </c>
      <c r="F31" s="18"/>
      <c r="G31" s="18"/>
      <c r="H31" s="12">
        <f t="shared" si="3"/>
        <v>6</v>
      </c>
      <c r="I31" s="18">
        <v>6</v>
      </c>
      <c r="J31" s="18"/>
      <c r="K31" s="18"/>
      <c r="L31" s="12">
        <f t="shared" si="4"/>
        <v>6</v>
      </c>
      <c r="M31" s="18"/>
      <c r="N31" s="18"/>
      <c r="O31" s="18"/>
      <c r="P31" s="18"/>
      <c r="Q31" s="18"/>
      <c r="R31" s="14">
        <f t="shared" si="5"/>
        <v>0</v>
      </c>
      <c r="S31" s="18"/>
      <c r="T31" s="18"/>
      <c r="U31" s="12">
        <f t="shared" si="0"/>
        <v>0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VLOOKUP($A32,'13.6'!$A$9:$W$200,23,0)</f>
        <v>0</v>
      </c>
      <c r="E32" s="18">
        <v>12</v>
      </c>
      <c r="F32" s="18"/>
      <c r="G32" s="18"/>
      <c r="H32" s="12">
        <f>SUM(E32:G32)</f>
        <v>12</v>
      </c>
      <c r="I32" s="18">
        <v>12</v>
      </c>
      <c r="J32" s="18"/>
      <c r="K32" s="18"/>
      <c r="L32" s="12">
        <f t="shared" si="4"/>
        <v>12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VLOOKUP($A33,'13.6'!$A$9:$W$200,23,0)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VLOOKUP($A34,'13.6'!$A$9:$W$200,23,0)</f>
        <v>0</v>
      </c>
      <c r="E34" s="18">
        <v>6</v>
      </c>
      <c r="F34" s="18"/>
      <c r="G34" s="18"/>
      <c r="H34" s="12">
        <f t="shared" si="3"/>
        <v>6</v>
      </c>
      <c r="I34" s="18">
        <v>3</v>
      </c>
      <c r="J34" s="18"/>
      <c r="K34" s="18"/>
      <c r="L34" s="12">
        <f t="shared" si="4"/>
        <v>3</v>
      </c>
      <c r="M34" s="18"/>
      <c r="N34" s="18"/>
      <c r="O34" s="18"/>
      <c r="P34" s="18"/>
      <c r="Q34" s="18"/>
      <c r="R34" s="14">
        <f t="shared" si="5"/>
        <v>0</v>
      </c>
      <c r="S34" s="18">
        <v>3</v>
      </c>
      <c r="T34" s="18"/>
      <c r="U34" s="12">
        <f t="shared" si="0"/>
        <v>3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VLOOKUP($A35,'13.6'!$A$9:$W$200,23,0)</f>
        <v>0</v>
      </c>
      <c r="E35" s="18">
        <v>6</v>
      </c>
      <c r="F35" s="18"/>
      <c r="G35" s="18"/>
      <c r="H35" s="12">
        <f t="shared" si="3"/>
        <v>6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VLOOKUP($A36,'13.6'!$A$9:$W$200,23,0)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VLOOKUP($A37,'13.6'!$A$9:$W$200,23,0)</f>
        <v>0</v>
      </c>
      <c r="E37" s="18">
        <v>6</v>
      </c>
      <c r="F37" s="18"/>
      <c r="G37" s="18"/>
      <c r="H37" s="12">
        <f t="shared" si="3"/>
        <v>6</v>
      </c>
      <c r="I37" s="18">
        <v>5</v>
      </c>
      <c r="J37" s="18"/>
      <c r="K37" s="18"/>
      <c r="L37" s="12">
        <f t="shared" si="4"/>
        <v>5</v>
      </c>
      <c r="M37" s="18"/>
      <c r="N37" s="18"/>
      <c r="O37" s="18"/>
      <c r="P37" s="18"/>
      <c r="Q37" s="18"/>
      <c r="R37" s="14">
        <f t="shared" si="5"/>
        <v>0</v>
      </c>
      <c r="S37" s="18">
        <v>1</v>
      </c>
      <c r="T37" s="18"/>
      <c r="U37" s="12">
        <f t="shared" si="0"/>
        <v>1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VLOOKUP($A38,'13.6'!$A$9:$W$200,23,0)</f>
        <v>0</v>
      </c>
      <c r="E38" s="18">
        <v>6</v>
      </c>
      <c r="F38" s="18"/>
      <c r="G38" s="18"/>
      <c r="H38" s="12">
        <f t="shared" si="3"/>
        <v>6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VLOOKUP($A39,'13.6'!$A$9:$W$200,23,0)</f>
        <v>0</v>
      </c>
      <c r="E39" s="18">
        <v>6</v>
      </c>
      <c r="F39" s="18"/>
      <c r="G39" s="18"/>
      <c r="H39" s="12">
        <f t="shared" si="3"/>
        <v>6</v>
      </c>
      <c r="I39" s="18">
        <v>4</v>
      </c>
      <c r="J39" s="18"/>
      <c r="K39" s="18"/>
      <c r="L39" s="12">
        <f t="shared" si="4"/>
        <v>4</v>
      </c>
      <c r="M39" s="18"/>
      <c r="N39" s="18"/>
      <c r="O39" s="18"/>
      <c r="P39" s="18"/>
      <c r="Q39" s="18"/>
      <c r="R39" s="14">
        <f t="shared" si="5"/>
        <v>0</v>
      </c>
      <c r="S39" s="18">
        <v>2</v>
      </c>
      <c r="T39" s="18"/>
      <c r="U39" s="12">
        <f t="shared" si="0"/>
        <v>2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VLOOKUP($A40,'13.6'!$A$9:$W$200,23,0)</f>
        <v>0</v>
      </c>
      <c r="E40" s="18">
        <v>6</v>
      </c>
      <c r="F40" s="18"/>
      <c r="G40" s="18"/>
      <c r="H40" s="12">
        <f t="shared" si="3"/>
        <v>6</v>
      </c>
      <c r="I40" s="18">
        <v>2</v>
      </c>
      <c r="J40" s="18"/>
      <c r="K40" s="18"/>
      <c r="L40" s="12">
        <f t="shared" si="4"/>
        <v>2</v>
      </c>
      <c r="M40" s="18"/>
      <c r="N40" s="18"/>
      <c r="O40" s="18"/>
      <c r="P40" s="18"/>
      <c r="Q40" s="18"/>
      <c r="R40" s="14">
        <f t="shared" si="5"/>
        <v>0</v>
      </c>
      <c r="S40" s="18">
        <v>4</v>
      </c>
      <c r="T40" s="18"/>
      <c r="U40" s="12">
        <f t="shared" si="0"/>
        <v>4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VLOOKUP($A41,'13.6'!$A$9:$W$200,23,0)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VLOOKUP($A42,'13.6'!$A$9:$W$200,23,0)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VLOOKUP($A43,'13.6'!$A$9:$W$200,23,0)</f>
        <v>0</v>
      </c>
      <c r="E43" s="18">
        <v>6</v>
      </c>
      <c r="F43" s="18"/>
      <c r="G43" s="18"/>
      <c r="H43" s="12">
        <f t="shared" si="3"/>
        <v>6</v>
      </c>
      <c r="I43" s="18">
        <v>3</v>
      </c>
      <c r="J43" s="18"/>
      <c r="K43" s="18"/>
      <c r="L43" s="12">
        <f t="shared" si="4"/>
        <v>3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VLOOKUP($A44,'13.6'!$A$9:$W$200,23,0)</f>
        <v>0</v>
      </c>
      <c r="E44" s="18">
        <v>6</v>
      </c>
      <c r="F44" s="18"/>
      <c r="G44" s="18"/>
      <c r="H44" s="12">
        <f t="shared" si="3"/>
        <v>6</v>
      </c>
      <c r="I44" s="18">
        <v>6</v>
      </c>
      <c r="J44" s="18"/>
      <c r="K44" s="18"/>
      <c r="L44" s="12">
        <f t="shared" si="4"/>
        <v>6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VLOOKUP($A45,'13.6'!$A$9:$W$200,23,0)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VLOOKUP($A46,'13.6'!$A$9:$W$200,23,0)</f>
        <v>0</v>
      </c>
      <c r="E46" s="18">
        <v>6</v>
      </c>
      <c r="F46" s="18"/>
      <c r="G46" s="18"/>
      <c r="H46" s="12">
        <f t="shared" si="3"/>
        <v>6</v>
      </c>
      <c r="I46" s="18">
        <v>4</v>
      </c>
      <c r="J46" s="18"/>
      <c r="K46" s="18"/>
      <c r="L46" s="12">
        <f t="shared" si="4"/>
        <v>4</v>
      </c>
      <c r="M46" s="18"/>
      <c r="N46" s="18"/>
      <c r="O46" s="18"/>
      <c r="P46" s="18"/>
      <c r="Q46" s="18"/>
      <c r="R46" s="14">
        <f t="shared" si="5"/>
        <v>0</v>
      </c>
      <c r="S46" s="18">
        <v>2</v>
      </c>
      <c r="T46" s="18"/>
      <c r="U46" s="12">
        <f t="shared" si="0"/>
        <v>2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VLOOKUP($A47,'13.6'!$A$9:$W$200,23,0)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VLOOKUP($A48,'13.6'!$A$9:$W$200,23,0)</f>
        <v>0</v>
      </c>
      <c r="E48" s="18">
        <v>6</v>
      </c>
      <c r="F48" s="18"/>
      <c r="G48" s="18"/>
      <c r="H48" s="12">
        <f t="shared" si="3"/>
        <v>6</v>
      </c>
      <c r="I48" s="18">
        <v>3</v>
      </c>
      <c r="J48" s="18"/>
      <c r="K48" s="18"/>
      <c r="L48" s="12">
        <f t="shared" si="4"/>
        <v>3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VLOOKUP($A49,'13.6'!$A$9:$W$200,23,0)</f>
        <v>0</v>
      </c>
      <c r="E49" s="18">
        <v>4</v>
      </c>
      <c r="F49" s="18"/>
      <c r="G49" s="18"/>
      <c r="H49" s="12">
        <f t="shared" si="3"/>
        <v>4</v>
      </c>
      <c r="I49" s="18">
        <v>3</v>
      </c>
      <c r="J49" s="18"/>
      <c r="K49" s="18"/>
      <c r="L49" s="12">
        <f t="shared" si="4"/>
        <v>3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VLOOKUP($A50,'13.6'!$A$9:$W$200,23,0)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VLOOKUP($A51,'13.6'!$A$9:$W$200,23,0)</f>
        <v>0</v>
      </c>
      <c r="E51" s="18">
        <v>6</v>
      </c>
      <c r="F51" s="18"/>
      <c r="G51" s="18"/>
      <c r="H51" s="12">
        <f t="shared" si="3"/>
        <v>6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VLOOKUP($A52,'13.6'!$A$9:$W$200,23,0)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VLOOKUP($A53,'13.6'!$A$9:$W$200,23,0)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VLOOKUP($A54,'13.6'!$A$9:$W$200,23,0)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VLOOKUP($A55,'13.6'!$A$9:$W$200,23,0)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VLOOKUP($A56,'13.6'!$A$9:$W$200,23,0)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VLOOKUP($A57,'13.6'!$A$9:$W$200,23,0)</f>
        <v>0</v>
      </c>
      <c r="E57" s="18">
        <v>6</v>
      </c>
      <c r="F57" s="18"/>
      <c r="G57" s="18"/>
      <c r="H57" s="12">
        <f t="shared" si="3"/>
        <v>6</v>
      </c>
      <c r="I57" s="18">
        <v>3</v>
      </c>
      <c r="J57" s="18"/>
      <c r="K57" s="18"/>
      <c r="L57" s="12">
        <f t="shared" si="4"/>
        <v>3</v>
      </c>
      <c r="M57" s="18"/>
      <c r="N57" s="18"/>
      <c r="O57" s="18"/>
      <c r="P57" s="18"/>
      <c r="Q57" s="18"/>
      <c r="R57" s="14">
        <f t="shared" si="5"/>
        <v>0</v>
      </c>
      <c r="S57" s="18">
        <v>2</v>
      </c>
      <c r="T57" s="18"/>
      <c r="U57" s="12">
        <f t="shared" si="7"/>
        <v>2</v>
      </c>
      <c r="V57" s="12">
        <f t="shared" si="8"/>
        <v>1</v>
      </c>
      <c r="W57" s="18"/>
      <c r="X57" s="19">
        <f t="shared" si="9"/>
        <v>-1</v>
      </c>
      <c r="Y57" s="21" t="s">
        <v>43</v>
      </c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VLOOKUP($A58,'13.6'!$A$9:$W$200,23,0)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VLOOKUP($A59,'13.6'!$A$9:$W$200,23,0)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VLOOKUP($A60,'13.6'!$A$9:$W$200,23,0)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VLOOKUP($A61,'13.6'!$A$9:$W$200,23,0)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VLOOKUP($A62,'13.6'!$A$9:$W$200,23,0)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VLOOKUP($A63,'13.6'!$A$9:$W$200,23,0)</f>
        <v>0</v>
      </c>
      <c r="E63" s="18">
        <v>10</v>
      </c>
      <c r="F63" s="18"/>
      <c r="G63" s="18"/>
      <c r="H63" s="12">
        <f t="shared" ref="H63" si="10">SUM(E63:G63)</f>
        <v>10</v>
      </c>
      <c r="I63" s="18">
        <v>1</v>
      </c>
      <c r="J63" s="18"/>
      <c r="K63" s="18"/>
      <c r="L63" s="12">
        <f t="shared" si="4"/>
        <v>1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9</v>
      </c>
      <c r="W63" s="18">
        <v>9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VLOOKUP($A64,'13.6'!$A$9:$W$200,23,0)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VLOOKUP($A65,'13.6'!$A$9:$W$200,23,0)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VLOOKUP($A66,'13.6'!$A$9:$W$200,23,0)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VLOOKUP($A67,'13.6'!$A$9:$W$200,23,0)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VLOOKUP($A68,'13.6'!$A$9:$W$200,23,0)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VLOOKUP($A69,'13.6'!$A$9:$W$200,23,0)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VLOOKUP($A70,'13.6'!$A$9:$W$200,23,0)</f>
        <v>0</v>
      </c>
      <c r="E70" s="18">
        <v>3</v>
      </c>
      <c r="F70" s="18"/>
      <c r="G70" s="18"/>
      <c r="H70" s="12">
        <f>SUM(E70:G70)</f>
        <v>3</v>
      </c>
      <c r="I70" s="18">
        <v>2</v>
      </c>
      <c r="J70" s="18"/>
      <c r="K70" s="18"/>
      <c r="L70" s="12">
        <f t="shared" si="4"/>
        <v>2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1</v>
      </c>
      <c r="W70" s="18"/>
      <c r="X70" s="19">
        <f>W70-V70</f>
        <v>-1</v>
      </c>
      <c r="Y70" s="99" t="s">
        <v>70</v>
      </c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VLOOKUP($A71,'13.6'!$A$9:$W$200,23,0)</f>
        <v>0</v>
      </c>
      <c r="E71" s="18">
        <v>4</v>
      </c>
      <c r="F71" s="18"/>
      <c r="G71" s="18"/>
      <c r="H71" s="12">
        <f>SUM(E71:G71)</f>
        <v>4</v>
      </c>
      <c r="I71" s="18">
        <v>5</v>
      </c>
      <c r="J71" s="18"/>
      <c r="K71" s="18"/>
      <c r="L71" s="12">
        <f t="shared" si="4"/>
        <v>5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-1</v>
      </c>
      <c r="W71" s="18"/>
      <c r="X71" s="19">
        <f>W71-V71</f>
        <v>1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VLOOKUP($A72,'13.6'!$A$9:$W$200,23,0)</f>
        <v>0</v>
      </c>
      <c r="E72" s="18"/>
      <c r="F72" s="18"/>
      <c r="G72" s="18"/>
      <c r="H72" s="12">
        <f t="shared" si="12"/>
        <v>0</v>
      </c>
      <c r="I72" s="18"/>
      <c r="J72" s="18"/>
      <c r="K72" s="18"/>
      <c r="L72" s="12">
        <f t="shared" si="4"/>
        <v>0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VLOOKUP($A73,'13.6'!$A$9:$W$200,23,0)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VLOOKUP($A74,'13.6'!$A$9:$W$200,23,0)</f>
        <v>1</v>
      </c>
      <c r="E74" s="18">
        <v>2</v>
      </c>
      <c r="F74" s="18"/>
      <c r="G74" s="18"/>
      <c r="H74" s="12">
        <f t="shared" ref="H74:H87" si="15">SUM(E74:G74)</f>
        <v>2</v>
      </c>
      <c r="I74" s="18"/>
      <c r="J74" s="18"/>
      <c r="K74" s="18"/>
      <c r="L74" s="12">
        <f t="shared" ref="L74:L137" si="16">SUM(I74:K74)</f>
        <v>0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VLOOKUP($A75,'13.6'!$A$9:$W$200,23,0)</f>
        <v>3</v>
      </c>
      <c r="E75" s="18">
        <v>4</v>
      </c>
      <c r="F75" s="18"/>
      <c r="G75" s="18"/>
      <c r="H75" s="12">
        <f t="shared" si="15"/>
        <v>4</v>
      </c>
      <c r="I75" s="18">
        <v>5</v>
      </c>
      <c r="J75" s="18"/>
      <c r="K75" s="18"/>
      <c r="L75" s="12">
        <f t="shared" si="16"/>
        <v>5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2</v>
      </c>
      <c r="W75" s="18">
        <v>2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VLOOKUP($A76,'13.6'!$A$9:$W$200,23,0)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VLOOKUP($A77,'13.6'!$A$9:$W$200,23,0)</f>
        <v>1</v>
      </c>
      <c r="E77" s="18">
        <v>4</v>
      </c>
      <c r="F77" s="18"/>
      <c r="G77" s="18"/>
      <c r="H77" s="12">
        <f t="shared" si="15"/>
        <v>4</v>
      </c>
      <c r="I77" s="18">
        <v>2</v>
      </c>
      <c r="J77" s="18"/>
      <c r="K77" s="18"/>
      <c r="L77" s="12">
        <f t="shared" si="16"/>
        <v>2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3</v>
      </c>
      <c r="W77" s="18">
        <v>3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VLOOKUP($A78,'13.6'!$A$9:$W$200,23,0)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VLOOKUP($A79,'13.6'!$A$9:$W$200,23,0)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VLOOKUP($A80,'13.6'!$A$9:$W$200,23,0)</f>
        <v>1</v>
      </c>
      <c r="E80" s="18">
        <v>4</v>
      </c>
      <c r="F80" s="18"/>
      <c r="G80" s="18"/>
      <c r="H80" s="12">
        <f t="shared" si="15"/>
        <v>4</v>
      </c>
      <c r="I80" s="18">
        <v>3</v>
      </c>
      <c r="J80" s="18"/>
      <c r="K80" s="18"/>
      <c r="L80" s="12">
        <f t="shared" si="16"/>
        <v>3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2</v>
      </c>
      <c r="W80" s="18">
        <v>2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VLOOKUP($A81,'13.6'!$A$9:$W$200,23,0)</f>
        <v>0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VLOOKUP($A82,'13.6'!$A$9:$W$200,23,0)</f>
        <v>3</v>
      </c>
      <c r="E82" s="18">
        <v>6</v>
      </c>
      <c r="F82" s="18"/>
      <c r="G82" s="18"/>
      <c r="H82" s="12">
        <f t="shared" si="15"/>
        <v>6</v>
      </c>
      <c r="I82" s="18">
        <v>6</v>
      </c>
      <c r="J82" s="18"/>
      <c r="K82" s="18"/>
      <c r="L82" s="12">
        <f t="shared" si="16"/>
        <v>6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3</v>
      </c>
      <c r="W82" s="18">
        <v>3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VLOOKUP($A83,'13.6'!$A$9:$W$200,23,0)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VLOOKUP($A84,'13.6'!$A$9:$W$200,23,0)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VLOOKUP($A85,'13.6'!$A$9:$W$200,23,0)</f>
        <v>1</v>
      </c>
      <c r="E85" s="18">
        <v>2</v>
      </c>
      <c r="F85" s="18"/>
      <c r="G85" s="18"/>
      <c r="H85" s="12">
        <f t="shared" si="15"/>
        <v>2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0</v>
      </c>
      <c r="W85" s="18"/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VLOOKUP($A86,'13.6'!$A$9:$W$200,23,0)</f>
        <v>1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>
        <v>1</v>
      </c>
      <c r="N86" s="18"/>
      <c r="O86" s="18"/>
      <c r="P86" s="18"/>
      <c r="Q86" s="18"/>
      <c r="R86" s="14">
        <f t="shared" si="5"/>
        <v>1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VLOOKUP($A87,'13.6'!$A$9:$W$200,23,0)</f>
        <v>0</v>
      </c>
      <c r="E87" s="18">
        <v>2</v>
      </c>
      <c r="F87" s="18"/>
      <c r="G87" s="18"/>
      <c r="H87" s="12">
        <f t="shared" si="15"/>
        <v>2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VLOOKUP($A88,'13.6'!$A$9:$W$200,23,0)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VLOOKUP($A89,'13.6'!$A$9:$W$200,23,0)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VLOOKUP($A90,'13.6'!$A$9:$W$200,23,0)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VLOOKUP($A92,'13.6'!$A$9:$W$200,23,0)</f>
        <v>0</v>
      </c>
      <c r="E92" s="18">
        <v>1</v>
      </c>
      <c r="F92" s="18"/>
      <c r="G92" s="18"/>
      <c r="H92" s="12">
        <f t="shared" si="12"/>
        <v>1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VLOOKUP($A93,'13.6'!$A$9:$W$200,23,0)</f>
        <v>1</v>
      </c>
      <c r="E93" s="18">
        <v>1</v>
      </c>
      <c r="F93" s="18"/>
      <c r="G93" s="18"/>
      <c r="H93" s="12">
        <f t="shared" si="12"/>
        <v>1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2</v>
      </c>
      <c r="W93" s="18">
        <v>2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VLOOKUP($A94,'13.6'!$A$9:$W$200,23,0)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VLOOKUP($A95,'13.6'!$A$9:$W$200,23,0)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VLOOKUP($A96,'13.6'!$A$9:$W$200,23,0)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VLOOKUP($A97,'13.6'!$A$9:$W$200,23,0)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VLOOKUP($A98,'13.6'!$A$9:$W$200,23,0)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VLOOKUP($A99,'13.6'!$A$9:$W$200,23,0)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VLOOKUP($A100,'13.6'!$A$9:$W$200,23,0)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VLOOKUP($A101,'13.6'!$A$9:$W$200,23,0)</f>
        <v>1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VLOOKUP($A102,'13.6'!$A$9:$W$200,23,0)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VLOOKUP($A103,'13.6'!$A$9:$W$200,23,0)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VLOOKUP($A104,'13.6'!$A$9:$W$200,23,0)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VLOOKUP($A105,'13.6'!$A$9:$W$200,23,0)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VLOOKUP($A106,'13.6'!$A$9:$W$200,23,0)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VLOOKUP($A107,'13.6'!$A$9:$W$200,23,0)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VLOOKUP($A108,'13.6'!$A$9:$W$200,23,0)</f>
        <v>3</v>
      </c>
      <c r="E108" s="18">
        <v>9</v>
      </c>
      <c r="F108" s="18"/>
      <c r="G108" s="18"/>
      <c r="H108" s="12">
        <f>SUM(E108:G108)</f>
        <v>9</v>
      </c>
      <c r="I108" s="18">
        <v>7</v>
      </c>
      <c r="J108" s="18"/>
      <c r="K108" s="18"/>
      <c r="L108" s="12">
        <f t="shared" si="16"/>
        <v>7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5</v>
      </c>
      <c r="W108" s="18">
        <v>5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VLOOKUP($A109,'13.6'!$A$9:$W$200,23,0)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VLOOKUP($A110,'13.6'!$A$9:$W$200,23,0)</f>
        <v>3</v>
      </c>
      <c r="E110" s="18">
        <v>7</v>
      </c>
      <c r="F110" s="18"/>
      <c r="G110" s="18"/>
      <c r="H110" s="12">
        <f>SUM(E110:G110)</f>
        <v>7</v>
      </c>
      <c r="I110" s="18">
        <v>10</v>
      </c>
      <c r="J110" s="18"/>
      <c r="K110" s="18"/>
      <c r="L110" s="12">
        <f t="shared" si="16"/>
        <v>10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VLOOKUP($A111,'13.6'!$A$9:$W$200,23,0)</f>
        <v>6</v>
      </c>
      <c r="E111" s="18"/>
      <c r="F111" s="18"/>
      <c r="G111" s="18"/>
      <c r="H111" s="12">
        <f t="shared" si="12"/>
        <v>0</v>
      </c>
      <c r="I111" s="18">
        <v>1</v>
      </c>
      <c r="J111" s="18"/>
      <c r="K111" s="18"/>
      <c r="L111" s="12">
        <f t="shared" si="16"/>
        <v>1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5</v>
      </c>
      <c r="W111" s="18">
        <v>5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VLOOKUP($A112,'13.6'!$A$9:$W$200,23,0)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VLOOKUP($A113,'13.6'!$A$9:$W$200,23,0)</f>
        <v>0</v>
      </c>
      <c r="E113" s="18">
        <v>9</v>
      </c>
      <c r="F113" s="18"/>
      <c r="G113" s="18"/>
      <c r="H113" s="12">
        <f t="shared" si="12"/>
        <v>9</v>
      </c>
      <c r="I113" s="18">
        <v>9</v>
      </c>
      <c r="J113" s="18"/>
      <c r="K113" s="18"/>
      <c r="L113" s="12">
        <f t="shared" si="16"/>
        <v>9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VLOOKUP($A114,'13.6'!$A$9:$W$200,23,0)</f>
        <v>3</v>
      </c>
      <c r="E114" s="18"/>
      <c r="F114" s="18"/>
      <c r="G114" s="18"/>
      <c r="H114" s="12">
        <f>SUM(E114:G114)</f>
        <v>0</v>
      </c>
      <c r="I114" s="18">
        <v>3</v>
      </c>
      <c r="J114" s="18"/>
      <c r="K114" s="18"/>
      <c r="L114" s="12">
        <f t="shared" si="16"/>
        <v>3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VLOOKUP($A115,'13.6'!$A$9:$W$200,23,0)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VLOOKUP($A116,'13.6'!$A$9:$W$200,23,0)</f>
        <v>9</v>
      </c>
      <c r="E116" s="18"/>
      <c r="F116" s="18"/>
      <c r="G116" s="18"/>
      <c r="H116" s="12">
        <f>SUM(E116:G116)</f>
        <v>0</v>
      </c>
      <c r="I116" s="18">
        <v>9</v>
      </c>
      <c r="J116" s="18"/>
      <c r="K116" s="18"/>
      <c r="L116" s="12">
        <f t="shared" si="16"/>
        <v>9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VLOOKUP($A117,'13.6'!$A$9:$W$200,23,0)</f>
        <v>9</v>
      </c>
      <c r="E117" s="18"/>
      <c r="F117" s="18"/>
      <c r="G117" s="18"/>
      <c r="H117" s="12">
        <f t="shared" si="12"/>
        <v>0</v>
      </c>
      <c r="I117" s="18">
        <v>4</v>
      </c>
      <c r="J117" s="18"/>
      <c r="K117" s="18"/>
      <c r="L117" s="12">
        <f t="shared" si="16"/>
        <v>4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5</v>
      </c>
      <c r="W117" s="18">
        <v>5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VLOOKUP($A118,'13.6'!$A$9:$W$200,23,0)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VLOOKUP($A119,'13.6'!$A$9:$W$200,23,0)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VLOOKUP($A120,'13.6'!$A$9:$W$200,23,0)</f>
        <v>4</v>
      </c>
      <c r="E120" s="18"/>
      <c r="F120" s="18"/>
      <c r="G120" s="18"/>
      <c r="H120" s="12">
        <f t="shared" si="27"/>
        <v>0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>
        <v>3</v>
      </c>
      <c r="T120" s="18"/>
      <c r="U120" s="12">
        <f t="shared" si="28"/>
        <v>3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VLOOKUP($A121,'13.6'!$A$9:$W$200,23,0)</f>
        <v>51</v>
      </c>
      <c r="E121" s="18"/>
      <c r="F121" s="18"/>
      <c r="G121" s="18"/>
      <c r="H121" s="12">
        <f t="shared" si="27"/>
        <v>0</v>
      </c>
      <c r="I121" s="18">
        <v>17</v>
      </c>
      <c r="J121" s="18"/>
      <c r="K121" s="18"/>
      <c r="L121" s="12">
        <f t="shared" si="16"/>
        <v>17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34</v>
      </c>
      <c r="W121" s="18">
        <f>27+6</f>
        <v>33</v>
      </c>
      <c r="X121" s="19">
        <f t="shared" si="30"/>
        <v>-1</v>
      </c>
      <c r="Y121" s="21" t="s">
        <v>43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VLOOKUP($A122,'13.6'!$A$9:$W$200,23,0)</f>
        <v>10</v>
      </c>
      <c r="E122" s="18"/>
      <c r="F122" s="18"/>
      <c r="G122" s="18"/>
      <c r="H122" s="12">
        <f t="shared" si="27"/>
        <v>0</v>
      </c>
      <c r="I122" s="18">
        <v>7</v>
      </c>
      <c r="J122" s="18"/>
      <c r="K122" s="18"/>
      <c r="L122" s="12">
        <f t="shared" si="16"/>
        <v>7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3</v>
      </c>
      <c r="W122" s="18">
        <v>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VLOOKUP($A123,'13.6'!$A$9:$W$200,23,0)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VLOOKUP($A124,'13.6'!$A$9:$W$200,23,0)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VLOOKUP($A125,'13.6'!$A$9:$W$200,23,0)</f>
        <v>18</v>
      </c>
      <c r="E125" s="18"/>
      <c r="F125" s="18"/>
      <c r="G125" s="18"/>
      <c r="H125" s="12">
        <f t="shared" si="27"/>
        <v>0</v>
      </c>
      <c r="I125" s="18">
        <v>9</v>
      </c>
      <c r="J125" s="18"/>
      <c r="K125" s="18"/>
      <c r="L125" s="12">
        <f t="shared" si="16"/>
        <v>9</v>
      </c>
      <c r="M125" s="18"/>
      <c r="N125" s="18"/>
      <c r="O125" s="18"/>
      <c r="P125" s="18"/>
      <c r="Q125" s="18"/>
      <c r="R125" s="14">
        <f t="shared" si="20"/>
        <v>0</v>
      </c>
      <c r="S125" s="18">
        <v>8</v>
      </c>
      <c r="T125" s="18"/>
      <c r="U125" s="12">
        <f t="shared" si="28"/>
        <v>8</v>
      </c>
      <c r="V125" s="12">
        <f t="shared" si="29"/>
        <v>1</v>
      </c>
      <c r="W125" s="18">
        <v>1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VLOOKUP($A126,'13.6'!$A$9:$W$200,23,0)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VLOOKUP($A127,'13.6'!$A$9:$W$200,23,0)</f>
        <v>0</v>
      </c>
      <c r="E127" s="18">
        <v>18</v>
      </c>
      <c r="F127" s="18"/>
      <c r="G127" s="18"/>
      <c r="H127" s="12">
        <f t="shared" si="27"/>
        <v>18</v>
      </c>
      <c r="I127" s="18">
        <v>11</v>
      </c>
      <c r="J127" s="18"/>
      <c r="K127" s="18"/>
      <c r="L127" s="12">
        <f t="shared" si="16"/>
        <v>11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7</v>
      </c>
      <c r="W127" s="18">
        <v>6</v>
      </c>
      <c r="X127" s="19">
        <f t="shared" si="30"/>
        <v>-1</v>
      </c>
      <c r="Y127" s="21" t="s">
        <v>43</v>
      </c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VLOOKUP($A128,'13.6'!$A$9:$W$200,23,0)</f>
        <v>9</v>
      </c>
      <c r="E128" s="18">
        <v>28</v>
      </c>
      <c r="F128" s="18"/>
      <c r="G128" s="18"/>
      <c r="H128" s="12">
        <f t="shared" si="27"/>
        <v>28</v>
      </c>
      <c r="I128" s="18">
        <v>12</v>
      </c>
      <c r="J128" s="18"/>
      <c r="K128" s="18"/>
      <c r="L128" s="12">
        <f t="shared" si="16"/>
        <v>12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25</v>
      </c>
      <c r="W128" s="18">
        <v>25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VLOOKUP($A129,'13.6'!$A$9:$W$200,23,0)</f>
        <v>0</v>
      </c>
      <c r="E129" s="18">
        <v>28</v>
      </c>
      <c r="F129" s="18"/>
      <c r="G129" s="18"/>
      <c r="H129" s="12">
        <f t="shared" si="27"/>
        <v>28</v>
      </c>
      <c r="I129" s="18">
        <v>16</v>
      </c>
      <c r="J129" s="18"/>
      <c r="K129" s="18"/>
      <c r="L129" s="12">
        <f t="shared" si="16"/>
        <v>16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12</v>
      </c>
      <c r="W129" s="18">
        <v>12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VLOOKUP($A130,'13.6'!$A$9:$W$200,23,0)</f>
        <v>7</v>
      </c>
      <c r="E130" s="18"/>
      <c r="F130" s="18"/>
      <c r="G130" s="18"/>
      <c r="H130" s="12">
        <f t="shared" si="12"/>
        <v>0</v>
      </c>
      <c r="I130" s="18">
        <v>4</v>
      </c>
      <c r="J130" s="18"/>
      <c r="K130" s="18"/>
      <c r="L130" s="12">
        <f t="shared" si="16"/>
        <v>4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3</v>
      </c>
      <c r="W130" s="18">
        <v>3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>
        <v>3</v>
      </c>
      <c r="F131" s="18"/>
      <c r="G131" s="18"/>
      <c r="H131" s="12">
        <f t="shared" si="12"/>
        <v>3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3</v>
      </c>
      <c r="W131" s="18">
        <v>3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VLOOKUP($A132,'13.6'!$A$9:$W$200,23,0)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VLOOKUP($A133,'13.6'!$A$9:$W$200,23,0)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VLOOKUP($A134,'13.6'!$A$9:$W$200,23,0)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VLOOKUP($A135,'13.6'!$A$9:$W$200,23,0)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VLOOKUP($A136,'13.6'!$A$9:$W$200,23,0)</f>
        <v>0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0</v>
      </c>
      <c r="W136" s="18"/>
      <c r="X136" s="19">
        <f t="shared" si="34"/>
        <v>0</v>
      </c>
      <c r="Y136" s="98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VLOOKUP($A137,'13.6'!$A$9:$W$200,23,0)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VLOOKUP($A138,'13.6'!$A$9:$W$200,23,0)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VLOOKUP($A139,'13.6'!$A$9:$W$200,23,0)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VLOOKUP($A140,'13.6'!$A$9:$W$200,23,0)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VLOOKUP($A141,'13.6'!$A$9:$W$200,23,0)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VLOOKUP($A142,'13.6'!$A$9:$W$200,23,0)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VLOOKUP($A143,'13.6'!$A$9:$W$200,23,0)</f>
        <v>10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10</v>
      </c>
      <c r="W143" s="18">
        <v>10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VLOOKUP($A144,'13.6'!$A$9:$W$200,23,0)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VLOOKUP($A145,'13.6'!$A$9:$W$200,23,0)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VLOOKUP($A146,'13.6'!$A$9:$W$200,23,0)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VLOOKUP($A147,'13.6'!$A$9:$W$200,23,0)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VLOOKUP($A148,'13.6'!$A$9:$W$200,23,0)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VLOOKUP($A149,'13.6'!$A$9:$W$200,23,0)</f>
        <v>12</v>
      </c>
      <c r="E149" s="18"/>
      <c r="F149" s="18"/>
      <c r="G149" s="18"/>
      <c r="H149" s="12">
        <f t="shared" si="31"/>
        <v>0</v>
      </c>
      <c r="I149" s="18">
        <v>1</v>
      </c>
      <c r="J149" s="18"/>
      <c r="K149" s="18"/>
      <c r="L149" s="12">
        <f t="shared" si="35"/>
        <v>1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VLOOKUP($A150,'13.6'!$A$9:$W$200,23,0)</f>
        <v>10</v>
      </c>
      <c r="E150" s="18"/>
      <c r="F150" s="18"/>
      <c r="G150" s="18"/>
      <c r="H150" s="12">
        <f t="shared" si="31"/>
        <v>0</v>
      </c>
      <c r="I150" s="18">
        <v>1</v>
      </c>
      <c r="J150" s="18"/>
      <c r="K150" s="18"/>
      <c r="L150" s="12">
        <f t="shared" si="35"/>
        <v>1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9</v>
      </c>
      <c r="W150" s="18">
        <v>10</v>
      </c>
      <c r="X150" s="19">
        <f t="shared" si="39"/>
        <v>1</v>
      </c>
      <c r="Y150" s="21" t="s">
        <v>135</v>
      </c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VLOOKUP($A151,'13.6'!$A$9:$W$200,23,0)</f>
        <v>2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2</v>
      </c>
      <c r="W151" s="18">
        <v>1</v>
      </c>
      <c r="X151" s="19">
        <f t="shared" si="39"/>
        <v>-1</v>
      </c>
      <c r="Y151" s="21" t="s">
        <v>43</v>
      </c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VLOOKUP($A152,'13.6'!$A$9:$W$200,23,0)</f>
        <v>8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8</v>
      </c>
      <c r="W152" s="18">
        <v>8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VLOOKUP($A153,'13.6'!$A$9:$W$200,23,0)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VLOOKUP($A154,'13.6'!$A$9:$W$200,23,0)</f>
        <v>8</v>
      </c>
      <c r="E154" s="18"/>
      <c r="F154" s="18"/>
      <c r="G154" s="18"/>
      <c r="H154" s="12">
        <f t="shared" si="31"/>
        <v>0</v>
      </c>
      <c r="I154" s="18">
        <v>6</v>
      </c>
      <c r="J154" s="18"/>
      <c r="K154" s="18"/>
      <c r="L154" s="12">
        <f t="shared" si="35"/>
        <v>6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2</v>
      </c>
      <c r="W154" s="18">
        <v>2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VLOOKUP($A155,'13.6'!$A$9:$W$200,23,0)</f>
        <v>20</v>
      </c>
      <c r="E155" s="18"/>
      <c r="F155" s="18"/>
      <c r="G155" s="18"/>
      <c r="H155" s="12">
        <f t="shared" si="31"/>
        <v>0</v>
      </c>
      <c r="I155" s="18">
        <v>4</v>
      </c>
      <c r="J155" s="18"/>
      <c r="K155" s="18"/>
      <c r="L155" s="12">
        <f t="shared" si="35"/>
        <v>4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16</v>
      </c>
      <c r="W155" s="18">
        <v>15</v>
      </c>
      <c r="X155" s="19">
        <f t="shared" si="39"/>
        <v>-1</v>
      </c>
      <c r="Y155" s="21" t="s">
        <v>43</v>
      </c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VLOOKUP($A156,'13.6'!$A$9:$W$200,23,0)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VLOOKUP($A157,'13.6'!$A$9:$W$200,23,0)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VLOOKUP($A158,'13.6'!$A$9:$W$200,23,0)</f>
        <v>0</v>
      </c>
      <c r="E158" s="18"/>
      <c r="F158" s="18"/>
      <c r="G158" s="18"/>
      <c r="H158" s="12">
        <f t="shared" ref="H158:H197" si="41">SUM(E158:G158)</f>
        <v>0</v>
      </c>
      <c r="I158" s="18"/>
      <c r="J158" s="18"/>
      <c r="K158" s="18"/>
      <c r="L158" s="12">
        <f t="shared" si="35"/>
        <v>0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VLOOKUP($A159,'13.6'!$A$9:$W$200,23,0)</f>
        <v>0</v>
      </c>
      <c r="E159" s="18">
        <v>1</v>
      </c>
      <c r="F159" s="18"/>
      <c r="G159" s="18"/>
      <c r="H159" s="12">
        <f t="shared" si="41"/>
        <v>1</v>
      </c>
      <c r="I159" s="18">
        <v>1</v>
      </c>
      <c r="J159" s="18"/>
      <c r="K159" s="18"/>
      <c r="L159" s="12">
        <f t="shared" si="35"/>
        <v>1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VLOOKUP($A160,'13.6'!$A$9:$W$200,23,0)</f>
        <v>0</v>
      </c>
      <c r="E160" s="18">
        <v>9</v>
      </c>
      <c r="F160" s="18"/>
      <c r="G160" s="18"/>
      <c r="H160" s="12">
        <f t="shared" si="41"/>
        <v>9</v>
      </c>
      <c r="I160" s="18">
        <v>9</v>
      </c>
      <c r="J160" s="18"/>
      <c r="K160" s="18"/>
      <c r="L160" s="12">
        <f t="shared" si="35"/>
        <v>9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VLOOKUP($A161,'13.6'!$A$9:$W$200,23,0)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VLOOKUP($A162,'13.6'!$A$9:$W$200,23,0)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VLOOKUP($A163,'13.6'!$A$9:$W$200,23,0)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VLOOKUP($A164,'13.6'!$A$9:$W$200,23,0)</f>
        <v>0</v>
      </c>
      <c r="E164" s="18"/>
      <c r="F164" s="18"/>
      <c r="G164" s="18"/>
      <c r="H164" s="12">
        <f t="shared" si="41"/>
        <v>0</v>
      </c>
      <c r="I164" s="18"/>
      <c r="J164" s="18"/>
      <c r="K164" s="18"/>
      <c r="L164" s="12">
        <f t="shared" si="35"/>
        <v>0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VLOOKUP($A165,'13.6'!$A$9:$W$200,23,0)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VLOOKUP($A166,'13.6'!$A$9:$W$200,23,0)</f>
        <v>0</v>
      </c>
      <c r="E166" s="18">
        <v>3</v>
      </c>
      <c r="F166" s="18"/>
      <c r="G166" s="18"/>
      <c r="H166" s="12">
        <f t="shared" si="41"/>
        <v>3</v>
      </c>
      <c r="I166" s="18">
        <v>3</v>
      </c>
      <c r="J166" s="18"/>
      <c r="K166" s="18"/>
      <c r="L166" s="12">
        <f t="shared" si="35"/>
        <v>3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VLOOKUP($A167,'13.6'!$A$9:$W$200,23,0)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VLOOKUP($A168,'13.6'!$A$9:$W$200,23,0)</f>
        <v>0</v>
      </c>
      <c r="E168" s="18">
        <v>1</v>
      </c>
      <c r="F168" s="18"/>
      <c r="G168" s="18"/>
      <c r="H168" s="12">
        <f>SUM(E168:G168)</f>
        <v>1</v>
      </c>
      <c r="I168" s="18">
        <v>1</v>
      </c>
      <c r="J168" s="18"/>
      <c r="K168" s="18"/>
      <c r="L168" s="12">
        <f t="shared" si="35"/>
        <v>1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VLOOKUP($A169,'13.6'!$A$9:$W$200,23,0)</f>
        <v>0</v>
      </c>
      <c r="E169" s="18">
        <v>9</v>
      </c>
      <c r="F169" s="18"/>
      <c r="G169" s="18"/>
      <c r="H169" s="12">
        <f>SUM(E169:G169)</f>
        <v>9</v>
      </c>
      <c r="I169" s="18">
        <v>9</v>
      </c>
      <c r="J169" s="18"/>
      <c r="K169" s="18"/>
      <c r="L169" s="12">
        <f t="shared" si="35"/>
        <v>9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VLOOKUP($A170,'13.6'!$A$9:$W$200,23,0)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VLOOKUP($A171,'13.6'!$A$9:$W$200,23,0)</f>
        <v>0</v>
      </c>
      <c r="E171" s="18">
        <v>2</v>
      </c>
      <c r="F171" s="18"/>
      <c r="G171" s="18"/>
      <c r="H171" s="12">
        <f>SUM(E171:G171)</f>
        <v>2</v>
      </c>
      <c r="I171" s="18">
        <v>2</v>
      </c>
      <c r="J171" s="18"/>
      <c r="K171" s="18"/>
      <c r="L171" s="12">
        <f t="shared" si="35"/>
        <v>2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VLOOKUP($A172,'13.6'!$A$9:$W$200,23,0)</f>
        <v>0</v>
      </c>
      <c r="E172" s="18">
        <v>1</v>
      </c>
      <c r="F172" s="18"/>
      <c r="G172" s="18"/>
      <c r="H172" s="12">
        <f t="shared" si="41"/>
        <v>1</v>
      </c>
      <c r="I172" s="18">
        <v>1</v>
      </c>
      <c r="J172" s="18"/>
      <c r="K172" s="18"/>
      <c r="L172" s="12">
        <f t="shared" si="35"/>
        <v>1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VLOOKUP($A173,'13.6'!$A$9:$W$200,23,0)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VLOOKUP($A174,'13.6'!$A$9:$W$200,23,0)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VLOOKUP($A175,'13.6'!$A$9:$W$200,23,0)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VLOOKUP($A176,'13.6'!$A$9:$W$200,23,0)</f>
        <v>32</v>
      </c>
      <c r="E176" s="18"/>
      <c r="F176" s="18"/>
      <c r="G176" s="18"/>
      <c r="H176" s="12">
        <f>SUM(E176:G176)</f>
        <v>0</v>
      </c>
      <c r="I176" s="18">
        <v>1</v>
      </c>
      <c r="J176" s="18"/>
      <c r="K176" s="18"/>
      <c r="L176" s="12">
        <f t="shared" si="35"/>
        <v>1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31</v>
      </c>
      <c r="W176" s="18">
        <v>31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VLOOKUP($A177,'13.6'!$A$9:$W$200,23,0)</f>
        <v>115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115</v>
      </c>
      <c r="W177" s="18">
        <f>96+19</f>
        <v>115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VLOOKUP($A178,'13.6'!$A$9:$W$200,23,0)</f>
        <v>11</v>
      </c>
      <c r="E178" s="18"/>
      <c r="F178" s="18"/>
      <c r="G178" s="18"/>
      <c r="H178" s="12">
        <f t="shared" si="41"/>
        <v>0</v>
      </c>
      <c r="I178" s="18">
        <v>9</v>
      </c>
      <c r="J178" s="18"/>
      <c r="K178" s="18"/>
      <c r="L178" s="12">
        <f t="shared" si="35"/>
        <v>9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2</v>
      </c>
      <c r="W178" s="18">
        <v>2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VLOOKUP($A179,'13.6'!$A$9:$W$200,23,0)</f>
        <v>0</v>
      </c>
      <c r="E179" s="18">
        <v>4</v>
      </c>
      <c r="F179" s="18"/>
      <c r="G179" s="18"/>
      <c r="H179" s="12">
        <f t="shared" si="41"/>
        <v>4</v>
      </c>
      <c r="I179" s="18">
        <v>4</v>
      </c>
      <c r="J179" s="18"/>
      <c r="K179" s="18"/>
      <c r="L179" s="12">
        <f t="shared" si="35"/>
        <v>4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VLOOKUP($A180,'13.6'!$A$9:$W$200,23,0)</f>
        <v>0</v>
      </c>
      <c r="E180" s="18">
        <v>13</v>
      </c>
      <c r="F180" s="18"/>
      <c r="G180" s="18"/>
      <c r="H180" s="12">
        <f t="shared" si="41"/>
        <v>13</v>
      </c>
      <c r="I180" s="18">
        <v>13</v>
      </c>
      <c r="J180" s="18"/>
      <c r="K180" s="18"/>
      <c r="L180" s="12">
        <f t="shared" si="35"/>
        <v>13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VLOOKUP($A181,'13.6'!$A$9:$W$200,23,0)</f>
        <v>0</v>
      </c>
      <c r="E181" s="18">
        <v>5</v>
      </c>
      <c r="F181" s="18"/>
      <c r="G181" s="18"/>
      <c r="H181" s="12">
        <f t="shared" si="41"/>
        <v>5</v>
      </c>
      <c r="I181" s="18">
        <v>5</v>
      </c>
      <c r="J181" s="18"/>
      <c r="K181" s="18"/>
      <c r="L181" s="12">
        <f t="shared" si="35"/>
        <v>5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VLOOKUP($A182,'13.6'!$A$9:$W$200,23,0)</f>
        <v>0</v>
      </c>
      <c r="E182" s="18">
        <v>2</v>
      </c>
      <c r="F182" s="18"/>
      <c r="G182" s="18"/>
      <c r="H182" s="12">
        <f t="shared" si="41"/>
        <v>2</v>
      </c>
      <c r="I182" s="18">
        <v>2</v>
      </c>
      <c r="J182" s="18"/>
      <c r="K182" s="18"/>
      <c r="L182" s="12">
        <f t="shared" si="35"/>
        <v>2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VLOOKUP($A183,'13.6'!$A$9:$W$200,23,0)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VLOOKUP($A184,'13.6'!$A$9:$W$200,23,0)</f>
        <v>17</v>
      </c>
      <c r="E184" s="18"/>
      <c r="F184" s="18"/>
      <c r="G184" s="18"/>
      <c r="H184" s="12">
        <f t="shared" si="41"/>
        <v>0</v>
      </c>
      <c r="I184" s="18">
        <v>2</v>
      </c>
      <c r="J184" s="18"/>
      <c r="K184" s="18"/>
      <c r="L184" s="12">
        <f t="shared" si="35"/>
        <v>2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15</v>
      </c>
      <c r="W184" s="18">
        <v>15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VLOOKUP($A185,'13.6'!$A$9:$W$200,23,0)</f>
        <v>74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72</v>
      </c>
      <c r="W185" s="18">
        <v>72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VLOOKUP($A186,'13.6'!$A$9:$W$200,23,0)</f>
        <v>83</v>
      </c>
      <c r="E186" s="18"/>
      <c r="F186" s="18"/>
      <c r="G186" s="18"/>
      <c r="H186" s="12">
        <f t="shared" si="41"/>
        <v>0</v>
      </c>
      <c r="I186" s="18">
        <v>3</v>
      </c>
      <c r="J186" s="18"/>
      <c r="K186" s="18"/>
      <c r="L186" s="12">
        <f t="shared" si="35"/>
        <v>3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80</v>
      </c>
      <c r="W186" s="18">
        <v>80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VLOOKUP($A187,'13.6'!$A$9:$W$200,23,0)</f>
        <v>220</v>
      </c>
      <c r="E187" s="18"/>
      <c r="F187" s="18"/>
      <c r="G187" s="18"/>
      <c r="H187" s="12">
        <f t="shared" si="41"/>
        <v>0</v>
      </c>
      <c r="I187" s="18">
        <v>2</v>
      </c>
      <c r="J187" s="18"/>
      <c r="K187" s="18"/>
      <c r="L187" s="12">
        <f t="shared" si="35"/>
        <v>2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218</v>
      </c>
      <c r="W187" s="18">
        <v>218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VLOOKUP($A188,'13.6'!$A$9:$W$200,23,0)</f>
        <v>95</v>
      </c>
      <c r="E188" s="18"/>
      <c r="F188" s="18"/>
      <c r="G188" s="18"/>
      <c r="H188" s="12">
        <f t="shared" si="41"/>
        <v>0</v>
      </c>
      <c r="I188" s="18">
        <v>1</v>
      </c>
      <c r="J188" s="18"/>
      <c r="K188" s="18"/>
      <c r="L188" s="12">
        <f t="shared" si="35"/>
        <v>1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94</v>
      </c>
      <c r="W188" s="18">
        <v>94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VLOOKUP($A189,'13.6'!$A$9:$W$200,23,0)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VLOOKUP($A190,'13.6'!$A$9:$W$200,23,0)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VLOOKUP($A191,'13.6'!$A$9:$W$200,23,0)</f>
        <v>0</v>
      </c>
      <c r="E191" s="18">
        <v>2</v>
      </c>
      <c r="F191" s="18"/>
      <c r="G191" s="18"/>
      <c r="H191" s="12">
        <f t="shared" si="41"/>
        <v>2</v>
      </c>
      <c r="I191" s="18">
        <v>2</v>
      </c>
      <c r="J191" s="18"/>
      <c r="K191" s="18"/>
      <c r="L191" s="12">
        <f t="shared" si="35"/>
        <v>2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VLOOKUP($A192,'13.6'!$A$9:$W$200,23,0)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VLOOKUP($A193,'13.6'!$A$9:$W$200,23,0)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VLOOKUP($A194,'13.6'!$A$9:$W$200,23,0)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VLOOKUP($A195,'13.6'!$A$9:$W$200,23,0)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VLOOKUP($A196,'13.6'!$A$9:$W$200,23,0)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VLOOKUP($A197,'13.6'!$A$9:$W$200,23,0)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957</v>
      </c>
      <c r="E200" s="34"/>
      <c r="F200" s="34"/>
      <c r="G200" s="34"/>
      <c r="H200" s="34"/>
      <c r="I200" s="33">
        <f>SUM(I9:I198)</f>
        <v>455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6</v>
      </c>
      <c r="S200" s="33">
        <f>SUM(S9:S198)</f>
        <v>42</v>
      </c>
      <c r="T200" s="34"/>
      <c r="U200" s="34"/>
      <c r="V200" s="35"/>
      <c r="W200" s="33">
        <f>SUM(W9:W198)</f>
        <v>897</v>
      </c>
      <c r="X200" s="33">
        <f>SUM(X9:X198)</f>
        <v>-4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83:Y84"/>
    <mergeCell ref="Y114:Y116"/>
    <mergeCell ref="Y136:Y137"/>
    <mergeCell ref="Y70:Y71"/>
    <mergeCell ref="R6:R7"/>
    <mergeCell ref="S6:S7"/>
    <mergeCell ref="T6:T7"/>
    <mergeCell ref="U6:U7"/>
    <mergeCell ref="Y44:Y46"/>
    <mergeCell ref="Y74:Y7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642" priority="28" stopIfTrue="1"/>
  </conditionalFormatting>
  <conditionalFormatting sqref="B132">
    <cfRule type="duplicateValues" dxfId="641" priority="27" stopIfTrue="1"/>
  </conditionalFormatting>
  <conditionalFormatting sqref="B118">
    <cfRule type="duplicateValues" dxfId="640" priority="26" stopIfTrue="1"/>
  </conditionalFormatting>
  <conditionalFormatting sqref="B198">
    <cfRule type="duplicateValues" dxfId="639" priority="25" stopIfTrue="1"/>
  </conditionalFormatting>
  <conditionalFormatting sqref="B201:B274">
    <cfRule type="duplicateValues" dxfId="638" priority="24" stopIfTrue="1"/>
  </conditionalFormatting>
  <conditionalFormatting sqref="B200">
    <cfRule type="duplicateValues" dxfId="637" priority="23" stopIfTrue="1"/>
  </conditionalFormatting>
  <conditionalFormatting sqref="I202">
    <cfRule type="duplicateValues" dxfId="636" priority="22" stopIfTrue="1"/>
  </conditionalFormatting>
  <conditionalFormatting sqref="I202">
    <cfRule type="duplicateValues" dxfId="635" priority="19" stopIfTrue="1"/>
    <cfRule type="duplicateValues" dxfId="634" priority="20" stopIfTrue="1"/>
    <cfRule type="duplicateValues" dxfId="633" priority="21" stopIfTrue="1"/>
  </conditionalFormatting>
  <conditionalFormatting sqref="B20">
    <cfRule type="duplicateValues" dxfId="632" priority="13" stopIfTrue="1"/>
  </conditionalFormatting>
  <conditionalFormatting sqref="B20">
    <cfRule type="duplicateValues" dxfId="631" priority="14" stopIfTrue="1"/>
  </conditionalFormatting>
  <conditionalFormatting sqref="B20">
    <cfRule type="duplicateValues" dxfId="630" priority="15" stopIfTrue="1"/>
  </conditionalFormatting>
  <conditionalFormatting sqref="B20">
    <cfRule type="duplicateValues" dxfId="629" priority="16" stopIfTrue="1"/>
    <cfRule type="duplicateValues" dxfId="628" priority="17" stopIfTrue="1"/>
    <cfRule type="duplicateValues" dxfId="627" priority="18" stopIfTrue="1"/>
  </conditionalFormatting>
  <conditionalFormatting sqref="A20:A25">
    <cfRule type="duplicateValues" dxfId="626" priority="12" stopIfTrue="1"/>
  </conditionalFormatting>
  <conditionalFormatting sqref="A26">
    <cfRule type="duplicateValues" dxfId="625" priority="11" stopIfTrue="1"/>
  </conditionalFormatting>
  <conditionalFormatting sqref="A27">
    <cfRule type="duplicateValues" dxfId="624" priority="10" stopIfTrue="1"/>
  </conditionalFormatting>
  <conditionalFormatting sqref="A28">
    <cfRule type="duplicateValues" dxfId="623" priority="9" stopIfTrue="1"/>
  </conditionalFormatting>
  <conditionalFormatting sqref="A29">
    <cfRule type="duplicateValues" dxfId="622" priority="8" stopIfTrue="1"/>
  </conditionalFormatting>
  <conditionalFormatting sqref="A30">
    <cfRule type="duplicateValues" dxfId="621" priority="7" stopIfTrue="1"/>
  </conditionalFormatting>
  <conditionalFormatting sqref="B275:B65318 B200 B5 B8:B19 B119:B131 B21:B117 B133:B197">
    <cfRule type="duplicateValues" dxfId="620" priority="29" stopIfTrue="1"/>
  </conditionalFormatting>
  <conditionalFormatting sqref="B275:B65318 B200 B5 B8:B19 B102:B117 B119:B131 B21:B99 B133:B197">
    <cfRule type="duplicateValues" dxfId="619" priority="30" stopIfTrue="1"/>
  </conditionalFormatting>
  <conditionalFormatting sqref="A200:A65318 A1:A5 A8:A19 A31:A198">
    <cfRule type="duplicateValues" dxfId="618" priority="31" stopIfTrue="1"/>
  </conditionalFormatting>
  <conditionalFormatting sqref="B200:B65318 B5 B8:B19 B21:B198">
    <cfRule type="duplicateValues" dxfId="617" priority="32" stopIfTrue="1"/>
  </conditionalFormatting>
  <conditionalFormatting sqref="B200:B65318 B1:B5 B8:B19 B21:B198">
    <cfRule type="duplicateValues" dxfId="616" priority="33" stopIfTrue="1"/>
    <cfRule type="duplicateValues" dxfId="615" priority="34" stopIfTrue="1"/>
    <cfRule type="duplicateValues" dxfId="614" priority="35" stopIfTrue="1"/>
  </conditionalFormatting>
  <conditionalFormatting sqref="Y17">
    <cfRule type="duplicateValues" dxfId="613" priority="1" stopIfTrue="1"/>
  </conditionalFormatting>
  <conditionalFormatting sqref="Y17">
    <cfRule type="duplicateValues" dxfId="612" priority="2" stopIfTrue="1"/>
  </conditionalFormatting>
  <conditionalFormatting sqref="Y17">
    <cfRule type="duplicateValues" dxfId="611" priority="3" stopIfTrue="1"/>
  </conditionalFormatting>
  <conditionalFormatting sqref="Y17">
    <cfRule type="duplicateValues" dxfId="610" priority="4" stopIfTrue="1"/>
    <cfRule type="duplicateValues" dxfId="609" priority="5" stopIfTrue="1"/>
    <cfRule type="duplicateValues" dxfId="60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56" activePane="bottomLeft" state="frozen"/>
      <selection activeCell="M32" sqref="M32"/>
      <selection pane="bottomLeft" activeCell="Y63" sqref="Y6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VLOOKUP($A9,'14.6'!$A$9:$W$200,23,0)</f>
        <v>0</v>
      </c>
      <c r="E9" s="18">
        <v>9</v>
      </c>
      <c r="F9" s="18"/>
      <c r="G9" s="18"/>
      <c r="H9" s="12">
        <f>SUM(E9:G9)</f>
        <v>9</v>
      </c>
      <c r="I9" s="18">
        <v>8</v>
      </c>
      <c r="J9" s="18"/>
      <c r="K9" s="18"/>
      <c r="L9" s="12">
        <f>SUM(I9:K9)</f>
        <v>8</v>
      </c>
      <c r="M9" s="18"/>
      <c r="N9" s="18"/>
      <c r="O9" s="18"/>
      <c r="P9" s="18"/>
      <c r="Q9" s="18"/>
      <c r="R9" s="14">
        <f>SUM(M9:Q9)</f>
        <v>0</v>
      </c>
      <c r="S9" s="18">
        <v>1</v>
      </c>
      <c r="T9" s="18"/>
      <c r="U9" s="12">
        <f t="shared" ref="U9:U52" si="0">S9+T9</f>
        <v>1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VLOOKUP($A10,'14.6'!$A$9:$W$200,23,0)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VLOOKUP($A11,'14.6'!$A$9:$W$200,23,0)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VLOOKUP($A12,'14.6'!$A$9:$W$200,23,0)</f>
        <v>0</v>
      </c>
      <c r="E12" s="18">
        <v>9</v>
      </c>
      <c r="F12" s="18"/>
      <c r="G12" s="18"/>
      <c r="H12" s="12">
        <f t="shared" si="3"/>
        <v>9</v>
      </c>
      <c r="I12" s="18">
        <v>9</v>
      </c>
      <c r="J12" s="18"/>
      <c r="K12" s="18"/>
      <c r="L12" s="12">
        <f t="shared" si="4"/>
        <v>9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VLOOKUP($A13,'14.6'!$A$9:$W$200,23,0)</f>
        <v>1</v>
      </c>
      <c r="E13" s="18">
        <v>20</v>
      </c>
      <c r="F13" s="18"/>
      <c r="G13" s="18"/>
      <c r="H13" s="12">
        <f t="shared" si="3"/>
        <v>20</v>
      </c>
      <c r="I13" s="18">
        <v>11</v>
      </c>
      <c r="J13" s="18"/>
      <c r="K13" s="18"/>
      <c r="L13" s="12">
        <f t="shared" si="4"/>
        <v>11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10</v>
      </c>
      <c r="W13" s="18">
        <v>9</v>
      </c>
      <c r="X13" s="19">
        <f t="shared" si="2"/>
        <v>-1</v>
      </c>
      <c r="Y13" s="3" t="s">
        <v>235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VLOOKUP($A14,'14.6'!$A$9:$W$200,23,0)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VLOOKUP($A15,'14.6'!$A$9:$W$200,23,0)</f>
        <v>0</v>
      </c>
      <c r="E15" s="18">
        <v>6</v>
      </c>
      <c r="F15" s="18"/>
      <c r="G15" s="18"/>
      <c r="H15" s="12">
        <f t="shared" si="3"/>
        <v>6</v>
      </c>
      <c r="I15" s="18">
        <v>1</v>
      </c>
      <c r="J15" s="18"/>
      <c r="K15" s="18"/>
      <c r="L15" s="12">
        <f t="shared" si="4"/>
        <v>1</v>
      </c>
      <c r="M15" s="18"/>
      <c r="N15" s="18"/>
      <c r="O15" s="18"/>
      <c r="P15" s="18"/>
      <c r="Q15" s="18"/>
      <c r="R15" s="14">
        <f t="shared" si="5"/>
        <v>0</v>
      </c>
      <c r="S15" s="18">
        <v>5</v>
      </c>
      <c r="T15" s="18"/>
      <c r="U15" s="12">
        <f t="shared" si="0"/>
        <v>5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VLOOKUP($A16,'14.6'!$A$9:$W$200,23,0)</f>
        <v>0</v>
      </c>
      <c r="E16" s="18">
        <v>6</v>
      </c>
      <c r="F16" s="18"/>
      <c r="G16" s="18"/>
      <c r="H16" s="12">
        <f t="shared" si="3"/>
        <v>6</v>
      </c>
      <c r="I16" s="18">
        <v>5</v>
      </c>
      <c r="J16" s="18"/>
      <c r="K16" s="18"/>
      <c r="L16" s="12">
        <f t="shared" si="4"/>
        <v>5</v>
      </c>
      <c r="M16" s="18"/>
      <c r="N16" s="18"/>
      <c r="O16" s="18"/>
      <c r="P16" s="18"/>
      <c r="Q16" s="18"/>
      <c r="R16" s="14">
        <f t="shared" si="5"/>
        <v>0</v>
      </c>
      <c r="S16" s="18">
        <v>1</v>
      </c>
      <c r="T16" s="18"/>
      <c r="U16" s="12">
        <f t="shared" si="0"/>
        <v>1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VLOOKUP($A17,'14.6'!$A$9:$W$200,23,0)</f>
        <v>0</v>
      </c>
      <c r="E17" s="18">
        <v>6</v>
      </c>
      <c r="F17" s="18"/>
      <c r="G17" s="18"/>
      <c r="H17" s="12">
        <f>SUM(E17:G17)</f>
        <v>6</v>
      </c>
      <c r="I17" s="18">
        <v>6</v>
      </c>
      <c r="J17" s="18"/>
      <c r="K17" s="18"/>
      <c r="L17" s="12">
        <f t="shared" si="4"/>
        <v>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VLOOKUP($A18,'14.6'!$A$9:$W$200,23,0)</f>
        <v>0</v>
      </c>
      <c r="E18" s="18">
        <v>16</v>
      </c>
      <c r="F18" s="18"/>
      <c r="G18" s="18"/>
      <c r="H18" s="12">
        <f>SUM(E18:G18)</f>
        <v>16</v>
      </c>
      <c r="I18" s="18">
        <v>15</v>
      </c>
      <c r="J18" s="18"/>
      <c r="K18" s="18"/>
      <c r="L18" s="12">
        <f t="shared" si="4"/>
        <v>15</v>
      </c>
      <c r="M18" s="18"/>
      <c r="N18" s="18"/>
      <c r="O18" s="18"/>
      <c r="P18" s="18"/>
      <c r="Q18" s="18"/>
      <c r="R18" s="14">
        <f>SUM(M18:Q18)</f>
        <v>0</v>
      </c>
      <c r="S18" s="18">
        <v>1</v>
      </c>
      <c r="T18" s="18"/>
      <c r="U18" s="12">
        <f>S18+T18</f>
        <v>1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VLOOKUP($A19,'14.6'!$A$9:$W$200,23,0)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VLOOKUP($A20,'14.6'!$A$9:$W$200,23,0)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VLOOKUP($A21,'14.6'!$A$9:$W$200,23,0)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VLOOKUP($A22,'14.6'!$A$9:$W$200,23,0)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VLOOKUP($A23,'14.6'!$A$9:$W$200,23,0)</f>
        <v>1</v>
      </c>
      <c r="E23" s="18"/>
      <c r="F23" s="18"/>
      <c r="G23" s="18"/>
      <c r="H23" s="12">
        <f t="shared" si="3"/>
        <v>0</v>
      </c>
      <c r="I23" s="18">
        <v>1</v>
      </c>
      <c r="J23" s="18"/>
      <c r="K23" s="18"/>
      <c r="L23" s="12">
        <f t="shared" si="4"/>
        <v>1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VLOOKUP($A24,'14.6'!$A$9:$W$200,23,0)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VLOOKUP($A25,'14.6'!$A$9:$W$200,23,0)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VLOOKUP($A26,'14.6'!$A$9:$W$200,23,0)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VLOOKUP($A27,'14.6'!$A$9:$W$200,23,0)</f>
        <v>0</v>
      </c>
      <c r="E27" s="18"/>
      <c r="F27" s="18"/>
      <c r="G27" s="18"/>
      <c r="H27" s="12">
        <f>SUM(E27:G27)</f>
        <v>0</v>
      </c>
      <c r="I27" s="18">
        <v>1</v>
      </c>
      <c r="J27" s="18"/>
      <c r="K27" s="18"/>
      <c r="L27" s="12">
        <f t="shared" si="4"/>
        <v>1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-1</v>
      </c>
      <c r="W27" s="18"/>
      <c r="X27" s="19">
        <f>W27-V27</f>
        <v>1</v>
      </c>
      <c r="Y27" s="21" t="s">
        <v>258</v>
      </c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VLOOKUP($A28,'14.6'!$A$9:$W$200,23,0)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VLOOKUP($A29,'14.6'!$A$9:$W$200,23,0)</f>
        <v>0</v>
      </c>
      <c r="E29" s="18">
        <v>6</v>
      </c>
      <c r="F29" s="18"/>
      <c r="G29" s="18"/>
      <c r="H29" s="12">
        <f t="shared" si="3"/>
        <v>6</v>
      </c>
      <c r="I29" s="18">
        <v>6</v>
      </c>
      <c r="J29" s="18"/>
      <c r="K29" s="18"/>
      <c r="L29" s="12">
        <f t="shared" si="4"/>
        <v>6</v>
      </c>
      <c r="M29" s="18"/>
      <c r="N29" s="18"/>
      <c r="O29" s="18"/>
      <c r="P29" s="18"/>
      <c r="Q29" s="18"/>
      <c r="R29" s="14">
        <f t="shared" si="5"/>
        <v>0</v>
      </c>
      <c r="S29" s="18"/>
      <c r="T29" s="18"/>
      <c r="U29" s="12">
        <f t="shared" si="0"/>
        <v>0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VLOOKUP($A30,'14.6'!$A$9:$W$200,23,0)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VLOOKUP($A31,'14.6'!$A$9:$W$200,23,0)</f>
        <v>0</v>
      </c>
      <c r="E31" s="18">
        <v>6</v>
      </c>
      <c r="F31" s="18"/>
      <c r="G31" s="18"/>
      <c r="H31" s="12">
        <f t="shared" si="3"/>
        <v>6</v>
      </c>
      <c r="I31" s="18">
        <v>4</v>
      </c>
      <c r="J31" s="18"/>
      <c r="K31" s="18"/>
      <c r="L31" s="12">
        <f t="shared" si="4"/>
        <v>4</v>
      </c>
      <c r="M31" s="18"/>
      <c r="N31" s="18"/>
      <c r="O31" s="18"/>
      <c r="P31" s="18"/>
      <c r="Q31" s="18"/>
      <c r="R31" s="14">
        <f t="shared" si="5"/>
        <v>0</v>
      </c>
      <c r="S31" s="18">
        <v>2</v>
      </c>
      <c r="T31" s="18"/>
      <c r="U31" s="12">
        <f t="shared" si="0"/>
        <v>2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VLOOKUP($A32,'14.6'!$A$9:$W$200,23,0)</f>
        <v>0</v>
      </c>
      <c r="E32" s="18">
        <v>6</v>
      </c>
      <c r="F32" s="18"/>
      <c r="G32" s="18"/>
      <c r="H32" s="12">
        <f>SUM(E32:G32)</f>
        <v>6</v>
      </c>
      <c r="I32" s="18">
        <v>5</v>
      </c>
      <c r="J32" s="18"/>
      <c r="K32" s="18"/>
      <c r="L32" s="12">
        <f t="shared" si="4"/>
        <v>5</v>
      </c>
      <c r="M32" s="18"/>
      <c r="N32" s="18"/>
      <c r="O32" s="18"/>
      <c r="P32" s="18"/>
      <c r="Q32" s="18"/>
      <c r="R32" s="14">
        <f>SUM(M32:Q32)</f>
        <v>0</v>
      </c>
      <c r="S32" s="18">
        <v>1</v>
      </c>
      <c r="T32" s="18"/>
      <c r="U32" s="12">
        <f>S32+T32</f>
        <v>1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VLOOKUP($A33,'14.6'!$A$9:$W$200,23,0)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VLOOKUP($A34,'14.6'!$A$9:$W$200,23,0)</f>
        <v>0</v>
      </c>
      <c r="E34" s="18">
        <v>6</v>
      </c>
      <c r="F34" s="18"/>
      <c r="G34" s="18"/>
      <c r="H34" s="12">
        <f t="shared" si="3"/>
        <v>6</v>
      </c>
      <c r="I34" s="18">
        <v>2</v>
      </c>
      <c r="J34" s="18"/>
      <c r="K34" s="18"/>
      <c r="L34" s="12">
        <f t="shared" si="4"/>
        <v>2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VLOOKUP($A35,'14.6'!$A$9:$W$200,23,0)</f>
        <v>0</v>
      </c>
      <c r="E35" s="18">
        <v>6</v>
      </c>
      <c r="F35" s="18"/>
      <c r="G35" s="18"/>
      <c r="H35" s="12">
        <f t="shared" si="3"/>
        <v>6</v>
      </c>
      <c r="I35" s="18"/>
      <c r="J35" s="18"/>
      <c r="K35" s="18"/>
      <c r="L35" s="12">
        <f t="shared" si="4"/>
        <v>0</v>
      </c>
      <c r="M35" s="18"/>
      <c r="N35" s="18"/>
      <c r="O35" s="18"/>
      <c r="P35" s="18"/>
      <c r="Q35" s="18"/>
      <c r="R35" s="14">
        <f t="shared" si="5"/>
        <v>0</v>
      </c>
      <c r="S35" s="18">
        <v>6</v>
      </c>
      <c r="T35" s="18"/>
      <c r="U35" s="12">
        <f t="shared" si="0"/>
        <v>6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VLOOKUP($A36,'14.6'!$A$9:$W$200,23,0)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VLOOKUP($A37,'14.6'!$A$9:$W$200,23,0)</f>
        <v>0</v>
      </c>
      <c r="E37" s="18">
        <v>6</v>
      </c>
      <c r="F37" s="18"/>
      <c r="G37" s="18"/>
      <c r="H37" s="12">
        <f t="shared" si="3"/>
        <v>6</v>
      </c>
      <c r="I37" s="18">
        <v>5</v>
      </c>
      <c r="J37" s="18"/>
      <c r="K37" s="18"/>
      <c r="L37" s="12">
        <f t="shared" si="4"/>
        <v>5</v>
      </c>
      <c r="M37" s="18"/>
      <c r="N37" s="18"/>
      <c r="O37" s="18"/>
      <c r="P37" s="18"/>
      <c r="Q37" s="18"/>
      <c r="R37" s="14">
        <f t="shared" si="5"/>
        <v>0</v>
      </c>
      <c r="S37" s="18">
        <v>1</v>
      </c>
      <c r="T37" s="18"/>
      <c r="U37" s="12">
        <f t="shared" si="0"/>
        <v>1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VLOOKUP($A38,'14.6'!$A$9:$W$200,23,0)</f>
        <v>0</v>
      </c>
      <c r="E38" s="18">
        <v>6</v>
      </c>
      <c r="F38" s="18"/>
      <c r="G38" s="18"/>
      <c r="H38" s="12">
        <f t="shared" si="3"/>
        <v>6</v>
      </c>
      <c r="I38" s="18">
        <v>3</v>
      </c>
      <c r="J38" s="18"/>
      <c r="K38" s="18"/>
      <c r="L38" s="12">
        <f t="shared" si="4"/>
        <v>3</v>
      </c>
      <c r="M38" s="18"/>
      <c r="N38" s="18"/>
      <c r="O38" s="18"/>
      <c r="P38" s="18"/>
      <c r="Q38" s="18"/>
      <c r="R38" s="14">
        <f t="shared" si="5"/>
        <v>0</v>
      </c>
      <c r="S38" s="18">
        <v>3</v>
      </c>
      <c r="T38" s="18"/>
      <c r="U38" s="12">
        <f t="shared" si="0"/>
        <v>3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VLOOKUP($A39,'14.6'!$A$9:$W$200,23,0)</f>
        <v>0</v>
      </c>
      <c r="E39" s="18">
        <v>6</v>
      </c>
      <c r="F39" s="18"/>
      <c r="G39" s="18"/>
      <c r="H39" s="12">
        <f t="shared" si="3"/>
        <v>6</v>
      </c>
      <c r="I39" s="18">
        <v>5</v>
      </c>
      <c r="J39" s="18"/>
      <c r="K39" s="18"/>
      <c r="L39" s="12">
        <f t="shared" si="4"/>
        <v>5</v>
      </c>
      <c r="M39" s="18"/>
      <c r="N39" s="18"/>
      <c r="O39" s="18"/>
      <c r="P39" s="18"/>
      <c r="Q39" s="18"/>
      <c r="R39" s="14">
        <f t="shared" si="5"/>
        <v>0</v>
      </c>
      <c r="S39" s="18">
        <v>1</v>
      </c>
      <c r="T39" s="18"/>
      <c r="U39" s="12">
        <f t="shared" si="0"/>
        <v>1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VLOOKUP($A40,'14.6'!$A$9:$W$200,23,0)</f>
        <v>0</v>
      </c>
      <c r="E40" s="18">
        <v>6</v>
      </c>
      <c r="F40" s="18"/>
      <c r="G40" s="18"/>
      <c r="H40" s="12">
        <f t="shared" si="3"/>
        <v>6</v>
      </c>
      <c r="I40" s="18">
        <v>6</v>
      </c>
      <c r="J40" s="18"/>
      <c r="K40" s="18"/>
      <c r="L40" s="12">
        <f t="shared" si="4"/>
        <v>6</v>
      </c>
      <c r="M40" s="18"/>
      <c r="N40" s="18"/>
      <c r="O40" s="18"/>
      <c r="P40" s="18"/>
      <c r="Q40" s="18"/>
      <c r="R40" s="14">
        <f t="shared" si="5"/>
        <v>0</v>
      </c>
      <c r="S40" s="18"/>
      <c r="T40" s="18"/>
      <c r="U40" s="12">
        <f t="shared" si="0"/>
        <v>0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VLOOKUP($A41,'14.6'!$A$9:$W$200,23,0)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VLOOKUP($A42,'14.6'!$A$9:$W$200,23,0)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VLOOKUP($A43,'14.6'!$A$9:$W$200,23,0)</f>
        <v>0</v>
      </c>
      <c r="E43" s="18">
        <v>6</v>
      </c>
      <c r="F43" s="18"/>
      <c r="G43" s="18"/>
      <c r="H43" s="12">
        <f t="shared" si="3"/>
        <v>6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>
        <v>1</v>
      </c>
      <c r="T43" s="18"/>
      <c r="U43" s="12">
        <f t="shared" si="0"/>
        <v>1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VLOOKUP($A44,'14.6'!$A$9:$W$200,23,0)</f>
        <v>0</v>
      </c>
      <c r="E44" s="18">
        <v>6</v>
      </c>
      <c r="F44" s="18"/>
      <c r="G44" s="18"/>
      <c r="H44" s="12">
        <f t="shared" si="3"/>
        <v>6</v>
      </c>
      <c r="I44" s="18">
        <v>4</v>
      </c>
      <c r="J44" s="18"/>
      <c r="K44" s="18"/>
      <c r="L44" s="12">
        <f t="shared" si="4"/>
        <v>4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VLOOKUP($A45,'14.6'!$A$9:$W$200,23,0)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VLOOKUP($A46,'14.6'!$A$9:$W$200,23,0)</f>
        <v>0</v>
      </c>
      <c r="E46" s="18">
        <v>6</v>
      </c>
      <c r="F46" s="18"/>
      <c r="G46" s="18"/>
      <c r="H46" s="12">
        <f t="shared" si="3"/>
        <v>6</v>
      </c>
      <c r="I46" s="18">
        <v>4</v>
      </c>
      <c r="J46" s="18"/>
      <c r="K46" s="18"/>
      <c r="L46" s="12">
        <f t="shared" si="4"/>
        <v>4</v>
      </c>
      <c r="M46" s="18"/>
      <c r="N46" s="18"/>
      <c r="O46" s="18"/>
      <c r="P46" s="18"/>
      <c r="Q46" s="18"/>
      <c r="R46" s="14">
        <f t="shared" si="5"/>
        <v>0</v>
      </c>
      <c r="S46" s="18">
        <v>3</v>
      </c>
      <c r="T46" s="18"/>
      <c r="U46" s="12">
        <f t="shared" si="0"/>
        <v>3</v>
      </c>
      <c r="V46" s="12">
        <f t="shared" si="1"/>
        <v>-1</v>
      </c>
      <c r="W46" s="18"/>
      <c r="X46" s="19">
        <f t="shared" si="2"/>
        <v>1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VLOOKUP($A47,'14.6'!$A$9:$W$200,23,0)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VLOOKUP($A48,'14.6'!$A$9:$W$200,23,0)</f>
        <v>0</v>
      </c>
      <c r="E48" s="18">
        <v>6</v>
      </c>
      <c r="F48" s="18"/>
      <c r="G48" s="18"/>
      <c r="H48" s="12">
        <f t="shared" si="3"/>
        <v>6</v>
      </c>
      <c r="I48" s="18">
        <v>5</v>
      </c>
      <c r="J48" s="18"/>
      <c r="K48" s="18"/>
      <c r="L48" s="12">
        <f t="shared" si="4"/>
        <v>5</v>
      </c>
      <c r="M48" s="18"/>
      <c r="N48" s="18"/>
      <c r="O48" s="18"/>
      <c r="P48" s="18"/>
      <c r="Q48" s="18"/>
      <c r="R48" s="14">
        <f t="shared" si="5"/>
        <v>0</v>
      </c>
      <c r="S48" s="18">
        <v>1</v>
      </c>
      <c r="T48" s="18"/>
      <c r="U48" s="12">
        <f t="shared" si="0"/>
        <v>1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VLOOKUP($A49,'14.6'!$A$9:$W$200,23,0)</f>
        <v>0</v>
      </c>
      <c r="E49" s="18">
        <v>6</v>
      </c>
      <c r="F49" s="18"/>
      <c r="G49" s="18"/>
      <c r="H49" s="12">
        <f t="shared" si="3"/>
        <v>6</v>
      </c>
      <c r="I49" s="18">
        <v>5</v>
      </c>
      <c r="J49" s="18"/>
      <c r="K49" s="18"/>
      <c r="L49" s="12">
        <f t="shared" si="4"/>
        <v>5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VLOOKUP($A50,'14.6'!$A$9:$W$200,23,0)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VLOOKUP($A51,'14.6'!$A$9:$W$200,23,0)</f>
        <v>0</v>
      </c>
      <c r="E51" s="18">
        <v>6</v>
      </c>
      <c r="F51" s="18"/>
      <c r="G51" s="18"/>
      <c r="H51" s="12">
        <f t="shared" si="3"/>
        <v>6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VLOOKUP($A52,'14.6'!$A$9:$W$200,23,0)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VLOOKUP($A53,'14.6'!$A$9:$W$200,23,0)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VLOOKUP($A54,'14.6'!$A$9:$W$200,23,0)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VLOOKUP($A55,'14.6'!$A$9:$W$200,23,0)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VLOOKUP($A56,'14.6'!$A$9:$W$200,23,0)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VLOOKUP($A57,'14.6'!$A$9:$W$200,23,0)</f>
        <v>0</v>
      </c>
      <c r="E57" s="18"/>
      <c r="F57" s="18"/>
      <c r="G57" s="18"/>
      <c r="H57" s="12">
        <f t="shared" si="3"/>
        <v>0</v>
      </c>
      <c r="I57" s="18"/>
      <c r="J57" s="18"/>
      <c r="K57" s="18"/>
      <c r="L57" s="12">
        <f t="shared" si="4"/>
        <v>0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VLOOKUP($A58,'14.6'!$A$9:$W$200,23,0)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VLOOKUP($A59,'14.6'!$A$9:$W$200,23,0)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VLOOKUP($A60,'14.6'!$A$9:$W$200,23,0)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VLOOKUP($A61,'14.6'!$A$9:$W$200,23,0)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VLOOKUP($A62,'14.6'!$A$9:$W$200,23,0)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VLOOKUP($A63,'14.6'!$A$9:$W$200,23,0)</f>
        <v>9</v>
      </c>
      <c r="E63" s="18"/>
      <c r="F63" s="18"/>
      <c r="G63" s="18"/>
      <c r="H63" s="12">
        <f t="shared" ref="H63" si="10">SUM(E63:G63)</f>
        <v>0</v>
      </c>
      <c r="I63" s="18">
        <v>3</v>
      </c>
      <c r="J63" s="18"/>
      <c r="K63" s="18"/>
      <c r="L63" s="12">
        <f t="shared" si="4"/>
        <v>3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6</v>
      </c>
      <c r="W63" s="18">
        <v>6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VLOOKUP($A64,'14.6'!$A$9:$W$200,23,0)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VLOOKUP($A65,'14.6'!$A$9:$W$200,23,0)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VLOOKUP($A66,'14.6'!$A$9:$W$200,23,0)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VLOOKUP($A67,'14.6'!$A$9:$W$200,23,0)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VLOOKUP($A68,'14.6'!$A$9:$W$200,23,0)</f>
        <v>0</v>
      </c>
      <c r="E68" s="18"/>
      <c r="F68" s="18"/>
      <c r="G68" s="18"/>
      <c r="H68" s="12">
        <f t="shared" ref="H68:H131" si="12">SUM(E68:G68)</f>
        <v>0</v>
      </c>
      <c r="I68" s="18"/>
      <c r="J68" s="18"/>
      <c r="K68" s="18"/>
      <c r="L68" s="12">
        <f t="shared" si="4"/>
        <v>0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VLOOKUP($A69,'14.6'!$A$9:$W$200,23,0)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3</v>
      </c>
      <c r="J69" s="18">
        <v>1</v>
      </c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VLOOKUP($A70,'14.6'!$A$9:$W$200,23,0)</f>
        <v>0</v>
      </c>
      <c r="E70" s="18">
        <v>3</v>
      </c>
      <c r="F70" s="18"/>
      <c r="G70" s="18"/>
      <c r="H70" s="12">
        <f>SUM(E70:G70)</f>
        <v>3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-1</v>
      </c>
      <c r="W70" s="18"/>
      <c r="X70" s="19">
        <f>W70-V70</f>
        <v>1</v>
      </c>
      <c r="Y70" s="99" t="s">
        <v>70</v>
      </c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VLOOKUP($A71,'14.6'!$A$9:$W$200,23,0)</f>
        <v>0</v>
      </c>
      <c r="E71" s="18">
        <v>4</v>
      </c>
      <c r="F71" s="18"/>
      <c r="G71" s="18"/>
      <c r="H71" s="12">
        <f>SUM(E71:G71)</f>
        <v>4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1</v>
      </c>
      <c r="W71" s="18"/>
      <c r="X71" s="19">
        <f>W71-V71</f>
        <v>-1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VLOOKUP($A72,'14.6'!$A$9:$W$200,23,0)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3</v>
      </c>
      <c r="J72" s="18"/>
      <c r="K72" s="18"/>
      <c r="L72" s="12">
        <f t="shared" si="4"/>
        <v>3</v>
      </c>
      <c r="M72" s="18"/>
      <c r="N72" s="18"/>
      <c r="O72" s="18"/>
      <c r="P72" s="18"/>
      <c r="Q72" s="18"/>
      <c r="R72" s="14">
        <f t="shared" si="5"/>
        <v>0</v>
      </c>
      <c r="S72" s="18">
        <v>4</v>
      </c>
      <c r="T72" s="18"/>
      <c r="U72" s="12">
        <f t="shared" si="13"/>
        <v>4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VLOOKUP($A73,'14.6'!$A$9:$W$200,23,0)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VLOOKUP($A74,'14.6'!$A$9:$W$200,23,0)</f>
        <v>1</v>
      </c>
      <c r="E74" s="18">
        <v>2</v>
      </c>
      <c r="F74" s="18"/>
      <c r="G74" s="18"/>
      <c r="H74" s="12">
        <f t="shared" ref="H74:H87" si="15">SUM(E74:G74)</f>
        <v>2</v>
      </c>
      <c r="I74" s="18"/>
      <c r="J74" s="18"/>
      <c r="K74" s="18"/>
      <c r="L74" s="12">
        <f t="shared" ref="L74:L137" si="16">SUM(I74:K74)</f>
        <v>0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VLOOKUP($A75,'14.6'!$A$9:$W$200,23,0)</f>
        <v>2</v>
      </c>
      <c r="E75" s="18">
        <v>4</v>
      </c>
      <c r="F75" s="18"/>
      <c r="G75" s="18"/>
      <c r="H75" s="12">
        <f t="shared" si="15"/>
        <v>4</v>
      </c>
      <c r="I75" s="18">
        <v>4</v>
      </c>
      <c r="J75" s="18"/>
      <c r="K75" s="18"/>
      <c r="L75" s="12">
        <f t="shared" si="16"/>
        <v>4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2</v>
      </c>
      <c r="W75" s="18">
        <v>2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VLOOKUP($A76,'14.6'!$A$9:$W$200,23,0)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VLOOKUP($A77,'14.6'!$A$9:$W$200,23,0)</f>
        <v>3</v>
      </c>
      <c r="E77" s="18"/>
      <c r="F77" s="18"/>
      <c r="G77" s="18"/>
      <c r="H77" s="12">
        <f t="shared" si="15"/>
        <v>0</v>
      </c>
      <c r="I77" s="18">
        <v>2</v>
      </c>
      <c r="J77" s="18"/>
      <c r="K77" s="18"/>
      <c r="L77" s="12">
        <f t="shared" si="16"/>
        <v>2</v>
      </c>
      <c r="M77" s="18">
        <v>1</v>
      </c>
      <c r="N77" s="18"/>
      <c r="O77" s="18"/>
      <c r="P77" s="18"/>
      <c r="Q77" s="18"/>
      <c r="R77" s="14">
        <f t="shared" si="5"/>
        <v>1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VLOOKUP($A78,'14.6'!$A$9:$W$200,23,0)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VLOOKUP($A79,'14.6'!$A$9:$W$200,23,0)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VLOOKUP($A80,'14.6'!$A$9:$W$200,23,0)</f>
        <v>2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>
        <v>1</v>
      </c>
      <c r="N80" s="18"/>
      <c r="O80" s="18"/>
      <c r="P80" s="18"/>
      <c r="Q80" s="18"/>
      <c r="R80" s="14">
        <f t="shared" si="5"/>
        <v>1</v>
      </c>
      <c r="S80" s="18"/>
      <c r="T80" s="18"/>
      <c r="U80" s="12">
        <f t="shared" si="17"/>
        <v>0</v>
      </c>
      <c r="V80" s="12">
        <f t="shared" si="18"/>
        <v>1</v>
      </c>
      <c r="W80" s="18">
        <v>1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VLOOKUP($A81,'14.6'!$A$9:$W$200,23,0)</f>
        <v>1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0</v>
      </c>
      <c r="W81" s="18"/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VLOOKUP($A82,'14.6'!$A$9:$W$200,23,0)</f>
        <v>3</v>
      </c>
      <c r="E82" s="18"/>
      <c r="F82" s="18"/>
      <c r="G82" s="18"/>
      <c r="H82" s="12">
        <f t="shared" si="15"/>
        <v>0</v>
      </c>
      <c r="I82" s="18"/>
      <c r="J82" s="18"/>
      <c r="K82" s="18"/>
      <c r="L82" s="12">
        <f t="shared" si="16"/>
        <v>0</v>
      </c>
      <c r="M82" s="18">
        <v>2</v>
      </c>
      <c r="N82" s="18"/>
      <c r="O82" s="18"/>
      <c r="P82" s="18"/>
      <c r="Q82" s="18"/>
      <c r="R82" s="14">
        <f t="shared" si="5"/>
        <v>2</v>
      </c>
      <c r="S82" s="18"/>
      <c r="T82" s="18"/>
      <c r="U82" s="12">
        <f t="shared" si="17"/>
        <v>0</v>
      </c>
      <c r="V82" s="12">
        <f t="shared" si="18"/>
        <v>1</v>
      </c>
      <c r="W82" s="18">
        <v>1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VLOOKUP($A83,'14.6'!$A$9:$W$200,23,0)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VLOOKUP($A84,'14.6'!$A$9:$W$200,23,0)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VLOOKUP($A85,'14.6'!$A$9:$W$200,23,0)</f>
        <v>0</v>
      </c>
      <c r="E85" s="18">
        <v>2</v>
      </c>
      <c r="F85" s="18"/>
      <c r="G85" s="18"/>
      <c r="H85" s="12">
        <f t="shared" si="15"/>
        <v>2</v>
      </c>
      <c r="I85" s="18">
        <v>1</v>
      </c>
      <c r="J85" s="18"/>
      <c r="K85" s="18"/>
      <c r="L85" s="12">
        <f t="shared" si="16"/>
        <v>1</v>
      </c>
      <c r="M85" s="18"/>
      <c r="N85" s="18"/>
      <c r="O85" s="18"/>
      <c r="P85" s="18"/>
      <c r="Q85" s="18"/>
      <c r="R85" s="14">
        <f t="shared" si="5"/>
        <v>0</v>
      </c>
      <c r="S85" s="18"/>
      <c r="T85" s="18"/>
      <c r="U85" s="12">
        <f t="shared" si="17"/>
        <v>0</v>
      </c>
      <c r="V85" s="12">
        <f t="shared" si="18"/>
        <v>1</v>
      </c>
      <c r="W85" s="18">
        <v>1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VLOOKUP($A86,'14.6'!$A$9:$W$200,23,0)</f>
        <v>1</v>
      </c>
      <c r="E86" s="18">
        <v>1</v>
      </c>
      <c r="F86" s="18"/>
      <c r="G86" s="18"/>
      <c r="H86" s="12">
        <f t="shared" si="15"/>
        <v>1</v>
      </c>
      <c r="I86" s="18">
        <v>2</v>
      </c>
      <c r="J86" s="18"/>
      <c r="K86" s="18"/>
      <c r="L86" s="12">
        <f t="shared" si="16"/>
        <v>2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0</v>
      </c>
      <c r="W86" s="18"/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VLOOKUP($A87,'14.6'!$A$9:$W$200,23,0)</f>
        <v>0</v>
      </c>
      <c r="E87" s="18">
        <v>2</v>
      </c>
      <c r="F87" s="18"/>
      <c r="G87" s="18"/>
      <c r="H87" s="12">
        <f t="shared" si="15"/>
        <v>2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VLOOKUP($A88,'14.6'!$A$9:$W$200,23,0)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VLOOKUP($A89,'14.6'!$A$9:$W$200,23,0)</f>
        <v>0</v>
      </c>
      <c r="E89" s="18">
        <v>1</v>
      </c>
      <c r="F89" s="18"/>
      <c r="G89" s="18"/>
      <c r="H89" s="12">
        <f>SUM(E89:G89)</f>
        <v>1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VLOOKUP($A90,'14.6'!$A$9:$W$200,23,0)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VLOOKUP($A92,'14.6'!$A$9:$W$200,23,0)</f>
        <v>0</v>
      </c>
      <c r="E92" s="18">
        <v>1</v>
      </c>
      <c r="F92" s="18"/>
      <c r="G92" s="18"/>
      <c r="H92" s="12">
        <f t="shared" si="12"/>
        <v>1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VLOOKUP($A93,'14.6'!$A$9:$W$200,23,0)</f>
        <v>2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2</v>
      </c>
      <c r="W93" s="18">
        <v>2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VLOOKUP($A94,'14.6'!$A$9:$W$200,23,0)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VLOOKUP($A95,'14.6'!$A$9:$W$200,23,0)</f>
        <v>1</v>
      </c>
      <c r="E95" s="18">
        <v>1</v>
      </c>
      <c r="F95" s="18"/>
      <c r="G95" s="18"/>
      <c r="H95" s="12">
        <f t="shared" si="12"/>
        <v>1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VLOOKUP($A96,'14.6'!$A$9:$W$200,23,0)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VLOOKUP($A97,'14.6'!$A$9:$W$200,23,0)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VLOOKUP($A98,'14.6'!$A$9:$W$200,23,0)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VLOOKUP($A99,'14.6'!$A$9:$W$200,23,0)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VLOOKUP($A100,'14.6'!$A$9:$W$200,23,0)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VLOOKUP($A101,'14.6'!$A$9:$W$200,23,0)</f>
        <v>1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VLOOKUP($A102,'14.6'!$A$9:$W$200,23,0)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VLOOKUP($A103,'14.6'!$A$9:$W$200,23,0)</f>
        <v>0</v>
      </c>
      <c r="E103" s="18">
        <v>1</v>
      </c>
      <c r="F103" s="18"/>
      <c r="G103" s="18"/>
      <c r="H103" s="12">
        <f t="shared" si="12"/>
        <v>1</v>
      </c>
      <c r="I103" s="18">
        <v>1</v>
      </c>
      <c r="J103" s="18"/>
      <c r="K103" s="18"/>
      <c r="L103" s="12">
        <f t="shared" si="16"/>
        <v>1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VLOOKUP($A104,'14.6'!$A$9:$W$200,23,0)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VLOOKUP($A105,'14.6'!$A$9:$W$200,23,0)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VLOOKUP($A106,'14.6'!$A$9:$W$200,23,0)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VLOOKUP($A107,'14.6'!$A$9:$W$200,23,0)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VLOOKUP($A108,'14.6'!$A$9:$W$200,23,0)</f>
        <v>5</v>
      </c>
      <c r="E108" s="18">
        <v>6</v>
      </c>
      <c r="F108" s="18"/>
      <c r="G108" s="18"/>
      <c r="H108" s="12">
        <f>SUM(E108:G108)</f>
        <v>6</v>
      </c>
      <c r="I108" s="18">
        <v>2</v>
      </c>
      <c r="J108" s="18"/>
      <c r="K108" s="18"/>
      <c r="L108" s="12">
        <f t="shared" si="16"/>
        <v>2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9</v>
      </c>
      <c r="W108" s="18">
        <v>9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VLOOKUP($A109,'14.6'!$A$9:$W$200,23,0)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VLOOKUP($A110,'14.6'!$A$9:$W$200,23,0)</f>
        <v>0</v>
      </c>
      <c r="E110" s="18">
        <v>12</v>
      </c>
      <c r="F110" s="18"/>
      <c r="G110" s="18"/>
      <c r="H110" s="12">
        <f>SUM(E110:G110)</f>
        <v>12</v>
      </c>
      <c r="I110" s="18">
        <v>10</v>
      </c>
      <c r="J110" s="18"/>
      <c r="K110" s="18"/>
      <c r="L110" s="12">
        <f t="shared" si="16"/>
        <v>10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2</v>
      </c>
      <c r="W110" s="18">
        <v>2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VLOOKUP($A111,'14.6'!$A$9:$W$200,23,0)</f>
        <v>5</v>
      </c>
      <c r="E111" s="18"/>
      <c r="F111" s="18"/>
      <c r="G111" s="18"/>
      <c r="H111" s="12">
        <f t="shared" si="12"/>
        <v>0</v>
      </c>
      <c r="I111" s="18">
        <v>4</v>
      </c>
      <c r="J111" s="18"/>
      <c r="K111" s="18"/>
      <c r="L111" s="12">
        <f t="shared" si="16"/>
        <v>4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1</v>
      </c>
      <c r="W111" s="18">
        <v>1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VLOOKUP($A112,'14.6'!$A$9:$W$200,23,0)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VLOOKUP($A113,'14.6'!$A$9:$W$200,23,0)</f>
        <v>0</v>
      </c>
      <c r="E113" s="18">
        <v>9</v>
      </c>
      <c r="F113" s="18"/>
      <c r="G113" s="18"/>
      <c r="H113" s="12">
        <f t="shared" si="12"/>
        <v>9</v>
      </c>
      <c r="I113" s="18">
        <v>6</v>
      </c>
      <c r="J113" s="18">
        <v>1</v>
      </c>
      <c r="K113" s="18"/>
      <c r="L113" s="12">
        <f t="shared" si="16"/>
        <v>7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2</v>
      </c>
      <c r="W113" s="18">
        <v>2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VLOOKUP($A114,'14.6'!$A$9:$W$200,23,0)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VLOOKUP($A115,'14.6'!$A$9:$W$200,23,0)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VLOOKUP($A116,'14.6'!$A$9:$W$200,23,0)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VLOOKUP($A117,'14.6'!$A$9:$W$200,23,0)</f>
        <v>5</v>
      </c>
      <c r="E117" s="18"/>
      <c r="F117" s="18"/>
      <c r="G117" s="18"/>
      <c r="H117" s="12">
        <f t="shared" si="12"/>
        <v>0</v>
      </c>
      <c r="I117" s="18">
        <v>4</v>
      </c>
      <c r="J117" s="18"/>
      <c r="K117" s="18"/>
      <c r="L117" s="12">
        <f t="shared" si="16"/>
        <v>4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1</v>
      </c>
      <c r="W117" s="18">
        <v>1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VLOOKUP($A118,'14.6'!$A$9:$W$200,23,0)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VLOOKUP($A119,'14.6'!$A$9:$W$200,23,0)</f>
        <v>0</v>
      </c>
      <c r="E119" s="18">
        <v>9</v>
      </c>
      <c r="F119" s="18"/>
      <c r="G119" s="18"/>
      <c r="H119" s="12">
        <f t="shared" ref="H119:H129" si="27">SUM(E119:G119)</f>
        <v>9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9</v>
      </c>
      <c r="W119" s="18">
        <v>9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VLOOKUP($A120,'14.6'!$A$9:$W$200,23,0)</f>
        <v>0</v>
      </c>
      <c r="E120" s="18">
        <v>9</v>
      </c>
      <c r="F120" s="18"/>
      <c r="G120" s="18"/>
      <c r="H120" s="12">
        <f t="shared" si="27"/>
        <v>9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9</v>
      </c>
      <c r="W120" s="18">
        <v>8</v>
      </c>
      <c r="X120" s="19">
        <f t="shared" si="30"/>
        <v>-1</v>
      </c>
      <c r="Y120" s="21" t="s">
        <v>43</v>
      </c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VLOOKUP($A121,'14.6'!$A$9:$W$200,23,0)</f>
        <v>33</v>
      </c>
      <c r="E121" s="18"/>
      <c r="F121" s="18"/>
      <c r="G121" s="18"/>
      <c r="H121" s="12">
        <f t="shared" si="27"/>
        <v>0</v>
      </c>
      <c r="I121" s="18">
        <v>16</v>
      </c>
      <c r="J121" s="18"/>
      <c r="K121" s="18"/>
      <c r="L121" s="12">
        <f t="shared" si="16"/>
        <v>16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17</v>
      </c>
      <c r="W121" s="18">
        <v>17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VLOOKUP($A122,'14.6'!$A$9:$W$200,23,0)</f>
        <v>3</v>
      </c>
      <c r="E122" s="18">
        <v>20</v>
      </c>
      <c r="F122" s="18"/>
      <c r="G122" s="18"/>
      <c r="H122" s="12">
        <f t="shared" si="27"/>
        <v>20</v>
      </c>
      <c r="I122" s="18">
        <v>3</v>
      </c>
      <c r="J122" s="18"/>
      <c r="K122" s="18"/>
      <c r="L122" s="12">
        <f t="shared" si="16"/>
        <v>3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20</v>
      </c>
      <c r="W122" s="18">
        <v>20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VLOOKUP($A123,'14.6'!$A$9:$W$200,23,0)</f>
        <v>0</v>
      </c>
      <c r="E123" s="18">
        <v>8</v>
      </c>
      <c r="F123" s="18"/>
      <c r="G123" s="18"/>
      <c r="H123" s="12">
        <f>SUM(E123:G123)</f>
        <v>8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8</v>
      </c>
      <c r="W123" s="18">
        <v>8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VLOOKUP($A124,'14.6'!$A$9:$W$200,23,0)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VLOOKUP($A125,'14.6'!$A$9:$W$200,23,0)</f>
        <v>1</v>
      </c>
      <c r="E125" s="18">
        <v>70</v>
      </c>
      <c r="F125" s="18"/>
      <c r="G125" s="18"/>
      <c r="H125" s="12">
        <f t="shared" si="27"/>
        <v>70</v>
      </c>
      <c r="I125" s="18">
        <v>13</v>
      </c>
      <c r="J125" s="18"/>
      <c r="K125" s="18"/>
      <c r="L125" s="12">
        <f t="shared" si="16"/>
        <v>13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58</v>
      </c>
      <c r="W125" s="18">
        <v>58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VLOOKUP($A126,'14.6'!$A$9:$W$200,23,0)</f>
        <v>0</v>
      </c>
      <c r="E126" s="18">
        <v>4</v>
      </c>
      <c r="F126" s="18"/>
      <c r="G126" s="18"/>
      <c r="H126" s="12">
        <f t="shared" si="27"/>
        <v>4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4</v>
      </c>
      <c r="W126" s="18">
        <v>4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VLOOKUP($A127,'14.6'!$A$9:$W$200,23,0)</f>
        <v>6</v>
      </c>
      <c r="E127" s="18"/>
      <c r="F127" s="18"/>
      <c r="G127" s="18"/>
      <c r="H127" s="12">
        <f t="shared" si="27"/>
        <v>0</v>
      </c>
      <c r="I127" s="18">
        <v>5</v>
      </c>
      <c r="J127" s="18"/>
      <c r="K127" s="18"/>
      <c r="L127" s="12">
        <f t="shared" si="16"/>
        <v>5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</v>
      </c>
      <c r="W127" s="18">
        <v>1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VLOOKUP($A128,'14.6'!$A$9:$W$200,23,0)</f>
        <v>25</v>
      </c>
      <c r="E128" s="18"/>
      <c r="F128" s="18"/>
      <c r="G128" s="18"/>
      <c r="H128" s="12">
        <f t="shared" si="27"/>
        <v>0</v>
      </c>
      <c r="I128" s="18">
        <v>7</v>
      </c>
      <c r="J128" s="18"/>
      <c r="K128" s="18"/>
      <c r="L128" s="12">
        <f t="shared" si="16"/>
        <v>7</v>
      </c>
      <c r="M128" s="18"/>
      <c r="N128" s="18"/>
      <c r="O128" s="18"/>
      <c r="P128" s="18"/>
      <c r="Q128" s="18"/>
      <c r="R128" s="14">
        <f t="shared" si="20"/>
        <v>0</v>
      </c>
      <c r="S128" s="18">
        <v>1</v>
      </c>
      <c r="T128" s="18"/>
      <c r="U128" s="12">
        <f t="shared" si="28"/>
        <v>1</v>
      </c>
      <c r="V128" s="12">
        <f t="shared" si="29"/>
        <v>17</v>
      </c>
      <c r="W128" s="18">
        <v>16</v>
      </c>
      <c r="X128" s="19">
        <f t="shared" si="30"/>
        <v>-1</v>
      </c>
      <c r="Y128" s="21" t="s">
        <v>43</v>
      </c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VLOOKUP($A129,'14.6'!$A$9:$W$200,23,0)</f>
        <v>12</v>
      </c>
      <c r="E129" s="18">
        <v>14</v>
      </c>
      <c r="F129" s="18"/>
      <c r="G129" s="18"/>
      <c r="H129" s="12">
        <f t="shared" si="27"/>
        <v>14</v>
      </c>
      <c r="I129" s="18">
        <v>9</v>
      </c>
      <c r="J129" s="18"/>
      <c r="K129" s="18"/>
      <c r="L129" s="12">
        <f t="shared" si="16"/>
        <v>9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17</v>
      </c>
      <c r="W129" s="18">
        <v>16</v>
      </c>
      <c r="X129" s="19">
        <f t="shared" si="30"/>
        <v>-1</v>
      </c>
      <c r="Y129" s="21" t="s">
        <v>43</v>
      </c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VLOOKUP($A130,'14.6'!$A$9:$W$200,23,0)</f>
        <v>3</v>
      </c>
      <c r="E130" s="18">
        <v>28</v>
      </c>
      <c r="F130" s="18"/>
      <c r="G130" s="18"/>
      <c r="H130" s="12">
        <f t="shared" si="12"/>
        <v>28</v>
      </c>
      <c r="I130" s="18">
        <v>7</v>
      </c>
      <c r="J130" s="18"/>
      <c r="K130" s="18"/>
      <c r="L130" s="12">
        <f t="shared" si="16"/>
        <v>7</v>
      </c>
      <c r="M130" s="18"/>
      <c r="N130" s="18"/>
      <c r="O130" s="18"/>
      <c r="P130" s="18"/>
      <c r="Q130" s="18"/>
      <c r="R130" s="14">
        <f t="shared" si="20"/>
        <v>0</v>
      </c>
      <c r="S130" s="18">
        <v>3</v>
      </c>
      <c r="T130" s="18"/>
      <c r="U130" s="12">
        <f t="shared" si="28"/>
        <v>3</v>
      </c>
      <c r="V130" s="12">
        <f t="shared" si="29"/>
        <v>21</v>
      </c>
      <c r="W130" s="18">
        <v>21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3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VLOOKUP($A132,'14.6'!$A$9:$W$200,23,0)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VLOOKUP($A133,'14.6'!$A$9:$W$200,23,0)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VLOOKUP($A134,'14.6'!$A$9:$W$200,23,0)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VLOOKUP($A135,'14.6'!$A$9:$W$200,23,0)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VLOOKUP($A136,'14.6'!$A$9:$W$200,23,0)</f>
        <v>0</v>
      </c>
      <c r="E136" s="18">
        <v>50</v>
      </c>
      <c r="F136" s="18"/>
      <c r="G136" s="18"/>
      <c r="H136" s="12">
        <f>SUM(E136:G136)</f>
        <v>50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50</v>
      </c>
      <c r="W136" s="18">
        <v>50</v>
      </c>
      <c r="X136" s="19">
        <f t="shared" si="34"/>
        <v>0</v>
      </c>
      <c r="Y136" s="98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VLOOKUP($A137,'14.6'!$A$9:$W$200,23,0)</f>
        <v>0</v>
      </c>
      <c r="E137" s="18">
        <v>30</v>
      </c>
      <c r="F137" s="18"/>
      <c r="G137" s="18"/>
      <c r="H137" s="12">
        <f>SUM(E137:G137)</f>
        <v>30</v>
      </c>
      <c r="I137" s="18">
        <v>2</v>
      </c>
      <c r="J137" s="18"/>
      <c r="K137" s="18"/>
      <c r="L137" s="12">
        <f t="shared" si="16"/>
        <v>2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28</v>
      </c>
      <c r="W137" s="18">
        <v>28</v>
      </c>
      <c r="X137" s="19">
        <f t="shared" si="34"/>
        <v>0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VLOOKUP($A138,'14.6'!$A$9:$W$200,23,0)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VLOOKUP($A139,'14.6'!$A$9:$W$200,23,0)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VLOOKUP($A140,'14.6'!$A$9:$W$200,23,0)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VLOOKUP($A141,'14.6'!$A$9:$W$200,23,0)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VLOOKUP($A142,'14.6'!$A$9:$W$200,23,0)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VLOOKUP($A143,'14.6'!$A$9:$W$200,23,0)</f>
        <v>10</v>
      </c>
      <c r="E143" s="18"/>
      <c r="F143" s="18"/>
      <c r="G143" s="18"/>
      <c r="H143" s="12">
        <f>SUM(E143:G143)</f>
        <v>0</v>
      </c>
      <c r="I143" s="18">
        <v>2</v>
      </c>
      <c r="J143" s="18"/>
      <c r="K143" s="18"/>
      <c r="L143" s="12">
        <f t="shared" si="35"/>
        <v>2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8</v>
      </c>
      <c r="W143" s="18">
        <v>8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VLOOKUP($A144,'14.6'!$A$9:$W$200,23,0)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VLOOKUP($A145,'14.6'!$A$9:$W$200,23,0)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VLOOKUP($A146,'14.6'!$A$9:$W$200,23,0)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VLOOKUP($A147,'14.6'!$A$9:$W$200,23,0)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VLOOKUP($A148,'14.6'!$A$9:$W$200,23,0)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VLOOKUP($A149,'14.6'!$A$9:$W$200,23,0)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VLOOKUP($A150,'14.6'!$A$9:$W$200,23,0)</f>
        <v>10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10</v>
      </c>
      <c r="W150" s="18">
        <v>10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VLOOKUP($A151,'14.6'!$A$9:$W$200,23,0)</f>
        <v>1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1</v>
      </c>
      <c r="W151" s="18">
        <v>1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VLOOKUP($A152,'14.6'!$A$9:$W$200,23,0)</f>
        <v>8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8</v>
      </c>
      <c r="W152" s="18">
        <v>8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VLOOKUP($A153,'14.6'!$A$9:$W$200,23,0)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VLOOKUP($A154,'14.6'!$A$9:$W$200,23,0)</f>
        <v>2</v>
      </c>
      <c r="E154" s="18"/>
      <c r="F154" s="18"/>
      <c r="G154" s="18"/>
      <c r="H154" s="12">
        <f t="shared" si="31"/>
        <v>0</v>
      </c>
      <c r="I154" s="18">
        <v>2</v>
      </c>
      <c r="J154" s="18"/>
      <c r="K154" s="18"/>
      <c r="L154" s="12">
        <f t="shared" si="35"/>
        <v>2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VLOOKUP($A155,'14.6'!$A$9:$W$200,23,0)</f>
        <v>15</v>
      </c>
      <c r="E155" s="18"/>
      <c r="F155" s="18"/>
      <c r="G155" s="18"/>
      <c r="H155" s="12">
        <f t="shared" si="31"/>
        <v>0</v>
      </c>
      <c r="I155" s="18">
        <v>6</v>
      </c>
      <c r="J155" s="18"/>
      <c r="K155" s="18"/>
      <c r="L155" s="12">
        <f t="shared" si="35"/>
        <v>6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9</v>
      </c>
      <c r="W155" s="18">
        <v>9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VLOOKUP($A156,'14.6'!$A$9:$W$200,23,0)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VLOOKUP($A157,'14.6'!$A$9:$W$200,23,0)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VLOOKUP($A158,'14.6'!$A$9:$W$200,23,0)</f>
        <v>0</v>
      </c>
      <c r="E158" s="18"/>
      <c r="F158" s="18"/>
      <c r="G158" s="18"/>
      <c r="H158" s="12">
        <f t="shared" ref="H158:H197" si="41">SUM(E158:G158)</f>
        <v>0</v>
      </c>
      <c r="I158" s="18"/>
      <c r="J158" s="18"/>
      <c r="K158" s="18"/>
      <c r="L158" s="12">
        <f t="shared" si="35"/>
        <v>0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VLOOKUP($A159,'14.6'!$A$9:$W$200,23,0)</f>
        <v>0</v>
      </c>
      <c r="E159" s="18">
        <v>1</v>
      </c>
      <c r="F159" s="18"/>
      <c r="G159" s="18"/>
      <c r="H159" s="12">
        <f t="shared" si="41"/>
        <v>1</v>
      </c>
      <c r="I159" s="18">
        <v>1</v>
      </c>
      <c r="J159" s="18"/>
      <c r="K159" s="18"/>
      <c r="L159" s="12">
        <f t="shared" si="35"/>
        <v>1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VLOOKUP($A160,'14.6'!$A$9:$W$200,23,0)</f>
        <v>0</v>
      </c>
      <c r="E160" s="18">
        <v>4</v>
      </c>
      <c r="F160" s="18"/>
      <c r="G160" s="18"/>
      <c r="H160" s="12">
        <f t="shared" si="41"/>
        <v>4</v>
      </c>
      <c r="I160" s="18">
        <v>4</v>
      </c>
      <c r="J160" s="18"/>
      <c r="K160" s="18"/>
      <c r="L160" s="12">
        <f t="shared" si="35"/>
        <v>4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VLOOKUP($A161,'14.6'!$A$9:$W$200,23,0)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VLOOKUP($A162,'14.6'!$A$9:$W$200,23,0)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VLOOKUP($A163,'14.6'!$A$9:$W$200,23,0)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VLOOKUP($A164,'14.6'!$A$9:$W$200,23,0)</f>
        <v>0</v>
      </c>
      <c r="E164" s="18">
        <v>6</v>
      </c>
      <c r="F164" s="18"/>
      <c r="G164" s="18"/>
      <c r="H164" s="12">
        <f t="shared" si="41"/>
        <v>6</v>
      </c>
      <c r="I164" s="18">
        <v>6</v>
      </c>
      <c r="J164" s="18"/>
      <c r="K164" s="18"/>
      <c r="L164" s="12">
        <f t="shared" si="35"/>
        <v>6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VLOOKUP($A165,'14.6'!$A$9:$W$200,23,0)</f>
        <v>0</v>
      </c>
      <c r="E165" s="18">
        <v>3</v>
      </c>
      <c r="F165" s="18"/>
      <c r="G165" s="18"/>
      <c r="H165" s="12">
        <f t="shared" si="41"/>
        <v>3</v>
      </c>
      <c r="I165" s="18">
        <v>3</v>
      </c>
      <c r="J165" s="18"/>
      <c r="K165" s="18"/>
      <c r="L165" s="12">
        <f t="shared" si="35"/>
        <v>3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VLOOKUP($A166,'14.6'!$A$9:$W$200,23,0)</f>
        <v>0</v>
      </c>
      <c r="E166" s="18">
        <v>4</v>
      </c>
      <c r="F166" s="18"/>
      <c r="G166" s="18"/>
      <c r="H166" s="12">
        <f t="shared" si="41"/>
        <v>4</v>
      </c>
      <c r="I166" s="18">
        <v>4</v>
      </c>
      <c r="J166" s="18"/>
      <c r="K166" s="18"/>
      <c r="L166" s="12">
        <f t="shared" si="35"/>
        <v>4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VLOOKUP($A167,'14.6'!$A$9:$W$200,23,0)</f>
        <v>0</v>
      </c>
      <c r="E167" s="18">
        <v>3</v>
      </c>
      <c r="F167" s="18"/>
      <c r="G167" s="18"/>
      <c r="H167" s="12">
        <f>SUM(E167:G167)</f>
        <v>3</v>
      </c>
      <c r="I167" s="18">
        <v>3</v>
      </c>
      <c r="J167" s="18"/>
      <c r="K167" s="18"/>
      <c r="L167" s="12">
        <f t="shared" si="35"/>
        <v>3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VLOOKUP($A168,'14.6'!$A$9:$W$200,23,0)</f>
        <v>0</v>
      </c>
      <c r="E168" s="18">
        <v>3</v>
      </c>
      <c r="F168" s="18"/>
      <c r="G168" s="18"/>
      <c r="H168" s="12">
        <f>SUM(E168:G168)</f>
        <v>3</v>
      </c>
      <c r="I168" s="18">
        <v>3</v>
      </c>
      <c r="J168" s="18"/>
      <c r="K168" s="18"/>
      <c r="L168" s="12">
        <f t="shared" si="35"/>
        <v>3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VLOOKUP($A169,'14.6'!$A$9:$W$200,23,0)</f>
        <v>0</v>
      </c>
      <c r="E169" s="18">
        <v>3</v>
      </c>
      <c r="F169" s="18"/>
      <c r="G169" s="18"/>
      <c r="H169" s="12">
        <f>SUM(E169:G169)</f>
        <v>3</v>
      </c>
      <c r="I169" s="18">
        <v>3</v>
      </c>
      <c r="J169" s="18"/>
      <c r="K169" s="18"/>
      <c r="L169" s="12">
        <f t="shared" si="35"/>
        <v>3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VLOOKUP($A170,'14.6'!$A$9:$W$200,23,0)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VLOOKUP($A171,'14.6'!$A$9:$W$200,23,0)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VLOOKUP($A172,'14.6'!$A$9:$W$200,23,0)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VLOOKUP($A173,'14.6'!$A$9:$W$200,23,0)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VLOOKUP($A174,'14.6'!$A$9:$W$200,23,0)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VLOOKUP($A175,'14.6'!$A$9:$W$200,23,0)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VLOOKUP($A176,'14.6'!$A$9:$W$200,23,0)</f>
        <v>31</v>
      </c>
      <c r="E176" s="18"/>
      <c r="F176" s="18"/>
      <c r="G176" s="18"/>
      <c r="H176" s="12">
        <f>SUM(E176:G176)</f>
        <v>0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29</v>
      </c>
      <c r="W176" s="18">
        <v>29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VLOOKUP($A177,'14.6'!$A$9:$W$200,23,0)</f>
        <v>115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115</v>
      </c>
      <c r="W177" s="18">
        <v>115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VLOOKUP($A178,'14.6'!$A$9:$W$200,23,0)</f>
        <v>2</v>
      </c>
      <c r="E178" s="18"/>
      <c r="F178" s="18"/>
      <c r="G178" s="18"/>
      <c r="H178" s="12">
        <f t="shared" si="41"/>
        <v>0</v>
      </c>
      <c r="I178" s="18">
        <v>1</v>
      </c>
      <c r="J178" s="18"/>
      <c r="K178" s="18"/>
      <c r="L178" s="12">
        <f t="shared" si="35"/>
        <v>1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</v>
      </c>
      <c r="W178" s="18">
        <v>1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VLOOKUP($A179,'14.6'!$A$9:$W$200,23,0)</f>
        <v>0</v>
      </c>
      <c r="E179" s="18">
        <v>3</v>
      </c>
      <c r="F179" s="18"/>
      <c r="G179" s="18"/>
      <c r="H179" s="12">
        <f t="shared" si="41"/>
        <v>3</v>
      </c>
      <c r="I179" s="18">
        <v>3</v>
      </c>
      <c r="J179" s="18"/>
      <c r="K179" s="18"/>
      <c r="L179" s="12">
        <f t="shared" si="35"/>
        <v>3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VLOOKUP($A180,'14.6'!$A$9:$W$200,23,0)</f>
        <v>0</v>
      </c>
      <c r="E180" s="18">
        <v>8</v>
      </c>
      <c r="F180" s="18"/>
      <c r="G180" s="18"/>
      <c r="H180" s="12">
        <f t="shared" si="41"/>
        <v>8</v>
      </c>
      <c r="I180" s="18">
        <v>8</v>
      </c>
      <c r="J180" s="18"/>
      <c r="K180" s="18"/>
      <c r="L180" s="12">
        <f t="shared" si="35"/>
        <v>8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VLOOKUP($A181,'14.6'!$A$9:$W$200,23,0)</f>
        <v>0</v>
      </c>
      <c r="E181" s="18">
        <v>2</v>
      </c>
      <c r="F181" s="18"/>
      <c r="G181" s="18"/>
      <c r="H181" s="12">
        <f t="shared" si="41"/>
        <v>2</v>
      </c>
      <c r="I181" s="18">
        <v>2</v>
      </c>
      <c r="J181" s="18"/>
      <c r="K181" s="18"/>
      <c r="L181" s="12">
        <f t="shared" si="35"/>
        <v>2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VLOOKUP($A182,'14.6'!$A$9:$W$200,23,0)</f>
        <v>0</v>
      </c>
      <c r="E182" s="18">
        <v>3</v>
      </c>
      <c r="F182" s="18"/>
      <c r="G182" s="18"/>
      <c r="H182" s="12">
        <f t="shared" si="41"/>
        <v>3</v>
      </c>
      <c r="I182" s="18">
        <v>3</v>
      </c>
      <c r="J182" s="18"/>
      <c r="K182" s="18"/>
      <c r="L182" s="12">
        <f t="shared" si="35"/>
        <v>3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VLOOKUP($A183,'14.6'!$A$9:$W$200,23,0)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VLOOKUP($A184,'14.6'!$A$9:$W$200,23,0)</f>
        <v>15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15</v>
      </c>
      <c r="W184" s="18">
        <v>15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VLOOKUP($A185,'14.6'!$A$9:$W$200,23,0)</f>
        <v>72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72</v>
      </c>
      <c r="W185" s="18">
        <v>72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VLOOKUP($A186,'14.6'!$A$9:$W$200,23,0)</f>
        <v>80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80</v>
      </c>
      <c r="W186" s="18">
        <v>80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VLOOKUP($A187,'14.6'!$A$9:$W$200,23,0)</f>
        <v>218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217</v>
      </c>
      <c r="W187" s="18">
        <v>217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VLOOKUP($A188,'14.6'!$A$9:$W$200,23,0)</f>
        <v>94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94</v>
      </c>
      <c r="W188" s="18">
        <v>94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VLOOKUP($A189,'14.6'!$A$9:$W$200,23,0)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VLOOKUP($A190,'14.6'!$A$9:$W$200,23,0)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VLOOKUP($A191,'14.6'!$A$9:$W$200,23,0)</f>
        <v>0</v>
      </c>
      <c r="E191" s="18">
        <v>5</v>
      </c>
      <c r="F191" s="18"/>
      <c r="G191" s="18"/>
      <c r="H191" s="12">
        <f t="shared" si="41"/>
        <v>5</v>
      </c>
      <c r="I191" s="18">
        <v>5</v>
      </c>
      <c r="J191" s="18"/>
      <c r="K191" s="18"/>
      <c r="L191" s="12">
        <f t="shared" si="35"/>
        <v>5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VLOOKUP($A192,'14.6'!$A$9:$W$200,23,0)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VLOOKUP($A193,'14.6'!$A$9:$W$200,23,0)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VLOOKUP($A194,'14.6'!$A$9:$W$200,23,0)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VLOOKUP($A195,'14.6'!$A$9:$W$200,23,0)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VLOOKUP($A196,'14.6'!$A$9:$W$200,23,0)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VLOOKUP($A197,'14.6'!$A$9:$W$200,23,0)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897</v>
      </c>
      <c r="E200" s="34"/>
      <c r="F200" s="34"/>
      <c r="G200" s="34"/>
      <c r="H200" s="34"/>
      <c r="I200" s="33">
        <f>SUM(I9:I198)</f>
        <v>381</v>
      </c>
      <c r="J200" s="33">
        <f>SUM(J9:J198)</f>
        <v>3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7</v>
      </c>
      <c r="S200" s="33">
        <f>SUM(S9:S198)</f>
        <v>43</v>
      </c>
      <c r="T200" s="34"/>
      <c r="U200" s="34"/>
      <c r="V200" s="35"/>
      <c r="W200" s="33">
        <f>SUM(W9:W198)</f>
        <v>1054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74:Y75"/>
    <mergeCell ref="Y83:Y84"/>
    <mergeCell ref="Y114:Y116"/>
    <mergeCell ref="Y136:Y137"/>
    <mergeCell ref="R6:R7"/>
    <mergeCell ref="S6:S7"/>
    <mergeCell ref="T6:T7"/>
    <mergeCell ref="U6:U7"/>
    <mergeCell ref="Y44:Y46"/>
    <mergeCell ref="Y70:Y71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607" priority="28" stopIfTrue="1"/>
  </conditionalFormatting>
  <conditionalFormatting sqref="B132">
    <cfRule type="duplicateValues" dxfId="606" priority="27" stopIfTrue="1"/>
  </conditionalFormatting>
  <conditionalFormatting sqref="B118">
    <cfRule type="duplicateValues" dxfId="605" priority="26" stopIfTrue="1"/>
  </conditionalFormatting>
  <conditionalFormatting sqref="B198">
    <cfRule type="duplicateValues" dxfId="604" priority="25" stopIfTrue="1"/>
  </conditionalFormatting>
  <conditionalFormatting sqref="B201:B274">
    <cfRule type="duplicateValues" dxfId="603" priority="24" stopIfTrue="1"/>
  </conditionalFormatting>
  <conditionalFormatting sqref="B200">
    <cfRule type="duplicateValues" dxfId="602" priority="23" stopIfTrue="1"/>
  </conditionalFormatting>
  <conditionalFormatting sqref="I202">
    <cfRule type="duplicateValues" dxfId="601" priority="22" stopIfTrue="1"/>
  </conditionalFormatting>
  <conditionalFormatting sqref="I202">
    <cfRule type="duplicateValues" dxfId="600" priority="19" stopIfTrue="1"/>
    <cfRule type="duplicateValues" dxfId="599" priority="20" stopIfTrue="1"/>
    <cfRule type="duplicateValues" dxfId="598" priority="21" stopIfTrue="1"/>
  </conditionalFormatting>
  <conditionalFormatting sqref="B20">
    <cfRule type="duplicateValues" dxfId="597" priority="13" stopIfTrue="1"/>
  </conditionalFormatting>
  <conditionalFormatting sqref="B20">
    <cfRule type="duplicateValues" dxfId="596" priority="14" stopIfTrue="1"/>
  </conditionalFormatting>
  <conditionalFormatting sqref="B20">
    <cfRule type="duplicateValues" dxfId="595" priority="15" stopIfTrue="1"/>
  </conditionalFormatting>
  <conditionalFormatting sqref="B20">
    <cfRule type="duplicateValues" dxfId="594" priority="16" stopIfTrue="1"/>
    <cfRule type="duplicateValues" dxfId="593" priority="17" stopIfTrue="1"/>
    <cfRule type="duplicateValues" dxfId="592" priority="18" stopIfTrue="1"/>
  </conditionalFormatting>
  <conditionalFormatting sqref="A20:A25">
    <cfRule type="duplicateValues" dxfId="591" priority="12" stopIfTrue="1"/>
  </conditionalFormatting>
  <conditionalFormatting sqref="A26">
    <cfRule type="duplicateValues" dxfId="590" priority="11" stopIfTrue="1"/>
  </conditionalFormatting>
  <conditionalFormatting sqref="A27">
    <cfRule type="duplicateValues" dxfId="589" priority="10" stopIfTrue="1"/>
  </conditionalFormatting>
  <conditionalFormatting sqref="A28">
    <cfRule type="duplicateValues" dxfId="588" priority="9" stopIfTrue="1"/>
  </conditionalFormatting>
  <conditionalFormatting sqref="A29">
    <cfRule type="duplicateValues" dxfId="587" priority="8" stopIfTrue="1"/>
  </conditionalFormatting>
  <conditionalFormatting sqref="A30">
    <cfRule type="duplicateValues" dxfId="586" priority="7" stopIfTrue="1"/>
  </conditionalFormatting>
  <conditionalFormatting sqref="B275:B65318 B200 B5 B8:B19 B119:B131 B21:B117 B133:B197">
    <cfRule type="duplicateValues" dxfId="585" priority="29" stopIfTrue="1"/>
  </conditionalFormatting>
  <conditionalFormatting sqref="B275:B65318 B200 B5 B8:B19 B102:B117 B119:B131 B21:B99 B133:B197">
    <cfRule type="duplicateValues" dxfId="584" priority="30" stopIfTrue="1"/>
  </conditionalFormatting>
  <conditionalFormatting sqref="A200:A65318 A1:A5 A8:A19 A31:A198">
    <cfRule type="duplicateValues" dxfId="583" priority="31" stopIfTrue="1"/>
  </conditionalFormatting>
  <conditionalFormatting sqref="B200:B65318 B5 B8:B19 B21:B198">
    <cfRule type="duplicateValues" dxfId="582" priority="32" stopIfTrue="1"/>
  </conditionalFormatting>
  <conditionalFormatting sqref="B200:B65318 B1:B5 B8:B19 B21:B198">
    <cfRule type="duplicateValues" dxfId="581" priority="33" stopIfTrue="1"/>
    <cfRule type="duplicateValues" dxfId="580" priority="34" stopIfTrue="1"/>
    <cfRule type="duplicateValues" dxfId="579" priority="35" stopIfTrue="1"/>
  </conditionalFormatting>
  <conditionalFormatting sqref="Y17">
    <cfRule type="duplicateValues" dxfId="578" priority="1" stopIfTrue="1"/>
  </conditionalFormatting>
  <conditionalFormatting sqref="Y17">
    <cfRule type="duplicateValues" dxfId="577" priority="2" stopIfTrue="1"/>
  </conditionalFormatting>
  <conditionalFormatting sqref="Y17">
    <cfRule type="duplicateValues" dxfId="576" priority="3" stopIfTrue="1"/>
  </conditionalFormatting>
  <conditionalFormatting sqref="Y17">
    <cfRule type="duplicateValues" dxfId="575" priority="4" stopIfTrue="1"/>
    <cfRule type="duplicateValues" dxfId="574" priority="5" stopIfTrue="1"/>
    <cfRule type="duplicateValues" dxfId="57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B1" zoomScaleNormal="100" workbookViewId="0">
      <pane ySplit="7" topLeftCell="A59" activePane="bottomLeft" state="frozen"/>
      <selection activeCell="M32" sqref="M32"/>
      <selection pane="bottomLeft" activeCell="W63" sqref="W6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6" t="s">
        <v>3</v>
      </c>
      <c r="B4" s="5">
        <v>42537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48" t="s">
        <v>29</v>
      </c>
      <c r="P7" s="48" t="s">
        <v>30</v>
      </c>
      <c r="Q7" s="4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VLOOKUP($A9,'15.6'!$A$9:$W$200,23,0)</f>
        <v>0</v>
      </c>
      <c r="E9" s="18">
        <v>10</v>
      </c>
      <c r="F9" s="18"/>
      <c r="G9" s="18"/>
      <c r="H9" s="12">
        <f>SUM(E9:G9)</f>
        <v>10</v>
      </c>
      <c r="I9" s="18">
        <v>9</v>
      </c>
      <c r="J9" s="18"/>
      <c r="K9" s="18"/>
      <c r="L9" s="12">
        <f>SUM(I9:K9)</f>
        <v>9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1</v>
      </c>
      <c r="W9" s="18"/>
      <c r="X9" s="52">
        <f t="shared" ref="X9:X52" si="2">W9-V9</f>
        <v>-1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VLOOKUP($A10,'15.6'!$A$9:$W$200,23,0)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5</v>
      </c>
      <c r="J10" s="18"/>
      <c r="K10" s="18"/>
      <c r="L10" s="12">
        <f t="shared" ref="L10:L73" si="4">SUM(I10:K10)</f>
        <v>5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1</v>
      </c>
      <c r="T10" s="18"/>
      <c r="U10" s="12">
        <f t="shared" si="0"/>
        <v>1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VLOOKUP($A11,'15.6'!$A$9:$W$200,23,0)</f>
        <v>0</v>
      </c>
      <c r="E11" s="18">
        <v>6</v>
      </c>
      <c r="F11" s="18"/>
      <c r="G11" s="18"/>
      <c r="H11" s="12">
        <f t="shared" si="3"/>
        <v>6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VLOOKUP($A12,'15.6'!$A$9:$W$200,23,0)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11</v>
      </c>
      <c r="J12" s="18"/>
      <c r="K12" s="18"/>
      <c r="L12" s="12">
        <f t="shared" si="4"/>
        <v>11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-1</v>
      </c>
      <c r="W12" s="18"/>
      <c r="X12" s="19">
        <f t="shared" si="2"/>
        <v>1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VLOOKUP($A13,'15.6'!$A$9:$W$200,23,0)</f>
        <v>9</v>
      </c>
      <c r="E13" s="18"/>
      <c r="F13" s="18"/>
      <c r="G13" s="18"/>
      <c r="H13" s="12">
        <f t="shared" si="3"/>
        <v>0</v>
      </c>
      <c r="I13" s="18">
        <v>9</v>
      </c>
      <c r="J13" s="18"/>
      <c r="K13" s="18"/>
      <c r="L13" s="12">
        <f t="shared" si="4"/>
        <v>9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VLOOKUP($A14,'15.6'!$A$9:$W$200,23,0)</f>
        <v>0</v>
      </c>
      <c r="E14" s="18">
        <v>12</v>
      </c>
      <c r="F14" s="18"/>
      <c r="G14" s="18"/>
      <c r="H14" s="12">
        <f t="shared" si="3"/>
        <v>12</v>
      </c>
      <c r="I14" s="18">
        <v>11</v>
      </c>
      <c r="J14" s="18"/>
      <c r="K14" s="18"/>
      <c r="L14" s="12">
        <f t="shared" si="4"/>
        <v>11</v>
      </c>
      <c r="M14" s="18"/>
      <c r="N14" s="18"/>
      <c r="O14" s="18"/>
      <c r="P14" s="18"/>
      <c r="Q14" s="18"/>
      <c r="R14" s="14">
        <f t="shared" si="5"/>
        <v>0</v>
      </c>
      <c r="S14" s="18">
        <v>1</v>
      </c>
      <c r="T14" s="18"/>
      <c r="U14" s="12">
        <f t="shared" si="0"/>
        <v>1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VLOOKUP($A15,'15.6'!$A$9:$W$200,23,0)</f>
        <v>0</v>
      </c>
      <c r="E15" s="18">
        <v>6</v>
      </c>
      <c r="F15" s="18"/>
      <c r="G15" s="18"/>
      <c r="H15" s="12">
        <f t="shared" si="3"/>
        <v>6</v>
      </c>
      <c r="I15" s="18">
        <v>4</v>
      </c>
      <c r="J15" s="18"/>
      <c r="K15" s="18"/>
      <c r="L15" s="12">
        <f t="shared" si="4"/>
        <v>4</v>
      </c>
      <c r="M15" s="18"/>
      <c r="N15" s="18"/>
      <c r="O15" s="18"/>
      <c r="P15" s="18"/>
      <c r="Q15" s="18"/>
      <c r="R15" s="14">
        <f t="shared" si="5"/>
        <v>0</v>
      </c>
      <c r="S15" s="18">
        <v>2</v>
      </c>
      <c r="T15" s="18"/>
      <c r="U15" s="12">
        <f t="shared" si="0"/>
        <v>2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VLOOKUP($A16,'15.6'!$A$9:$W$200,23,0)</f>
        <v>0</v>
      </c>
      <c r="E16" s="18">
        <v>6</v>
      </c>
      <c r="F16" s="18"/>
      <c r="G16" s="18"/>
      <c r="H16" s="12">
        <f t="shared" si="3"/>
        <v>6</v>
      </c>
      <c r="I16" s="18">
        <v>5</v>
      </c>
      <c r="J16" s="18"/>
      <c r="K16" s="18"/>
      <c r="L16" s="12">
        <f t="shared" si="4"/>
        <v>5</v>
      </c>
      <c r="M16" s="18"/>
      <c r="N16" s="18"/>
      <c r="O16" s="18"/>
      <c r="P16" s="18"/>
      <c r="Q16" s="18"/>
      <c r="R16" s="14">
        <f t="shared" si="5"/>
        <v>0</v>
      </c>
      <c r="S16" s="18">
        <v>1</v>
      </c>
      <c r="T16" s="18"/>
      <c r="U16" s="12">
        <f t="shared" si="0"/>
        <v>1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VLOOKUP($A17,'15.6'!$A$9:$W$200,23,0)</f>
        <v>0</v>
      </c>
      <c r="E17" s="18">
        <v>6</v>
      </c>
      <c r="F17" s="18"/>
      <c r="G17" s="18"/>
      <c r="H17" s="12">
        <f>SUM(E17:G17)</f>
        <v>6</v>
      </c>
      <c r="I17" s="18">
        <v>5</v>
      </c>
      <c r="J17" s="18"/>
      <c r="K17" s="18"/>
      <c r="L17" s="12">
        <f t="shared" si="4"/>
        <v>5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VLOOKUP($A18,'15.6'!$A$9:$W$200,23,0)</f>
        <v>0</v>
      </c>
      <c r="E18" s="18">
        <v>16</v>
      </c>
      <c r="F18" s="18"/>
      <c r="G18" s="18"/>
      <c r="H18" s="12">
        <f>SUM(E18:G18)</f>
        <v>16</v>
      </c>
      <c r="I18" s="18">
        <v>13</v>
      </c>
      <c r="J18" s="18"/>
      <c r="K18" s="18"/>
      <c r="L18" s="12">
        <f t="shared" si="4"/>
        <v>13</v>
      </c>
      <c r="M18" s="18"/>
      <c r="N18" s="18"/>
      <c r="O18" s="18"/>
      <c r="P18" s="18"/>
      <c r="Q18" s="18"/>
      <c r="R18" s="14">
        <f>SUM(M18:Q18)</f>
        <v>0</v>
      </c>
      <c r="S18" s="18">
        <v>3</v>
      </c>
      <c r="T18" s="18"/>
      <c r="U18" s="12">
        <f>S18+T18</f>
        <v>3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VLOOKUP($A19,'15.6'!$A$9:$W$200,23,0)</f>
        <v>0</v>
      </c>
      <c r="E19" s="18">
        <v>6</v>
      </c>
      <c r="F19" s="18"/>
      <c r="G19" s="18"/>
      <c r="H19" s="12">
        <f>SUM(E19:G19)</f>
        <v>6</v>
      </c>
      <c r="I19" s="18">
        <v>3</v>
      </c>
      <c r="J19" s="18"/>
      <c r="K19" s="18"/>
      <c r="L19" s="12">
        <f t="shared" si="4"/>
        <v>3</v>
      </c>
      <c r="M19" s="18"/>
      <c r="N19" s="18"/>
      <c r="O19" s="18"/>
      <c r="P19" s="18"/>
      <c r="Q19" s="18"/>
      <c r="R19" s="14">
        <f>SUM(M19:Q19)</f>
        <v>0</v>
      </c>
      <c r="S19" s="18">
        <v>3</v>
      </c>
      <c r="T19" s="18"/>
      <c r="U19" s="12">
        <f>S19+T19</f>
        <v>3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VLOOKUP($A20,'15.6'!$A$9:$W$200,23,0)</f>
        <v>0</v>
      </c>
      <c r="E20" s="18">
        <v>6</v>
      </c>
      <c r="F20" s="18"/>
      <c r="G20" s="18"/>
      <c r="H20" s="12">
        <f t="shared" si="3"/>
        <v>6</v>
      </c>
      <c r="I20" s="18">
        <v>4</v>
      </c>
      <c r="J20" s="18"/>
      <c r="K20" s="18"/>
      <c r="L20" s="12">
        <f t="shared" si="4"/>
        <v>4</v>
      </c>
      <c r="M20" s="18"/>
      <c r="N20" s="18"/>
      <c r="O20" s="18"/>
      <c r="P20" s="18"/>
      <c r="Q20" s="18"/>
      <c r="R20" s="14">
        <f t="shared" si="5"/>
        <v>0</v>
      </c>
      <c r="S20" s="18">
        <v>2</v>
      </c>
      <c r="T20" s="18"/>
      <c r="U20" s="12">
        <f t="shared" si="0"/>
        <v>2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VLOOKUP($A21,'15.6'!$A$9:$W$200,23,0)</f>
        <v>0</v>
      </c>
      <c r="E21" s="18">
        <v>6</v>
      </c>
      <c r="F21" s="18"/>
      <c r="G21" s="18"/>
      <c r="H21" s="12">
        <f t="shared" si="3"/>
        <v>6</v>
      </c>
      <c r="I21" s="18">
        <v>5</v>
      </c>
      <c r="J21" s="18"/>
      <c r="K21" s="18"/>
      <c r="L21" s="12">
        <f t="shared" si="4"/>
        <v>5</v>
      </c>
      <c r="M21" s="18"/>
      <c r="N21" s="18"/>
      <c r="O21" s="18"/>
      <c r="P21" s="18"/>
      <c r="Q21" s="18">
        <v>1</v>
      </c>
      <c r="R21" s="14">
        <f t="shared" si="5"/>
        <v>1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VLOOKUP($A22,'15.6'!$A$9:$W$200,23,0)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VLOOKUP($A23,'15.6'!$A$9:$W$200,23,0)</f>
        <v>0</v>
      </c>
      <c r="E23" s="18">
        <v>9</v>
      </c>
      <c r="F23" s="18"/>
      <c r="G23" s="18"/>
      <c r="H23" s="12">
        <f t="shared" si="3"/>
        <v>9</v>
      </c>
      <c r="I23" s="18">
        <v>8</v>
      </c>
      <c r="J23" s="18"/>
      <c r="K23" s="18"/>
      <c r="L23" s="12">
        <f t="shared" si="4"/>
        <v>8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1</v>
      </c>
      <c r="W23" s="18">
        <v>1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VLOOKUP($A24,'15.6'!$A$9:$W$200,23,0)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VLOOKUP($A25,'15.6'!$A$9:$W$200,23,0)</f>
        <v>0</v>
      </c>
      <c r="E25" s="18">
        <v>6</v>
      </c>
      <c r="F25" s="18"/>
      <c r="G25" s="18"/>
      <c r="H25" s="12">
        <f t="shared" si="3"/>
        <v>6</v>
      </c>
      <c r="I25" s="18">
        <v>5</v>
      </c>
      <c r="J25" s="18"/>
      <c r="K25" s="18"/>
      <c r="L25" s="12">
        <f t="shared" si="4"/>
        <v>5</v>
      </c>
      <c r="M25" s="18"/>
      <c r="N25" s="18"/>
      <c r="O25" s="18"/>
      <c r="P25" s="18"/>
      <c r="Q25" s="18"/>
      <c r="R25" s="14">
        <f t="shared" si="5"/>
        <v>0</v>
      </c>
      <c r="S25" s="18">
        <v>1</v>
      </c>
      <c r="T25" s="18"/>
      <c r="U25" s="12">
        <f t="shared" si="0"/>
        <v>1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VLOOKUP($A26,'15.6'!$A$9:$W$200,23,0)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VLOOKUP($A27,'15.6'!$A$9:$W$200,23,0)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VLOOKUP($A28,'15.6'!$A$9:$W$200,23,0)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VLOOKUP($A29,'15.6'!$A$9:$W$200,23,0)</f>
        <v>0</v>
      </c>
      <c r="E29" s="18">
        <v>6</v>
      </c>
      <c r="F29" s="18"/>
      <c r="G29" s="18"/>
      <c r="H29" s="12">
        <f t="shared" si="3"/>
        <v>6</v>
      </c>
      <c r="I29" s="18"/>
      <c r="J29" s="18"/>
      <c r="K29" s="18"/>
      <c r="L29" s="12">
        <f t="shared" si="4"/>
        <v>0</v>
      </c>
      <c r="M29" s="18"/>
      <c r="N29" s="18"/>
      <c r="O29" s="18"/>
      <c r="P29" s="18"/>
      <c r="Q29" s="18"/>
      <c r="R29" s="14">
        <f t="shared" si="5"/>
        <v>0</v>
      </c>
      <c r="S29" s="18">
        <v>6</v>
      </c>
      <c r="T29" s="18"/>
      <c r="U29" s="12">
        <f t="shared" si="0"/>
        <v>6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VLOOKUP($A30,'15.6'!$A$9:$W$200,23,0)</f>
        <v>0</v>
      </c>
      <c r="E30" s="18">
        <v>6</v>
      </c>
      <c r="F30" s="18"/>
      <c r="G30" s="18"/>
      <c r="H30" s="12">
        <f>SUM(E30:G30)</f>
        <v>6</v>
      </c>
      <c r="I30" s="18">
        <v>1</v>
      </c>
      <c r="J30" s="18"/>
      <c r="K30" s="18"/>
      <c r="L30" s="12">
        <f t="shared" si="4"/>
        <v>1</v>
      </c>
      <c r="M30" s="18"/>
      <c r="N30" s="18"/>
      <c r="O30" s="18"/>
      <c r="P30" s="18"/>
      <c r="Q30" s="18"/>
      <c r="R30" s="14">
        <f>SUM(M30:Q30)</f>
        <v>0</v>
      </c>
      <c r="S30" s="18">
        <v>5</v>
      </c>
      <c r="T30" s="18"/>
      <c r="U30" s="12">
        <f>S30+T30</f>
        <v>5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VLOOKUP($A31,'15.6'!$A$9:$W$200,23,0)</f>
        <v>0</v>
      </c>
      <c r="E31" s="18">
        <v>6</v>
      </c>
      <c r="F31" s="18"/>
      <c r="G31" s="18"/>
      <c r="H31" s="12">
        <f t="shared" si="3"/>
        <v>6</v>
      </c>
      <c r="I31" s="18">
        <v>5</v>
      </c>
      <c r="J31" s="18"/>
      <c r="K31" s="18"/>
      <c r="L31" s="12">
        <f t="shared" si="4"/>
        <v>5</v>
      </c>
      <c r="M31" s="18"/>
      <c r="N31" s="18"/>
      <c r="O31" s="18"/>
      <c r="P31" s="18"/>
      <c r="Q31" s="18"/>
      <c r="R31" s="14">
        <f t="shared" si="5"/>
        <v>0</v>
      </c>
      <c r="S31" s="18">
        <v>1</v>
      </c>
      <c r="T31" s="18"/>
      <c r="U31" s="12">
        <f t="shared" si="0"/>
        <v>1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VLOOKUP($A32,'15.6'!$A$9:$W$200,23,0)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VLOOKUP($A33,'15.6'!$A$9:$W$200,23,0)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VLOOKUP($A34,'15.6'!$A$9:$W$200,23,0)</f>
        <v>0</v>
      </c>
      <c r="E34" s="18">
        <v>6</v>
      </c>
      <c r="F34" s="18"/>
      <c r="G34" s="18"/>
      <c r="H34" s="12">
        <f t="shared" si="3"/>
        <v>6</v>
      </c>
      <c r="I34" s="18">
        <v>2</v>
      </c>
      <c r="J34" s="18"/>
      <c r="K34" s="18"/>
      <c r="L34" s="12">
        <f t="shared" si="4"/>
        <v>2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VLOOKUP($A35,'15.6'!$A$9:$W$200,23,0)</f>
        <v>0</v>
      </c>
      <c r="E35" s="18">
        <v>6</v>
      </c>
      <c r="F35" s="18"/>
      <c r="G35" s="18"/>
      <c r="H35" s="12">
        <f t="shared" si="3"/>
        <v>6</v>
      </c>
      <c r="I35" s="18">
        <v>1</v>
      </c>
      <c r="J35" s="18"/>
      <c r="K35" s="18"/>
      <c r="L35" s="12">
        <f t="shared" si="4"/>
        <v>1</v>
      </c>
      <c r="M35" s="18"/>
      <c r="N35" s="18"/>
      <c r="O35" s="18"/>
      <c r="P35" s="18"/>
      <c r="Q35" s="18"/>
      <c r="R35" s="14">
        <f t="shared" si="5"/>
        <v>0</v>
      </c>
      <c r="S35" s="18">
        <v>5</v>
      </c>
      <c r="T35" s="18"/>
      <c r="U35" s="12">
        <f t="shared" si="0"/>
        <v>5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VLOOKUP($A36,'15.6'!$A$9:$W$200,23,0)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VLOOKUP($A37,'15.6'!$A$9:$W$200,23,0)</f>
        <v>0</v>
      </c>
      <c r="E37" s="18">
        <v>6</v>
      </c>
      <c r="F37" s="18"/>
      <c r="G37" s="18"/>
      <c r="H37" s="12">
        <f t="shared" si="3"/>
        <v>6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4</v>
      </c>
      <c r="T37" s="18"/>
      <c r="U37" s="12">
        <f t="shared" si="0"/>
        <v>4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VLOOKUP($A38,'15.6'!$A$9:$W$200,23,0)</f>
        <v>0</v>
      </c>
      <c r="E38" s="18">
        <v>6</v>
      </c>
      <c r="F38" s="18"/>
      <c r="G38" s="18"/>
      <c r="H38" s="12">
        <f t="shared" si="3"/>
        <v>6</v>
      </c>
      <c r="I38" s="18">
        <v>3</v>
      </c>
      <c r="J38" s="18"/>
      <c r="K38" s="18"/>
      <c r="L38" s="12">
        <f t="shared" si="4"/>
        <v>3</v>
      </c>
      <c r="M38" s="18"/>
      <c r="N38" s="18"/>
      <c r="O38" s="18"/>
      <c r="P38" s="18"/>
      <c r="Q38" s="18"/>
      <c r="R38" s="14">
        <f t="shared" si="5"/>
        <v>0</v>
      </c>
      <c r="S38" s="18">
        <v>3</v>
      </c>
      <c r="T38" s="18"/>
      <c r="U38" s="12">
        <f t="shared" si="0"/>
        <v>3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VLOOKUP($A39,'15.6'!$A$9:$W$200,23,0)</f>
        <v>0</v>
      </c>
      <c r="E39" s="18">
        <v>6</v>
      </c>
      <c r="F39" s="18"/>
      <c r="G39" s="18"/>
      <c r="H39" s="12">
        <f t="shared" si="3"/>
        <v>6</v>
      </c>
      <c r="I39" s="18">
        <v>2</v>
      </c>
      <c r="J39" s="18"/>
      <c r="K39" s="18"/>
      <c r="L39" s="12">
        <f t="shared" si="4"/>
        <v>2</v>
      </c>
      <c r="M39" s="18"/>
      <c r="N39" s="18"/>
      <c r="O39" s="18"/>
      <c r="P39" s="18"/>
      <c r="Q39" s="18"/>
      <c r="R39" s="14">
        <f t="shared" si="5"/>
        <v>0</v>
      </c>
      <c r="S39" s="18">
        <v>4</v>
      </c>
      <c r="T39" s="18"/>
      <c r="U39" s="12">
        <f t="shared" si="0"/>
        <v>4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VLOOKUP($A40,'15.6'!$A$9:$W$200,23,0)</f>
        <v>0</v>
      </c>
      <c r="E40" s="18">
        <v>6</v>
      </c>
      <c r="F40" s="18"/>
      <c r="G40" s="18"/>
      <c r="H40" s="12">
        <f t="shared" si="3"/>
        <v>6</v>
      </c>
      <c r="I40" s="18">
        <v>4</v>
      </c>
      <c r="J40" s="18"/>
      <c r="K40" s="18"/>
      <c r="L40" s="12">
        <f t="shared" si="4"/>
        <v>4</v>
      </c>
      <c r="M40" s="18"/>
      <c r="N40" s="18"/>
      <c r="O40" s="18"/>
      <c r="P40" s="18"/>
      <c r="Q40" s="18"/>
      <c r="R40" s="14">
        <f t="shared" si="5"/>
        <v>0</v>
      </c>
      <c r="S40" s="18">
        <v>2</v>
      </c>
      <c r="T40" s="18"/>
      <c r="U40" s="12">
        <f t="shared" si="0"/>
        <v>2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VLOOKUP($A41,'15.6'!$A$9:$W$200,23,0)</f>
        <v>0</v>
      </c>
      <c r="E41" s="18">
        <v>6</v>
      </c>
      <c r="F41" s="18"/>
      <c r="G41" s="18"/>
      <c r="H41" s="12">
        <f t="shared" si="3"/>
        <v>6</v>
      </c>
      <c r="I41" s="18">
        <v>5</v>
      </c>
      <c r="J41" s="18"/>
      <c r="K41" s="18"/>
      <c r="L41" s="12">
        <f t="shared" si="4"/>
        <v>5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VLOOKUP($A42,'15.6'!$A$9:$W$200,23,0)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VLOOKUP($A43,'15.6'!$A$9:$W$200,23,0)</f>
        <v>0</v>
      </c>
      <c r="E43" s="18">
        <v>6</v>
      </c>
      <c r="F43" s="18"/>
      <c r="G43" s="18"/>
      <c r="H43" s="12">
        <f t="shared" si="3"/>
        <v>6</v>
      </c>
      <c r="I43" s="18">
        <v>1</v>
      </c>
      <c r="J43" s="18"/>
      <c r="K43" s="18"/>
      <c r="L43" s="12">
        <f t="shared" si="4"/>
        <v>1</v>
      </c>
      <c r="M43" s="18"/>
      <c r="N43" s="18"/>
      <c r="O43" s="18"/>
      <c r="P43" s="18"/>
      <c r="Q43" s="18"/>
      <c r="R43" s="14">
        <f t="shared" si="5"/>
        <v>0</v>
      </c>
      <c r="S43" s="18">
        <v>5</v>
      </c>
      <c r="T43" s="18"/>
      <c r="U43" s="12">
        <f t="shared" si="0"/>
        <v>5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VLOOKUP($A44,'15.6'!$A$9:$W$200,23,0)</f>
        <v>0</v>
      </c>
      <c r="E44" s="18">
        <v>6</v>
      </c>
      <c r="F44" s="18"/>
      <c r="G44" s="18"/>
      <c r="H44" s="12">
        <f t="shared" si="3"/>
        <v>6</v>
      </c>
      <c r="I44" s="18">
        <v>2</v>
      </c>
      <c r="J44" s="18"/>
      <c r="K44" s="18"/>
      <c r="L44" s="12">
        <f t="shared" si="4"/>
        <v>2</v>
      </c>
      <c r="M44" s="18"/>
      <c r="N44" s="18"/>
      <c r="O44" s="18"/>
      <c r="P44" s="18"/>
      <c r="Q44" s="18"/>
      <c r="R44" s="14">
        <f t="shared" si="5"/>
        <v>0</v>
      </c>
      <c r="S44" s="18">
        <v>4</v>
      </c>
      <c r="T44" s="18"/>
      <c r="U44" s="12">
        <f t="shared" si="0"/>
        <v>4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VLOOKUP($A45,'15.6'!$A$9:$W$200,23,0)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VLOOKUP($A46,'15.6'!$A$9:$W$200,23,0)</f>
        <v>0</v>
      </c>
      <c r="E46" s="18">
        <v>6</v>
      </c>
      <c r="F46" s="18"/>
      <c r="G46" s="18"/>
      <c r="H46" s="12">
        <f t="shared" si="3"/>
        <v>6</v>
      </c>
      <c r="I46" s="18">
        <v>4</v>
      </c>
      <c r="J46" s="18"/>
      <c r="K46" s="18"/>
      <c r="L46" s="12">
        <f t="shared" si="4"/>
        <v>4</v>
      </c>
      <c r="M46" s="18"/>
      <c r="N46" s="18"/>
      <c r="O46" s="18"/>
      <c r="P46" s="18"/>
      <c r="Q46" s="18"/>
      <c r="R46" s="14">
        <f t="shared" si="5"/>
        <v>0</v>
      </c>
      <c r="S46" s="18">
        <v>2</v>
      </c>
      <c r="T46" s="18"/>
      <c r="U46" s="12">
        <f t="shared" si="0"/>
        <v>2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VLOOKUP($A47,'15.6'!$A$9:$W$200,23,0)</f>
        <v>0</v>
      </c>
      <c r="E47" s="18">
        <v>6</v>
      </c>
      <c r="F47" s="18"/>
      <c r="G47" s="18"/>
      <c r="H47" s="12">
        <f t="shared" si="3"/>
        <v>6</v>
      </c>
      <c r="I47" s="18">
        <v>4</v>
      </c>
      <c r="J47" s="18"/>
      <c r="K47" s="18"/>
      <c r="L47" s="12">
        <f t="shared" si="4"/>
        <v>4</v>
      </c>
      <c r="M47" s="18"/>
      <c r="N47" s="18"/>
      <c r="O47" s="18"/>
      <c r="P47" s="18"/>
      <c r="Q47" s="18"/>
      <c r="R47" s="14">
        <f t="shared" si="5"/>
        <v>0</v>
      </c>
      <c r="S47" s="18">
        <v>2</v>
      </c>
      <c r="T47" s="18"/>
      <c r="U47" s="12">
        <f t="shared" si="0"/>
        <v>2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VLOOKUP($A48,'15.6'!$A$9:$W$200,23,0)</f>
        <v>0</v>
      </c>
      <c r="E48" s="18">
        <v>6</v>
      </c>
      <c r="F48" s="18"/>
      <c r="G48" s="18"/>
      <c r="H48" s="12">
        <f t="shared" si="3"/>
        <v>6</v>
      </c>
      <c r="I48" s="18">
        <v>3</v>
      </c>
      <c r="J48" s="18"/>
      <c r="K48" s="18"/>
      <c r="L48" s="12">
        <f t="shared" si="4"/>
        <v>3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VLOOKUP($A49,'15.6'!$A$9:$W$200,23,0)</f>
        <v>0</v>
      </c>
      <c r="E49" s="18"/>
      <c r="F49" s="18"/>
      <c r="G49" s="18"/>
      <c r="H49" s="12">
        <f t="shared" si="3"/>
        <v>0</v>
      </c>
      <c r="I49" s="18"/>
      <c r="J49" s="18"/>
      <c r="K49" s="18"/>
      <c r="L49" s="12">
        <f t="shared" si="4"/>
        <v>0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VLOOKUP($A50,'15.6'!$A$9:$W$200,23,0)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VLOOKUP($A51,'15.6'!$A$9:$W$200,23,0)</f>
        <v>0</v>
      </c>
      <c r="E51" s="18">
        <v>6</v>
      </c>
      <c r="F51" s="18"/>
      <c r="G51" s="18"/>
      <c r="H51" s="12">
        <f t="shared" si="3"/>
        <v>6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VLOOKUP($A52,'15.6'!$A$9:$W$200,23,0)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VLOOKUP($A53,'15.6'!$A$9:$W$200,23,0)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VLOOKUP($A54,'15.6'!$A$9:$W$200,23,0)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VLOOKUP($A55,'15.6'!$A$9:$W$200,23,0)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VLOOKUP($A56,'15.6'!$A$9:$W$200,23,0)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VLOOKUP($A57,'15.6'!$A$9:$W$200,23,0)</f>
        <v>0</v>
      </c>
      <c r="E57" s="18"/>
      <c r="F57" s="18"/>
      <c r="G57" s="18"/>
      <c r="H57" s="12">
        <f t="shared" si="3"/>
        <v>0</v>
      </c>
      <c r="I57" s="18"/>
      <c r="J57" s="18"/>
      <c r="K57" s="18"/>
      <c r="L57" s="12">
        <f t="shared" si="4"/>
        <v>0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VLOOKUP($A58,'15.6'!$A$9:$W$200,23,0)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VLOOKUP($A59,'15.6'!$A$9:$W$200,23,0)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VLOOKUP($A60,'15.6'!$A$9:$W$200,23,0)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VLOOKUP($A61,'15.6'!$A$9:$W$200,23,0)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VLOOKUP($A62,'15.6'!$A$9:$W$200,23,0)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VLOOKUP($A63,'15.6'!$A$9:$W$200,23,0)</f>
        <v>6</v>
      </c>
      <c r="E63" s="18"/>
      <c r="F63" s="18"/>
      <c r="G63" s="18"/>
      <c r="H63" s="12">
        <f t="shared" ref="H63" si="10">SUM(E63:G63)</f>
        <v>0</v>
      </c>
      <c r="I63" s="18">
        <v>4</v>
      </c>
      <c r="J63" s="18"/>
      <c r="K63" s="18"/>
      <c r="L63" s="12">
        <f t="shared" si="4"/>
        <v>4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2</v>
      </c>
      <c r="W63" s="18">
        <v>2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VLOOKUP($A64,'15.6'!$A$9:$W$200,23,0)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VLOOKUP($A65,'15.6'!$A$9:$W$200,23,0)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VLOOKUP($A66,'15.6'!$A$9:$W$200,23,0)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VLOOKUP($A67,'15.6'!$A$9:$W$200,23,0)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VLOOKUP($A68,'15.6'!$A$9:$W$200,23,0)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VLOOKUP($A69,'15.6'!$A$9:$W$200,23,0)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VLOOKUP($A70,'15.6'!$A$9:$W$200,23,0)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VLOOKUP($A71,'15.6'!$A$9:$W$200,23,0)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VLOOKUP($A72,'15.6'!$A$9:$W$200,23,0)</f>
        <v>0</v>
      </c>
      <c r="E72" s="18"/>
      <c r="F72" s="18"/>
      <c r="G72" s="18"/>
      <c r="H72" s="12">
        <f t="shared" si="12"/>
        <v>0</v>
      </c>
      <c r="I72" s="18"/>
      <c r="J72" s="18"/>
      <c r="K72" s="18"/>
      <c r="L72" s="12">
        <f t="shared" si="4"/>
        <v>0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VLOOKUP($A73,'15.6'!$A$9:$W$200,23,0)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VLOOKUP($A74,'15.6'!$A$9:$W$200,23,0)</f>
        <v>1</v>
      </c>
      <c r="E74" s="18"/>
      <c r="F74" s="18"/>
      <c r="G74" s="18"/>
      <c r="H74" s="12">
        <f t="shared" ref="H74:H87" si="15">SUM(E74:G74)</f>
        <v>0</v>
      </c>
      <c r="I74" s="18">
        <v>1</v>
      </c>
      <c r="J74" s="18"/>
      <c r="K74" s="18"/>
      <c r="L74" s="12">
        <f t="shared" ref="L74:L137" si="16">SUM(I74:K74)</f>
        <v>1</v>
      </c>
      <c r="M74" s="18"/>
      <c r="N74" s="18"/>
      <c r="O74" s="18"/>
      <c r="P74" s="18"/>
      <c r="Q74" s="18"/>
      <c r="R74" s="14">
        <f t="shared" si="5"/>
        <v>0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0</v>
      </c>
      <c r="W74" s="18"/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VLOOKUP($A75,'15.6'!$A$9:$W$200,23,0)</f>
        <v>2</v>
      </c>
      <c r="E75" s="18">
        <v>6</v>
      </c>
      <c r="F75" s="18"/>
      <c r="G75" s="18"/>
      <c r="H75" s="12">
        <f t="shared" si="15"/>
        <v>6</v>
      </c>
      <c r="I75" s="18">
        <v>1</v>
      </c>
      <c r="J75" s="18"/>
      <c r="K75" s="18"/>
      <c r="L75" s="12">
        <f t="shared" si="16"/>
        <v>1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5</v>
      </c>
      <c r="W75" s="18">
        <v>5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VLOOKUP($A76,'15.6'!$A$9:$W$200,23,0)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VLOOKUP($A77,'15.6'!$A$9:$W$200,23,0)</f>
        <v>0</v>
      </c>
      <c r="E77" s="18">
        <v>4</v>
      </c>
      <c r="F77" s="18"/>
      <c r="G77" s="18"/>
      <c r="H77" s="12">
        <f t="shared" si="15"/>
        <v>4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3</v>
      </c>
      <c r="W77" s="18">
        <v>3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VLOOKUP($A78,'15.6'!$A$9:$W$200,23,0)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VLOOKUP($A79,'15.6'!$A$9:$W$200,23,0)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VLOOKUP($A80,'15.6'!$A$9:$W$200,23,0)</f>
        <v>1</v>
      </c>
      <c r="E80" s="18">
        <v>4</v>
      </c>
      <c r="F80" s="18"/>
      <c r="G80" s="18"/>
      <c r="H80" s="12">
        <f t="shared" si="15"/>
        <v>4</v>
      </c>
      <c r="I80" s="18">
        <v>2</v>
      </c>
      <c r="J80" s="18"/>
      <c r="K80" s="18"/>
      <c r="L80" s="12">
        <f t="shared" si="16"/>
        <v>2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VLOOKUP($A81,'15.6'!$A$9:$W$200,23,0)</f>
        <v>0</v>
      </c>
      <c r="E81" s="18"/>
      <c r="F81" s="18"/>
      <c r="G81" s="18"/>
      <c r="H81" s="12">
        <f t="shared" si="15"/>
        <v>0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0</v>
      </c>
      <c r="W81" s="18"/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VLOOKUP($A82,'15.6'!$A$9:$W$200,23,0)</f>
        <v>1</v>
      </c>
      <c r="E82" s="18">
        <v>6</v>
      </c>
      <c r="F82" s="18"/>
      <c r="G82" s="18"/>
      <c r="H82" s="12">
        <f t="shared" si="15"/>
        <v>6</v>
      </c>
      <c r="I82" s="18">
        <v>7</v>
      </c>
      <c r="J82" s="18"/>
      <c r="K82" s="18"/>
      <c r="L82" s="12">
        <f t="shared" si="16"/>
        <v>7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VLOOKUP($A83,'15.6'!$A$9:$W$200,23,0)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VLOOKUP($A84,'15.6'!$A$9:$W$200,23,0)</f>
        <v>0</v>
      </c>
      <c r="E84" s="18">
        <v>6</v>
      </c>
      <c r="F84" s="18"/>
      <c r="G84" s="18"/>
      <c r="H84" s="12">
        <f>SUM(E84:G84)</f>
        <v>6</v>
      </c>
      <c r="I84" s="18">
        <v>1</v>
      </c>
      <c r="J84" s="18"/>
      <c r="K84" s="18"/>
      <c r="L84" s="12">
        <f t="shared" si="16"/>
        <v>1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5</v>
      </c>
      <c r="W84" s="18">
        <v>5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VLOOKUP($A85,'15.6'!$A$9:$W$200,23,0)</f>
        <v>1</v>
      </c>
      <c r="E85" s="18">
        <v>4</v>
      </c>
      <c r="F85" s="18"/>
      <c r="G85" s="18"/>
      <c r="H85" s="12">
        <f t="shared" si="15"/>
        <v>4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VLOOKUP($A86,'15.6'!$A$9:$W$200,23,0)</f>
        <v>0</v>
      </c>
      <c r="E86" s="18"/>
      <c r="F86" s="18"/>
      <c r="G86" s="18"/>
      <c r="H86" s="12">
        <f t="shared" si="15"/>
        <v>0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0</v>
      </c>
      <c r="W86" s="18"/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VLOOKUP($A87,'15.6'!$A$9:$W$200,23,0)</f>
        <v>0</v>
      </c>
      <c r="E87" s="18">
        <v>4</v>
      </c>
      <c r="F87" s="18"/>
      <c r="G87" s="18"/>
      <c r="H87" s="12">
        <f t="shared" si="15"/>
        <v>4</v>
      </c>
      <c r="I87" s="18">
        <v>1</v>
      </c>
      <c r="J87" s="18"/>
      <c r="K87" s="18"/>
      <c r="L87" s="12">
        <f t="shared" si="16"/>
        <v>1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3</v>
      </c>
      <c r="W87" s="18">
        <v>3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VLOOKUP($A88,'15.6'!$A$9:$W$200,23,0)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VLOOKUP($A89,'15.6'!$A$9:$W$200,23,0)</f>
        <v>1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VLOOKUP($A90,'15.6'!$A$9:$W$200,23,0)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VLOOKUP($A92,'15.6'!$A$9:$W$200,23,0)</f>
        <v>1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VLOOKUP($A93,'15.6'!$A$9:$W$200,23,0)</f>
        <v>2</v>
      </c>
      <c r="E93" s="18"/>
      <c r="F93" s="18"/>
      <c r="G93" s="18"/>
      <c r="H93" s="12">
        <f t="shared" si="12"/>
        <v>0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VLOOKUP($A94,'15.6'!$A$9:$W$200,23,0)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VLOOKUP($A95,'15.6'!$A$9:$W$200,23,0)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VLOOKUP($A96,'15.6'!$A$9:$W$200,23,0)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VLOOKUP($A97,'15.6'!$A$9:$W$200,23,0)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VLOOKUP($A98,'15.6'!$A$9:$W$200,23,0)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VLOOKUP($A99,'15.6'!$A$9:$W$200,23,0)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VLOOKUP($A100,'15.6'!$A$9:$W$200,23,0)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VLOOKUP($A101,'15.6'!$A$9:$W$200,23,0)</f>
        <v>1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VLOOKUP($A102,'15.6'!$A$9:$W$200,23,0)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VLOOKUP($A103,'15.6'!$A$9:$W$200,23,0)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VLOOKUP($A104,'15.6'!$A$9:$W$200,23,0)</f>
        <v>0</v>
      </c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VLOOKUP($A105,'15.6'!$A$9:$W$200,23,0)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VLOOKUP($A106,'15.6'!$A$9:$W$200,23,0)</f>
        <v>0</v>
      </c>
      <c r="E106" s="18">
        <v>1</v>
      </c>
      <c r="F106" s="18"/>
      <c r="G106" s="18"/>
      <c r="H106" s="12">
        <f t="shared" si="12"/>
        <v>1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1</v>
      </c>
      <c r="W106" s="18">
        <v>1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VLOOKUP($A107,'15.6'!$A$9:$W$200,23,0)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VLOOKUP($A108,'15.6'!$A$9:$W$200,23,0)</f>
        <v>9</v>
      </c>
      <c r="E108" s="18"/>
      <c r="F108" s="18"/>
      <c r="G108" s="18"/>
      <c r="H108" s="12">
        <f>SUM(E108:G108)</f>
        <v>0</v>
      </c>
      <c r="I108" s="18">
        <v>2</v>
      </c>
      <c r="J108" s="18"/>
      <c r="K108" s="18"/>
      <c r="L108" s="12">
        <f t="shared" si="16"/>
        <v>2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7</v>
      </c>
      <c r="W108" s="18">
        <v>7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VLOOKUP($A109,'15.6'!$A$9:$W$200,23,0)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VLOOKUP($A110,'15.6'!$A$9:$W$200,23,0)</f>
        <v>2</v>
      </c>
      <c r="E110" s="18">
        <v>12</v>
      </c>
      <c r="F110" s="18"/>
      <c r="G110" s="18"/>
      <c r="H110" s="12">
        <f>SUM(E110:G110)</f>
        <v>12</v>
      </c>
      <c r="I110" s="18">
        <v>3</v>
      </c>
      <c r="J110" s="18"/>
      <c r="K110" s="18"/>
      <c r="L110" s="12">
        <f t="shared" si="16"/>
        <v>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11</v>
      </c>
      <c r="W110" s="18">
        <v>11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VLOOKUP($A111,'15.6'!$A$9:$W$200,23,0)</f>
        <v>1</v>
      </c>
      <c r="E111" s="18">
        <v>6</v>
      </c>
      <c r="F111" s="18"/>
      <c r="G111" s="18"/>
      <c r="H111" s="12">
        <f t="shared" si="12"/>
        <v>6</v>
      </c>
      <c r="I111" s="18">
        <v>2</v>
      </c>
      <c r="J111" s="18"/>
      <c r="K111" s="18"/>
      <c r="L111" s="12">
        <f t="shared" si="16"/>
        <v>2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5</v>
      </c>
      <c r="W111" s="18">
        <v>5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VLOOKUP($A112,'15.6'!$A$9:$W$200,23,0)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VLOOKUP($A113,'15.6'!$A$9:$W$200,23,0)</f>
        <v>2</v>
      </c>
      <c r="E113" s="18"/>
      <c r="F113" s="18"/>
      <c r="G113" s="18"/>
      <c r="H113" s="12">
        <f t="shared" si="12"/>
        <v>0</v>
      </c>
      <c r="I113" s="18">
        <v>2</v>
      </c>
      <c r="J113" s="18"/>
      <c r="K113" s="18"/>
      <c r="L113" s="12">
        <f t="shared" si="16"/>
        <v>2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VLOOKUP($A114,'15.6'!$A$9:$W$200,23,0)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VLOOKUP($A115,'15.6'!$A$9:$W$200,23,0)</f>
        <v>0</v>
      </c>
      <c r="E115" s="18"/>
      <c r="F115" s="18"/>
      <c r="G115" s="18"/>
      <c r="H115" s="12">
        <f>SUM(E115:G115)</f>
        <v>0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0</v>
      </c>
      <c r="W115" s="18"/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VLOOKUP($A116,'15.6'!$A$9:$W$200,23,0)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VLOOKUP($A117,'15.6'!$A$9:$W$200,23,0)</f>
        <v>1</v>
      </c>
      <c r="E117" s="18">
        <v>9</v>
      </c>
      <c r="F117" s="18"/>
      <c r="G117" s="18"/>
      <c r="H117" s="12">
        <f t="shared" si="12"/>
        <v>9</v>
      </c>
      <c r="I117" s="18">
        <v>4</v>
      </c>
      <c r="J117" s="18"/>
      <c r="K117" s="18"/>
      <c r="L117" s="12">
        <f t="shared" si="16"/>
        <v>4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6</v>
      </c>
      <c r="W117" s="18">
        <v>6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VLOOKUP($A118,'15.6'!$A$9:$W$200,23,0)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VLOOKUP($A119,'15.6'!$A$9:$W$200,23,0)</f>
        <v>9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9</v>
      </c>
      <c r="W119" s="18">
        <v>9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VLOOKUP($A120,'15.6'!$A$9:$W$200,23,0)</f>
        <v>8</v>
      </c>
      <c r="E120" s="18"/>
      <c r="F120" s="18"/>
      <c r="G120" s="18"/>
      <c r="H120" s="12">
        <f t="shared" si="27"/>
        <v>0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7</v>
      </c>
      <c r="W120" s="18">
        <v>7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VLOOKUP($A121,'15.6'!$A$9:$W$200,23,0)</f>
        <v>17</v>
      </c>
      <c r="E121" s="18"/>
      <c r="F121" s="18"/>
      <c r="G121" s="18"/>
      <c r="H121" s="12">
        <f t="shared" si="27"/>
        <v>0</v>
      </c>
      <c r="I121" s="18">
        <v>10</v>
      </c>
      <c r="J121" s="18"/>
      <c r="K121" s="18"/>
      <c r="L121" s="12">
        <f t="shared" si="16"/>
        <v>10</v>
      </c>
      <c r="M121" s="18"/>
      <c r="N121" s="18"/>
      <c r="O121" s="18"/>
      <c r="P121" s="18"/>
      <c r="Q121" s="18"/>
      <c r="R121" s="14">
        <f t="shared" si="20"/>
        <v>0</v>
      </c>
      <c r="S121" s="18">
        <v>7</v>
      </c>
      <c r="T121" s="18"/>
      <c r="U121" s="12">
        <f t="shared" si="28"/>
        <v>7</v>
      </c>
      <c r="V121" s="12">
        <f t="shared" si="29"/>
        <v>0</v>
      </c>
      <c r="W121" s="18"/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VLOOKUP($A122,'15.6'!$A$9:$W$200,23,0)</f>
        <v>20</v>
      </c>
      <c r="E122" s="18"/>
      <c r="F122" s="18"/>
      <c r="G122" s="18"/>
      <c r="H122" s="12">
        <f t="shared" si="27"/>
        <v>0</v>
      </c>
      <c r="I122" s="18">
        <v>4</v>
      </c>
      <c r="J122" s="18"/>
      <c r="K122" s="18"/>
      <c r="L122" s="12">
        <f t="shared" si="16"/>
        <v>4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16</v>
      </c>
      <c r="W122" s="18">
        <v>16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VLOOKUP($A123,'15.6'!$A$9:$W$200,23,0)</f>
        <v>8</v>
      </c>
      <c r="E123" s="18"/>
      <c r="F123" s="18"/>
      <c r="G123" s="18"/>
      <c r="H123" s="12">
        <f>SUM(E123:G123)</f>
        <v>0</v>
      </c>
      <c r="I123" s="18">
        <v>1</v>
      </c>
      <c r="J123" s="18"/>
      <c r="K123" s="18"/>
      <c r="L123" s="12">
        <f t="shared" si="16"/>
        <v>1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7</v>
      </c>
      <c r="W123" s="18">
        <v>7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VLOOKUP($A124,'15.6'!$A$9:$W$200,23,0)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VLOOKUP($A125,'15.6'!$A$9:$W$200,23,0)</f>
        <v>58</v>
      </c>
      <c r="E125" s="18"/>
      <c r="F125" s="18"/>
      <c r="G125" s="18"/>
      <c r="H125" s="12">
        <f t="shared" si="27"/>
        <v>0</v>
      </c>
      <c r="I125" s="18">
        <v>15</v>
      </c>
      <c r="J125" s="18"/>
      <c r="K125" s="18"/>
      <c r="L125" s="12">
        <f t="shared" si="16"/>
        <v>15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43</v>
      </c>
      <c r="W125" s="18">
        <v>43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VLOOKUP($A126,'15.6'!$A$9:$W$200,23,0)</f>
        <v>4</v>
      </c>
      <c r="E126" s="18"/>
      <c r="F126" s="18"/>
      <c r="G126" s="18"/>
      <c r="H126" s="12">
        <f t="shared" si="27"/>
        <v>0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3</v>
      </c>
      <c r="W126" s="18">
        <v>3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VLOOKUP($A127,'15.6'!$A$9:$W$200,23,0)</f>
        <v>1</v>
      </c>
      <c r="E127" s="18"/>
      <c r="F127" s="18"/>
      <c r="G127" s="18"/>
      <c r="H127" s="12">
        <f t="shared" si="27"/>
        <v>0</v>
      </c>
      <c r="I127" s="18">
        <v>1</v>
      </c>
      <c r="J127" s="18"/>
      <c r="K127" s="18"/>
      <c r="L127" s="12">
        <f t="shared" si="16"/>
        <v>1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VLOOKUP($A128,'15.6'!$A$9:$W$200,23,0)</f>
        <v>16</v>
      </c>
      <c r="E128" s="18">
        <v>28</v>
      </c>
      <c r="F128" s="18"/>
      <c r="G128" s="18"/>
      <c r="H128" s="12">
        <f t="shared" si="27"/>
        <v>28</v>
      </c>
      <c r="I128" s="18">
        <v>7</v>
      </c>
      <c r="J128" s="18"/>
      <c r="K128" s="18"/>
      <c r="L128" s="12">
        <f t="shared" si="16"/>
        <v>7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37</v>
      </c>
      <c r="W128" s="18">
        <v>37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VLOOKUP($A129,'15.6'!$A$9:$W$200,23,0)</f>
        <v>16</v>
      </c>
      <c r="E129" s="18">
        <v>14</v>
      </c>
      <c r="F129" s="18"/>
      <c r="G129" s="18"/>
      <c r="H129" s="12">
        <f t="shared" si="27"/>
        <v>14</v>
      </c>
      <c r="I129" s="18">
        <v>11</v>
      </c>
      <c r="J129" s="18"/>
      <c r="K129" s="18"/>
      <c r="L129" s="12">
        <f t="shared" si="16"/>
        <v>11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19</v>
      </c>
      <c r="W129" s="18">
        <v>19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VLOOKUP($A130,'15.6'!$A$9:$W$200,23,0)</f>
        <v>21</v>
      </c>
      <c r="E130" s="18">
        <v>28</v>
      </c>
      <c r="F130" s="18"/>
      <c r="G130" s="18"/>
      <c r="H130" s="12">
        <f t="shared" si="12"/>
        <v>28</v>
      </c>
      <c r="I130" s="18">
        <v>10</v>
      </c>
      <c r="J130" s="18"/>
      <c r="K130" s="18"/>
      <c r="L130" s="12">
        <f t="shared" si="16"/>
        <v>10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39</v>
      </c>
      <c r="W130" s="18">
        <v>39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1</v>
      </c>
      <c r="W131" s="18">
        <v>1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VLOOKUP($A132,'15.6'!$A$9:$W$200,23,0)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VLOOKUP($A133,'15.6'!$A$9:$W$200,23,0)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VLOOKUP($A134,'15.6'!$A$9:$W$200,23,0)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VLOOKUP($A135,'15.6'!$A$9:$W$200,23,0)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VLOOKUP($A136,'15.6'!$A$9:$W$200,23,0)</f>
        <v>50</v>
      </c>
      <c r="E136" s="18"/>
      <c r="F136" s="18"/>
      <c r="G136" s="18"/>
      <c r="H136" s="12">
        <f>SUM(E136:G136)</f>
        <v>0</v>
      </c>
      <c r="I136" s="18">
        <v>3</v>
      </c>
      <c r="J136" s="18"/>
      <c r="K136" s="18"/>
      <c r="L136" s="12">
        <f t="shared" si="16"/>
        <v>3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47</v>
      </c>
      <c r="W136" s="18">
        <v>47</v>
      </c>
      <c r="X136" s="19">
        <f t="shared" si="34"/>
        <v>0</v>
      </c>
      <c r="Y136" s="98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VLOOKUP($A137,'15.6'!$A$9:$W$200,23,0)</f>
        <v>28</v>
      </c>
      <c r="E137" s="18"/>
      <c r="F137" s="18"/>
      <c r="G137" s="18"/>
      <c r="H137" s="12">
        <f>SUM(E137:G137)</f>
        <v>0</v>
      </c>
      <c r="I137" s="18">
        <v>7</v>
      </c>
      <c r="J137" s="18"/>
      <c r="K137" s="18"/>
      <c r="L137" s="12">
        <f t="shared" si="16"/>
        <v>7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21</v>
      </c>
      <c r="W137" s="18">
        <v>21</v>
      </c>
      <c r="X137" s="19">
        <f t="shared" si="34"/>
        <v>0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VLOOKUP($A138,'15.6'!$A$9:$W$200,23,0)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VLOOKUP($A139,'15.6'!$A$9:$W$200,23,0)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VLOOKUP($A140,'15.6'!$A$9:$W$200,23,0)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VLOOKUP($A141,'15.6'!$A$9:$W$200,23,0)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VLOOKUP($A142,'15.6'!$A$9:$W$200,23,0)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VLOOKUP($A143,'15.6'!$A$9:$W$200,23,0)</f>
        <v>8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8</v>
      </c>
      <c r="W143" s="18">
        <v>8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VLOOKUP($A144,'15.6'!$A$9:$W$200,23,0)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VLOOKUP($A145,'15.6'!$A$9:$W$200,23,0)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VLOOKUP($A146,'15.6'!$A$9:$W$200,23,0)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VLOOKUP($A147,'15.6'!$A$9:$W$200,23,0)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VLOOKUP($A148,'15.6'!$A$9:$W$200,23,0)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VLOOKUP($A149,'15.6'!$A$9:$W$200,23,0)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VLOOKUP($A150,'15.6'!$A$9:$W$200,23,0)</f>
        <v>10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10</v>
      </c>
      <c r="W150" s="18">
        <v>10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VLOOKUP($A151,'15.6'!$A$9:$W$200,23,0)</f>
        <v>1</v>
      </c>
      <c r="E151" s="18"/>
      <c r="F151" s="18"/>
      <c r="G151" s="18"/>
      <c r="H151" s="12">
        <f t="shared" si="31"/>
        <v>0</v>
      </c>
      <c r="I151" s="18">
        <v>1</v>
      </c>
      <c r="J151" s="18"/>
      <c r="K151" s="18"/>
      <c r="L151" s="12">
        <f t="shared" si="35"/>
        <v>1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VLOOKUP($A152,'15.6'!$A$9:$W$200,23,0)</f>
        <v>8</v>
      </c>
      <c r="E152" s="18"/>
      <c r="F152" s="18"/>
      <c r="G152" s="18"/>
      <c r="H152" s="12">
        <f t="shared" si="31"/>
        <v>0</v>
      </c>
      <c r="I152" s="18">
        <v>1</v>
      </c>
      <c r="J152" s="18"/>
      <c r="K152" s="18"/>
      <c r="L152" s="12">
        <f t="shared" si="35"/>
        <v>1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7</v>
      </c>
      <c r="W152" s="18">
        <v>7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VLOOKUP($A153,'15.6'!$A$9:$W$200,23,0)</f>
        <v>11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11</v>
      </c>
      <c r="W153" s="18">
        <v>11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VLOOKUP($A154,'15.6'!$A$9:$W$200,23,0)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VLOOKUP($A155,'15.6'!$A$9:$W$200,23,0)</f>
        <v>9</v>
      </c>
      <c r="E155" s="18"/>
      <c r="F155" s="18"/>
      <c r="G155" s="18"/>
      <c r="H155" s="12">
        <f t="shared" si="31"/>
        <v>0</v>
      </c>
      <c r="I155" s="18">
        <v>1</v>
      </c>
      <c r="J155" s="18"/>
      <c r="K155" s="18"/>
      <c r="L155" s="12">
        <f t="shared" si="35"/>
        <v>1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8</v>
      </c>
      <c r="W155" s="18">
        <v>8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VLOOKUP($A156,'15.6'!$A$9:$W$200,23,0)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VLOOKUP($A157,'15.6'!$A$9:$W$200,23,0)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VLOOKUP($A158,'15.6'!$A$9:$W$200,23,0)</f>
        <v>0</v>
      </c>
      <c r="E158" s="18"/>
      <c r="F158" s="18"/>
      <c r="G158" s="18"/>
      <c r="H158" s="12">
        <f t="shared" ref="H158:H197" si="41">SUM(E158:G158)</f>
        <v>0</v>
      </c>
      <c r="I158" s="18"/>
      <c r="J158" s="18"/>
      <c r="K158" s="18"/>
      <c r="L158" s="12">
        <f t="shared" si="35"/>
        <v>0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VLOOKUP($A159,'15.6'!$A$9:$W$200,23,0)</f>
        <v>0</v>
      </c>
      <c r="E159" s="18"/>
      <c r="F159" s="18"/>
      <c r="G159" s="18"/>
      <c r="H159" s="12">
        <f t="shared" si="41"/>
        <v>0</v>
      </c>
      <c r="I159" s="18"/>
      <c r="J159" s="18"/>
      <c r="K159" s="18"/>
      <c r="L159" s="12">
        <f t="shared" si="35"/>
        <v>0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VLOOKUP($A160,'15.6'!$A$9:$W$200,23,0)</f>
        <v>0</v>
      </c>
      <c r="E160" s="18"/>
      <c r="F160" s="18"/>
      <c r="G160" s="18"/>
      <c r="H160" s="12">
        <f t="shared" si="41"/>
        <v>0</v>
      </c>
      <c r="I160" s="18"/>
      <c r="J160" s="18"/>
      <c r="K160" s="18"/>
      <c r="L160" s="12">
        <f t="shared" si="35"/>
        <v>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VLOOKUP($A161,'15.6'!$A$9:$W$200,23,0)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VLOOKUP($A162,'15.6'!$A$9:$W$200,23,0)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VLOOKUP($A163,'15.6'!$A$9:$W$200,23,0)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VLOOKUP($A164,'15.6'!$A$9:$W$200,23,0)</f>
        <v>0</v>
      </c>
      <c r="E164" s="18">
        <v>2</v>
      </c>
      <c r="F164" s="18"/>
      <c r="G164" s="18"/>
      <c r="H164" s="12">
        <f t="shared" si="41"/>
        <v>2</v>
      </c>
      <c r="I164" s="18">
        <v>2</v>
      </c>
      <c r="J164" s="18"/>
      <c r="K164" s="18"/>
      <c r="L164" s="12">
        <f t="shared" si="35"/>
        <v>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VLOOKUP($A165,'15.6'!$A$9:$W$200,23,0)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VLOOKUP($A166,'15.6'!$A$9:$W$200,23,0)</f>
        <v>0</v>
      </c>
      <c r="E166" s="18">
        <v>2</v>
      </c>
      <c r="F166" s="18"/>
      <c r="G166" s="18"/>
      <c r="H166" s="12">
        <f t="shared" si="41"/>
        <v>2</v>
      </c>
      <c r="I166" s="18">
        <v>2</v>
      </c>
      <c r="J166" s="18"/>
      <c r="K166" s="18"/>
      <c r="L166" s="12">
        <f t="shared" si="35"/>
        <v>2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VLOOKUP($A167,'15.6'!$A$9:$W$200,23,0)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VLOOKUP($A168,'15.6'!$A$9:$W$200,23,0)</f>
        <v>0</v>
      </c>
      <c r="E168" s="18">
        <v>1</v>
      </c>
      <c r="F168" s="18"/>
      <c r="G168" s="18"/>
      <c r="H168" s="12">
        <f>SUM(E168:G168)</f>
        <v>1</v>
      </c>
      <c r="I168" s="18">
        <v>1</v>
      </c>
      <c r="J168" s="18"/>
      <c r="K168" s="18"/>
      <c r="L168" s="12">
        <f t="shared" si="35"/>
        <v>1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VLOOKUP($A169,'15.6'!$A$9:$W$200,23,0)</f>
        <v>0</v>
      </c>
      <c r="E169" s="18">
        <v>2</v>
      </c>
      <c r="F169" s="18"/>
      <c r="G169" s="18"/>
      <c r="H169" s="12">
        <f>SUM(E169:G169)</f>
        <v>2</v>
      </c>
      <c r="I169" s="18">
        <v>2</v>
      </c>
      <c r="J169" s="18"/>
      <c r="K169" s="18"/>
      <c r="L169" s="12">
        <f t="shared" si="35"/>
        <v>2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VLOOKUP($A170,'15.6'!$A$9:$W$200,23,0)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VLOOKUP($A171,'15.6'!$A$9:$W$200,23,0)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VLOOKUP($A172,'15.6'!$A$9:$W$200,23,0)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VLOOKUP($A173,'15.6'!$A$9:$W$200,23,0)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VLOOKUP($A174,'15.6'!$A$9:$W$200,23,0)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VLOOKUP($A175,'15.6'!$A$9:$W$200,23,0)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VLOOKUP($A176,'15.6'!$A$9:$W$200,23,0)</f>
        <v>29</v>
      </c>
      <c r="E176" s="18"/>
      <c r="F176" s="18"/>
      <c r="G176" s="18"/>
      <c r="H176" s="12">
        <f>SUM(E176:G176)</f>
        <v>0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27</v>
      </c>
      <c r="W176" s="18">
        <v>27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VLOOKUP($A177,'15.6'!$A$9:$W$200,23,0)</f>
        <v>115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114</v>
      </c>
      <c r="W177" s="18">
        <f>96+18</f>
        <v>114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VLOOKUP($A178,'15.6'!$A$9:$W$200,23,0)</f>
        <v>1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</v>
      </c>
      <c r="W178" s="18">
        <v>1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VLOOKUP($A179,'15.6'!$A$9:$W$200,23,0)</f>
        <v>0</v>
      </c>
      <c r="E179" s="18">
        <v>2</v>
      </c>
      <c r="F179" s="18"/>
      <c r="G179" s="18"/>
      <c r="H179" s="12">
        <f t="shared" si="41"/>
        <v>2</v>
      </c>
      <c r="I179" s="18">
        <v>2</v>
      </c>
      <c r="J179" s="18"/>
      <c r="K179" s="18"/>
      <c r="L179" s="12">
        <f t="shared" si="35"/>
        <v>2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VLOOKUP($A180,'15.6'!$A$9:$W$200,23,0)</f>
        <v>0</v>
      </c>
      <c r="E180" s="18">
        <v>7</v>
      </c>
      <c r="F180" s="18"/>
      <c r="G180" s="18"/>
      <c r="H180" s="12">
        <f t="shared" si="41"/>
        <v>7</v>
      </c>
      <c r="I180" s="18">
        <v>7</v>
      </c>
      <c r="J180" s="18"/>
      <c r="K180" s="18"/>
      <c r="L180" s="12">
        <f t="shared" si="35"/>
        <v>7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VLOOKUP($A181,'15.6'!$A$9:$W$200,23,0)</f>
        <v>0</v>
      </c>
      <c r="E181" s="18">
        <v>6</v>
      </c>
      <c r="F181" s="18"/>
      <c r="G181" s="18"/>
      <c r="H181" s="12">
        <f t="shared" si="41"/>
        <v>6</v>
      </c>
      <c r="I181" s="18">
        <v>6</v>
      </c>
      <c r="J181" s="18"/>
      <c r="K181" s="18"/>
      <c r="L181" s="12">
        <f t="shared" si="35"/>
        <v>6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VLOOKUP($A182,'15.6'!$A$9:$W$200,23,0)</f>
        <v>0</v>
      </c>
      <c r="E182" s="18">
        <v>1</v>
      </c>
      <c r="F182" s="18"/>
      <c r="G182" s="18"/>
      <c r="H182" s="12">
        <f t="shared" si="41"/>
        <v>1</v>
      </c>
      <c r="I182" s="18">
        <v>1</v>
      </c>
      <c r="J182" s="18"/>
      <c r="K182" s="18"/>
      <c r="L182" s="12">
        <f t="shared" si="35"/>
        <v>1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VLOOKUP($A183,'15.6'!$A$9:$W$200,23,0)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VLOOKUP($A184,'15.6'!$A$9:$W$200,23,0)</f>
        <v>15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15</v>
      </c>
      <c r="W184" s="18">
        <v>15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VLOOKUP($A185,'15.6'!$A$9:$W$200,23,0)</f>
        <v>72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72</v>
      </c>
      <c r="W185" s="18">
        <v>72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VLOOKUP($A186,'15.6'!$A$9:$W$200,23,0)</f>
        <v>80</v>
      </c>
      <c r="E186" s="18"/>
      <c r="F186" s="18"/>
      <c r="G186" s="18"/>
      <c r="H186" s="12">
        <f t="shared" si="41"/>
        <v>0</v>
      </c>
      <c r="I186" s="18">
        <v>1</v>
      </c>
      <c r="J186" s="18"/>
      <c r="K186" s="18"/>
      <c r="L186" s="12">
        <f t="shared" si="35"/>
        <v>1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79</v>
      </c>
      <c r="W186" s="18">
        <v>79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VLOOKUP($A187,'15.6'!$A$9:$W$200,23,0)</f>
        <v>217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217</v>
      </c>
      <c r="W187" s="18">
        <v>217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VLOOKUP($A188,'15.6'!$A$9:$W$200,23,0)</f>
        <v>94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94</v>
      </c>
      <c r="W188" s="18">
        <v>94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VLOOKUP($A189,'15.6'!$A$9:$W$200,23,0)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VLOOKUP($A190,'15.6'!$A$9:$W$200,23,0)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VLOOKUP($A191,'15.6'!$A$9:$W$200,23,0)</f>
        <v>0</v>
      </c>
      <c r="E191" s="18">
        <v>2</v>
      </c>
      <c r="F191" s="18"/>
      <c r="G191" s="18"/>
      <c r="H191" s="12">
        <f t="shared" si="41"/>
        <v>2</v>
      </c>
      <c r="I191" s="18">
        <v>2</v>
      </c>
      <c r="J191" s="18"/>
      <c r="K191" s="18"/>
      <c r="L191" s="12">
        <f t="shared" si="35"/>
        <v>2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VLOOKUP($A192,'15.6'!$A$9:$W$200,23,0)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VLOOKUP($A193,'15.6'!$A$9:$W$200,23,0)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VLOOKUP($A194,'15.6'!$A$9:$W$200,23,0)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VLOOKUP($A195,'15.6'!$A$9:$W$200,23,0)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VLOOKUP($A196,'15.6'!$A$9:$W$200,23,0)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VLOOKUP($A197,'15.6'!$A$9:$W$200,23,0)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1054</v>
      </c>
      <c r="E200" s="34"/>
      <c r="F200" s="34"/>
      <c r="G200" s="34"/>
      <c r="H200" s="34"/>
      <c r="I200" s="33">
        <f>SUM(I9:I198)</f>
        <v>341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4</v>
      </c>
      <c r="S200" s="33">
        <f>SUM(S9:S198)</f>
        <v>74</v>
      </c>
      <c r="T200" s="34"/>
      <c r="U200" s="34"/>
      <c r="V200" s="35"/>
      <c r="W200" s="33">
        <f>SUM(W9:W198)</f>
        <v>1054</v>
      </c>
      <c r="X200" s="33">
        <f>SUM(X9:X198)</f>
        <v>0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74:Y75"/>
    <mergeCell ref="Y83:Y84"/>
    <mergeCell ref="Y114:Y116"/>
    <mergeCell ref="Y136:Y137"/>
    <mergeCell ref="R6:R7"/>
    <mergeCell ref="S6:S7"/>
    <mergeCell ref="T6:T7"/>
    <mergeCell ref="U6:U7"/>
    <mergeCell ref="Y44:Y46"/>
    <mergeCell ref="Y70:Y71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572" priority="28" stopIfTrue="1"/>
  </conditionalFormatting>
  <conditionalFormatting sqref="B132">
    <cfRule type="duplicateValues" dxfId="571" priority="27" stopIfTrue="1"/>
  </conditionalFormatting>
  <conditionalFormatting sqref="B118">
    <cfRule type="duplicateValues" dxfId="570" priority="26" stopIfTrue="1"/>
  </conditionalFormatting>
  <conditionalFormatting sqref="B198">
    <cfRule type="duplicateValues" dxfId="569" priority="25" stopIfTrue="1"/>
  </conditionalFormatting>
  <conditionalFormatting sqref="B201:B274">
    <cfRule type="duplicateValues" dxfId="568" priority="24" stopIfTrue="1"/>
  </conditionalFormatting>
  <conditionalFormatting sqref="B200">
    <cfRule type="duplicateValues" dxfId="567" priority="23" stopIfTrue="1"/>
  </conditionalFormatting>
  <conditionalFormatting sqref="I202">
    <cfRule type="duplicateValues" dxfId="566" priority="22" stopIfTrue="1"/>
  </conditionalFormatting>
  <conditionalFormatting sqref="I202">
    <cfRule type="duplicateValues" dxfId="565" priority="19" stopIfTrue="1"/>
    <cfRule type="duplicateValues" dxfId="564" priority="20" stopIfTrue="1"/>
    <cfRule type="duplicateValues" dxfId="563" priority="21" stopIfTrue="1"/>
  </conditionalFormatting>
  <conditionalFormatting sqref="B20">
    <cfRule type="duplicateValues" dxfId="562" priority="13" stopIfTrue="1"/>
  </conditionalFormatting>
  <conditionalFormatting sqref="B20">
    <cfRule type="duplicateValues" dxfId="561" priority="14" stopIfTrue="1"/>
  </conditionalFormatting>
  <conditionalFormatting sqref="B20">
    <cfRule type="duplicateValues" dxfId="560" priority="15" stopIfTrue="1"/>
  </conditionalFormatting>
  <conditionalFormatting sqref="B20">
    <cfRule type="duplicateValues" dxfId="559" priority="16" stopIfTrue="1"/>
    <cfRule type="duplicateValues" dxfId="558" priority="17" stopIfTrue="1"/>
    <cfRule type="duplicateValues" dxfId="557" priority="18" stopIfTrue="1"/>
  </conditionalFormatting>
  <conditionalFormatting sqref="A20:A25">
    <cfRule type="duplicateValues" dxfId="556" priority="12" stopIfTrue="1"/>
  </conditionalFormatting>
  <conditionalFormatting sqref="A26">
    <cfRule type="duplicateValues" dxfId="555" priority="11" stopIfTrue="1"/>
  </conditionalFormatting>
  <conditionalFormatting sqref="A27">
    <cfRule type="duplicateValues" dxfId="554" priority="10" stopIfTrue="1"/>
  </conditionalFormatting>
  <conditionalFormatting sqref="A28">
    <cfRule type="duplicateValues" dxfId="553" priority="9" stopIfTrue="1"/>
  </conditionalFormatting>
  <conditionalFormatting sqref="A29">
    <cfRule type="duplicateValues" dxfId="552" priority="8" stopIfTrue="1"/>
  </conditionalFormatting>
  <conditionalFormatting sqref="A30">
    <cfRule type="duplicateValues" dxfId="551" priority="7" stopIfTrue="1"/>
  </conditionalFormatting>
  <conditionalFormatting sqref="B275:B65318 B200 B5 B8:B19 B119:B131 B21:B117 B133:B197">
    <cfRule type="duplicateValues" dxfId="550" priority="29" stopIfTrue="1"/>
  </conditionalFormatting>
  <conditionalFormatting sqref="B275:B65318 B200 B5 B8:B19 B102:B117 B119:B131 B21:B99 B133:B197">
    <cfRule type="duplicateValues" dxfId="549" priority="30" stopIfTrue="1"/>
  </conditionalFormatting>
  <conditionalFormatting sqref="A200:A65318 A1:A5 A8:A19 A31:A198">
    <cfRule type="duplicateValues" dxfId="548" priority="31" stopIfTrue="1"/>
  </conditionalFormatting>
  <conditionalFormatting sqref="B200:B65318 B5 B8:B19 B21:B198">
    <cfRule type="duplicateValues" dxfId="547" priority="32" stopIfTrue="1"/>
  </conditionalFormatting>
  <conditionalFormatting sqref="B200:B65318 B1:B5 B8:B19 B21:B198">
    <cfRule type="duplicateValues" dxfId="546" priority="33" stopIfTrue="1"/>
    <cfRule type="duplicateValues" dxfId="545" priority="34" stopIfTrue="1"/>
    <cfRule type="duplicateValues" dxfId="544" priority="35" stopIfTrue="1"/>
  </conditionalFormatting>
  <conditionalFormatting sqref="Y17">
    <cfRule type="duplicateValues" dxfId="543" priority="1" stopIfTrue="1"/>
  </conditionalFormatting>
  <conditionalFormatting sqref="Y17">
    <cfRule type="duplicateValues" dxfId="542" priority="2" stopIfTrue="1"/>
  </conditionalFormatting>
  <conditionalFormatting sqref="Y17">
    <cfRule type="duplicateValues" dxfId="541" priority="3" stopIfTrue="1"/>
  </conditionalFormatting>
  <conditionalFormatting sqref="Y17">
    <cfRule type="duplicateValues" dxfId="540" priority="4" stopIfTrue="1"/>
    <cfRule type="duplicateValues" dxfId="539" priority="5" stopIfTrue="1"/>
    <cfRule type="duplicateValues" dxfId="53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54" activePane="bottomLeft" state="frozen"/>
      <selection activeCell="M32" sqref="M32"/>
      <selection pane="bottomLeft" activeCell="S63" sqref="S6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49" t="s">
        <v>3</v>
      </c>
      <c r="B4" s="5">
        <v>42538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51" t="s">
        <v>29</v>
      </c>
      <c r="P7" s="51" t="s">
        <v>30</v>
      </c>
      <c r="Q7" s="50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VLOOKUP($A9,'16.6'!$A$9:$W$200,23,0)</f>
        <v>0</v>
      </c>
      <c r="E9" s="18">
        <v>10</v>
      </c>
      <c r="F9" s="18"/>
      <c r="G9" s="18"/>
      <c r="H9" s="12">
        <f>SUM(E9:G9)</f>
        <v>10</v>
      </c>
      <c r="I9" s="18">
        <v>9</v>
      </c>
      <c r="J9" s="18"/>
      <c r="K9" s="18"/>
      <c r="L9" s="12">
        <f>SUM(I9:K9)</f>
        <v>9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1</v>
      </c>
      <c r="W9" s="18"/>
      <c r="X9" s="52">
        <f t="shared" ref="X9:X52" si="2">W9-V9</f>
        <v>-1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VLOOKUP($A10,'16.6'!$A$9:$W$200,23,0)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VLOOKUP($A11,'16.6'!$A$9:$W$200,23,0)</f>
        <v>0</v>
      </c>
      <c r="E11" s="18">
        <v>6</v>
      </c>
      <c r="F11" s="18"/>
      <c r="G11" s="18"/>
      <c r="H11" s="12">
        <f t="shared" si="3"/>
        <v>6</v>
      </c>
      <c r="I11" s="18">
        <v>4</v>
      </c>
      <c r="J11" s="18"/>
      <c r="K11" s="18"/>
      <c r="L11" s="12">
        <f t="shared" si="4"/>
        <v>4</v>
      </c>
      <c r="M11" s="18"/>
      <c r="N11" s="18"/>
      <c r="O11" s="18"/>
      <c r="P11" s="18"/>
      <c r="Q11" s="18"/>
      <c r="R11" s="14">
        <f t="shared" si="5"/>
        <v>0</v>
      </c>
      <c r="S11" s="18">
        <v>2</v>
      </c>
      <c r="T11" s="18"/>
      <c r="U11" s="12">
        <f t="shared" si="0"/>
        <v>2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VLOOKUP($A12,'16.6'!$A$9:$W$200,23,0)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10</v>
      </c>
      <c r="J12" s="18"/>
      <c r="K12" s="18"/>
      <c r="L12" s="12">
        <f t="shared" si="4"/>
        <v>10</v>
      </c>
      <c r="M12" s="18"/>
      <c r="N12" s="18"/>
      <c r="O12" s="18"/>
      <c r="P12" s="18"/>
      <c r="Q12" s="18"/>
      <c r="R12" s="14">
        <f t="shared" si="5"/>
        <v>0</v>
      </c>
      <c r="S12" s="18">
        <v>1</v>
      </c>
      <c r="T12" s="18"/>
      <c r="U12" s="12">
        <f t="shared" si="0"/>
        <v>1</v>
      </c>
      <c r="V12" s="12">
        <f t="shared" si="1"/>
        <v>-1</v>
      </c>
      <c r="W12" s="18"/>
      <c r="X12" s="19">
        <f t="shared" si="2"/>
        <v>1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VLOOKUP($A13,'16.6'!$A$9:$W$200,23,0)</f>
        <v>0</v>
      </c>
      <c r="E13" s="18"/>
      <c r="F13" s="18"/>
      <c r="G13" s="18"/>
      <c r="H13" s="12">
        <f t="shared" si="3"/>
        <v>0</v>
      </c>
      <c r="I13" s="18"/>
      <c r="J13" s="18"/>
      <c r="K13" s="18"/>
      <c r="L13" s="12">
        <f t="shared" si="4"/>
        <v>0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VLOOKUP($A14,'16.6'!$A$9:$W$200,23,0)</f>
        <v>0</v>
      </c>
      <c r="E14" s="18">
        <v>8</v>
      </c>
      <c r="F14" s="18"/>
      <c r="G14" s="18"/>
      <c r="H14" s="12">
        <f t="shared" si="3"/>
        <v>8</v>
      </c>
      <c r="I14" s="18">
        <v>7</v>
      </c>
      <c r="J14" s="18"/>
      <c r="K14" s="18"/>
      <c r="L14" s="12">
        <f t="shared" si="4"/>
        <v>7</v>
      </c>
      <c r="M14" s="18"/>
      <c r="N14" s="18"/>
      <c r="O14" s="18"/>
      <c r="P14" s="18"/>
      <c r="Q14" s="18"/>
      <c r="R14" s="14">
        <f t="shared" si="5"/>
        <v>0</v>
      </c>
      <c r="S14" s="18">
        <v>1</v>
      </c>
      <c r="T14" s="18"/>
      <c r="U14" s="12">
        <f t="shared" si="0"/>
        <v>1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VLOOKUP($A15,'16.6'!$A$9:$W$200,23,0)</f>
        <v>0</v>
      </c>
      <c r="E15" s="18">
        <v>6</v>
      </c>
      <c r="F15" s="18"/>
      <c r="G15" s="18"/>
      <c r="H15" s="12">
        <f t="shared" si="3"/>
        <v>6</v>
      </c>
      <c r="I15" s="18">
        <v>4</v>
      </c>
      <c r="J15" s="18"/>
      <c r="K15" s="18"/>
      <c r="L15" s="12">
        <f t="shared" si="4"/>
        <v>4</v>
      </c>
      <c r="M15" s="18"/>
      <c r="N15" s="18"/>
      <c r="O15" s="18"/>
      <c r="P15" s="18"/>
      <c r="Q15" s="18"/>
      <c r="R15" s="14">
        <f t="shared" si="5"/>
        <v>0</v>
      </c>
      <c r="S15" s="18">
        <v>2</v>
      </c>
      <c r="T15" s="18"/>
      <c r="U15" s="12">
        <f t="shared" si="0"/>
        <v>2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VLOOKUP($A16,'16.6'!$A$9:$W$200,23,0)</f>
        <v>0</v>
      </c>
      <c r="E16" s="18">
        <v>6</v>
      </c>
      <c r="F16" s="18"/>
      <c r="G16" s="18"/>
      <c r="H16" s="12">
        <f t="shared" si="3"/>
        <v>6</v>
      </c>
      <c r="I16" s="18">
        <v>5</v>
      </c>
      <c r="J16" s="18"/>
      <c r="K16" s="18"/>
      <c r="L16" s="12">
        <f t="shared" si="4"/>
        <v>5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1</v>
      </c>
      <c r="W16" s="18"/>
      <c r="X16" s="19">
        <f t="shared" si="2"/>
        <v>-1</v>
      </c>
      <c r="Y16" s="3" t="s">
        <v>43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VLOOKUP($A17,'16.6'!$A$9:$W$200,23,0)</f>
        <v>0</v>
      </c>
      <c r="E17" s="18">
        <v>6</v>
      </c>
      <c r="F17" s="18"/>
      <c r="G17" s="18"/>
      <c r="H17" s="12">
        <f>SUM(E17:G17)</f>
        <v>6</v>
      </c>
      <c r="I17" s="18">
        <v>5</v>
      </c>
      <c r="J17" s="18"/>
      <c r="K17" s="18"/>
      <c r="L17" s="12">
        <f t="shared" si="4"/>
        <v>5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VLOOKUP($A18,'16.6'!$A$9:$W$200,23,0)</f>
        <v>0</v>
      </c>
      <c r="E18" s="18">
        <v>16</v>
      </c>
      <c r="F18" s="18"/>
      <c r="G18" s="18"/>
      <c r="H18" s="12">
        <f>SUM(E18:G18)</f>
        <v>16</v>
      </c>
      <c r="I18" s="18">
        <v>12</v>
      </c>
      <c r="J18" s="18"/>
      <c r="K18" s="18"/>
      <c r="L18" s="12">
        <f t="shared" si="4"/>
        <v>12</v>
      </c>
      <c r="M18" s="18"/>
      <c r="N18" s="18"/>
      <c r="O18" s="18"/>
      <c r="P18" s="18"/>
      <c r="Q18" s="18"/>
      <c r="R18" s="14">
        <f>SUM(M18:Q18)</f>
        <v>0</v>
      </c>
      <c r="S18" s="18">
        <v>4</v>
      </c>
      <c r="T18" s="18"/>
      <c r="U18" s="12">
        <f>S18+T18</f>
        <v>4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VLOOKUP($A19,'16.6'!$A$9:$W$200,23,0)</f>
        <v>0</v>
      </c>
      <c r="E19" s="18">
        <v>6</v>
      </c>
      <c r="F19" s="18"/>
      <c r="G19" s="18"/>
      <c r="H19" s="12">
        <f>SUM(E19:G19)</f>
        <v>6</v>
      </c>
      <c r="I19" s="18">
        <v>3</v>
      </c>
      <c r="J19" s="18"/>
      <c r="K19" s="18"/>
      <c r="L19" s="12">
        <f t="shared" si="4"/>
        <v>3</v>
      </c>
      <c r="M19" s="18"/>
      <c r="N19" s="18"/>
      <c r="O19" s="18"/>
      <c r="P19" s="18"/>
      <c r="Q19" s="18"/>
      <c r="R19" s="14">
        <f>SUM(M19:Q19)</f>
        <v>0</v>
      </c>
      <c r="S19" s="18">
        <v>3</v>
      </c>
      <c r="T19" s="18"/>
      <c r="U19" s="12">
        <f>S19+T19</f>
        <v>3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VLOOKUP($A20,'16.6'!$A$9:$W$200,23,0)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VLOOKUP($A21,'16.6'!$A$9:$W$200,23,0)</f>
        <v>0</v>
      </c>
      <c r="E21" s="18">
        <v>6</v>
      </c>
      <c r="F21" s="18"/>
      <c r="G21" s="18"/>
      <c r="H21" s="12">
        <f t="shared" si="3"/>
        <v>6</v>
      </c>
      <c r="I21" s="18">
        <v>1</v>
      </c>
      <c r="J21" s="18"/>
      <c r="K21" s="18"/>
      <c r="L21" s="12">
        <f t="shared" si="4"/>
        <v>1</v>
      </c>
      <c r="M21" s="18"/>
      <c r="N21" s="18"/>
      <c r="O21" s="18"/>
      <c r="P21" s="18"/>
      <c r="Q21" s="18"/>
      <c r="R21" s="14">
        <f t="shared" si="5"/>
        <v>0</v>
      </c>
      <c r="S21" s="18">
        <v>5</v>
      </c>
      <c r="T21" s="18"/>
      <c r="U21" s="12">
        <f t="shared" si="0"/>
        <v>5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VLOOKUP($A22,'16.6'!$A$9:$W$200,23,0)</f>
        <v>0</v>
      </c>
      <c r="E22" s="18">
        <v>6</v>
      </c>
      <c r="F22" s="18"/>
      <c r="G22" s="18"/>
      <c r="H22" s="12">
        <f t="shared" si="3"/>
        <v>6</v>
      </c>
      <c r="I22" s="18">
        <v>3</v>
      </c>
      <c r="J22" s="18"/>
      <c r="K22" s="18"/>
      <c r="L22" s="12">
        <f t="shared" si="4"/>
        <v>3</v>
      </c>
      <c r="M22" s="18"/>
      <c r="N22" s="18"/>
      <c r="O22" s="18"/>
      <c r="P22" s="18"/>
      <c r="Q22" s="18"/>
      <c r="R22" s="14">
        <f t="shared" si="5"/>
        <v>0</v>
      </c>
      <c r="S22" s="18">
        <v>3</v>
      </c>
      <c r="T22" s="18"/>
      <c r="U22" s="12">
        <f t="shared" si="0"/>
        <v>3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VLOOKUP($A23,'16.6'!$A$9:$W$200,23,0)</f>
        <v>1</v>
      </c>
      <c r="E23" s="18"/>
      <c r="F23" s="18"/>
      <c r="G23" s="18"/>
      <c r="H23" s="12">
        <f t="shared" si="3"/>
        <v>0</v>
      </c>
      <c r="I23" s="18">
        <v>1</v>
      </c>
      <c r="J23" s="18"/>
      <c r="K23" s="18"/>
      <c r="L23" s="12">
        <f t="shared" si="4"/>
        <v>1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VLOOKUP($A24,'16.6'!$A$9:$W$200,23,0)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VLOOKUP($A25,'16.6'!$A$9:$W$200,23,0)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VLOOKUP($A26,'16.6'!$A$9:$W$200,23,0)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VLOOKUP($A27,'16.6'!$A$9:$W$200,23,0)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VLOOKUP($A28,'16.6'!$A$9:$W$200,23,0)</f>
        <v>0</v>
      </c>
      <c r="E28" s="18">
        <v>6</v>
      </c>
      <c r="F28" s="18"/>
      <c r="G28" s="18"/>
      <c r="H28" s="12">
        <f>SUM(E28:G28)</f>
        <v>6</v>
      </c>
      <c r="I28" s="18">
        <v>3</v>
      </c>
      <c r="J28" s="18"/>
      <c r="K28" s="18"/>
      <c r="L28" s="12">
        <f t="shared" si="4"/>
        <v>3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1</v>
      </c>
      <c r="W28" s="18"/>
      <c r="X28" s="19">
        <f>W28-V28</f>
        <v>-1</v>
      </c>
      <c r="Y28" s="21" t="s">
        <v>43</v>
      </c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VLOOKUP($A29,'16.6'!$A$9:$W$200,23,0)</f>
        <v>0</v>
      </c>
      <c r="E29" s="18">
        <v>6</v>
      </c>
      <c r="F29" s="18"/>
      <c r="G29" s="18"/>
      <c r="H29" s="12">
        <f t="shared" si="3"/>
        <v>6</v>
      </c>
      <c r="I29" s="18">
        <v>3</v>
      </c>
      <c r="J29" s="18"/>
      <c r="K29" s="18"/>
      <c r="L29" s="12">
        <f t="shared" si="4"/>
        <v>3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VLOOKUP($A30,'16.6'!$A$9:$W$200,23,0)</f>
        <v>0</v>
      </c>
      <c r="E30" s="18">
        <v>6</v>
      </c>
      <c r="F30" s="18"/>
      <c r="G30" s="18"/>
      <c r="H30" s="12">
        <f>SUM(E30:G30)</f>
        <v>6</v>
      </c>
      <c r="I30" s="18">
        <v>4</v>
      </c>
      <c r="J30" s="18"/>
      <c r="K30" s="18"/>
      <c r="L30" s="12">
        <f t="shared" si="4"/>
        <v>4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1</v>
      </c>
      <c r="W30" s="18"/>
      <c r="X30" s="19">
        <f>W30-V30</f>
        <v>-1</v>
      </c>
      <c r="Y30" s="21" t="s">
        <v>43</v>
      </c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VLOOKUP($A31,'16.6'!$A$9:$W$200,23,0)</f>
        <v>0</v>
      </c>
      <c r="E31" s="18">
        <v>6</v>
      </c>
      <c r="F31" s="18"/>
      <c r="G31" s="18"/>
      <c r="H31" s="12">
        <f t="shared" si="3"/>
        <v>6</v>
      </c>
      <c r="I31" s="18">
        <v>5</v>
      </c>
      <c r="J31" s="18"/>
      <c r="K31" s="18"/>
      <c r="L31" s="12">
        <f t="shared" si="4"/>
        <v>5</v>
      </c>
      <c r="M31" s="18"/>
      <c r="N31" s="18"/>
      <c r="O31" s="18"/>
      <c r="P31" s="18"/>
      <c r="Q31" s="18"/>
      <c r="R31" s="14">
        <f t="shared" si="5"/>
        <v>0</v>
      </c>
      <c r="S31" s="18">
        <v>2</v>
      </c>
      <c r="T31" s="18"/>
      <c r="U31" s="12">
        <f t="shared" si="0"/>
        <v>2</v>
      </c>
      <c r="V31" s="12">
        <f t="shared" si="1"/>
        <v>-1</v>
      </c>
      <c r="W31" s="18"/>
      <c r="X31" s="19">
        <f t="shared" si="2"/>
        <v>1</v>
      </c>
      <c r="Y31" s="21" t="s">
        <v>135</v>
      </c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VLOOKUP($A32,'16.6'!$A$9:$W$200,23,0)</f>
        <v>0</v>
      </c>
      <c r="E32" s="18">
        <v>6</v>
      </c>
      <c r="F32" s="18"/>
      <c r="G32" s="18"/>
      <c r="H32" s="12">
        <f>SUM(E32:G32)</f>
        <v>6</v>
      </c>
      <c r="I32" s="18">
        <v>4</v>
      </c>
      <c r="J32" s="18"/>
      <c r="K32" s="18"/>
      <c r="L32" s="12">
        <f t="shared" si="4"/>
        <v>4</v>
      </c>
      <c r="M32" s="18"/>
      <c r="N32" s="18"/>
      <c r="O32" s="18"/>
      <c r="P32" s="18"/>
      <c r="Q32" s="18"/>
      <c r="R32" s="14">
        <f>SUM(M32:Q32)</f>
        <v>0</v>
      </c>
      <c r="S32" s="18">
        <v>2</v>
      </c>
      <c r="T32" s="18"/>
      <c r="U32" s="12">
        <f>S32+T32</f>
        <v>2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VLOOKUP($A33,'16.6'!$A$9:$W$200,23,0)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VLOOKUP($A34,'16.6'!$A$9:$W$200,23,0)</f>
        <v>0</v>
      </c>
      <c r="E34" s="18">
        <v>6</v>
      </c>
      <c r="F34" s="18"/>
      <c r="G34" s="18"/>
      <c r="H34" s="12">
        <f t="shared" si="3"/>
        <v>6</v>
      </c>
      <c r="I34" s="18">
        <v>5</v>
      </c>
      <c r="J34" s="18"/>
      <c r="K34" s="18"/>
      <c r="L34" s="12">
        <f t="shared" si="4"/>
        <v>5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VLOOKUP($A35,'16.6'!$A$9:$W$200,23,0)</f>
        <v>0</v>
      </c>
      <c r="E35" s="18">
        <v>6</v>
      </c>
      <c r="F35" s="18"/>
      <c r="G35" s="18"/>
      <c r="H35" s="12">
        <f t="shared" si="3"/>
        <v>6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VLOOKUP($A36,'16.6'!$A$9:$W$200,23,0)</f>
        <v>0</v>
      </c>
      <c r="E36" s="18">
        <v>6</v>
      </c>
      <c r="F36" s="18"/>
      <c r="G36" s="18"/>
      <c r="H36" s="12">
        <f t="shared" si="3"/>
        <v>6</v>
      </c>
      <c r="I36" s="18">
        <v>4</v>
      </c>
      <c r="J36" s="18"/>
      <c r="K36" s="18"/>
      <c r="L36" s="12">
        <f t="shared" si="4"/>
        <v>4</v>
      </c>
      <c r="M36" s="18"/>
      <c r="N36" s="18"/>
      <c r="O36" s="18"/>
      <c r="P36" s="18"/>
      <c r="Q36" s="18"/>
      <c r="R36" s="14">
        <f t="shared" si="5"/>
        <v>0</v>
      </c>
      <c r="S36" s="18">
        <v>2</v>
      </c>
      <c r="T36" s="18"/>
      <c r="U36" s="12">
        <f t="shared" si="0"/>
        <v>2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VLOOKUP($A37,'16.6'!$A$9:$W$200,23,0)</f>
        <v>0</v>
      </c>
      <c r="E37" s="18">
        <v>6</v>
      </c>
      <c r="F37" s="18"/>
      <c r="G37" s="18"/>
      <c r="H37" s="12">
        <f t="shared" si="3"/>
        <v>6</v>
      </c>
      <c r="I37" s="18">
        <v>3</v>
      </c>
      <c r="J37" s="18"/>
      <c r="K37" s="18"/>
      <c r="L37" s="12">
        <f t="shared" si="4"/>
        <v>3</v>
      </c>
      <c r="M37" s="18"/>
      <c r="N37" s="18"/>
      <c r="O37" s="18"/>
      <c r="P37" s="18"/>
      <c r="Q37" s="18"/>
      <c r="R37" s="14">
        <f t="shared" si="5"/>
        <v>0</v>
      </c>
      <c r="S37" s="18">
        <v>3</v>
      </c>
      <c r="T37" s="18"/>
      <c r="U37" s="12">
        <f t="shared" si="0"/>
        <v>3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VLOOKUP($A38,'16.6'!$A$9:$W$200,23,0)</f>
        <v>0</v>
      </c>
      <c r="E38" s="18">
        <v>6</v>
      </c>
      <c r="F38" s="18"/>
      <c r="G38" s="18"/>
      <c r="H38" s="12">
        <f t="shared" si="3"/>
        <v>6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VLOOKUP($A39,'16.6'!$A$9:$W$200,23,0)</f>
        <v>0</v>
      </c>
      <c r="E39" s="18">
        <v>6</v>
      </c>
      <c r="F39" s="18"/>
      <c r="G39" s="18"/>
      <c r="H39" s="12">
        <f t="shared" si="3"/>
        <v>6</v>
      </c>
      <c r="I39" s="18">
        <v>3</v>
      </c>
      <c r="J39" s="18"/>
      <c r="K39" s="18"/>
      <c r="L39" s="12">
        <f t="shared" si="4"/>
        <v>3</v>
      </c>
      <c r="M39" s="18"/>
      <c r="N39" s="18"/>
      <c r="O39" s="18"/>
      <c r="P39" s="18"/>
      <c r="Q39" s="18"/>
      <c r="R39" s="14">
        <f t="shared" si="5"/>
        <v>0</v>
      </c>
      <c r="S39" s="18">
        <v>3</v>
      </c>
      <c r="T39" s="18"/>
      <c r="U39" s="12">
        <f t="shared" si="0"/>
        <v>3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VLOOKUP($A40,'16.6'!$A$9:$W$200,23,0)</f>
        <v>0</v>
      </c>
      <c r="E40" s="18">
        <v>6</v>
      </c>
      <c r="F40" s="18"/>
      <c r="G40" s="18"/>
      <c r="H40" s="12">
        <f t="shared" si="3"/>
        <v>6</v>
      </c>
      <c r="I40" s="18"/>
      <c r="J40" s="18"/>
      <c r="K40" s="18"/>
      <c r="L40" s="12">
        <f t="shared" si="4"/>
        <v>0</v>
      </c>
      <c r="M40" s="18"/>
      <c r="N40" s="18"/>
      <c r="O40" s="18"/>
      <c r="P40" s="18"/>
      <c r="Q40" s="18"/>
      <c r="R40" s="14">
        <f t="shared" si="5"/>
        <v>0</v>
      </c>
      <c r="S40" s="18">
        <v>6</v>
      </c>
      <c r="T40" s="18"/>
      <c r="U40" s="12">
        <f t="shared" si="0"/>
        <v>6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VLOOKUP($A41,'16.6'!$A$9:$W$200,23,0)</f>
        <v>0</v>
      </c>
      <c r="E41" s="18">
        <v>6</v>
      </c>
      <c r="F41" s="18"/>
      <c r="G41" s="18"/>
      <c r="H41" s="12">
        <f t="shared" si="3"/>
        <v>6</v>
      </c>
      <c r="I41" s="18">
        <v>3</v>
      </c>
      <c r="J41" s="18"/>
      <c r="K41" s="18"/>
      <c r="L41" s="12">
        <f t="shared" si="4"/>
        <v>3</v>
      </c>
      <c r="M41" s="18"/>
      <c r="N41" s="18"/>
      <c r="O41" s="18"/>
      <c r="P41" s="18"/>
      <c r="Q41" s="18"/>
      <c r="R41" s="14">
        <f t="shared" si="5"/>
        <v>0</v>
      </c>
      <c r="S41" s="18">
        <v>3</v>
      </c>
      <c r="T41" s="18"/>
      <c r="U41" s="12">
        <f t="shared" si="0"/>
        <v>3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VLOOKUP($A42,'16.6'!$A$9:$W$200,23,0)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VLOOKUP($A43,'16.6'!$A$9:$W$200,23,0)</f>
        <v>0</v>
      </c>
      <c r="E43" s="18">
        <v>6</v>
      </c>
      <c r="F43" s="18"/>
      <c r="G43" s="18"/>
      <c r="H43" s="12">
        <f t="shared" si="3"/>
        <v>6</v>
      </c>
      <c r="I43" s="18">
        <v>6</v>
      </c>
      <c r="J43" s="18"/>
      <c r="K43" s="18"/>
      <c r="L43" s="12">
        <f t="shared" si="4"/>
        <v>6</v>
      </c>
      <c r="M43" s="18"/>
      <c r="N43" s="18"/>
      <c r="O43" s="18"/>
      <c r="P43" s="18"/>
      <c r="Q43" s="18"/>
      <c r="R43" s="14">
        <f t="shared" si="5"/>
        <v>0</v>
      </c>
      <c r="S43" s="18"/>
      <c r="T43" s="18"/>
      <c r="U43" s="12">
        <f t="shared" si="0"/>
        <v>0</v>
      </c>
      <c r="V43" s="12">
        <f t="shared" si="1"/>
        <v>0</v>
      </c>
      <c r="W43" s="18"/>
      <c r="X43" s="19">
        <f t="shared" si="2"/>
        <v>0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VLOOKUP($A44,'16.6'!$A$9:$W$200,23,0)</f>
        <v>0</v>
      </c>
      <c r="E44" s="18">
        <v>6</v>
      </c>
      <c r="F44" s="18"/>
      <c r="G44" s="18"/>
      <c r="H44" s="12">
        <f t="shared" si="3"/>
        <v>6</v>
      </c>
      <c r="I44" s="18">
        <v>3</v>
      </c>
      <c r="J44" s="18"/>
      <c r="K44" s="18"/>
      <c r="L44" s="12">
        <f t="shared" si="4"/>
        <v>3</v>
      </c>
      <c r="M44" s="18"/>
      <c r="N44" s="18"/>
      <c r="O44" s="18"/>
      <c r="P44" s="18"/>
      <c r="Q44" s="18"/>
      <c r="R44" s="14">
        <f t="shared" si="5"/>
        <v>0</v>
      </c>
      <c r="S44" s="18">
        <v>2</v>
      </c>
      <c r="T44" s="18"/>
      <c r="U44" s="12">
        <f t="shared" si="0"/>
        <v>2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VLOOKUP($A45,'16.6'!$A$9:$W$200,23,0)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VLOOKUP($A46,'16.6'!$A$9:$W$200,23,0)</f>
        <v>0</v>
      </c>
      <c r="E46" s="18">
        <v>6</v>
      </c>
      <c r="F46" s="18"/>
      <c r="G46" s="18"/>
      <c r="H46" s="12">
        <f t="shared" si="3"/>
        <v>6</v>
      </c>
      <c r="I46" s="18">
        <v>7</v>
      </c>
      <c r="J46" s="18"/>
      <c r="K46" s="18"/>
      <c r="L46" s="12">
        <f t="shared" si="4"/>
        <v>7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-1</v>
      </c>
      <c r="W46" s="18"/>
      <c r="X46" s="19">
        <f t="shared" si="2"/>
        <v>1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VLOOKUP($A47,'16.6'!$A$9:$W$200,23,0)</f>
        <v>0</v>
      </c>
      <c r="E47" s="18">
        <v>4</v>
      </c>
      <c r="F47" s="18"/>
      <c r="G47" s="18"/>
      <c r="H47" s="12">
        <f t="shared" si="3"/>
        <v>4</v>
      </c>
      <c r="I47" s="18">
        <v>3</v>
      </c>
      <c r="J47" s="18"/>
      <c r="K47" s="18"/>
      <c r="L47" s="12">
        <f t="shared" si="4"/>
        <v>3</v>
      </c>
      <c r="M47" s="18"/>
      <c r="N47" s="18"/>
      <c r="O47" s="18"/>
      <c r="P47" s="18"/>
      <c r="Q47" s="18"/>
      <c r="R47" s="14">
        <f t="shared" si="5"/>
        <v>0</v>
      </c>
      <c r="S47" s="18">
        <v>1</v>
      </c>
      <c r="T47" s="18"/>
      <c r="U47" s="12">
        <f t="shared" si="0"/>
        <v>1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VLOOKUP($A48,'16.6'!$A$9:$W$200,23,0)</f>
        <v>0</v>
      </c>
      <c r="E48" s="18">
        <v>6</v>
      </c>
      <c r="F48" s="18"/>
      <c r="G48" s="18"/>
      <c r="H48" s="12">
        <f t="shared" si="3"/>
        <v>6</v>
      </c>
      <c r="I48" s="18">
        <v>3</v>
      </c>
      <c r="J48" s="18"/>
      <c r="K48" s="18"/>
      <c r="L48" s="12">
        <f t="shared" si="4"/>
        <v>3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VLOOKUP($A49,'16.6'!$A$9:$W$200,23,0)</f>
        <v>0</v>
      </c>
      <c r="E49" s="18"/>
      <c r="F49" s="18"/>
      <c r="G49" s="18"/>
      <c r="H49" s="12">
        <f t="shared" si="3"/>
        <v>0</v>
      </c>
      <c r="I49" s="18"/>
      <c r="J49" s="18"/>
      <c r="K49" s="18"/>
      <c r="L49" s="12">
        <f t="shared" si="4"/>
        <v>0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VLOOKUP($A50,'16.6'!$A$9:$W$200,23,0)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VLOOKUP($A51,'16.6'!$A$9:$W$200,23,0)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VLOOKUP($A52,'16.6'!$A$9:$W$200,23,0)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VLOOKUP($A53,'16.6'!$A$9:$W$200,23,0)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VLOOKUP($A54,'16.6'!$A$9:$W$200,23,0)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VLOOKUP($A55,'16.6'!$A$9:$W$200,23,0)</f>
        <v>0</v>
      </c>
      <c r="E55" s="18">
        <v>6</v>
      </c>
      <c r="F55" s="18"/>
      <c r="G55" s="18"/>
      <c r="H55" s="12">
        <f t="shared" si="6"/>
        <v>6</v>
      </c>
      <c r="I55" s="18">
        <v>1</v>
      </c>
      <c r="J55" s="18"/>
      <c r="K55" s="18"/>
      <c r="L55" s="12">
        <f t="shared" si="4"/>
        <v>1</v>
      </c>
      <c r="M55" s="18"/>
      <c r="N55" s="18"/>
      <c r="O55" s="18"/>
      <c r="P55" s="18"/>
      <c r="Q55" s="18"/>
      <c r="R55" s="14">
        <f t="shared" si="5"/>
        <v>0</v>
      </c>
      <c r="S55" s="18">
        <v>5</v>
      </c>
      <c r="T55" s="18"/>
      <c r="U55" s="12">
        <f t="shared" si="7"/>
        <v>5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VLOOKUP($A56,'16.6'!$A$9:$W$200,23,0)</f>
        <v>0</v>
      </c>
      <c r="E56" s="18">
        <v>6</v>
      </c>
      <c r="F56" s="18"/>
      <c r="G56" s="18"/>
      <c r="H56" s="12">
        <f t="shared" si="3"/>
        <v>6</v>
      </c>
      <c r="I56" s="18">
        <v>3</v>
      </c>
      <c r="J56" s="18"/>
      <c r="K56" s="18"/>
      <c r="L56" s="12">
        <f t="shared" si="4"/>
        <v>3</v>
      </c>
      <c r="M56" s="18"/>
      <c r="N56" s="18"/>
      <c r="O56" s="18"/>
      <c r="P56" s="18"/>
      <c r="Q56" s="18"/>
      <c r="R56" s="14">
        <f t="shared" si="5"/>
        <v>0</v>
      </c>
      <c r="S56" s="18">
        <v>3</v>
      </c>
      <c r="T56" s="18"/>
      <c r="U56" s="12">
        <f t="shared" si="7"/>
        <v>3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VLOOKUP($A57,'16.6'!$A$9:$W$200,23,0)</f>
        <v>0</v>
      </c>
      <c r="E57" s="18">
        <v>8</v>
      </c>
      <c r="F57" s="18"/>
      <c r="G57" s="18"/>
      <c r="H57" s="12">
        <f t="shared" si="3"/>
        <v>8</v>
      </c>
      <c r="I57" s="18">
        <v>7</v>
      </c>
      <c r="J57" s="18"/>
      <c r="K57" s="18"/>
      <c r="L57" s="12">
        <f t="shared" si="4"/>
        <v>7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VLOOKUP($A58,'16.6'!$A$9:$W$200,23,0)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VLOOKUP($A59,'16.6'!$A$9:$W$200,23,0)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VLOOKUP($A60,'16.6'!$A$9:$W$200,23,0)</f>
        <v>0</v>
      </c>
      <c r="E60" s="18">
        <v>6</v>
      </c>
      <c r="F60" s="18"/>
      <c r="G60" s="18"/>
      <c r="H60" s="12">
        <f t="shared" si="3"/>
        <v>6</v>
      </c>
      <c r="I60" s="18">
        <v>3</v>
      </c>
      <c r="J60" s="18"/>
      <c r="K60" s="18"/>
      <c r="L60" s="12">
        <f t="shared" si="4"/>
        <v>3</v>
      </c>
      <c r="M60" s="18"/>
      <c r="N60" s="18"/>
      <c r="O60" s="18"/>
      <c r="P60" s="18"/>
      <c r="Q60" s="18"/>
      <c r="R60" s="14">
        <f t="shared" si="5"/>
        <v>0</v>
      </c>
      <c r="S60" s="18">
        <v>3</v>
      </c>
      <c r="T60" s="18"/>
      <c r="U60" s="12">
        <f t="shared" si="7"/>
        <v>3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VLOOKUP($A61,'16.6'!$A$9:$W$200,23,0)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VLOOKUP($A62,'16.6'!$A$9:$W$200,23,0)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VLOOKUP($A63,'16.6'!$A$9:$W$200,23,0)</f>
        <v>2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>
        <v>2</v>
      </c>
      <c r="T63" s="18"/>
      <c r="U63" s="12">
        <f>S63+T63</f>
        <v>2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VLOOKUP($A64,'16.6'!$A$9:$W$200,23,0)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VLOOKUP($A65,'16.6'!$A$9:$W$200,23,0)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VLOOKUP($A66,'16.6'!$A$9:$W$200,23,0)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VLOOKUP($A67,'16.6'!$A$9:$W$200,23,0)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VLOOKUP($A68,'16.6'!$A$9:$W$200,23,0)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VLOOKUP($A69,'16.6'!$A$9:$W$200,23,0)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VLOOKUP($A70,'16.6'!$A$9:$W$200,23,0)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VLOOKUP($A71,'16.6'!$A$9:$W$200,23,0)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VLOOKUP($A72,'16.6'!$A$9:$W$200,23,0)</f>
        <v>0</v>
      </c>
      <c r="E72" s="18">
        <v>3</v>
      </c>
      <c r="F72" s="18"/>
      <c r="G72" s="18"/>
      <c r="H72" s="12">
        <f t="shared" si="12"/>
        <v>3</v>
      </c>
      <c r="I72" s="18">
        <v>3</v>
      </c>
      <c r="J72" s="18"/>
      <c r="K72" s="18"/>
      <c r="L72" s="12">
        <f t="shared" si="4"/>
        <v>3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VLOOKUP($A73,'16.6'!$A$9:$W$200,23,0)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VLOOKUP($A74,'16.6'!$A$9:$W$200,23,0)</f>
        <v>0</v>
      </c>
      <c r="E74" s="18">
        <v>3</v>
      </c>
      <c r="F74" s="18"/>
      <c r="G74" s="18"/>
      <c r="H74" s="12">
        <f t="shared" ref="H74:H87" si="15">SUM(E74:G74)</f>
        <v>3</v>
      </c>
      <c r="I74" s="18"/>
      <c r="J74" s="18"/>
      <c r="K74" s="18"/>
      <c r="L74" s="12">
        <f t="shared" ref="L74:L137" si="16">SUM(I74:K74)</f>
        <v>0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VLOOKUP($A75,'16.6'!$A$9:$W$200,23,0)</f>
        <v>5</v>
      </c>
      <c r="E75" s="18">
        <v>5</v>
      </c>
      <c r="F75" s="18"/>
      <c r="G75" s="18"/>
      <c r="H75" s="12">
        <f t="shared" si="15"/>
        <v>5</v>
      </c>
      <c r="I75" s="18">
        <v>2</v>
      </c>
      <c r="J75" s="18"/>
      <c r="K75" s="18"/>
      <c r="L75" s="12">
        <f t="shared" si="16"/>
        <v>2</v>
      </c>
      <c r="M75" s="18">
        <v>4</v>
      </c>
      <c r="N75" s="18"/>
      <c r="O75" s="18"/>
      <c r="P75" s="18"/>
      <c r="Q75" s="18"/>
      <c r="R75" s="14">
        <f t="shared" si="5"/>
        <v>4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VLOOKUP($A76,'16.6'!$A$9:$W$200,23,0)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VLOOKUP($A77,'16.6'!$A$9:$W$200,23,0)</f>
        <v>3</v>
      </c>
      <c r="E77" s="18"/>
      <c r="F77" s="18"/>
      <c r="G77" s="18"/>
      <c r="H77" s="12">
        <f t="shared" si="15"/>
        <v>0</v>
      </c>
      <c r="I77" s="18">
        <v>3</v>
      </c>
      <c r="J77" s="18"/>
      <c r="K77" s="18"/>
      <c r="L77" s="12">
        <f t="shared" si="16"/>
        <v>3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VLOOKUP($A78,'16.6'!$A$9:$W$200,23,0)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VLOOKUP($A79,'16.6'!$A$9:$W$200,23,0)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VLOOKUP($A80,'16.6'!$A$9:$W$200,23,0)</f>
        <v>3</v>
      </c>
      <c r="E80" s="18"/>
      <c r="F80" s="18"/>
      <c r="G80" s="18"/>
      <c r="H80" s="12">
        <f t="shared" si="15"/>
        <v>0</v>
      </c>
      <c r="I80" s="18">
        <v>1</v>
      </c>
      <c r="J80" s="18"/>
      <c r="K80" s="18"/>
      <c r="L80" s="12">
        <f t="shared" si="16"/>
        <v>1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2</v>
      </c>
      <c r="W80" s="18">
        <v>2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VLOOKUP($A81,'16.6'!$A$9:$W$200,23,0)</f>
        <v>0</v>
      </c>
      <c r="E81" s="18">
        <v>2</v>
      </c>
      <c r="F81" s="18"/>
      <c r="G81" s="18"/>
      <c r="H81" s="12">
        <f t="shared" si="15"/>
        <v>2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VLOOKUP($A82,'16.6'!$A$9:$W$200,23,0)</f>
        <v>0</v>
      </c>
      <c r="E82" s="18"/>
      <c r="F82" s="18"/>
      <c r="G82" s="18"/>
      <c r="H82" s="12">
        <f t="shared" si="15"/>
        <v>0</v>
      </c>
      <c r="I82" s="18"/>
      <c r="J82" s="18"/>
      <c r="K82" s="18"/>
      <c r="L82" s="12">
        <f t="shared" si="16"/>
        <v>0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VLOOKUP($A83,'16.6'!$A$9:$W$200,23,0)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VLOOKUP($A84,'16.6'!$A$9:$W$200,23,0)</f>
        <v>5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5</v>
      </c>
      <c r="W84" s="18">
        <v>5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VLOOKUP($A85,'16.6'!$A$9:$W$200,23,0)</f>
        <v>2</v>
      </c>
      <c r="E85" s="18">
        <v>4</v>
      </c>
      <c r="F85" s="18"/>
      <c r="G85" s="18"/>
      <c r="H85" s="12">
        <f t="shared" si="15"/>
        <v>4</v>
      </c>
      <c r="I85" s="18">
        <v>3</v>
      </c>
      <c r="J85" s="18"/>
      <c r="K85" s="18"/>
      <c r="L85" s="12">
        <f t="shared" si="16"/>
        <v>3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VLOOKUP($A86,'16.6'!$A$9:$W$200,23,0)</f>
        <v>0</v>
      </c>
      <c r="E86" s="18">
        <v>2</v>
      </c>
      <c r="F86" s="18"/>
      <c r="G86" s="18"/>
      <c r="H86" s="12">
        <f t="shared" si="15"/>
        <v>2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VLOOKUP($A87,'16.6'!$A$9:$W$200,23,0)</f>
        <v>3</v>
      </c>
      <c r="E87" s="18">
        <v>4</v>
      </c>
      <c r="F87" s="18"/>
      <c r="G87" s="18"/>
      <c r="H87" s="12">
        <f t="shared" si="15"/>
        <v>4</v>
      </c>
      <c r="I87" s="18"/>
      <c r="J87" s="18"/>
      <c r="K87" s="18"/>
      <c r="L87" s="12">
        <f t="shared" si="16"/>
        <v>0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6</v>
      </c>
      <c r="W87" s="18">
        <v>6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VLOOKUP($A88,'16.6'!$A$9:$W$200,23,0)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VLOOKUP($A89,'16.6'!$A$9:$W$200,23,0)</f>
        <v>1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VLOOKUP($A90,'16.6'!$A$9:$W$200,23,0)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VLOOKUP($A92,'16.6'!$A$9:$W$200,23,0)</f>
        <v>0</v>
      </c>
      <c r="E92" s="18">
        <v>1</v>
      </c>
      <c r="F92" s="18"/>
      <c r="G92" s="18"/>
      <c r="H92" s="12">
        <f t="shared" si="12"/>
        <v>1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VLOOKUP($A93,'16.6'!$A$9:$W$200,23,0)</f>
        <v>1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VLOOKUP($A94,'16.6'!$A$9:$W$200,23,0)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VLOOKUP($A95,'16.6'!$A$9:$W$200,23,0)</f>
        <v>1</v>
      </c>
      <c r="E95" s="18">
        <v>1</v>
      </c>
      <c r="F95" s="18"/>
      <c r="G95" s="18"/>
      <c r="H95" s="12">
        <f t="shared" si="12"/>
        <v>1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2</v>
      </c>
      <c r="W95" s="18">
        <v>2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VLOOKUP($A96,'16.6'!$A$9:$W$200,23,0)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VLOOKUP($A97,'16.6'!$A$9:$W$200,23,0)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VLOOKUP($A98,'16.6'!$A$9:$W$200,23,0)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VLOOKUP($A99,'16.6'!$A$9:$W$200,23,0)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VLOOKUP($A100,'16.6'!$A$9:$W$200,23,0)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VLOOKUP($A101,'16.6'!$A$9:$W$200,23,0)</f>
        <v>1</v>
      </c>
      <c r="E101" s="18">
        <v>2</v>
      </c>
      <c r="F101" s="18"/>
      <c r="G101" s="18"/>
      <c r="H101" s="12">
        <f t="shared" si="12"/>
        <v>2</v>
      </c>
      <c r="I101" s="18">
        <v>1</v>
      </c>
      <c r="J101" s="18"/>
      <c r="K101" s="18"/>
      <c r="L101" s="12">
        <f t="shared" si="16"/>
        <v>1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2</v>
      </c>
      <c r="W101" s="18">
        <v>2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VLOOKUP($A102,'16.6'!$A$9:$W$200,23,0)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VLOOKUP($A103,'16.6'!$A$9:$W$200,23,0)</f>
        <v>0</v>
      </c>
      <c r="E103" s="18">
        <v>1</v>
      </c>
      <c r="F103" s="18"/>
      <c r="G103" s="18"/>
      <c r="H103" s="12">
        <f t="shared" si="12"/>
        <v>1</v>
      </c>
      <c r="I103" s="18">
        <v>1</v>
      </c>
      <c r="J103" s="18"/>
      <c r="K103" s="18"/>
      <c r="L103" s="12">
        <f t="shared" si="16"/>
        <v>1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VLOOKUP($A104,'16.6'!$A$9:$W$200,23,0)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VLOOKUP($A105,'16.6'!$A$9:$W$200,23,0)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VLOOKUP($A106,'16.6'!$A$9:$W$200,23,0)</f>
        <v>1</v>
      </c>
      <c r="E106" s="18"/>
      <c r="F106" s="18"/>
      <c r="G106" s="18"/>
      <c r="H106" s="12">
        <f t="shared" si="12"/>
        <v>0</v>
      </c>
      <c r="I106" s="18">
        <v>1</v>
      </c>
      <c r="J106" s="18"/>
      <c r="K106" s="18"/>
      <c r="L106" s="12">
        <f t="shared" si="16"/>
        <v>1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VLOOKUP($A107,'16.6'!$A$9:$W$200,23,0)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VLOOKUP($A108,'16.6'!$A$9:$W$200,23,0)</f>
        <v>7</v>
      </c>
      <c r="E108" s="18"/>
      <c r="F108" s="18"/>
      <c r="G108" s="18"/>
      <c r="H108" s="12">
        <f>SUM(E108:G108)</f>
        <v>0</v>
      </c>
      <c r="I108" s="18">
        <v>7</v>
      </c>
      <c r="J108" s="18"/>
      <c r="K108" s="18"/>
      <c r="L108" s="12">
        <f t="shared" si="16"/>
        <v>7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VLOOKUP($A109,'16.6'!$A$9:$W$200,23,0)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VLOOKUP($A110,'16.6'!$A$9:$W$200,23,0)</f>
        <v>11</v>
      </c>
      <c r="E110" s="18"/>
      <c r="F110" s="18"/>
      <c r="G110" s="18"/>
      <c r="H110" s="12">
        <f>SUM(E110:G110)</f>
        <v>0</v>
      </c>
      <c r="I110" s="18">
        <v>4</v>
      </c>
      <c r="J110" s="18"/>
      <c r="K110" s="18"/>
      <c r="L110" s="12">
        <f t="shared" si="16"/>
        <v>4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7</v>
      </c>
      <c r="W110" s="18">
        <v>7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VLOOKUP($A111,'16.6'!$A$9:$W$200,23,0)</f>
        <v>5</v>
      </c>
      <c r="E111" s="18"/>
      <c r="F111" s="18"/>
      <c r="G111" s="18"/>
      <c r="H111" s="12">
        <f t="shared" si="12"/>
        <v>0</v>
      </c>
      <c r="I111" s="18">
        <v>4</v>
      </c>
      <c r="J111" s="18"/>
      <c r="K111" s="18"/>
      <c r="L111" s="12">
        <f t="shared" si="16"/>
        <v>4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1</v>
      </c>
      <c r="W111" s="18">
        <v>1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VLOOKUP($A112,'16.6'!$A$9:$W$200,23,0)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VLOOKUP($A113,'16.6'!$A$9:$W$200,23,0)</f>
        <v>0</v>
      </c>
      <c r="E113" s="18">
        <v>9</v>
      </c>
      <c r="F113" s="18"/>
      <c r="G113" s="18"/>
      <c r="H113" s="12">
        <f t="shared" si="12"/>
        <v>9</v>
      </c>
      <c r="I113" s="18">
        <v>1</v>
      </c>
      <c r="J113" s="18"/>
      <c r="K113" s="18"/>
      <c r="L113" s="12">
        <f t="shared" si="16"/>
        <v>1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8</v>
      </c>
      <c r="W113" s="18">
        <v>8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VLOOKUP($A114,'16.6'!$A$9:$W$200,23,0)</f>
        <v>0</v>
      </c>
      <c r="E114" s="18">
        <v>18</v>
      </c>
      <c r="F114" s="18"/>
      <c r="G114" s="18"/>
      <c r="H114" s="12">
        <f>SUM(E114:G114)</f>
        <v>18</v>
      </c>
      <c r="I114" s="18">
        <v>3</v>
      </c>
      <c r="J114" s="18"/>
      <c r="K114" s="18"/>
      <c r="L114" s="12">
        <f t="shared" si="16"/>
        <v>3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15</v>
      </c>
      <c r="W114" s="18">
        <v>15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VLOOKUP($A115,'16.6'!$A$9:$W$200,23,0)</f>
        <v>0</v>
      </c>
      <c r="E115" s="18">
        <v>18</v>
      </c>
      <c r="F115" s="18"/>
      <c r="G115" s="18"/>
      <c r="H115" s="12">
        <f>SUM(E115:G115)</f>
        <v>18</v>
      </c>
      <c r="I115" s="18">
        <v>3</v>
      </c>
      <c r="J115" s="18"/>
      <c r="K115" s="18"/>
      <c r="L115" s="12">
        <f t="shared" si="16"/>
        <v>3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15</v>
      </c>
      <c r="W115" s="18">
        <v>15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VLOOKUP($A116,'16.6'!$A$9:$W$200,23,0)</f>
        <v>0</v>
      </c>
      <c r="E116" s="18">
        <v>18</v>
      </c>
      <c r="F116" s="18"/>
      <c r="G116" s="18"/>
      <c r="H116" s="12">
        <f>SUM(E116:G116)</f>
        <v>18</v>
      </c>
      <c r="I116" s="18">
        <v>3</v>
      </c>
      <c r="J116" s="18"/>
      <c r="K116" s="18"/>
      <c r="L116" s="12">
        <f t="shared" si="16"/>
        <v>3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15</v>
      </c>
      <c r="W116" s="18">
        <v>15</v>
      </c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VLOOKUP($A117,'16.6'!$A$9:$W$200,23,0)</f>
        <v>6</v>
      </c>
      <c r="E117" s="18"/>
      <c r="F117" s="18"/>
      <c r="G117" s="18"/>
      <c r="H117" s="12">
        <f t="shared" si="12"/>
        <v>0</v>
      </c>
      <c r="I117" s="18">
        <v>2</v>
      </c>
      <c r="J117" s="18"/>
      <c r="K117" s="18"/>
      <c r="L117" s="12">
        <f t="shared" si="16"/>
        <v>2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4</v>
      </c>
      <c r="W117" s="18">
        <v>4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VLOOKUP($A118,'16.6'!$A$9:$W$200,23,0)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VLOOKUP($A119,'16.6'!$A$9:$W$200,23,0)</f>
        <v>9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9</v>
      </c>
      <c r="W119" s="18">
        <v>9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VLOOKUP($A120,'16.6'!$A$9:$W$200,23,0)</f>
        <v>7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7</v>
      </c>
      <c r="W120" s="18">
        <v>7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VLOOKUP($A121,'16.6'!$A$9:$W$200,23,0)</f>
        <v>0</v>
      </c>
      <c r="E121" s="18">
        <v>64</v>
      </c>
      <c r="F121" s="18"/>
      <c r="G121" s="18"/>
      <c r="H121" s="12">
        <f t="shared" si="27"/>
        <v>64</v>
      </c>
      <c r="I121" s="18">
        <v>15</v>
      </c>
      <c r="J121" s="18"/>
      <c r="K121" s="18"/>
      <c r="L121" s="12">
        <f t="shared" si="16"/>
        <v>15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49</v>
      </c>
      <c r="W121" s="18">
        <v>49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VLOOKUP($A122,'16.6'!$A$9:$W$200,23,0)</f>
        <v>16</v>
      </c>
      <c r="E122" s="18"/>
      <c r="F122" s="18"/>
      <c r="G122" s="18"/>
      <c r="H122" s="12">
        <f t="shared" si="27"/>
        <v>0</v>
      </c>
      <c r="I122" s="18">
        <v>3</v>
      </c>
      <c r="J122" s="18"/>
      <c r="K122" s="18"/>
      <c r="L122" s="12">
        <f t="shared" si="16"/>
        <v>3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13</v>
      </c>
      <c r="W122" s="18">
        <v>13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VLOOKUP($A123,'16.6'!$A$9:$W$200,23,0)</f>
        <v>7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7</v>
      </c>
      <c r="W123" s="18">
        <v>7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VLOOKUP($A124,'16.6'!$A$9:$W$200,23,0)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VLOOKUP($A125,'16.6'!$A$9:$W$200,23,0)</f>
        <v>43</v>
      </c>
      <c r="E125" s="18"/>
      <c r="F125" s="18"/>
      <c r="G125" s="18"/>
      <c r="H125" s="12">
        <f t="shared" si="27"/>
        <v>0</v>
      </c>
      <c r="I125" s="18">
        <v>25</v>
      </c>
      <c r="J125" s="18"/>
      <c r="K125" s="18"/>
      <c r="L125" s="12">
        <f t="shared" si="16"/>
        <v>25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18</v>
      </c>
      <c r="W125" s="18">
        <v>18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VLOOKUP($A126,'16.6'!$A$9:$W$200,23,0)</f>
        <v>3</v>
      </c>
      <c r="E126" s="18"/>
      <c r="F126" s="18"/>
      <c r="G126" s="18"/>
      <c r="H126" s="12">
        <f t="shared" si="27"/>
        <v>0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2</v>
      </c>
      <c r="W126" s="18">
        <v>2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VLOOKUP($A127,'16.6'!$A$9:$W$200,23,0)</f>
        <v>0</v>
      </c>
      <c r="E127" s="18">
        <v>15</v>
      </c>
      <c r="F127" s="18"/>
      <c r="G127" s="18"/>
      <c r="H127" s="12">
        <f t="shared" si="27"/>
        <v>15</v>
      </c>
      <c r="I127" s="18">
        <v>2</v>
      </c>
      <c r="J127" s="18"/>
      <c r="K127" s="18"/>
      <c r="L127" s="12">
        <f t="shared" si="16"/>
        <v>2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13</v>
      </c>
      <c r="W127" s="18">
        <v>13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VLOOKUP($A128,'16.6'!$A$9:$W$200,23,0)</f>
        <v>37</v>
      </c>
      <c r="E128" s="18"/>
      <c r="F128" s="18"/>
      <c r="G128" s="18"/>
      <c r="H128" s="12">
        <f t="shared" si="27"/>
        <v>0</v>
      </c>
      <c r="I128" s="18">
        <v>13</v>
      </c>
      <c r="J128" s="18"/>
      <c r="K128" s="18"/>
      <c r="L128" s="12">
        <f t="shared" si="16"/>
        <v>13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24</v>
      </c>
      <c r="W128" s="18">
        <v>24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VLOOKUP($A129,'16.6'!$A$9:$W$200,23,0)</f>
        <v>19</v>
      </c>
      <c r="E129" s="18"/>
      <c r="F129" s="18"/>
      <c r="G129" s="18"/>
      <c r="H129" s="12">
        <f t="shared" si="27"/>
        <v>0</v>
      </c>
      <c r="I129" s="18">
        <v>14</v>
      </c>
      <c r="J129" s="18"/>
      <c r="K129" s="18"/>
      <c r="L129" s="12">
        <f t="shared" si="16"/>
        <v>14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5</v>
      </c>
      <c r="W129" s="18">
        <v>5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VLOOKUP($A130,'16.6'!$A$9:$W$200,23,0)</f>
        <v>39</v>
      </c>
      <c r="E130" s="18"/>
      <c r="F130" s="18"/>
      <c r="G130" s="18"/>
      <c r="H130" s="12">
        <f t="shared" si="12"/>
        <v>0</v>
      </c>
      <c r="I130" s="18">
        <v>21</v>
      </c>
      <c r="J130" s="18"/>
      <c r="K130" s="18"/>
      <c r="L130" s="12">
        <f t="shared" si="16"/>
        <v>21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18</v>
      </c>
      <c r="W130" s="18">
        <v>18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1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VLOOKUP($A132,'16.6'!$A$9:$W$200,23,0)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VLOOKUP($A133,'16.6'!$A$9:$W$200,23,0)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VLOOKUP($A134,'16.6'!$A$9:$W$200,23,0)</f>
        <v>0</v>
      </c>
      <c r="E134" s="18"/>
      <c r="F134" s="18"/>
      <c r="G134" s="18"/>
      <c r="H134" s="12">
        <f t="shared" si="31"/>
        <v>0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VLOOKUP($A135,'16.6'!$A$9:$W$200,23,0)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VLOOKUP($A136,'16.6'!$A$9:$W$200,23,0)</f>
        <v>47</v>
      </c>
      <c r="E136" s="18"/>
      <c r="F136" s="18"/>
      <c r="G136" s="18"/>
      <c r="H136" s="12">
        <f>SUM(E136:G136)</f>
        <v>0</v>
      </c>
      <c r="I136" s="18">
        <v>10</v>
      </c>
      <c r="J136" s="18"/>
      <c r="K136" s="18"/>
      <c r="L136" s="12">
        <f t="shared" si="16"/>
        <v>10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37</v>
      </c>
      <c r="W136" s="18">
        <v>37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VLOOKUP($A137,'16.6'!$A$9:$W$200,23,0)</f>
        <v>21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21</v>
      </c>
      <c r="W137" s="18">
        <v>21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VLOOKUP($A138,'16.6'!$A$9:$W$200,23,0)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VLOOKUP($A139,'16.6'!$A$9:$W$200,23,0)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VLOOKUP($A140,'16.6'!$A$9:$W$200,23,0)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VLOOKUP($A141,'16.6'!$A$9:$W$200,23,0)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VLOOKUP($A142,'16.6'!$A$9:$W$200,23,0)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VLOOKUP($A143,'16.6'!$A$9:$W$200,23,0)</f>
        <v>8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8</v>
      </c>
      <c r="W143" s="18">
        <v>8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VLOOKUP($A144,'16.6'!$A$9:$W$200,23,0)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VLOOKUP($A145,'16.6'!$A$9:$W$200,23,0)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VLOOKUP($A146,'16.6'!$A$9:$W$200,23,0)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VLOOKUP($A147,'16.6'!$A$9:$W$200,23,0)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VLOOKUP($A148,'16.6'!$A$9:$W$200,23,0)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VLOOKUP($A149,'16.6'!$A$9:$W$200,23,0)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VLOOKUP($A150,'16.6'!$A$9:$W$200,23,0)</f>
        <v>10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10</v>
      </c>
      <c r="W150" s="18">
        <v>10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VLOOKUP($A151,'16.6'!$A$9:$W$200,23,0)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VLOOKUP($A152,'16.6'!$A$9:$W$200,23,0)</f>
        <v>7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7</v>
      </c>
      <c r="W152" s="18">
        <v>7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VLOOKUP($A153,'16.6'!$A$9:$W$200,23,0)</f>
        <v>11</v>
      </c>
      <c r="E153" s="18"/>
      <c r="F153" s="18"/>
      <c r="G153" s="18"/>
      <c r="H153" s="12">
        <f t="shared" si="31"/>
        <v>0</v>
      </c>
      <c r="I153" s="18">
        <v>1</v>
      </c>
      <c r="J153" s="18"/>
      <c r="K153" s="18"/>
      <c r="L153" s="12">
        <f t="shared" si="35"/>
        <v>1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10</v>
      </c>
      <c r="W153" s="18">
        <v>10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VLOOKUP($A154,'16.6'!$A$9:$W$200,23,0)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VLOOKUP($A155,'16.6'!$A$9:$W$200,23,0)</f>
        <v>8</v>
      </c>
      <c r="E155" s="18">
        <v>60</v>
      </c>
      <c r="F155" s="18"/>
      <c r="G155" s="18"/>
      <c r="H155" s="12">
        <f t="shared" si="31"/>
        <v>60</v>
      </c>
      <c r="I155" s="18">
        <v>6</v>
      </c>
      <c r="J155" s="18"/>
      <c r="K155" s="18"/>
      <c r="L155" s="12">
        <f t="shared" si="35"/>
        <v>6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62</v>
      </c>
      <c r="W155" s="18">
        <v>62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VLOOKUP($A156,'16.6'!$A$9:$W$200,23,0)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VLOOKUP($A157,'16.6'!$A$9:$W$200,23,0)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VLOOKUP($A158,'16.6'!$A$9:$W$200,23,0)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VLOOKUP($A159,'16.6'!$A$9:$W$200,23,0)</f>
        <v>0</v>
      </c>
      <c r="E159" s="18">
        <v>3</v>
      </c>
      <c r="F159" s="18"/>
      <c r="G159" s="18"/>
      <c r="H159" s="12">
        <f t="shared" si="41"/>
        <v>3</v>
      </c>
      <c r="I159" s="18">
        <v>3</v>
      </c>
      <c r="J159" s="18"/>
      <c r="K159" s="18"/>
      <c r="L159" s="12">
        <f t="shared" si="35"/>
        <v>3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VLOOKUP($A160,'16.6'!$A$9:$W$200,23,0)</f>
        <v>0</v>
      </c>
      <c r="E160" s="18">
        <v>2</v>
      </c>
      <c r="F160" s="18"/>
      <c r="G160" s="18"/>
      <c r="H160" s="12">
        <f t="shared" si="41"/>
        <v>2</v>
      </c>
      <c r="I160" s="18">
        <v>2</v>
      </c>
      <c r="J160" s="18"/>
      <c r="K160" s="18"/>
      <c r="L160" s="12">
        <f t="shared" si="35"/>
        <v>2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VLOOKUP($A161,'16.6'!$A$9:$W$200,23,0)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VLOOKUP($A162,'16.6'!$A$9:$W$200,23,0)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VLOOKUP($A163,'16.6'!$A$9:$W$200,23,0)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VLOOKUP($A164,'16.6'!$A$9:$W$200,23,0)</f>
        <v>0</v>
      </c>
      <c r="E164" s="18">
        <v>2</v>
      </c>
      <c r="F164" s="18"/>
      <c r="G164" s="18"/>
      <c r="H164" s="12">
        <f t="shared" si="41"/>
        <v>2</v>
      </c>
      <c r="I164" s="18">
        <v>2</v>
      </c>
      <c r="J164" s="18"/>
      <c r="K164" s="18"/>
      <c r="L164" s="12">
        <f t="shared" si="35"/>
        <v>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VLOOKUP($A165,'16.6'!$A$9:$W$200,23,0)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VLOOKUP($A166,'16.6'!$A$9:$W$200,23,0)</f>
        <v>0</v>
      </c>
      <c r="E166" s="18">
        <v>1</v>
      </c>
      <c r="F166" s="18"/>
      <c r="G166" s="18"/>
      <c r="H166" s="12">
        <f t="shared" si="41"/>
        <v>1</v>
      </c>
      <c r="I166" s="18">
        <v>1</v>
      </c>
      <c r="J166" s="18"/>
      <c r="K166" s="18"/>
      <c r="L166" s="12">
        <f t="shared" si="35"/>
        <v>1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VLOOKUP($A167,'16.6'!$A$9:$W$200,23,0)</f>
        <v>0</v>
      </c>
      <c r="E167" s="18">
        <v>1</v>
      </c>
      <c r="F167" s="18"/>
      <c r="G167" s="18"/>
      <c r="H167" s="12">
        <f>SUM(E167:G167)</f>
        <v>1</v>
      </c>
      <c r="I167" s="18">
        <v>1</v>
      </c>
      <c r="J167" s="18"/>
      <c r="K167" s="18"/>
      <c r="L167" s="12">
        <f t="shared" si="35"/>
        <v>1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VLOOKUP($A168,'16.6'!$A$9:$W$200,23,0)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VLOOKUP($A169,'16.6'!$A$9:$W$200,23,0)</f>
        <v>0</v>
      </c>
      <c r="E169" s="18">
        <v>5</v>
      </c>
      <c r="F169" s="18"/>
      <c r="G169" s="18"/>
      <c r="H169" s="12">
        <f>SUM(E169:G169)</f>
        <v>5</v>
      </c>
      <c r="I169" s="18">
        <v>5</v>
      </c>
      <c r="J169" s="18"/>
      <c r="K169" s="18"/>
      <c r="L169" s="12">
        <f t="shared" si="35"/>
        <v>5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VLOOKUP($A170,'16.6'!$A$9:$W$200,23,0)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VLOOKUP($A171,'16.6'!$A$9:$W$200,23,0)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VLOOKUP($A172,'16.6'!$A$9:$W$200,23,0)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VLOOKUP($A173,'16.6'!$A$9:$W$200,23,0)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VLOOKUP($A174,'16.6'!$A$9:$W$200,23,0)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VLOOKUP($A175,'16.6'!$A$9:$W$200,23,0)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VLOOKUP($A176,'16.6'!$A$9:$W$200,23,0)</f>
        <v>27</v>
      </c>
      <c r="E176" s="18"/>
      <c r="F176" s="18"/>
      <c r="G176" s="18"/>
      <c r="H176" s="12">
        <f>SUM(E176:G176)</f>
        <v>0</v>
      </c>
      <c r="I176" s="18">
        <v>3</v>
      </c>
      <c r="J176" s="18"/>
      <c r="K176" s="18"/>
      <c r="L176" s="12">
        <f t="shared" si="35"/>
        <v>3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VLOOKUP($A177,'16.6'!$A$9:$W$200,23,0)</f>
        <v>114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114</v>
      </c>
      <c r="W177" s="18">
        <f>96+18</f>
        <v>114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VLOOKUP($A178,'16.6'!$A$9:$W$200,23,0)</f>
        <v>1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</v>
      </c>
      <c r="W178" s="18"/>
      <c r="X178" s="19">
        <f t="shared" si="44"/>
        <v>-1</v>
      </c>
      <c r="Y178" s="21" t="s">
        <v>43</v>
      </c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VLOOKUP($A179,'16.6'!$A$9:$W$200,23,0)</f>
        <v>0</v>
      </c>
      <c r="E179" s="18">
        <v>3</v>
      </c>
      <c r="F179" s="18"/>
      <c r="G179" s="18"/>
      <c r="H179" s="12">
        <f t="shared" si="41"/>
        <v>3</v>
      </c>
      <c r="I179" s="18">
        <v>3</v>
      </c>
      <c r="J179" s="18"/>
      <c r="K179" s="18"/>
      <c r="L179" s="12">
        <f t="shared" si="35"/>
        <v>3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VLOOKUP($A180,'16.6'!$A$9:$W$200,23,0)</f>
        <v>0</v>
      </c>
      <c r="E180" s="18">
        <v>8</v>
      </c>
      <c r="F180" s="18"/>
      <c r="G180" s="18"/>
      <c r="H180" s="12">
        <f t="shared" si="41"/>
        <v>8</v>
      </c>
      <c r="I180" s="18">
        <v>8</v>
      </c>
      <c r="J180" s="18"/>
      <c r="K180" s="18"/>
      <c r="L180" s="12">
        <f t="shared" si="35"/>
        <v>8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VLOOKUP($A181,'16.6'!$A$9:$W$200,23,0)</f>
        <v>0</v>
      </c>
      <c r="E181" s="18">
        <v>2</v>
      </c>
      <c r="F181" s="18"/>
      <c r="G181" s="18"/>
      <c r="H181" s="12">
        <f t="shared" si="41"/>
        <v>2</v>
      </c>
      <c r="I181" s="18">
        <v>2</v>
      </c>
      <c r="J181" s="18"/>
      <c r="K181" s="18"/>
      <c r="L181" s="12">
        <f t="shared" si="35"/>
        <v>2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VLOOKUP($A182,'16.6'!$A$9:$W$200,23,0)</f>
        <v>0</v>
      </c>
      <c r="E182" s="18"/>
      <c r="F182" s="18"/>
      <c r="G182" s="18"/>
      <c r="H182" s="12">
        <f t="shared" si="41"/>
        <v>0</v>
      </c>
      <c r="I182" s="18"/>
      <c r="J182" s="18"/>
      <c r="K182" s="18"/>
      <c r="L182" s="12">
        <f t="shared" si="35"/>
        <v>0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VLOOKUP($A183,'16.6'!$A$9:$W$200,23,0)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VLOOKUP($A184,'16.6'!$A$9:$W$200,23,0)</f>
        <v>15</v>
      </c>
      <c r="E184" s="18"/>
      <c r="F184" s="18"/>
      <c r="G184" s="18"/>
      <c r="H184" s="12">
        <f t="shared" si="41"/>
        <v>0</v>
      </c>
      <c r="I184" s="18">
        <v>2</v>
      </c>
      <c r="J184" s="18"/>
      <c r="K184" s="18"/>
      <c r="L184" s="12">
        <f t="shared" si="35"/>
        <v>2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13</v>
      </c>
      <c r="W184" s="18">
        <v>13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VLOOKUP($A185,'16.6'!$A$9:$W$200,23,0)</f>
        <v>72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72</v>
      </c>
      <c r="W185" s="18">
        <v>72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VLOOKUP($A186,'16.6'!$A$9:$W$200,23,0)</f>
        <v>79</v>
      </c>
      <c r="E186" s="18"/>
      <c r="F186" s="18"/>
      <c r="G186" s="18"/>
      <c r="H186" s="12">
        <f t="shared" si="41"/>
        <v>0</v>
      </c>
      <c r="I186" s="18">
        <v>1</v>
      </c>
      <c r="J186" s="18"/>
      <c r="K186" s="18"/>
      <c r="L186" s="12">
        <f t="shared" si="35"/>
        <v>1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78</v>
      </c>
      <c r="W186" s="18">
        <v>78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VLOOKUP($A187,'16.6'!$A$9:$W$200,23,0)</f>
        <v>217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216</v>
      </c>
      <c r="W187" s="18">
        <f>192+24</f>
        <v>216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VLOOKUP($A188,'16.6'!$A$9:$W$200,23,0)</f>
        <v>94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94</v>
      </c>
      <c r="W188" s="18">
        <v>94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VLOOKUP($A189,'16.6'!$A$9:$W$200,23,0)</f>
        <v>41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41</v>
      </c>
      <c r="W189" s="18">
        <v>41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VLOOKUP($A190,'16.6'!$A$9:$W$200,23,0)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VLOOKUP($A191,'16.6'!$A$9:$W$200,23,0)</f>
        <v>0</v>
      </c>
      <c r="E191" s="18">
        <v>4</v>
      </c>
      <c r="F191" s="18"/>
      <c r="G191" s="18"/>
      <c r="H191" s="12">
        <f t="shared" si="41"/>
        <v>4</v>
      </c>
      <c r="I191" s="18">
        <v>4</v>
      </c>
      <c r="J191" s="18"/>
      <c r="K191" s="18"/>
      <c r="L191" s="12">
        <f t="shared" si="35"/>
        <v>4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VLOOKUP($A192,'16.6'!$A$9:$W$200,23,0)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VLOOKUP($A193,'16.6'!$A$9:$W$200,23,0)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VLOOKUP($A194,'16.6'!$A$9:$W$200,23,0)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VLOOKUP($A195,'16.6'!$A$9:$W$200,23,0)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VLOOKUP($A196,'16.6'!$A$9:$W$200,23,0)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VLOOKUP($A197,'16.6'!$A$9:$W$200,23,0)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1054</v>
      </c>
      <c r="E200" s="34"/>
      <c r="F200" s="34"/>
      <c r="G200" s="34"/>
      <c r="H200" s="34"/>
      <c r="I200" s="33">
        <f>SUM(I9:I198)</f>
        <v>386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7</v>
      </c>
      <c r="S200" s="33">
        <f>SUM(S9:S198)</f>
        <v>78</v>
      </c>
      <c r="T200" s="34"/>
      <c r="U200" s="34"/>
      <c r="V200" s="35"/>
      <c r="W200" s="33">
        <f>SUM(W9:W198)</f>
        <v>1112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4:Y75"/>
    <mergeCell ref="Y83:Y84"/>
    <mergeCell ref="Y114:Y116"/>
    <mergeCell ref="R6:R7"/>
    <mergeCell ref="S6:S7"/>
    <mergeCell ref="T6:T7"/>
    <mergeCell ref="U6:U7"/>
    <mergeCell ref="Y44:Y46"/>
    <mergeCell ref="Y70:Y71"/>
  </mergeCells>
  <conditionalFormatting sqref="B100:B101">
    <cfRule type="duplicateValues" dxfId="537" priority="28" stopIfTrue="1"/>
  </conditionalFormatting>
  <conditionalFormatting sqref="B132">
    <cfRule type="duplicateValues" dxfId="536" priority="27" stopIfTrue="1"/>
  </conditionalFormatting>
  <conditionalFormatting sqref="B118">
    <cfRule type="duplicateValues" dxfId="535" priority="26" stopIfTrue="1"/>
  </conditionalFormatting>
  <conditionalFormatting sqref="B198">
    <cfRule type="duplicateValues" dxfId="534" priority="25" stopIfTrue="1"/>
  </conditionalFormatting>
  <conditionalFormatting sqref="B201:B274">
    <cfRule type="duplicateValues" dxfId="533" priority="24" stopIfTrue="1"/>
  </conditionalFormatting>
  <conditionalFormatting sqref="B200">
    <cfRule type="duplicateValues" dxfId="532" priority="23" stopIfTrue="1"/>
  </conditionalFormatting>
  <conditionalFormatting sqref="I202">
    <cfRule type="duplicateValues" dxfId="531" priority="22" stopIfTrue="1"/>
  </conditionalFormatting>
  <conditionalFormatting sqref="I202">
    <cfRule type="duplicateValues" dxfId="530" priority="19" stopIfTrue="1"/>
    <cfRule type="duplicateValues" dxfId="529" priority="20" stopIfTrue="1"/>
    <cfRule type="duplicateValues" dxfId="528" priority="21" stopIfTrue="1"/>
  </conditionalFormatting>
  <conditionalFormatting sqref="B20">
    <cfRule type="duplicateValues" dxfId="527" priority="13" stopIfTrue="1"/>
  </conditionalFormatting>
  <conditionalFormatting sqref="B20">
    <cfRule type="duplicateValues" dxfId="526" priority="14" stopIfTrue="1"/>
  </conditionalFormatting>
  <conditionalFormatting sqref="B20">
    <cfRule type="duplicateValues" dxfId="525" priority="15" stopIfTrue="1"/>
  </conditionalFormatting>
  <conditionalFormatting sqref="B20">
    <cfRule type="duplicateValues" dxfId="524" priority="16" stopIfTrue="1"/>
    <cfRule type="duplicateValues" dxfId="523" priority="17" stopIfTrue="1"/>
    <cfRule type="duplicateValues" dxfId="522" priority="18" stopIfTrue="1"/>
  </conditionalFormatting>
  <conditionalFormatting sqref="A20:A25">
    <cfRule type="duplicateValues" dxfId="521" priority="12" stopIfTrue="1"/>
  </conditionalFormatting>
  <conditionalFormatting sqref="A26">
    <cfRule type="duplicateValues" dxfId="520" priority="11" stopIfTrue="1"/>
  </conditionalFormatting>
  <conditionalFormatting sqref="A27">
    <cfRule type="duplicateValues" dxfId="519" priority="10" stopIfTrue="1"/>
  </conditionalFormatting>
  <conditionalFormatting sqref="A28">
    <cfRule type="duplicateValues" dxfId="518" priority="9" stopIfTrue="1"/>
  </conditionalFormatting>
  <conditionalFormatting sqref="A29">
    <cfRule type="duplicateValues" dxfId="517" priority="8" stopIfTrue="1"/>
  </conditionalFormatting>
  <conditionalFormatting sqref="A30">
    <cfRule type="duplicateValues" dxfId="516" priority="7" stopIfTrue="1"/>
  </conditionalFormatting>
  <conditionalFormatting sqref="B275:B65318 B200 B5 B8:B19 B119:B131 B21:B117 B133:B197">
    <cfRule type="duplicateValues" dxfId="515" priority="29" stopIfTrue="1"/>
  </conditionalFormatting>
  <conditionalFormatting sqref="B275:B65318 B200 B5 B8:B19 B102:B117 B119:B131 B21:B99 B133:B197">
    <cfRule type="duplicateValues" dxfId="514" priority="30" stopIfTrue="1"/>
  </conditionalFormatting>
  <conditionalFormatting sqref="A200:A65318 A1:A5 A8:A19 A31:A198">
    <cfRule type="duplicateValues" dxfId="513" priority="31" stopIfTrue="1"/>
  </conditionalFormatting>
  <conditionalFormatting sqref="B200:B65318 B5 B8:B19 B21:B198">
    <cfRule type="duplicateValues" dxfId="512" priority="32" stopIfTrue="1"/>
  </conditionalFormatting>
  <conditionalFormatting sqref="B200:B65318 B1:B5 B8:B19 B21:B198">
    <cfRule type="duplicateValues" dxfId="511" priority="33" stopIfTrue="1"/>
    <cfRule type="duplicateValues" dxfId="510" priority="34" stopIfTrue="1"/>
    <cfRule type="duplicateValues" dxfId="509" priority="35" stopIfTrue="1"/>
  </conditionalFormatting>
  <conditionalFormatting sqref="Y17">
    <cfRule type="duplicateValues" dxfId="508" priority="1" stopIfTrue="1"/>
  </conditionalFormatting>
  <conditionalFormatting sqref="Y17">
    <cfRule type="duplicateValues" dxfId="507" priority="2" stopIfTrue="1"/>
  </conditionalFormatting>
  <conditionalFormatting sqref="Y17">
    <cfRule type="duplicateValues" dxfId="506" priority="3" stopIfTrue="1"/>
  </conditionalFormatting>
  <conditionalFormatting sqref="Y17">
    <cfRule type="duplicateValues" dxfId="505" priority="4" stopIfTrue="1"/>
    <cfRule type="duplicateValues" dxfId="504" priority="5" stopIfTrue="1"/>
    <cfRule type="duplicateValues" dxfId="50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174" activePane="bottomLeft" state="frozen"/>
      <selection activeCell="M32" sqref="M32"/>
      <selection pane="bottomLeft" activeCell="Y119" sqref="Y119:Y12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53" t="s">
        <v>3</v>
      </c>
      <c r="B4" s="5">
        <v>42539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55" t="s">
        <v>29</v>
      </c>
      <c r="P7" s="55" t="s">
        <v>30</v>
      </c>
      <c r="Q7" s="54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VLOOKUP($A9,'17.6'!$A$9:$W$200,23,0)</f>
        <v>0</v>
      </c>
      <c r="E9" s="18">
        <v>20</v>
      </c>
      <c r="F9" s="18"/>
      <c r="G9" s="18"/>
      <c r="H9" s="12">
        <f>SUM(E9:G9)</f>
        <v>20</v>
      </c>
      <c r="I9" s="18">
        <v>16</v>
      </c>
      <c r="J9" s="18"/>
      <c r="K9" s="18"/>
      <c r="L9" s="12">
        <f>SUM(I9:K9)</f>
        <v>16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4</v>
      </c>
      <c r="W9" s="18"/>
      <c r="X9" s="52">
        <f t="shared" ref="X9:X52" si="2">W9-V9</f>
        <v>-4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VLOOKUP($A10,'17.6'!$A$9:$W$200,23,0)</f>
        <v>0</v>
      </c>
      <c r="E10" s="18">
        <v>10</v>
      </c>
      <c r="F10" s="18"/>
      <c r="G10" s="18"/>
      <c r="H10" s="12">
        <f t="shared" ref="H10:H61" si="3">SUM(E10:G10)</f>
        <v>10</v>
      </c>
      <c r="I10" s="18">
        <v>10</v>
      </c>
      <c r="J10" s="18"/>
      <c r="K10" s="18"/>
      <c r="L10" s="12">
        <f t="shared" ref="L10:L73" si="4">SUM(I10:K10)</f>
        <v>10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VLOOKUP($A11,'17.6'!$A$9:$W$200,23,0)</f>
        <v>0</v>
      </c>
      <c r="E11" s="18">
        <v>10</v>
      </c>
      <c r="F11" s="18"/>
      <c r="G11" s="18"/>
      <c r="H11" s="12">
        <f t="shared" si="3"/>
        <v>10</v>
      </c>
      <c r="I11" s="18">
        <v>7</v>
      </c>
      <c r="J11" s="18"/>
      <c r="K11" s="18"/>
      <c r="L11" s="12">
        <f t="shared" si="4"/>
        <v>7</v>
      </c>
      <c r="M11" s="18"/>
      <c r="N11" s="18"/>
      <c r="O11" s="18"/>
      <c r="P11" s="18"/>
      <c r="Q11" s="18"/>
      <c r="R11" s="14">
        <f t="shared" si="5"/>
        <v>0</v>
      </c>
      <c r="S11" s="18">
        <v>3</v>
      </c>
      <c r="T11" s="18"/>
      <c r="U11" s="12">
        <f t="shared" si="0"/>
        <v>3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VLOOKUP($A12,'17.6'!$A$9:$W$200,23,0)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24</v>
      </c>
      <c r="J12" s="18"/>
      <c r="K12" s="18"/>
      <c r="L12" s="12">
        <f t="shared" si="4"/>
        <v>24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-4</v>
      </c>
      <c r="W12" s="18"/>
      <c r="X12" s="19">
        <f t="shared" si="2"/>
        <v>4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VLOOKUP($A13,'17.6'!$A$9:$W$200,23,0)</f>
        <v>0</v>
      </c>
      <c r="E13" s="18">
        <v>20</v>
      </c>
      <c r="F13" s="18"/>
      <c r="G13" s="18"/>
      <c r="H13" s="12">
        <f t="shared" si="3"/>
        <v>20</v>
      </c>
      <c r="I13" s="18">
        <v>4</v>
      </c>
      <c r="J13" s="18"/>
      <c r="K13" s="18"/>
      <c r="L13" s="12">
        <f t="shared" si="4"/>
        <v>4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16</v>
      </c>
      <c r="W13" s="18">
        <v>15</v>
      </c>
      <c r="X13" s="19">
        <f t="shared" si="2"/>
        <v>-1</v>
      </c>
      <c r="Y13" s="3" t="s">
        <v>43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VLOOKUP($A14,'17.6'!$A$9:$W$200,23,0)</f>
        <v>0</v>
      </c>
      <c r="E14" s="18">
        <v>20</v>
      </c>
      <c r="F14" s="18"/>
      <c r="G14" s="18"/>
      <c r="H14" s="12">
        <f t="shared" si="3"/>
        <v>20</v>
      </c>
      <c r="I14" s="18">
        <v>19</v>
      </c>
      <c r="J14" s="18"/>
      <c r="K14" s="18"/>
      <c r="L14" s="12">
        <f t="shared" si="4"/>
        <v>19</v>
      </c>
      <c r="M14" s="18"/>
      <c r="N14" s="18"/>
      <c r="O14" s="18"/>
      <c r="P14" s="18"/>
      <c r="Q14" s="18"/>
      <c r="R14" s="14">
        <f t="shared" si="5"/>
        <v>0</v>
      </c>
      <c r="S14" s="18">
        <v>2</v>
      </c>
      <c r="T14" s="18"/>
      <c r="U14" s="12">
        <f t="shared" si="0"/>
        <v>2</v>
      </c>
      <c r="V14" s="12">
        <f t="shared" si="1"/>
        <v>-1</v>
      </c>
      <c r="W14" s="18"/>
      <c r="X14" s="19">
        <f t="shared" si="2"/>
        <v>1</v>
      </c>
      <c r="Y14" s="3" t="s">
        <v>135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VLOOKUP($A15,'17.6'!$A$9:$W$200,23,0)</f>
        <v>0</v>
      </c>
      <c r="E15" s="18">
        <v>10</v>
      </c>
      <c r="F15" s="18"/>
      <c r="G15" s="18"/>
      <c r="H15" s="12">
        <f t="shared" si="3"/>
        <v>10</v>
      </c>
      <c r="I15" s="18">
        <v>9</v>
      </c>
      <c r="J15" s="18"/>
      <c r="K15" s="18"/>
      <c r="L15" s="12">
        <f t="shared" si="4"/>
        <v>9</v>
      </c>
      <c r="M15" s="18"/>
      <c r="N15" s="18"/>
      <c r="O15" s="18"/>
      <c r="P15" s="18"/>
      <c r="Q15" s="18"/>
      <c r="R15" s="14">
        <f t="shared" si="5"/>
        <v>0</v>
      </c>
      <c r="S15" s="18">
        <v>1</v>
      </c>
      <c r="T15" s="18"/>
      <c r="U15" s="12">
        <f t="shared" si="0"/>
        <v>1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VLOOKUP($A16,'17.6'!$A$9:$W$200,23,0)</f>
        <v>0</v>
      </c>
      <c r="E16" s="18">
        <v>10</v>
      </c>
      <c r="F16" s="18"/>
      <c r="G16" s="18"/>
      <c r="H16" s="12">
        <f t="shared" si="3"/>
        <v>10</v>
      </c>
      <c r="I16" s="18">
        <v>3</v>
      </c>
      <c r="J16" s="18"/>
      <c r="K16" s="18"/>
      <c r="L16" s="12">
        <f t="shared" si="4"/>
        <v>3</v>
      </c>
      <c r="M16" s="18"/>
      <c r="N16" s="18"/>
      <c r="O16" s="18"/>
      <c r="P16" s="18"/>
      <c r="Q16" s="18"/>
      <c r="R16" s="14">
        <f t="shared" si="5"/>
        <v>0</v>
      </c>
      <c r="S16" s="18">
        <v>7</v>
      </c>
      <c r="T16" s="18"/>
      <c r="U16" s="12">
        <f t="shared" si="0"/>
        <v>7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VLOOKUP($A17,'17.6'!$A$9:$W$200,23,0)</f>
        <v>0</v>
      </c>
      <c r="E17" s="18">
        <v>10</v>
      </c>
      <c r="F17" s="18"/>
      <c r="G17" s="18"/>
      <c r="H17" s="12">
        <f>SUM(E17:G17)</f>
        <v>10</v>
      </c>
      <c r="I17" s="18">
        <v>9</v>
      </c>
      <c r="J17" s="18"/>
      <c r="K17" s="18"/>
      <c r="L17" s="12">
        <f t="shared" si="4"/>
        <v>9</v>
      </c>
      <c r="M17" s="18"/>
      <c r="N17" s="18"/>
      <c r="O17" s="18"/>
      <c r="P17" s="18"/>
      <c r="Q17" s="18"/>
      <c r="R17" s="14">
        <f t="shared" si="5"/>
        <v>0</v>
      </c>
      <c r="S17" s="18">
        <v>2</v>
      </c>
      <c r="T17" s="18"/>
      <c r="U17" s="12">
        <f t="shared" si="0"/>
        <v>2</v>
      </c>
      <c r="V17" s="12">
        <f t="shared" si="1"/>
        <v>-1</v>
      </c>
      <c r="W17" s="18"/>
      <c r="X17" s="19">
        <f t="shared" si="2"/>
        <v>1</v>
      </c>
      <c r="Y17" s="22" t="s">
        <v>135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VLOOKUP($A18,'17.6'!$A$9:$W$200,23,0)</f>
        <v>0</v>
      </c>
      <c r="E18" s="18">
        <v>32</v>
      </c>
      <c r="F18" s="18"/>
      <c r="G18" s="18"/>
      <c r="H18" s="12">
        <f>SUM(E18:G18)</f>
        <v>32</v>
      </c>
      <c r="I18" s="18">
        <v>27</v>
      </c>
      <c r="J18" s="18"/>
      <c r="K18" s="18"/>
      <c r="L18" s="12">
        <f t="shared" si="4"/>
        <v>27</v>
      </c>
      <c r="M18" s="18"/>
      <c r="N18" s="18"/>
      <c r="O18" s="18"/>
      <c r="P18" s="18"/>
      <c r="Q18" s="18"/>
      <c r="R18" s="14">
        <f>SUM(M18:Q18)</f>
        <v>0</v>
      </c>
      <c r="S18" s="18">
        <v>4</v>
      </c>
      <c r="T18" s="18"/>
      <c r="U18" s="12">
        <f>S18+T18</f>
        <v>4</v>
      </c>
      <c r="V18" s="12">
        <f t="shared" si="1"/>
        <v>1</v>
      </c>
      <c r="W18" s="18"/>
      <c r="X18" s="19">
        <f>W18-V18</f>
        <v>-1</v>
      </c>
      <c r="Y18" s="21" t="s">
        <v>43</v>
      </c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VLOOKUP($A19,'17.6'!$A$9:$W$200,23,0)</f>
        <v>0</v>
      </c>
      <c r="E19" s="18">
        <v>12</v>
      </c>
      <c r="F19" s="18"/>
      <c r="G19" s="18"/>
      <c r="H19" s="12">
        <f>SUM(E19:G19)</f>
        <v>12</v>
      </c>
      <c r="I19" s="18">
        <v>9</v>
      </c>
      <c r="J19" s="18"/>
      <c r="K19" s="18"/>
      <c r="L19" s="12">
        <f t="shared" si="4"/>
        <v>9</v>
      </c>
      <c r="M19" s="18"/>
      <c r="N19" s="18"/>
      <c r="O19" s="18"/>
      <c r="P19" s="18"/>
      <c r="Q19" s="18"/>
      <c r="R19" s="14">
        <f>SUM(M19:Q19)</f>
        <v>0</v>
      </c>
      <c r="S19" s="18">
        <v>3</v>
      </c>
      <c r="T19" s="18"/>
      <c r="U19" s="12">
        <f>S19+T19</f>
        <v>3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VLOOKUP($A20,'17.6'!$A$9:$W$200,23,0)</f>
        <v>0</v>
      </c>
      <c r="E20" s="18">
        <v>8</v>
      </c>
      <c r="F20" s="18"/>
      <c r="G20" s="18"/>
      <c r="H20" s="12">
        <f t="shared" si="3"/>
        <v>8</v>
      </c>
      <c r="I20" s="18">
        <v>7</v>
      </c>
      <c r="J20" s="18"/>
      <c r="K20" s="18"/>
      <c r="L20" s="12">
        <f t="shared" si="4"/>
        <v>7</v>
      </c>
      <c r="M20" s="18"/>
      <c r="N20" s="18"/>
      <c r="O20" s="18"/>
      <c r="P20" s="18"/>
      <c r="Q20" s="18"/>
      <c r="R20" s="14">
        <f t="shared" si="5"/>
        <v>0</v>
      </c>
      <c r="S20" s="18">
        <v>1</v>
      </c>
      <c r="T20" s="18"/>
      <c r="U20" s="12">
        <f t="shared" si="0"/>
        <v>1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VLOOKUP($A21,'17.6'!$A$9:$W$200,23,0)</f>
        <v>0</v>
      </c>
      <c r="E21" s="18">
        <v>10</v>
      </c>
      <c r="F21" s="18"/>
      <c r="G21" s="18"/>
      <c r="H21" s="12">
        <f t="shared" si="3"/>
        <v>10</v>
      </c>
      <c r="I21" s="18">
        <v>10</v>
      </c>
      <c r="J21" s="18"/>
      <c r="K21" s="18"/>
      <c r="L21" s="12">
        <f t="shared" si="4"/>
        <v>10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VLOOKUP($A22,'17.6'!$A$9:$W$200,23,0)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VLOOKUP($A23,'17.6'!$A$9:$W$200,23,0)</f>
        <v>0</v>
      </c>
      <c r="E23" s="18">
        <v>9</v>
      </c>
      <c r="F23" s="18"/>
      <c r="G23" s="18"/>
      <c r="H23" s="12">
        <f t="shared" si="3"/>
        <v>9</v>
      </c>
      <c r="I23" s="18">
        <v>3</v>
      </c>
      <c r="J23" s="18"/>
      <c r="K23" s="18"/>
      <c r="L23" s="12">
        <f t="shared" si="4"/>
        <v>3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6</v>
      </c>
      <c r="W23" s="18">
        <v>6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VLOOKUP($A24,'17.6'!$A$9:$W$200,23,0)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10</v>
      </c>
      <c r="J24" s="18"/>
      <c r="K24" s="18"/>
      <c r="L24" s="12">
        <f t="shared" si="4"/>
        <v>10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VLOOKUP($A25,'17.6'!$A$9:$W$200,23,0)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VLOOKUP($A26,'17.6'!$A$9:$W$200,23,0)</f>
        <v>0</v>
      </c>
      <c r="E26" s="18">
        <v>10</v>
      </c>
      <c r="F26" s="18"/>
      <c r="G26" s="18"/>
      <c r="H26" s="12">
        <f>SUM(E26:G26)</f>
        <v>10</v>
      </c>
      <c r="I26" s="18">
        <v>9</v>
      </c>
      <c r="J26" s="18"/>
      <c r="K26" s="18"/>
      <c r="L26" s="12">
        <f t="shared" si="4"/>
        <v>9</v>
      </c>
      <c r="M26" s="18"/>
      <c r="N26" s="18"/>
      <c r="O26" s="18"/>
      <c r="P26" s="18"/>
      <c r="Q26" s="18"/>
      <c r="R26" s="14">
        <f>SUM(M26:Q26)</f>
        <v>0</v>
      </c>
      <c r="S26" s="18">
        <v>1</v>
      </c>
      <c r="T26" s="18"/>
      <c r="U26" s="12">
        <f>S26+T26</f>
        <v>1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VLOOKUP($A27,'17.6'!$A$9:$W$200,23,0)</f>
        <v>0</v>
      </c>
      <c r="E27" s="18">
        <v>12</v>
      </c>
      <c r="F27" s="18"/>
      <c r="G27" s="18"/>
      <c r="H27" s="12">
        <f>SUM(E27:G27)</f>
        <v>12</v>
      </c>
      <c r="I27" s="18">
        <v>2</v>
      </c>
      <c r="J27" s="18"/>
      <c r="K27" s="18"/>
      <c r="L27" s="12">
        <f t="shared" si="4"/>
        <v>2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10</v>
      </c>
      <c r="W27" s="18">
        <v>10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VLOOKUP($A28,'17.6'!$A$9:$W$200,23,0)</f>
        <v>0</v>
      </c>
      <c r="E28" s="18">
        <v>10</v>
      </c>
      <c r="F28" s="18"/>
      <c r="G28" s="18"/>
      <c r="H28" s="12">
        <f>SUM(E28:G28)</f>
        <v>10</v>
      </c>
      <c r="I28" s="18">
        <v>5</v>
      </c>
      <c r="J28" s="18"/>
      <c r="K28" s="18"/>
      <c r="L28" s="12">
        <f t="shared" si="4"/>
        <v>5</v>
      </c>
      <c r="M28" s="18"/>
      <c r="N28" s="18"/>
      <c r="O28" s="18"/>
      <c r="P28" s="18"/>
      <c r="Q28" s="18"/>
      <c r="R28" s="14">
        <f>SUM(M28:Q28)</f>
        <v>0</v>
      </c>
      <c r="S28" s="18">
        <v>5</v>
      </c>
      <c r="T28" s="18"/>
      <c r="U28" s="12">
        <f>S28+T28</f>
        <v>5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VLOOKUP($A29,'17.6'!$A$9:$W$200,23,0)</f>
        <v>0</v>
      </c>
      <c r="E29" s="18">
        <v>10</v>
      </c>
      <c r="F29" s="18"/>
      <c r="G29" s="18"/>
      <c r="H29" s="12">
        <f t="shared" si="3"/>
        <v>10</v>
      </c>
      <c r="I29" s="18">
        <v>7</v>
      </c>
      <c r="J29" s="18"/>
      <c r="K29" s="18"/>
      <c r="L29" s="12">
        <f t="shared" si="4"/>
        <v>7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VLOOKUP($A30,'17.6'!$A$9:$W$200,23,0)</f>
        <v>0</v>
      </c>
      <c r="E30" s="18">
        <v>10</v>
      </c>
      <c r="F30" s="18"/>
      <c r="G30" s="18"/>
      <c r="H30" s="12">
        <f>SUM(E30:G30)</f>
        <v>10</v>
      </c>
      <c r="I30" s="18">
        <v>9</v>
      </c>
      <c r="J30" s="18"/>
      <c r="K30" s="18"/>
      <c r="L30" s="12">
        <f t="shared" si="4"/>
        <v>9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VLOOKUP($A31,'17.6'!$A$9:$W$200,23,0)</f>
        <v>0</v>
      </c>
      <c r="E31" s="18">
        <v>10</v>
      </c>
      <c r="F31" s="18"/>
      <c r="G31" s="18"/>
      <c r="H31" s="12">
        <f t="shared" si="3"/>
        <v>10</v>
      </c>
      <c r="I31" s="18">
        <v>5</v>
      </c>
      <c r="J31" s="18"/>
      <c r="K31" s="18"/>
      <c r="L31" s="12">
        <f t="shared" si="4"/>
        <v>5</v>
      </c>
      <c r="M31" s="18"/>
      <c r="N31" s="18"/>
      <c r="O31" s="18"/>
      <c r="P31" s="18"/>
      <c r="Q31" s="18"/>
      <c r="R31" s="14">
        <f t="shared" si="5"/>
        <v>0</v>
      </c>
      <c r="S31" s="18">
        <v>5</v>
      </c>
      <c r="T31" s="18"/>
      <c r="U31" s="12">
        <f t="shared" si="0"/>
        <v>5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VLOOKUP($A32,'17.6'!$A$9:$W$200,23,0)</f>
        <v>0</v>
      </c>
      <c r="E32" s="18">
        <v>10</v>
      </c>
      <c r="F32" s="18"/>
      <c r="G32" s="18"/>
      <c r="H32" s="12">
        <f>SUM(E32:G32)</f>
        <v>10</v>
      </c>
      <c r="I32" s="18">
        <v>8</v>
      </c>
      <c r="J32" s="18"/>
      <c r="K32" s="18"/>
      <c r="L32" s="12">
        <f t="shared" si="4"/>
        <v>8</v>
      </c>
      <c r="M32" s="18"/>
      <c r="N32" s="18"/>
      <c r="O32" s="18"/>
      <c r="P32" s="18"/>
      <c r="Q32" s="18">
        <v>1</v>
      </c>
      <c r="R32" s="14">
        <f>SUM(M32:Q32)</f>
        <v>1</v>
      </c>
      <c r="S32" s="18">
        <v>1</v>
      </c>
      <c r="T32" s="18"/>
      <c r="U32" s="12">
        <f>S32+T32</f>
        <v>1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VLOOKUP($A33,'17.6'!$A$9:$W$200,23,0)</f>
        <v>0</v>
      </c>
      <c r="E33" s="18">
        <v>10</v>
      </c>
      <c r="F33" s="18"/>
      <c r="G33" s="18"/>
      <c r="H33" s="12">
        <f t="shared" si="3"/>
        <v>10</v>
      </c>
      <c r="I33" s="18">
        <v>10</v>
      </c>
      <c r="J33" s="18"/>
      <c r="K33" s="18"/>
      <c r="L33" s="12">
        <f t="shared" si="4"/>
        <v>10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VLOOKUP($A34,'17.6'!$A$9:$W$200,23,0)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7</v>
      </c>
      <c r="J34" s="18"/>
      <c r="K34" s="18"/>
      <c r="L34" s="12">
        <f t="shared" si="4"/>
        <v>7</v>
      </c>
      <c r="M34" s="18"/>
      <c r="N34" s="18"/>
      <c r="O34" s="18"/>
      <c r="P34" s="18"/>
      <c r="Q34" s="18"/>
      <c r="R34" s="14">
        <f t="shared" si="5"/>
        <v>0</v>
      </c>
      <c r="S34" s="18">
        <v>3</v>
      </c>
      <c r="T34" s="18"/>
      <c r="U34" s="12">
        <f t="shared" si="0"/>
        <v>3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VLOOKUP($A35,'17.6'!$A$9:$W$200,23,0)</f>
        <v>0</v>
      </c>
      <c r="E35" s="18">
        <v>10</v>
      </c>
      <c r="F35" s="18"/>
      <c r="G35" s="18"/>
      <c r="H35" s="12">
        <f t="shared" si="3"/>
        <v>10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7</v>
      </c>
      <c r="T35" s="18"/>
      <c r="U35" s="12">
        <f t="shared" si="0"/>
        <v>7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VLOOKUP($A36,'17.6'!$A$9:$W$200,23,0)</f>
        <v>0</v>
      </c>
      <c r="E36" s="18">
        <v>10</v>
      </c>
      <c r="F36" s="18"/>
      <c r="G36" s="18"/>
      <c r="H36" s="12">
        <f t="shared" si="3"/>
        <v>10</v>
      </c>
      <c r="I36" s="18">
        <v>10</v>
      </c>
      <c r="J36" s="18"/>
      <c r="K36" s="18"/>
      <c r="L36" s="12">
        <f t="shared" si="4"/>
        <v>10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VLOOKUP($A37,'17.6'!$A$9:$W$200,23,0)</f>
        <v>0</v>
      </c>
      <c r="E37" s="18">
        <v>10</v>
      </c>
      <c r="F37" s="18"/>
      <c r="G37" s="18"/>
      <c r="H37" s="12">
        <f t="shared" si="3"/>
        <v>10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8</v>
      </c>
      <c r="T37" s="18"/>
      <c r="U37" s="12">
        <f t="shared" si="0"/>
        <v>8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VLOOKUP($A38,'17.6'!$A$9:$W$200,23,0)</f>
        <v>0</v>
      </c>
      <c r="E38" s="18">
        <v>10</v>
      </c>
      <c r="F38" s="18"/>
      <c r="G38" s="18"/>
      <c r="H38" s="12">
        <f t="shared" si="3"/>
        <v>10</v>
      </c>
      <c r="I38" s="18"/>
      <c r="J38" s="18"/>
      <c r="K38" s="18"/>
      <c r="L38" s="12">
        <f t="shared" si="4"/>
        <v>0</v>
      </c>
      <c r="M38" s="18"/>
      <c r="N38" s="18"/>
      <c r="O38" s="18"/>
      <c r="P38" s="18"/>
      <c r="Q38" s="18"/>
      <c r="R38" s="14">
        <f t="shared" si="5"/>
        <v>0</v>
      </c>
      <c r="S38" s="18">
        <v>10</v>
      </c>
      <c r="T38" s="18"/>
      <c r="U38" s="12">
        <f t="shared" si="0"/>
        <v>10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VLOOKUP($A39,'17.6'!$A$9:$W$200,23,0)</f>
        <v>0</v>
      </c>
      <c r="E39" s="18">
        <v>10</v>
      </c>
      <c r="F39" s="18"/>
      <c r="G39" s="18"/>
      <c r="H39" s="12">
        <f t="shared" si="3"/>
        <v>10</v>
      </c>
      <c r="I39" s="18">
        <v>6</v>
      </c>
      <c r="J39" s="18"/>
      <c r="K39" s="18"/>
      <c r="L39" s="12">
        <f t="shared" si="4"/>
        <v>6</v>
      </c>
      <c r="M39" s="18"/>
      <c r="N39" s="18"/>
      <c r="O39" s="18"/>
      <c r="P39" s="18"/>
      <c r="Q39" s="18"/>
      <c r="R39" s="14">
        <f t="shared" si="5"/>
        <v>0</v>
      </c>
      <c r="S39" s="18">
        <v>2</v>
      </c>
      <c r="T39" s="18"/>
      <c r="U39" s="12">
        <f t="shared" si="0"/>
        <v>2</v>
      </c>
      <c r="V39" s="12">
        <f t="shared" si="1"/>
        <v>2</v>
      </c>
      <c r="W39" s="18"/>
      <c r="X39" s="19">
        <f t="shared" si="2"/>
        <v>-2</v>
      </c>
      <c r="Y39" s="21" t="s">
        <v>43</v>
      </c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VLOOKUP($A40,'17.6'!$A$9:$W$200,23,0)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8</v>
      </c>
      <c r="J40" s="18"/>
      <c r="K40" s="18"/>
      <c r="L40" s="12">
        <f t="shared" si="4"/>
        <v>8</v>
      </c>
      <c r="M40" s="18"/>
      <c r="N40" s="18"/>
      <c r="O40" s="18"/>
      <c r="P40" s="18"/>
      <c r="Q40" s="18"/>
      <c r="R40" s="14">
        <f t="shared" si="5"/>
        <v>0</v>
      </c>
      <c r="S40" s="18">
        <v>2</v>
      </c>
      <c r="T40" s="18"/>
      <c r="U40" s="12">
        <f t="shared" si="0"/>
        <v>2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VLOOKUP($A41,'17.6'!$A$9:$W$200,23,0)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9</v>
      </c>
      <c r="J41" s="18"/>
      <c r="K41" s="18"/>
      <c r="L41" s="12">
        <f t="shared" si="4"/>
        <v>9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VLOOKUP($A42,'17.6'!$A$9:$W$200,23,0)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21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VLOOKUP($A43,'17.6'!$A$9:$W$200,23,0)</f>
        <v>0</v>
      </c>
      <c r="E43" s="18">
        <v>10</v>
      </c>
      <c r="F43" s="18"/>
      <c r="G43" s="18"/>
      <c r="H43" s="12">
        <f t="shared" si="3"/>
        <v>10</v>
      </c>
      <c r="I43" s="18">
        <v>4</v>
      </c>
      <c r="J43" s="18"/>
      <c r="K43" s="18"/>
      <c r="L43" s="12">
        <f t="shared" si="4"/>
        <v>4</v>
      </c>
      <c r="M43" s="18"/>
      <c r="N43" s="18"/>
      <c r="O43" s="18"/>
      <c r="P43" s="18"/>
      <c r="Q43" s="18"/>
      <c r="R43" s="14">
        <f t="shared" si="5"/>
        <v>0</v>
      </c>
      <c r="S43" s="18">
        <v>7</v>
      </c>
      <c r="T43" s="18"/>
      <c r="U43" s="12">
        <f t="shared" si="0"/>
        <v>7</v>
      </c>
      <c r="V43" s="12">
        <f t="shared" si="1"/>
        <v>-1</v>
      </c>
      <c r="W43" s="18"/>
      <c r="X43" s="19">
        <f t="shared" si="2"/>
        <v>1</v>
      </c>
      <c r="Y43" s="21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VLOOKUP($A44,'17.6'!$A$9:$W$200,23,0)</f>
        <v>0</v>
      </c>
      <c r="E44" s="18">
        <v>10</v>
      </c>
      <c r="F44" s="18"/>
      <c r="G44" s="18"/>
      <c r="H44" s="12">
        <f t="shared" si="3"/>
        <v>10</v>
      </c>
      <c r="I44" s="18">
        <v>4</v>
      </c>
      <c r="J44" s="18"/>
      <c r="K44" s="18"/>
      <c r="L44" s="12">
        <f t="shared" si="4"/>
        <v>4</v>
      </c>
      <c r="M44" s="18"/>
      <c r="N44" s="18"/>
      <c r="O44" s="18"/>
      <c r="P44" s="18"/>
      <c r="Q44" s="18"/>
      <c r="R44" s="14">
        <f t="shared" si="5"/>
        <v>0</v>
      </c>
      <c r="S44" s="18">
        <v>5</v>
      </c>
      <c r="T44" s="18"/>
      <c r="U44" s="12">
        <f t="shared" si="0"/>
        <v>5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VLOOKUP($A45,'17.6'!$A$9:$W$200,23,0)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VLOOKUP($A46,'17.6'!$A$9:$W$200,23,0)</f>
        <v>0</v>
      </c>
      <c r="E46" s="18">
        <v>10</v>
      </c>
      <c r="F46" s="18"/>
      <c r="G46" s="18"/>
      <c r="H46" s="12">
        <f t="shared" si="3"/>
        <v>10</v>
      </c>
      <c r="I46" s="18">
        <v>6</v>
      </c>
      <c r="J46" s="18"/>
      <c r="K46" s="18"/>
      <c r="L46" s="12">
        <f t="shared" si="4"/>
        <v>6</v>
      </c>
      <c r="M46" s="18"/>
      <c r="N46" s="18"/>
      <c r="O46" s="18"/>
      <c r="P46" s="18"/>
      <c r="Q46" s="18"/>
      <c r="R46" s="14">
        <f t="shared" si="5"/>
        <v>0</v>
      </c>
      <c r="S46" s="18">
        <v>4</v>
      </c>
      <c r="T46" s="18"/>
      <c r="U46" s="12">
        <f t="shared" si="0"/>
        <v>4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VLOOKUP($A47,'17.6'!$A$9:$W$200,23,0)</f>
        <v>0</v>
      </c>
      <c r="E47" s="18">
        <v>8</v>
      </c>
      <c r="F47" s="18"/>
      <c r="G47" s="18"/>
      <c r="H47" s="12">
        <f t="shared" si="3"/>
        <v>8</v>
      </c>
      <c r="I47" s="18">
        <v>8</v>
      </c>
      <c r="J47" s="18"/>
      <c r="K47" s="18"/>
      <c r="L47" s="12">
        <f t="shared" si="4"/>
        <v>8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VLOOKUP($A48,'17.6'!$A$9:$W$200,23,0)</f>
        <v>0</v>
      </c>
      <c r="E48" s="18">
        <v>10</v>
      </c>
      <c r="F48" s="18"/>
      <c r="G48" s="18"/>
      <c r="H48" s="12">
        <f t="shared" si="3"/>
        <v>10</v>
      </c>
      <c r="I48" s="18">
        <v>1</v>
      </c>
      <c r="J48" s="18"/>
      <c r="K48" s="18"/>
      <c r="L48" s="12">
        <f t="shared" si="4"/>
        <v>1</v>
      </c>
      <c r="M48" s="18"/>
      <c r="N48" s="18"/>
      <c r="O48" s="18"/>
      <c r="P48" s="18"/>
      <c r="Q48" s="18"/>
      <c r="R48" s="14">
        <f t="shared" si="5"/>
        <v>0</v>
      </c>
      <c r="S48" s="18">
        <v>9</v>
      </c>
      <c r="T48" s="18"/>
      <c r="U48" s="12">
        <f t="shared" si="0"/>
        <v>9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VLOOKUP($A49,'17.6'!$A$9:$W$200,23,0)</f>
        <v>0</v>
      </c>
      <c r="E49" s="18">
        <v>10</v>
      </c>
      <c r="F49" s="18"/>
      <c r="G49" s="18"/>
      <c r="H49" s="12">
        <f t="shared" si="3"/>
        <v>10</v>
      </c>
      <c r="I49" s="18">
        <v>6</v>
      </c>
      <c r="J49" s="18"/>
      <c r="K49" s="18"/>
      <c r="L49" s="12">
        <f t="shared" si="4"/>
        <v>6</v>
      </c>
      <c r="M49" s="18"/>
      <c r="N49" s="18"/>
      <c r="O49" s="18"/>
      <c r="P49" s="18"/>
      <c r="Q49" s="18"/>
      <c r="R49" s="14">
        <f t="shared" si="5"/>
        <v>0</v>
      </c>
      <c r="S49" s="18">
        <v>4</v>
      </c>
      <c r="T49" s="18"/>
      <c r="U49" s="12">
        <f t="shared" si="0"/>
        <v>4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VLOOKUP($A50,'17.6'!$A$9:$W$200,23,0)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VLOOKUP($A51,'17.6'!$A$9:$W$200,23,0)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7</v>
      </c>
      <c r="J51" s="18"/>
      <c r="K51" s="18"/>
      <c r="L51" s="12">
        <f t="shared" si="4"/>
        <v>7</v>
      </c>
      <c r="M51" s="18"/>
      <c r="N51" s="18"/>
      <c r="O51" s="18"/>
      <c r="P51" s="18"/>
      <c r="Q51" s="18"/>
      <c r="R51" s="14">
        <f t="shared" si="5"/>
        <v>0</v>
      </c>
      <c r="S51" s="18">
        <v>3</v>
      </c>
      <c r="T51" s="18"/>
      <c r="U51" s="12">
        <f t="shared" si="0"/>
        <v>3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VLOOKUP($A52,'17.6'!$A$9:$W$200,23,0)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VLOOKUP($A53,'17.6'!$A$9:$W$200,23,0)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VLOOKUP($A54,'17.6'!$A$9:$W$200,23,0)</f>
        <v>0</v>
      </c>
      <c r="E54" s="24">
        <v>9</v>
      </c>
      <c r="F54" s="24"/>
      <c r="G54" s="24"/>
      <c r="H54" s="12">
        <f t="shared" ref="H54:H55" si="6">SUM(E54:G54)</f>
        <v>9</v>
      </c>
      <c r="I54" s="24">
        <v>4</v>
      </c>
      <c r="J54" s="24"/>
      <c r="K54" s="24"/>
      <c r="L54" s="12">
        <f t="shared" si="4"/>
        <v>4</v>
      </c>
      <c r="M54" s="24"/>
      <c r="N54" s="18"/>
      <c r="O54" s="24"/>
      <c r="P54" s="18"/>
      <c r="Q54" s="24"/>
      <c r="R54" s="14">
        <f t="shared" si="5"/>
        <v>0</v>
      </c>
      <c r="S54" s="24">
        <v>5</v>
      </c>
      <c r="T54" s="24"/>
      <c r="U54" s="12">
        <f t="shared" ref="U54:U61" si="7">S54+T54</f>
        <v>5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VLOOKUP($A55,'17.6'!$A$9:$W$200,23,0)</f>
        <v>0</v>
      </c>
      <c r="E55" s="18">
        <v>8</v>
      </c>
      <c r="F55" s="18"/>
      <c r="G55" s="18"/>
      <c r="H55" s="12">
        <f t="shared" si="6"/>
        <v>8</v>
      </c>
      <c r="I55" s="18">
        <v>4</v>
      </c>
      <c r="J55" s="18"/>
      <c r="K55" s="18"/>
      <c r="L55" s="12">
        <f t="shared" si="4"/>
        <v>4</v>
      </c>
      <c r="M55" s="18"/>
      <c r="N55" s="18"/>
      <c r="O55" s="18"/>
      <c r="P55" s="18"/>
      <c r="Q55" s="18"/>
      <c r="R55" s="14">
        <f t="shared" si="5"/>
        <v>0</v>
      </c>
      <c r="S55" s="18">
        <v>4</v>
      </c>
      <c r="T55" s="18"/>
      <c r="U55" s="12">
        <f t="shared" si="7"/>
        <v>4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VLOOKUP($A56,'17.6'!$A$9:$W$200,23,0)</f>
        <v>0</v>
      </c>
      <c r="E56" s="18">
        <v>10</v>
      </c>
      <c r="F56" s="18"/>
      <c r="G56" s="18"/>
      <c r="H56" s="12">
        <f t="shared" si="3"/>
        <v>10</v>
      </c>
      <c r="I56" s="18">
        <v>8</v>
      </c>
      <c r="J56" s="18"/>
      <c r="K56" s="18"/>
      <c r="L56" s="12">
        <f t="shared" si="4"/>
        <v>8</v>
      </c>
      <c r="M56" s="18"/>
      <c r="N56" s="18"/>
      <c r="O56" s="18"/>
      <c r="P56" s="18"/>
      <c r="Q56" s="18"/>
      <c r="R56" s="14">
        <f t="shared" si="5"/>
        <v>0</v>
      </c>
      <c r="S56" s="18">
        <v>2</v>
      </c>
      <c r="T56" s="18"/>
      <c r="U56" s="12">
        <f t="shared" si="7"/>
        <v>2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VLOOKUP($A57,'17.6'!$A$9:$W$200,23,0)</f>
        <v>0</v>
      </c>
      <c r="E57" s="18">
        <v>10</v>
      </c>
      <c r="F57" s="18"/>
      <c r="G57" s="18"/>
      <c r="H57" s="12">
        <f t="shared" si="3"/>
        <v>10</v>
      </c>
      <c r="I57" s="18">
        <v>4</v>
      </c>
      <c r="J57" s="18"/>
      <c r="K57" s="18"/>
      <c r="L57" s="12">
        <f t="shared" si="4"/>
        <v>4</v>
      </c>
      <c r="M57" s="18"/>
      <c r="N57" s="18"/>
      <c r="O57" s="18"/>
      <c r="P57" s="18"/>
      <c r="Q57" s="18"/>
      <c r="R57" s="14">
        <f t="shared" si="5"/>
        <v>0</v>
      </c>
      <c r="S57" s="18">
        <v>6</v>
      </c>
      <c r="T57" s="18"/>
      <c r="U57" s="12">
        <f t="shared" si="7"/>
        <v>6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VLOOKUP($A58,'17.6'!$A$9:$W$200,23,0)</f>
        <v>0</v>
      </c>
      <c r="E58" s="18">
        <v>4</v>
      </c>
      <c r="F58" s="18"/>
      <c r="G58" s="18"/>
      <c r="H58" s="12">
        <f>SUM(E58:G58)</f>
        <v>4</v>
      </c>
      <c r="I58" s="18">
        <v>1</v>
      </c>
      <c r="J58" s="18"/>
      <c r="K58" s="18"/>
      <c r="L58" s="12">
        <f t="shared" si="4"/>
        <v>1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3</v>
      </c>
      <c r="W58" s="18">
        <v>3</v>
      </c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VLOOKUP($A59,'17.6'!$A$9:$W$200,23,0)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VLOOKUP($A60,'17.6'!$A$9:$W$200,23,0)</f>
        <v>0</v>
      </c>
      <c r="E60" s="18">
        <v>8</v>
      </c>
      <c r="F60" s="18"/>
      <c r="G60" s="18"/>
      <c r="H60" s="12">
        <f t="shared" si="3"/>
        <v>8</v>
      </c>
      <c r="I60" s="18">
        <v>7</v>
      </c>
      <c r="J60" s="18"/>
      <c r="K60" s="18"/>
      <c r="L60" s="12">
        <f t="shared" si="4"/>
        <v>7</v>
      </c>
      <c r="M60" s="18"/>
      <c r="N60" s="18"/>
      <c r="O60" s="18"/>
      <c r="P60" s="18"/>
      <c r="Q60" s="18"/>
      <c r="R60" s="14">
        <f t="shared" si="5"/>
        <v>0</v>
      </c>
      <c r="S60" s="18">
        <v>1</v>
      </c>
      <c r="T60" s="18"/>
      <c r="U60" s="12">
        <f t="shared" si="7"/>
        <v>1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VLOOKUP($A61,'17.6'!$A$9:$W$200,23,0)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VLOOKUP($A62,'17.6'!$A$9:$W$200,23,0)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VLOOKUP($A63,'17.6'!$A$9:$W$200,23,0)</f>
        <v>0</v>
      </c>
      <c r="E63" s="18">
        <v>10</v>
      </c>
      <c r="F63" s="18"/>
      <c r="G63" s="18"/>
      <c r="H63" s="12">
        <f t="shared" ref="H63" si="10">SUM(E63:G63)</f>
        <v>10</v>
      </c>
      <c r="I63" s="18">
        <v>2</v>
      </c>
      <c r="J63" s="18"/>
      <c r="K63" s="18"/>
      <c r="L63" s="12">
        <f t="shared" si="4"/>
        <v>2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8</v>
      </c>
      <c r="W63" s="18">
        <v>8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VLOOKUP($A64,'17.6'!$A$9:$W$200,23,0)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VLOOKUP($A65,'17.6'!$A$9:$W$200,23,0)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VLOOKUP($A66,'17.6'!$A$9:$W$200,23,0)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VLOOKUP($A67,'17.6'!$A$9:$W$200,23,0)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VLOOKUP($A68,'17.6'!$A$9:$W$200,23,0)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6</v>
      </c>
      <c r="J68" s="18"/>
      <c r="K68" s="18"/>
      <c r="L68" s="12">
        <f t="shared" si="4"/>
        <v>6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VLOOKUP($A69,'17.6'!$A$9:$W$200,23,0)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VLOOKUP($A70,'17.6'!$A$9:$W$200,23,0)</f>
        <v>0</v>
      </c>
      <c r="E70" s="18">
        <v>7</v>
      </c>
      <c r="F70" s="18"/>
      <c r="G70" s="18"/>
      <c r="H70" s="12">
        <f>SUM(E70:G70)</f>
        <v>7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>
        <v>3</v>
      </c>
      <c r="T70" s="18"/>
      <c r="U70" s="12">
        <f>S70+T70</f>
        <v>3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VLOOKUP($A71,'17.6'!$A$9:$W$200,23,0)</f>
        <v>0</v>
      </c>
      <c r="E71" s="18">
        <v>7</v>
      </c>
      <c r="F71" s="18"/>
      <c r="G71" s="18"/>
      <c r="H71" s="12">
        <f>SUM(E71:G71)</f>
        <v>7</v>
      </c>
      <c r="I71" s="18">
        <v>5</v>
      </c>
      <c r="J71" s="18"/>
      <c r="K71" s="18"/>
      <c r="L71" s="12">
        <f t="shared" si="4"/>
        <v>5</v>
      </c>
      <c r="M71" s="18"/>
      <c r="N71" s="18"/>
      <c r="O71" s="18"/>
      <c r="P71" s="18"/>
      <c r="Q71" s="18"/>
      <c r="R71" s="14">
        <f>SUM(M71:Q71)</f>
        <v>0</v>
      </c>
      <c r="S71" s="18">
        <v>2</v>
      </c>
      <c r="T71" s="18"/>
      <c r="U71" s="12">
        <f>S71+T71</f>
        <v>2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VLOOKUP($A72,'17.6'!$A$9:$W$200,23,0)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6</v>
      </c>
      <c r="J72" s="18"/>
      <c r="K72" s="18"/>
      <c r="L72" s="12">
        <f t="shared" si="4"/>
        <v>6</v>
      </c>
      <c r="M72" s="18"/>
      <c r="N72" s="18"/>
      <c r="O72" s="18"/>
      <c r="P72" s="18"/>
      <c r="Q72" s="18"/>
      <c r="R72" s="14">
        <f t="shared" si="5"/>
        <v>0</v>
      </c>
      <c r="S72" s="18">
        <v>1</v>
      </c>
      <c r="T72" s="18"/>
      <c r="U72" s="12">
        <f t="shared" si="13"/>
        <v>1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VLOOKUP($A73,'17.6'!$A$9:$W$200,23,0)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VLOOKUP($A74,'17.6'!$A$9:$W$200,23,0)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2</v>
      </c>
      <c r="J74" s="18"/>
      <c r="K74" s="18"/>
      <c r="L74" s="12">
        <f t="shared" ref="L74:L137" si="16">SUM(I74:K74)</f>
        <v>2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0</v>
      </c>
      <c r="W74" s="18">
        <v>1</v>
      </c>
      <c r="X74" s="19">
        <f t="shared" ref="X74:X87" si="19">W74-V74</f>
        <v>1</v>
      </c>
      <c r="Y74" s="101" t="s">
        <v>70</v>
      </c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VLOOKUP($A75,'17.6'!$A$9:$W$200,23,0)</f>
        <v>4</v>
      </c>
      <c r="E75" s="18">
        <v>4</v>
      </c>
      <c r="F75" s="18"/>
      <c r="G75" s="18"/>
      <c r="H75" s="12">
        <f t="shared" si="15"/>
        <v>4</v>
      </c>
      <c r="I75" s="18">
        <v>3</v>
      </c>
      <c r="J75" s="18"/>
      <c r="K75" s="18"/>
      <c r="L75" s="12">
        <f t="shared" si="16"/>
        <v>3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5</v>
      </c>
      <c r="W75" s="18">
        <v>3</v>
      </c>
      <c r="X75" s="19">
        <f t="shared" si="19"/>
        <v>-2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VLOOKUP($A76,'17.6'!$A$9:$W$200,23,0)</f>
        <v>0</v>
      </c>
      <c r="E76" s="18"/>
      <c r="F76" s="18"/>
      <c r="G76" s="18"/>
      <c r="H76" s="12">
        <f t="shared" si="15"/>
        <v>0</v>
      </c>
      <c r="I76" s="18">
        <v>1</v>
      </c>
      <c r="J76" s="18"/>
      <c r="K76" s="18"/>
      <c r="L76" s="12">
        <f t="shared" si="16"/>
        <v>1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-1</v>
      </c>
      <c r="W76" s="18"/>
      <c r="X76" s="19">
        <f t="shared" si="19"/>
        <v>1</v>
      </c>
      <c r="Y76" s="98" t="s">
        <v>70</v>
      </c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VLOOKUP($A77,'17.6'!$A$9:$W$200,23,0)</f>
        <v>0</v>
      </c>
      <c r="E77" s="18">
        <v>6</v>
      </c>
      <c r="F77" s="18"/>
      <c r="G77" s="18"/>
      <c r="H77" s="12">
        <f t="shared" si="15"/>
        <v>6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6</v>
      </c>
      <c r="W77" s="18">
        <v>4</v>
      </c>
      <c r="X77" s="19">
        <f t="shared" si="19"/>
        <v>-2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VLOOKUP($A78,'17.6'!$A$9:$W$200,23,0)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VLOOKUP($A79,'17.6'!$A$9:$W$200,23,0)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VLOOKUP($A80,'17.6'!$A$9:$W$200,23,0)</f>
        <v>2</v>
      </c>
      <c r="E80" s="18">
        <v>6</v>
      </c>
      <c r="F80" s="18"/>
      <c r="G80" s="18"/>
      <c r="H80" s="12">
        <f t="shared" si="15"/>
        <v>6</v>
      </c>
      <c r="I80" s="18">
        <v>3</v>
      </c>
      <c r="J80" s="18"/>
      <c r="K80" s="18"/>
      <c r="L80" s="12">
        <f t="shared" si="16"/>
        <v>3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5</v>
      </c>
      <c r="W80" s="18">
        <v>5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VLOOKUP($A81,'17.6'!$A$9:$W$200,23,0)</f>
        <v>2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3</v>
      </c>
      <c r="W81" s="18">
        <v>3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VLOOKUP($A82,'17.6'!$A$9:$W$200,23,0)</f>
        <v>0</v>
      </c>
      <c r="E82" s="18">
        <v>6</v>
      </c>
      <c r="F82" s="18"/>
      <c r="G82" s="18"/>
      <c r="H82" s="12">
        <f t="shared" si="15"/>
        <v>6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5</v>
      </c>
      <c r="W82" s="18">
        <v>5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VLOOKUP($A83,'17.6'!$A$9:$W$200,23,0)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VLOOKUP($A84,'17.6'!$A$9:$W$200,23,0)</f>
        <v>5</v>
      </c>
      <c r="E84" s="18"/>
      <c r="F84" s="18"/>
      <c r="G84" s="18"/>
      <c r="H84" s="12">
        <f>SUM(E84:G84)</f>
        <v>0</v>
      </c>
      <c r="I84" s="18">
        <v>1</v>
      </c>
      <c r="J84" s="18"/>
      <c r="K84" s="18"/>
      <c r="L84" s="12">
        <f t="shared" si="16"/>
        <v>1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4</v>
      </c>
      <c r="W84" s="18">
        <v>4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VLOOKUP($A85,'17.6'!$A$9:$W$200,23,0)</f>
        <v>2</v>
      </c>
      <c r="E85" s="18">
        <v>2</v>
      </c>
      <c r="F85" s="18"/>
      <c r="G85" s="18"/>
      <c r="H85" s="12">
        <f t="shared" si="15"/>
        <v>2</v>
      </c>
      <c r="I85" s="18">
        <v>2</v>
      </c>
      <c r="J85" s="18"/>
      <c r="K85" s="18"/>
      <c r="L85" s="12">
        <f t="shared" si="16"/>
        <v>2</v>
      </c>
      <c r="M85" s="18"/>
      <c r="N85" s="18"/>
      <c r="O85" s="18"/>
      <c r="P85" s="18"/>
      <c r="Q85" s="18"/>
      <c r="R85" s="14">
        <f t="shared" si="5"/>
        <v>0</v>
      </c>
      <c r="S85" s="18"/>
      <c r="T85" s="18"/>
      <c r="U85" s="12">
        <f t="shared" si="17"/>
        <v>0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VLOOKUP($A86,'17.6'!$A$9:$W$200,23,0)</f>
        <v>2</v>
      </c>
      <c r="E86" s="18">
        <v>1</v>
      </c>
      <c r="F86" s="18"/>
      <c r="G86" s="18"/>
      <c r="H86" s="12">
        <f t="shared" si="15"/>
        <v>1</v>
      </c>
      <c r="I86" s="18">
        <v>1</v>
      </c>
      <c r="J86" s="18"/>
      <c r="K86" s="18"/>
      <c r="L86" s="12">
        <f t="shared" si="16"/>
        <v>1</v>
      </c>
      <c r="M86" s="18">
        <v>1</v>
      </c>
      <c r="N86" s="18"/>
      <c r="O86" s="18"/>
      <c r="P86" s="18"/>
      <c r="Q86" s="18"/>
      <c r="R86" s="14">
        <f t="shared" si="5"/>
        <v>1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VLOOKUP($A87,'17.6'!$A$9:$W$200,23,0)</f>
        <v>6</v>
      </c>
      <c r="E87" s="18">
        <v>2</v>
      </c>
      <c r="F87" s="18"/>
      <c r="G87" s="18"/>
      <c r="H87" s="12">
        <f t="shared" si="15"/>
        <v>2</v>
      </c>
      <c r="I87" s="18">
        <v>4</v>
      </c>
      <c r="J87" s="18"/>
      <c r="K87" s="18"/>
      <c r="L87" s="12">
        <f t="shared" si="16"/>
        <v>4</v>
      </c>
      <c r="M87" s="18">
        <v>2</v>
      </c>
      <c r="N87" s="18"/>
      <c r="O87" s="18"/>
      <c r="P87" s="18"/>
      <c r="Q87" s="18"/>
      <c r="R87" s="14">
        <f t="shared" ref="R87:R155" si="20">SUM(M87:Q87)</f>
        <v>2</v>
      </c>
      <c r="S87" s="18"/>
      <c r="T87" s="18"/>
      <c r="U87" s="12">
        <f t="shared" si="17"/>
        <v>0</v>
      </c>
      <c r="V87" s="12">
        <f t="shared" si="18"/>
        <v>2</v>
      </c>
      <c r="W87" s="18">
        <v>2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VLOOKUP($A88,'17.6'!$A$9:$W$200,23,0)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VLOOKUP($A89,'17.6'!$A$9:$W$200,23,0)</f>
        <v>1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VLOOKUP($A90,'17.6'!$A$9:$W$200,23,0)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VLOOKUP($A92,'17.6'!$A$9:$W$200,23,0)</f>
        <v>1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VLOOKUP($A93,'17.6'!$A$9:$W$200,23,0)</f>
        <v>1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VLOOKUP($A94,'17.6'!$A$9:$W$200,23,0)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VLOOKUP($A95,'17.6'!$A$9:$W$200,23,0)</f>
        <v>2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>
        <v>1</v>
      </c>
      <c r="T95" s="18"/>
      <c r="U95" s="12">
        <f t="shared" si="22"/>
        <v>1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VLOOKUP($A96,'17.6'!$A$9:$W$200,23,0)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>
        <v>1</v>
      </c>
      <c r="T96" s="18"/>
      <c r="U96" s="12">
        <f>S96+T96</f>
        <v>1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VLOOKUP($A97,'17.6'!$A$9:$W$200,23,0)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VLOOKUP($A98,'17.6'!$A$9:$W$200,23,0)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VLOOKUP($A99,'17.6'!$A$9:$W$200,23,0)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VLOOKUP($A100,'17.6'!$A$9:$W$200,23,0)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VLOOKUP($A101,'17.6'!$A$9:$W$200,23,0)</f>
        <v>2</v>
      </c>
      <c r="E101" s="18"/>
      <c r="F101" s="18"/>
      <c r="G101" s="18"/>
      <c r="H101" s="12">
        <f t="shared" si="12"/>
        <v>0</v>
      </c>
      <c r="I101" s="18">
        <v>1</v>
      </c>
      <c r="J101" s="18"/>
      <c r="K101" s="18"/>
      <c r="L101" s="12">
        <f t="shared" si="16"/>
        <v>1</v>
      </c>
      <c r="M101" s="18"/>
      <c r="N101" s="18"/>
      <c r="O101" s="18"/>
      <c r="P101" s="18"/>
      <c r="Q101" s="18"/>
      <c r="R101" s="14">
        <f t="shared" si="20"/>
        <v>0</v>
      </c>
      <c r="S101" s="18">
        <v>1</v>
      </c>
      <c r="T101" s="18"/>
      <c r="U101" s="12">
        <f t="shared" si="22"/>
        <v>1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VLOOKUP($A102,'17.6'!$A$9:$W$200,23,0)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VLOOKUP($A103,'17.6'!$A$9:$W$200,23,0)</f>
        <v>0</v>
      </c>
      <c r="E103" s="18">
        <v>1</v>
      </c>
      <c r="F103" s="18"/>
      <c r="G103" s="18"/>
      <c r="H103" s="12">
        <f t="shared" si="12"/>
        <v>1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VLOOKUP($A104,'17.6'!$A$9:$W$200,23,0)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VLOOKUP($A105,'17.6'!$A$9:$W$200,23,0)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VLOOKUP($A106,'17.6'!$A$9:$W$200,23,0)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VLOOKUP($A107,'17.6'!$A$9:$W$200,23,0)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VLOOKUP($A108,'17.6'!$A$9:$W$200,23,0)</f>
        <v>0</v>
      </c>
      <c r="E108" s="18">
        <v>12</v>
      </c>
      <c r="F108" s="18"/>
      <c r="G108" s="18"/>
      <c r="H108" s="12">
        <f>SUM(E108:G108)</f>
        <v>12</v>
      </c>
      <c r="I108" s="18">
        <v>8</v>
      </c>
      <c r="J108" s="18"/>
      <c r="K108" s="18"/>
      <c r="L108" s="12">
        <f t="shared" si="16"/>
        <v>8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4</v>
      </c>
      <c r="W108" s="18">
        <v>4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VLOOKUP($A109,'17.6'!$A$9:$W$200,23,0)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VLOOKUP($A110,'17.6'!$A$9:$W$200,23,0)</f>
        <v>7</v>
      </c>
      <c r="E110" s="18"/>
      <c r="F110" s="18"/>
      <c r="G110" s="18"/>
      <c r="H110" s="12">
        <f>SUM(E110:G110)</f>
        <v>0</v>
      </c>
      <c r="I110" s="18">
        <v>4</v>
      </c>
      <c r="J110" s="18"/>
      <c r="K110" s="18"/>
      <c r="L110" s="12">
        <f t="shared" si="16"/>
        <v>4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3</v>
      </c>
      <c r="W110" s="18">
        <v>3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VLOOKUP($A111,'17.6'!$A$9:$W$200,23,0)</f>
        <v>1</v>
      </c>
      <c r="E111" s="18">
        <v>8</v>
      </c>
      <c r="F111" s="18"/>
      <c r="G111" s="18"/>
      <c r="H111" s="12">
        <f t="shared" si="12"/>
        <v>8</v>
      </c>
      <c r="I111" s="18">
        <v>3</v>
      </c>
      <c r="J111" s="18"/>
      <c r="K111" s="18"/>
      <c r="L111" s="12">
        <f t="shared" si="16"/>
        <v>3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6</v>
      </c>
      <c r="W111" s="18">
        <v>6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VLOOKUP($A112,'17.6'!$A$9:$W$200,23,0)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VLOOKUP($A113,'17.6'!$A$9:$W$200,23,0)</f>
        <v>8</v>
      </c>
      <c r="E113" s="18"/>
      <c r="F113" s="18"/>
      <c r="G113" s="18"/>
      <c r="H113" s="12">
        <f t="shared" si="12"/>
        <v>0</v>
      </c>
      <c r="I113" s="18">
        <v>3</v>
      </c>
      <c r="J113" s="18"/>
      <c r="K113" s="18"/>
      <c r="L113" s="12">
        <f t="shared" si="16"/>
        <v>3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5</v>
      </c>
      <c r="W113" s="18">
        <v>4</v>
      </c>
      <c r="X113" s="19">
        <f t="shared" si="26"/>
        <v>-1</v>
      </c>
      <c r="Y113" s="21" t="s">
        <v>259</v>
      </c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VLOOKUP($A114,'17.6'!$A$9:$W$200,23,0)</f>
        <v>15</v>
      </c>
      <c r="E114" s="18"/>
      <c r="F114" s="18"/>
      <c r="G114" s="18"/>
      <c r="H114" s="12">
        <f>SUM(E114:G114)</f>
        <v>0</v>
      </c>
      <c r="I114" s="18">
        <v>10</v>
      </c>
      <c r="J114" s="18"/>
      <c r="K114" s="18"/>
      <c r="L114" s="12">
        <f t="shared" si="16"/>
        <v>10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5</v>
      </c>
      <c r="W114" s="18">
        <v>3</v>
      </c>
      <c r="X114" s="19">
        <f>W114-V114</f>
        <v>-2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VLOOKUP($A115,'17.6'!$A$9:$W$200,23,0)</f>
        <v>15</v>
      </c>
      <c r="E115" s="18"/>
      <c r="F115" s="18"/>
      <c r="G115" s="18"/>
      <c r="H115" s="12">
        <f>SUM(E115:G115)</f>
        <v>0</v>
      </c>
      <c r="I115" s="18">
        <v>7</v>
      </c>
      <c r="J115" s="18"/>
      <c r="K115" s="18"/>
      <c r="L115" s="12">
        <f t="shared" si="16"/>
        <v>7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8</v>
      </c>
      <c r="W115" s="18">
        <v>10</v>
      </c>
      <c r="X115" s="19">
        <f>W115-V115</f>
        <v>2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VLOOKUP($A116,'17.6'!$A$9:$W$200,23,0)</f>
        <v>15</v>
      </c>
      <c r="E116" s="18"/>
      <c r="F116" s="18"/>
      <c r="G116" s="18"/>
      <c r="H116" s="12">
        <f>SUM(E116:G116)</f>
        <v>0</v>
      </c>
      <c r="I116" s="18">
        <v>3</v>
      </c>
      <c r="J116" s="18"/>
      <c r="K116" s="18"/>
      <c r="L116" s="12">
        <f t="shared" si="16"/>
        <v>3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12</v>
      </c>
      <c r="W116" s="18">
        <v>12</v>
      </c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VLOOKUP($A117,'17.6'!$A$9:$W$200,23,0)</f>
        <v>4</v>
      </c>
      <c r="E117" s="18"/>
      <c r="F117" s="18"/>
      <c r="G117" s="18"/>
      <c r="H117" s="12">
        <f t="shared" si="12"/>
        <v>0</v>
      </c>
      <c r="I117" s="18">
        <v>4</v>
      </c>
      <c r="J117" s="18"/>
      <c r="K117" s="18"/>
      <c r="L117" s="12">
        <f t="shared" si="16"/>
        <v>4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VLOOKUP($A118,'17.6'!$A$9:$W$200,23,0)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VLOOKUP($A119,'17.6'!$A$9:$W$200,23,0)</f>
        <v>9</v>
      </c>
      <c r="E119" s="18"/>
      <c r="F119" s="18"/>
      <c r="G119" s="18"/>
      <c r="H119" s="12">
        <f t="shared" ref="H119:H129" si="27">SUM(E119:G119)</f>
        <v>0</v>
      </c>
      <c r="I119" s="18">
        <v>4</v>
      </c>
      <c r="J119" s="18"/>
      <c r="K119" s="18"/>
      <c r="L119" s="12">
        <f t="shared" si="16"/>
        <v>4</v>
      </c>
      <c r="M119" s="18"/>
      <c r="N119" s="18"/>
      <c r="O119" s="18"/>
      <c r="P119" s="18"/>
      <c r="Q119" s="18"/>
      <c r="R119" s="14">
        <f t="shared" si="20"/>
        <v>0</v>
      </c>
      <c r="S119" s="18">
        <v>1</v>
      </c>
      <c r="T119" s="18"/>
      <c r="U119" s="12">
        <f t="shared" ref="U119:U131" si="28">S119+T119</f>
        <v>1</v>
      </c>
      <c r="V119" s="12">
        <f t="shared" ref="V119:V131" si="29">D119+H119-L119-R119-U119</f>
        <v>4</v>
      </c>
      <c r="W119" s="18">
        <v>4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VLOOKUP($A120,'17.6'!$A$9:$W$200,23,0)</f>
        <v>7</v>
      </c>
      <c r="E120" s="18"/>
      <c r="F120" s="18"/>
      <c r="G120" s="18"/>
      <c r="H120" s="12">
        <f t="shared" si="27"/>
        <v>0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>
        <v>1</v>
      </c>
      <c r="T120" s="18"/>
      <c r="U120" s="12">
        <f t="shared" si="28"/>
        <v>1</v>
      </c>
      <c r="V120" s="12">
        <f t="shared" si="29"/>
        <v>5</v>
      </c>
      <c r="W120" s="18">
        <v>5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VLOOKUP($A121,'17.6'!$A$9:$W$200,23,0)</f>
        <v>49</v>
      </c>
      <c r="E121" s="18"/>
      <c r="F121" s="18"/>
      <c r="G121" s="18"/>
      <c r="H121" s="12">
        <f t="shared" si="27"/>
        <v>0</v>
      </c>
      <c r="I121" s="18">
        <v>32</v>
      </c>
      <c r="J121" s="18"/>
      <c r="K121" s="18"/>
      <c r="L121" s="12">
        <f t="shared" si="16"/>
        <v>32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17</v>
      </c>
      <c r="W121" s="18">
        <v>17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VLOOKUP($A122,'17.6'!$A$9:$W$200,23,0)</f>
        <v>13</v>
      </c>
      <c r="E122" s="18">
        <v>20</v>
      </c>
      <c r="F122" s="18"/>
      <c r="G122" s="18"/>
      <c r="H122" s="12">
        <f t="shared" si="27"/>
        <v>20</v>
      </c>
      <c r="I122" s="18">
        <v>10</v>
      </c>
      <c r="J122" s="18"/>
      <c r="K122" s="18"/>
      <c r="L122" s="12">
        <f t="shared" si="16"/>
        <v>10</v>
      </c>
      <c r="M122" s="18"/>
      <c r="N122" s="18"/>
      <c r="O122" s="18"/>
      <c r="P122" s="18"/>
      <c r="Q122" s="18"/>
      <c r="R122" s="14">
        <f t="shared" si="20"/>
        <v>0</v>
      </c>
      <c r="S122" s="18">
        <v>1</v>
      </c>
      <c r="T122" s="18"/>
      <c r="U122" s="12">
        <f t="shared" si="28"/>
        <v>1</v>
      </c>
      <c r="V122" s="12">
        <f t="shared" si="29"/>
        <v>22</v>
      </c>
      <c r="W122" s="18">
        <v>22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VLOOKUP($A123,'17.6'!$A$9:$W$200,23,0)</f>
        <v>7</v>
      </c>
      <c r="E123" s="18"/>
      <c r="F123" s="18"/>
      <c r="G123" s="18"/>
      <c r="H123" s="12">
        <f>SUM(E123:G123)</f>
        <v>0</v>
      </c>
      <c r="I123" s="18">
        <v>4</v>
      </c>
      <c r="J123" s="18"/>
      <c r="K123" s="18"/>
      <c r="L123" s="12">
        <f t="shared" si="16"/>
        <v>4</v>
      </c>
      <c r="M123" s="18"/>
      <c r="N123" s="18"/>
      <c r="O123" s="18"/>
      <c r="P123" s="18"/>
      <c r="Q123" s="18"/>
      <c r="R123" s="14">
        <f>SUM(M123:Q123)</f>
        <v>0</v>
      </c>
      <c r="S123" s="18">
        <v>1</v>
      </c>
      <c r="T123" s="18"/>
      <c r="U123" s="12">
        <f>S123+T123</f>
        <v>1</v>
      </c>
      <c r="V123" s="12">
        <f t="shared" si="29"/>
        <v>2</v>
      </c>
      <c r="W123" s="18">
        <v>2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VLOOKUP($A124,'17.6'!$A$9:$W$200,23,0)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VLOOKUP($A125,'17.6'!$A$9:$W$200,23,0)</f>
        <v>18</v>
      </c>
      <c r="E125" s="18">
        <v>71</v>
      </c>
      <c r="F125" s="18"/>
      <c r="G125" s="18"/>
      <c r="H125" s="12">
        <f t="shared" si="27"/>
        <v>71</v>
      </c>
      <c r="I125" s="18">
        <v>18</v>
      </c>
      <c r="J125" s="18"/>
      <c r="K125" s="18"/>
      <c r="L125" s="12">
        <f t="shared" si="16"/>
        <v>18</v>
      </c>
      <c r="M125" s="18"/>
      <c r="N125" s="18"/>
      <c r="O125" s="18"/>
      <c r="P125" s="18"/>
      <c r="Q125" s="18"/>
      <c r="R125" s="14">
        <f t="shared" si="20"/>
        <v>0</v>
      </c>
      <c r="S125" s="18">
        <v>11</v>
      </c>
      <c r="T125" s="18"/>
      <c r="U125" s="12">
        <f t="shared" si="28"/>
        <v>11</v>
      </c>
      <c r="V125" s="12">
        <f t="shared" si="29"/>
        <v>60</v>
      </c>
      <c r="W125" s="18">
        <f>28+35</f>
        <v>63</v>
      </c>
      <c r="X125" s="19">
        <f t="shared" si="30"/>
        <v>3</v>
      </c>
      <c r="Y125" s="21" t="s">
        <v>135</v>
      </c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VLOOKUP($A126,'17.6'!$A$9:$W$200,23,0)</f>
        <v>2</v>
      </c>
      <c r="E126" s="18">
        <v>4</v>
      </c>
      <c r="F126" s="18"/>
      <c r="G126" s="18"/>
      <c r="H126" s="12">
        <f t="shared" si="27"/>
        <v>4</v>
      </c>
      <c r="I126" s="18"/>
      <c r="J126" s="18"/>
      <c r="K126" s="18"/>
      <c r="L126" s="12">
        <f t="shared" si="16"/>
        <v>0</v>
      </c>
      <c r="M126" s="18">
        <v>2</v>
      </c>
      <c r="N126" s="18"/>
      <c r="O126" s="18"/>
      <c r="P126" s="18"/>
      <c r="Q126" s="18"/>
      <c r="R126" s="14">
        <f t="shared" si="20"/>
        <v>2</v>
      </c>
      <c r="S126" s="18"/>
      <c r="T126" s="18"/>
      <c r="U126" s="12">
        <f t="shared" si="28"/>
        <v>0</v>
      </c>
      <c r="V126" s="12">
        <f t="shared" si="29"/>
        <v>4</v>
      </c>
      <c r="W126" s="18">
        <v>4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VLOOKUP($A127,'17.6'!$A$9:$W$200,23,0)</f>
        <v>13</v>
      </c>
      <c r="E127" s="18"/>
      <c r="F127" s="18"/>
      <c r="G127" s="18"/>
      <c r="H127" s="12">
        <f t="shared" si="27"/>
        <v>0</v>
      </c>
      <c r="I127" s="18">
        <v>9</v>
      </c>
      <c r="J127" s="18"/>
      <c r="K127" s="18"/>
      <c r="L127" s="12">
        <f t="shared" si="16"/>
        <v>9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4</v>
      </c>
      <c r="W127" s="18">
        <v>4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VLOOKUP($A128,'17.6'!$A$9:$W$200,23,0)</f>
        <v>24</v>
      </c>
      <c r="E128" s="18">
        <v>14</v>
      </c>
      <c r="F128" s="18"/>
      <c r="G128" s="18"/>
      <c r="H128" s="12">
        <f t="shared" si="27"/>
        <v>14</v>
      </c>
      <c r="I128" s="18">
        <v>20</v>
      </c>
      <c r="J128" s="18"/>
      <c r="K128" s="18"/>
      <c r="L128" s="12">
        <f t="shared" si="16"/>
        <v>20</v>
      </c>
      <c r="M128" s="18"/>
      <c r="N128" s="18"/>
      <c r="O128" s="18"/>
      <c r="P128" s="18"/>
      <c r="Q128" s="18"/>
      <c r="R128" s="14">
        <f t="shared" si="20"/>
        <v>0</v>
      </c>
      <c r="S128" s="18">
        <v>1</v>
      </c>
      <c r="T128" s="18"/>
      <c r="U128" s="12">
        <f t="shared" si="28"/>
        <v>1</v>
      </c>
      <c r="V128" s="12">
        <f t="shared" si="29"/>
        <v>17</v>
      </c>
      <c r="W128" s="18">
        <v>17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VLOOKUP($A129,'17.6'!$A$9:$W$200,23,0)</f>
        <v>5</v>
      </c>
      <c r="E129" s="18">
        <v>28</v>
      </c>
      <c r="F129" s="18"/>
      <c r="G129" s="18"/>
      <c r="H129" s="12">
        <f t="shared" si="27"/>
        <v>28</v>
      </c>
      <c r="I129" s="18">
        <v>21</v>
      </c>
      <c r="J129" s="18"/>
      <c r="K129" s="18"/>
      <c r="L129" s="12">
        <f t="shared" si="16"/>
        <v>21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12</v>
      </c>
      <c r="W129" s="18">
        <v>12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VLOOKUP($A130,'17.6'!$A$9:$W$200,23,0)</f>
        <v>18</v>
      </c>
      <c r="E130" s="18">
        <v>14</v>
      </c>
      <c r="F130" s="18"/>
      <c r="G130" s="18"/>
      <c r="H130" s="12">
        <f t="shared" si="12"/>
        <v>14</v>
      </c>
      <c r="I130" s="18">
        <v>17</v>
      </c>
      <c r="J130" s="18"/>
      <c r="K130" s="18"/>
      <c r="L130" s="12">
        <f t="shared" si="16"/>
        <v>17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15</v>
      </c>
      <c r="W130" s="18">
        <v>15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>
        <v>3</v>
      </c>
      <c r="F131" s="18"/>
      <c r="G131" s="18"/>
      <c r="H131" s="12">
        <f t="shared" si="12"/>
        <v>3</v>
      </c>
      <c r="I131" s="18"/>
      <c r="J131" s="18">
        <v>2</v>
      </c>
      <c r="K131" s="18"/>
      <c r="L131" s="12">
        <f t="shared" si="16"/>
        <v>2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1</v>
      </c>
      <c r="W131" s="18">
        <v>1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VLOOKUP($A132,'17.6'!$A$9:$W$200,23,0)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VLOOKUP($A133,'17.6'!$A$9:$W$200,23,0)</f>
        <v>0</v>
      </c>
      <c r="E133" s="18">
        <v>20</v>
      </c>
      <c r="F133" s="18"/>
      <c r="G133" s="18"/>
      <c r="H133" s="12">
        <f t="shared" ref="H133:H156" si="31">SUM(E133:G133)</f>
        <v>20</v>
      </c>
      <c r="I133" s="18">
        <v>4</v>
      </c>
      <c r="J133" s="18"/>
      <c r="K133" s="18"/>
      <c r="L133" s="12">
        <f t="shared" si="16"/>
        <v>4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16</v>
      </c>
      <c r="W133" s="18">
        <v>16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VLOOKUP($A134,'17.6'!$A$9:$W$200,23,0)</f>
        <v>0</v>
      </c>
      <c r="E134" s="18">
        <v>25</v>
      </c>
      <c r="F134" s="18"/>
      <c r="G134" s="18"/>
      <c r="H134" s="12">
        <f t="shared" si="31"/>
        <v>25</v>
      </c>
      <c r="I134" s="18">
        <v>7</v>
      </c>
      <c r="J134" s="18"/>
      <c r="K134" s="18"/>
      <c r="L134" s="12">
        <f t="shared" si="16"/>
        <v>7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18</v>
      </c>
      <c r="W134" s="18">
        <v>18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VLOOKUP($A135,'17.6'!$A$9:$W$200,23,0)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VLOOKUP($A136,'17.6'!$A$9:$W$200,23,0)</f>
        <v>37</v>
      </c>
      <c r="E136" s="18"/>
      <c r="F136" s="18"/>
      <c r="G136" s="18"/>
      <c r="H136" s="12">
        <f>SUM(E136:G136)</f>
        <v>0</v>
      </c>
      <c r="I136" s="18">
        <v>6</v>
      </c>
      <c r="J136" s="18"/>
      <c r="K136" s="18"/>
      <c r="L136" s="12">
        <f t="shared" si="16"/>
        <v>6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31</v>
      </c>
      <c r="W136" s="18">
        <v>31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VLOOKUP($A137,'17.6'!$A$9:$W$200,23,0)</f>
        <v>21</v>
      </c>
      <c r="E137" s="18"/>
      <c r="F137" s="18"/>
      <c r="G137" s="18"/>
      <c r="H137" s="12">
        <f>SUM(E137:G137)</f>
        <v>0</v>
      </c>
      <c r="I137" s="18">
        <v>5</v>
      </c>
      <c r="J137" s="18"/>
      <c r="K137" s="18"/>
      <c r="L137" s="12">
        <f t="shared" si="16"/>
        <v>5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16</v>
      </c>
      <c r="W137" s="18">
        <v>16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VLOOKUP($A138,'17.6'!$A$9:$W$200,23,0)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VLOOKUP($A139,'17.6'!$A$9:$W$200,23,0)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VLOOKUP($A140,'17.6'!$A$9:$W$200,23,0)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VLOOKUP($A141,'17.6'!$A$9:$W$200,23,0)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VLOOKUP($A142,'17.6'!$A$9:$W$200,23,0)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VLOOKUP($A143,'17.6'!$A$9:$W$200,23,0)</f>
        <v>8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8</v>
      </c>
      <c r="W143" s="18">
        <v>8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VLOOKUP($A144,'17.6'!$A$9:$W$200,23,0)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VLOOKUP($A145,'17.6'!$A$9:$W$200,23,0)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VLOOKUP($A146,'17.6'!$A$9:$W$200,23,0)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VLOOKUP($A147,'17.6'!$A$9:$W$200,23,0)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VLOOKUP($A148,'17.6'!$A$9:$W$200,23,0)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VLOOKUP($A149,'17.6'!$A$9:$W$200,23,0)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VLOOKUP($A150,'17.6'!$A$9:$W$200,23,0)</f>
        <v>10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10</v>
      </c>
      <c r="W150" s="18">
        <v>10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VLOOKUP($A151,'17.6'!$A$9:$W$200,23,0)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VLOOKUP($A152,'17.6'!$A$9:$W$200,23,0)</f>
        <v>7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7</v>
      </c>
      <c r="W152" s="18">
        <v>7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VLOOKUP($A153,'17.6'!$A$9:$W$200,23,0)</f>
        <v>10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10</v>
      </c>
      <c r="W153" s="18">
        <v>10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VLOOKUP($A154,'17.6'!$A$9:$W$200,23,0)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VLOOKUP($A155,'17.6'!$A$9:$W$200,23,0)</f>
        <v>62</v>
      </c>
      <c r="E155" s="18"/>
      <c r="F155" s="18"/>
      <c r="G155" s="18"/>
      <c r="H155" s="12">
        <f t="shared" si="31"/>
        <v>0</v>
      </c>
      <c r="I155" s="18">
        <v>8</v>
      </c>
      <c r="J155" s="18"/>
      <c r="K155" s="18"/>
      <c r="L155" s="12">
        <f t="shared" si="35"/>
        <v>8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54</v>
      </c>
      <c r="W155" s="18">
        <f>30+24</f>
        <v>54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VLOOKUP($A156,'17.6'!$A$9:$W$200,23,0)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VLOOKUP($A157,'17.6'!$A$9:$W$200,23,0)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VLOOKUP($A158,'17.6'!$A$9:$W$200,23,0)</f>
        <v>0</v>
      </c>
      <c r="E158" s="18"/>
      <c r="F158" s="18"/>
      <c r="G158" s="18"/>
      <c r="H158" s="12">
        <f t="shared" ref="H158:H197" si="41">SUM(E158:G158)</f>
        <v>0</v>
      </c>
      <c r="I158" s="18"/>
      <c r="J158" s="18"/>
      <c r="K158" s="18"/>
      <c r="L158" s="12">
        <f t="shared" si="35"/>
        <v>0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VLOOKUP($A159,'17.6'!$A$9:$W$200,23,0)</f>
        <v>0</v>
      </c>
      <c r="E159" s="18">
        <v>3</v>
      </c>
      <c r="F159" s="18"/>
      <c r="G159" s="18"/>
      <c r="H159" s="12">
        <f t="shared" si="41"/>
        <v>3</v>
      </c>
      <c r="I159" s="18">
        <v>3</v>
      </c>
      <c r="J159" s="18"/>
      <c r="K159" s="18"/>
      <c r="L159" s="12">
        <f t="shared" si="35"/>
        <v>3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VLOOKUP($A160,'17.6'!$A$9:$W$200,23,0)</f>
        <v>0</v>
      </c>
      <c r="E160" s="18">
        <v>7</v>
      </c>
      <c r="F160" s="18"/>
      <c r="G160" s="18"/>
      <c r="H160" s="12">
        <f t="shared" si="41"/>
        <v>7</v>
      </c>
      <c r="I160" s="18">
        <v>7</v>
      </c>
      <c r="J160" s="18"/>
      <c r="K160" s="18"/>
      <c r="L160" s="12">
        <f t="shared" si="35"/>
        <v>7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VLOOKUP($A161,'17.6'!$A$9:$W$200,23,0)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VLOOKUP($A162,'17.6'!$A$9:$W$200,23,0)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VLOOKUP($A163,'17.6'!$A$9:$W$200,23,0)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VLOOKUP($A164,'17.6'!$A$9:$W$200,23,0)</f>
        <v>0</v>
      </c>
      <c r="E164" s="18">
        <v>4</v>
      </c>
      <c r="F164" s="18"/>
      <c r="G164" s="18"/>
      <c r="H164" s="12">
        <f t="shared" si="41"/>
        <v>4</v>
      </c>
      <c r="I164" s="18">
        <v>4</v>
      </c>
      <c r="J164" s="18"/>
      <c r="K164" s="18"/>
      <c r="L164" s="12">
        <f t="shared" si="35"/>
        <v>4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VLOOKUP($A165,'17.6'!$A$9:$W$200,23,0)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VLOOKUP($A166,'17.6'!$A$9:$W$200,23,0)</f>
        <v>0</v>
      </c>
      <c r="E166" s="18"/>
      <c r="F166" s="18"/>
      <c r="G166" s="18"/>
      <c r="H166" s="12">
        <f t="shared" si="41"/>
        <v>0</v>
      </c>
      <c r="I166" s="18"/>
      <c r="J166" s="18"/>
      <c r="K166" s="18"/>
      <c r="L166" s="12">
        <f t="shared" si="35"/>
        <v>0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VLOOKUP($A167,'17.6'!$A$9:$W$200,23,0)</f>
        <v>0</v>
      </c>
      <c r="E167" s="18">
        <v>2</v>
      </c>
      <c r="F167" s="18"/>
      <c r="G167" s="18"/>
      <c r="H167" s="12">
        <f>SUM(E167:G167)</f>
        <v>2</v>
      </c>
      <c r="I167" s="18">
        <v>2</v>
      </c>
      <c r="J167" s="18"/>
      <c r="K167" s="18"/>
      <c r="L167" s="12">
        <f t="shared" si="35"/>
        <v>2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VLOOKUP($A168,'17.6'!$A$9:$W$200,23,0)</f>
        <v>0</v>
      </c>
      <c r="E168" s="18">
        <v>3</v>
      </c>
      <c r="F168" s="18"/>
      <c r="G168" s="18"/>
      <c r="H168" s="12">
        <f>SUM(E168:G168)</f>
        <v>3</v>
      </c>
      <c r="I168" s="18">
        <v>3</v>
      </c>
      <c r="J168" s="18"/>
      <c r="K168" s="18"/>
      <c r="L168" s="12">
        <f t="shared" si="35"/>
        <v>3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VLOOKUP($A169,'17.6'!$A$9:$W$200,23,0)</f>
        <v>0</v>
      </c>
      <c r="E169" s="18">
        <v>7</v>
      </c>
      <c r="F169" s="18"/>
      <c r="G169" s="18"/>
      <c r="H169" s="12">
        <f>SUM(E169:G169)</f>
        <v>7</v>
      </c>
      <c r="I169" s="18">
        <v>7</v>
      </c>
      <c r="J169" s="18"/>
      <c r="K169" s="18"/>
      <c r="L169" s="12">
        <f t="shared" si="35"/>
        <v>7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VLOOKUP($A170,'17.6'!$A$9:$W$200,23,0)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VLOOKUP($A171,'17.6'!$A$9:$W$200,23,0)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VLOOKUP($A172,'17.6'!$A$9:$W$200,23,0)</f>
        <v>0</v>
      </c>
      <c r="E172" s="18"/>
      <c r="F172" s="18"/>
      <c r="G172" s="18"/>
      <c r="H172" s="12">
        <f t="shared" si="41"/>
        <v>0</v>
      </c>
      <c r="I172" s="18"/>
      <c r="J172" s="18"/>
      <c r="K172" s="18"/>
      <c r="L172" s="12">
        <f t="shared" si="35"/>
        <v>0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VLOOKUP($A173,'17.6'!$A$9:$W$200,23,0)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VLOOKUP($A174,'17.6'!$A$9:$W$200,23,0)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VLOOKUP($A175,'17.6'!$A$9:$W$200,23,0)</f>
        <v>0</v>
      </c>
      <c r="E175" s="18">
        <v>1</v>
      </c>
      <c r="F175" s="18"/>
      <c r="G175" s="18"/>
      <c r="H175" s="12">
        <f t="shared" si="41"/>
        <v>1</v>
      </c>
      <c r="I175" s="18">
        <v>1</v>
      </c>
      <c r="J175" s="18"/>
      <c r="K175" s="18"/>
      <c r="L175" s="12">
        <f t="shared" si="35"/>
        <v>1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VLOOKUP($A176,'17.6'!$A$9:$W$200,23,0)</f>
        <v>24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VLOOKUP($A177,'17.6'!$A$9:$W$200,23,0)</f>
        <v>114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113</v>
      </c>
      <c r="W177" s="18">
        <v>113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VLOOKUP($A178,'17.6'!$A$9:$W$200,23,0)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VLOOKUP($A179,'17.6'!$A$9:$W$200,23,0)</f>
        <v>0</v>
      </c>
      <c r="E179" s="18">
        <v>7</v>
      </c>
      <c r="F179" s="18"/>
      <c r="G179" s="18"/>
      <c r="H179" s="12">
        <f t="shared" si="41"/>
        <v>7</v>
      </c>
      <c r="I179" s="18">
        <v>7</v>
      </c>
      <c r="J179" s="18"/>
      <c r="K179" s="18"/>
      <c r="L179" s="12">
        <f t="shared" si="35"/>
        <v>7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VLOOKUP($A180,'17.6'!$A$9:$W$200,23,0)</f>
        <v>0</v>
      </c>
      <c r="E180" s="18">
        <v>10</v>
      </c>
      <c r="F180" s="18"/>
      <c r="G180" s="18"/>
      <c r="H180" s="12">
        <f t="shared" si="41"/>
        <v>10</v>
      </c>
      <c r="I180" s="18">
        <v>10</v>
      </c>
      <c r="J180" s="18"/>
      <c r="K180" s="18"/>
      <c r="L180" s="12">
        <f t="shared" si="35"/>
        <v>10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VLOOKUP($A181,'17.6'!$A$9:$W$200,23,0)</f>
        <v>0</v>
      </c>
      <c r="E181" s="18">
        <v>8</v>
      </c>
      <c r="F181" s="18"/>
      <c r="G181" s="18"/>
      <c r="H181" s="12">
        <f t="shared" si="41"/>
        <v>8</v>
      </c>
      <c r="I181" s="18">
        <v>8</v>
      </c>
      <c r="J181" s="18"/>
      <c r="K181" s="18"/>
      <c r="L181" s="12">
        <f t="shared" si="35"/>
        <v>8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VLOOKUP($A182,'17.6'!$A$9:$W$200,23,0)</f>
        <v>0</v>
      </c>
      <c r="E182" s="18">
        <v>4</v>
      </c>
      <c r="F182" s="18"/>
      <c r="G182" s="18"/>
      <c r="H182" s="12">
        <f t="shared" si="41"/>
        <v>4</v>
      </c>
      <c r="I182" s="18">
        <v>4</v>
      </c>
      <c r="J182" s="18"/>
      <c r="K182" s="18"/>
      <c r="L182" s="12">
        <f t="shared" si="35"/>
        <v>4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VLOOKUP($A183,'17.6'!$A$9:$W$200,23,0)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VLOOKUP($A184,'17.6'!$A$9:$W$200,23,0)</f>
        <v>13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12</v>
      </c>
      <c r="W184" s="18">
        <v>12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VLOOKUP($A185,'17.6'!$A$9:$W$200,23,0)</f>
        <v>72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70</v>
      </c>
      <c r="W185" s="18">
        <f>22+48</f>
        <v>70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VLOOKUP($A186,'17.6'!$A$9:$W$200,23,0)</f>
        <v>78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76</v>
      </c>
      <c r="W186" s="18">
        <f>48+28</f>
        <v>76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VLOOKUP($A187,'17.6'!$A$9:$W$200,23,0)</f>
        <v>216</v>
      </c>
      <c r="E187" s="18"/>
      <c r="F187" s="18"/>
      <c r="G187" s="18"/>
      <c r="H187" s="12">
        <f t="shared" si="41"/>
        <v>0</v>
      </c>
      <c r="I187" s="18">
        <v>3</v>
      </c>
      <c r="J187" s="18"/>
      <c r="K187" s="18"/>
      <c r="L187" s="12">
        <f t="shared" si="35"/>
        <v>3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213</v>
      </c>
      <c r="W187" s="18">
        <f>204+9</f>
        <v>213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VLOOKUP($A188,'17.6'!$A$9:$W$200,23,0)</f>
        <v>94</v>
      </c>
      <c r="E188" s="18"/>
      <c r="F188" s="18"/>
      <c r="G188" s="18"/>
      <c r="H188" s="12">
        <f t="shared" si="41"/>
        <v>0</v>
      </c>
      <c r="I188" s="18">
        <v>2</v>
      </c>
      <c r="J188" s="18"/>
      <c r="K188" s="18"/>
      <c r="L188" s="12">
        <f t="shared" si="35"/>
        <v>2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92</v>
      </c>
      <c r="W188" s="18">
        <v>92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VLOOKUP($A189,'17.6'!$A$9:$W$200,23,0)</f>
        <v>41</v>
      </c>
      <c r="E189" s="18"/>
      <c r="F189" s="18"/>
      <c r="G189" s="18"/>
      <c r="H189" s="12">
        <f>SUM(E189:G189)</f>
        <v>0</v>
      </c>
      <c r="I189" s="18">
        <v>1</v>
      </c>
      <c r="J189" s="18"/>
      <c r="K189" s="18"/>
      <c r="L189" s="12">
        <f t="shared" si="35"/>
        <v>1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40</v>
      </c>
      <c r="W189" s="18">
        <v>40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VLOOKUP($A190,'17.6'!$A$9:$W$200,23,0)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VLOOKUP($A191,'17.6'!$A$9:$W$200,23,0)</f>
        <v>0</v>
      </c>
      <c r="E191" s="18">
        <v>6</v>
      </c>
      <c r="F191" s="18"/>
      <c r="G191" s="18"/>
      <c r="H191" s="12">
        <f t="shared" si="41"/>
        <v>6</v>
      </c>
      <c r="I191" s="18">
        <v>6</v>
      </c>
      <c r="J191" s="18"/>
      <c r="K191" s="18"/>
      <c r="L191" s="12">
        <f t="shared" si="35"/>
        <v>6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VLOOKUP($A192,'17.6'!$A$9:$W$200,23,0)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VLOOKUP($A193,'17.6'!$A$9:$W$200,23,0)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VLOOKUP($A194,'17.6'!$A$9:$W$200,23,0)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VLOOKUP($A195,'17.6'!$A$9:$W$200,23,0)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VLOOKUP($A196,'17.6'!$A$9:$W$200,23,0)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VLOOKUP($A197,'17.6'!$A$9:$W$200,23,0)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1112</v>
      </c>
      <c r="E200" s="34"/>
      <c r="F200" s="34"/>
      <c r="G200" s="34"/>
      <c r="H200" s="34"/>
      <c r="I200" s="33">
        <f>SUM(I9:I198)</f>
        <v>682</v>
      </c>
      <c r="J200" s="33">
        <f>SUM(J9:J198)</f>
        <v>2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8</v>
      </c>
      <c r="S200" s="33">
        <f>SUM(S9:S198)</f>
        <v>148</v>
      </c>
      <c r="T200" s="34"/>
      <c r="U200" s="34"/>
      <c r="V200" s="35"/>
      <c r="W200" s="33">
        <f>SUM(W9:W198)</f>
        <v>1137</v>
      </c>
      <c r="X200" s="33">
        <f>SUM(X9:X198)</f>
        <v>-2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74:Y75"/>
    <mergeCell ref="Y83:Y84"/>
    <mergeCell ref="R6:R7"/>
    <mergeCell ref="S6:S7"/>
    <mergeCell ref="T6:T7"/>
    <mergeCell ref="U6:U7"/>
    <mergeCell ref="Y44:Y46"/>
    <mergeCell ref="Y70:Y71"/>
    <mergeCell ref="Y76:Y77"/>
    <mergeCell ref="Y114:Y11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502" priority="28" stopIfTrue="1"/>
  </conditionalFormatting>
  <conditionalFormatting sqref="B132">
    <cfRule type="duplicateValues" dxfId="501" priority="27" stopIfTrue="1"/>
  </conditionalFormatting>
  <conditionalFormatting sqref="B118">
    <cfRule type="duplicateValues" dxfId="500" priority="26" stopIfTrue="1"/>
  </conditionalFormatting>
  <conditionalFormatting sqref="B198">
    <cfRule type="duplicateValues" dxfId="499" priority="25" stopIfTrue="1"/>
  </conditionalFormatting>
  <conditionalFormatting sqref="B201:B274">
    <cfRule type="duplicateValues" dxfId="498" priority="24" stopIfTrue="1"/>
  </conditionalFormatting>
  <conditionalFormatting sqref="B200">
    <cfRule type="duplicateValues" dxfId="497" priority="23" stopIfTrue="1"/>
  </conditionalFormatting>
  <conditionalFormatting sqref="I202">
    <cfRule type="duplicateValues" dxfId="496" priority="22" stopIfTrue="1"/>
  </conditionalFormatting>
  <conditionalFormatting sqref="I202">
    <cfRule type="duplicateValues" dxfId="495" priority="19" stopIfTrue="1"/>
    <cfRule type="duplicateValues" dxfId="494" priority="20" stopIfTrue="1"/>
    <cfRule type="duplicateValues" dxfId="493" priority="21" stopIfTrue="1"/>
  </conditionalFormatting>
  <conditionalFormatting sqref="B20">
    <cfRule type="duplicateValues" dxfId="492" priority="13" stopIfTrue="1"/>
  </conditionalFormatting>
  <conditionalFormatting sqref="B20">
    <cfRule type="duplicateValues" dxfId="491" priority="14" stopIfTrue="1"/>
  </conditionalFormatting>
  <conditionalFormatting sqref="B20">
    <cfRule type="duplicateValues" dxfId="490" priority="15" stopIfTrue="1"/>
  </conditionalFormatting>
  <conditionalFormatting sqref="B20">
    <cfRule type="duplicateValues" dxfId="489" priority="16" stopIfTrue="1"/>
    <cfRule type="duplicateValues" dxfId="488" priority="17" stopIfTrue="1"/>
    <cfRule type="duplicateValues" dxfId="487" priority="18" stopIfTrue="1"/>
  </conditionalFormatting>
  <conditionalFormatting sqref="A20:A25">
    <cfRule type="duplicateValues" dxfId="486" priority="12" stopIfTrue="1"/>
  </conditionalFormatting>
  <conditionalFormatting sqref="A26">
    <cfRule type="duplicateValues" dxfId="485" priority="11" stopIfTrue="1"/>
  </conditionalFormatting>
  <conditionalFormatting sqref="A27">
    <cfRule type="duplicateValues" dxfId="484" priority="10" stopIfTrue="1"/>
  </conditionalFormatting>
  <conditionalFormatting sqref="A28">
    <cfRule type="duplicateValues" dxfId="483" priority="9" stopIfTrue="1"/>
  </conditionalFormatting>
  <conditionalFormatting sqref="A29">
    <cfRule type="duplicateValues" dxfId="482" priority="8" stopIfTrue="1"/>
  </conditionalFormatting>
  <conditionalFormatting sqref="A30">
    <cfRule type="duplicateValues" dxfId="481" priority="7" stopIfTrue="1"/>
  </conditionalFormatting>
  <conditionalFormatting sqref="B275:B65318 B200 B5 B8:B19 B119:B131 B21:B117 B133:B197">
    <cfRule type="duplicateValues" dxfId="480" priority="29" stopIfTrue="1"/>
  </conditionalFormatting>
  <conditionalFormatting sqref="B275:B65318 B200 B5 B8:B19 B102:B117 B119:B131 B21:B99 B133:B197">
    <cfRule type="duplicateValues" dxfId="479" priority="30" stopIfTrue="1"/>
  </conditionalFormatting>
  <conditionalFormatting sqref="A200:A65318 A1:A5 A8:A19 A31:A198">
    <cfRule type="duplicateValues" dxfId="478" priority="31" stopIfTrue="1"/>
  </conditionalFormatting>
  <conditionalFormatting sqref="B200:B65318 B5 B8:B19 B21:B198">
    <cfRule type="duplicateValues" dxfId="477" priority="32" stopIfTrue="1"/>
  </conditionalFormatting>
  <conditionalFormatting sqref="B200:B65318 B1:B5 B8:B19 B21:B198">
    <cfRule type="duplicateValues" dxfId="476" priority="33" stopIfTrue="1"/>
    <cfRule type="duplicateValues" dxfId="475" priority="34" stopIfTrue="1"/>
    <cfRule type="duplicateValues" dxfId="474" priority="35" stopIfTrue="1"/>
  </conditionalFormatting>
  <conditionalFormatting sqref="Y17">
    <cfRule type="duplicateValues" dxfId="473" priority="1" stopIfTrue="1"/>
  </conditionalFormatting>
  <conditionalFormatting sqref="Y17">
    <cfRule type="duplicateValues" dxfId="472" priority="2" stopIfTrue="1"/>
  </conditionalFormatting>
  <conditionalFormatting sqref="Y17">
    <cfRule type="duplicateValues" dxfId="471" priority="3" stopIfTrue="1"/>
  </conditionalFormatting>
  <conditionalFormatting sqref="Y17">
    <cfRule type="duplicateValues" dxfId="470" priority="4" stopIfTrue="1"/>
    <cfRule type="duplicateValues" dxfId="469" priority="5" stopIfTrue="1"/>
    <cfRule type="duplicateValues" dxfId="46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17" activePane="bottomLeft" state="frozen"/>
      <selection activeCell="M32" sqref="M32"/>
      <selection pane="bottomLeft" activeCell="W125" sqref="W125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56" t="s">
        <v>3</v>
      </c>
      <c r="B4" s="5">
        <v>42540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58" t="s">
        <v>29</v>
      </c>
      <c r="P7" s="58" t="s">
        <v>30</v>
      </c>
      <c r="Q7" s="5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VLOOKUP($A9,'18.6'!$A$9:$W$200,23,0)</f>
        <v>0</v>
      </c>
      <c r="E9" s="18">
        <v>20</v>
      </c>
      <c r="F9" s="18"/>
      <c r="G9" s="18"/>
      <c r="H9" s="12">
        <f>SUM(E9:G9)</f>
        <v>20</v>
      </c>
      <c r="I9" s="18">
        <v>21</v>
      </c>
      <c r="J9" s="18"/>
      <c r="K9" s="18"/>
      <c r="L9" s="12">
        <f>SUM(I9:K9)</f>
        <v>21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-1</v>
      </c>
      <c r="W9" s="18"/>
      <c r="X9" s="52">
        <f t="shared" ref="X9:X52" si="2">W9-V9</f>
        <v>1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VLOOKUP($A10,'18.6'!$A$9:$W$200,23,0)</f>
        <v>0</v>
      </c>
      <c r="E10" s="18">
        <v>12</v>
      </c>
      <c r="F10" s="18"/>
      <c r="G10" s="18"/>
      <c r="H10" s="12">
        <f t="shared" ref="H10:H61" si="3">SUM(E10:G10)</f>
        <v>12</v>
      </c>
      <c r="I10" s="18">
        <v>12</v>
      </c>
      <c r="J10" s="18"/>
      <c r="K10" s="18"/>
      <c r="L10" s="12">
        <f t="shared" ref="L10:L73" si="4">SUM(I10:K10)</f>
        <v>12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VLOOKUP($A11,'18.6'!$A$9:$W$200,23,0)</f>
        <v>0</v>
      </c>
      <c r="E11" s="18">
        <v>12</v>
      </c>
      <c r="F11" s="18"/>
      <c r="G11" s="18"/>
      <c r="H11" s="12">
        <f t="shared" si="3"/>
        <v>12</v>
      </c>
      <c r="I11" s="18">
        <v>11</v>
      </c>
      <c r="J11" s="18"/>
      <c r="K11" s="18"/>
      <c r="L11" s="12">
        <f t="shared" si="4"/>
        <v>11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VLOOKUP($A12,'18.6'!$A$9:$W$200,23,0)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19</v>
      </c>
      <c r="J12" s="18"/>
      <c r="K12" s="18"/>
      <c r="L12" s="12">
        <f t="shared" si="4"/>
        <v>19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1</v>
      </c>
      <c r="W12" s="18"/>
      <c r="X12" s="19">
        <f t="shared" si="2"/>
        <v>-1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VLOOKUP($A13,'18.6'!$A$9:$W$200,23,0)</f>
        <v>15</v>
      </c>
      <c r="E13" s="18"/>
      <c r="F13" s="18"/>
      <c r="G13" s="18"/>
      <c r="H13" s="12">
        <f t="shared" si="3"/>
        <v>0</v>
      </c>
      <c r="I13" s="18">
        <v>7</v>
      </c>
      <c r="J13" s="18"/>
      <c r="K13" s="18"/>
      <c r="L13" s="12">
        <f t="shared" si="4"/>
        <v>7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8</v>
      </c>
      <c r="W13" s="18">
        <v>8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VLOOKUP($A14,'18.6'!$A$9:$W$200,23,0)</f>
        <v>0</v>
      </c>
      <c r="E14" s="18">
        <v>20</v>
      </c>
      <c r="F14" s="18"/>
      <c r="G14" s="18"/>
      <c r="H14" s="12">
        <f t="shared" si="3"/>
        <v>20</v>
      </c>
      <c r="I14" s="18">
        <v>20</v>
      </c>
      <c r="J14" s="18"/>
      <c r="K14" s="18"/>
      <c r="L14" s="12">
        <f t="shared" si="4"/>
        <v>20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VLOOKUP($A15,'18.6'!$A$9:$W$200,23,0)</f>
        <v>0</v>
      </c>
      <c r="E15" s="18">
        <v>12</v>
      </c>
      <c r="F15" s="18"/>
      <c r="G15" s="18"/>
      <c r="H15" s="12">
        <f t="shared" si="3"/>
        <v>12</v>
      </c>
      <c r="I15" s="18">
        <v>7</v>
      </c>
      <c r="J15" s="18"/>
      <c r="K15" s="18"/>
      <c r="L15" s="12">
        <f t="shared" si="4"/>
        <v>7</v>
      </c>
      <c r="M15" s="18"/>
      <c r="N15" s="18"/>
      <c r="O15" s="18"/>
      <c r="P15" s="18"/>
      <c r="Q15" s="18"/>
      <c r="R15" s="14">
        <f t="shared" si="5"/>
        <v>0</v>
      </c>
      <c r="S15" s="18">
        <v>5</v>
      </c>
      <c r="T15" s="18"/>
      <c r="U15" s="12">
        <f t="shared" si="0"/>
        <v>5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VLOOKUP($A16,'18.6'!$A$9:$W$200,23,0)</f>
        <v>0</v>
      </c>
      <c r="E16" s="18">
        <v>24</v>
      </c>
      <c r="F16" s="18"/>
      <c r="G16" s="18"/>
      <c r="H16" s="12">
        <f t="shared" si="3"/>
        <v>24</v>
      </c>
      <c r="I16" s="18">
        <v>17</v>
      </c>
      <c r="J16" s="18"/>
      <c r="K16" s="18"/>
      <c r="L16" s="12">
        <f t="shared" si="4"/>
        <v>17</v>
      </c>
      <c r="M16" s="18"/>
      <c r="N16" s="18"/>
      <c r="O16" s="18"/>
      <c r="P16" s="18"/>
      <c r="Q16" s="18"/>
      <c r="R16" s="14">
        <f t="shared" si="5"/>
        <v>0</v>
      </c>
      <c r="S16" s="18">
        <v>7</v>
      </c>
      <c r="T16" s="18"/>
      <c r="U16" s="12">
        <f t="shared" si="0"/>
        <v>7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VLOOKUP($A17,'18.6'!$A$9:$W$200,23,0)</f>
        <v>0</v>
      </c>
      <c r="E17" s="18">
        <v>10</v>
      </c>
      <c r="F17" s="18"/>
      <c r="G17" s="18"/>
      <c r="H17" s="12">
        <f>SUM(E17:G17)</f>
        <v>10</v>
      </c>
      <c r="I17" s="18">
        <v>10</v>
      </c>
      <c r="J17" s="18"/>
      <c r="K17" s="18"/>
      <c r="L17" s="12">
        <f t="shared" si="4"/>
        <v>10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VLOOKUP($A18,'18.6'!$A$9:$W$200,23,0)</f>
        <v>0</v>
      </c>
      <c r="E18" s="18">
        <v>32</v>
      </c>
      <c r="F18" s="18"/>
      <c r="G18" s="18"/>
      <c r="H18" s="12">
        <f>SUM(E18:G18)</f>
        <v>32</v>
      </c>
      <c r="I18" s="18">
        <v>29</v>
      </c>
      <c r="J18" s="18"/>
      <c r="K18" s="18"/>
      <c r="L18" s="12">
        <f t="shared" si="4"/>
        <v>29</v>
      </c>
      <c r="M18" s="18"/>
      <c r="N18" s="18"/>
      <c r="O18" s="18"/>
      <c r="P18" s="18"/>
      <c r="Q18" s="18"/>
      <c r="R18" s="14">
        <f>SUM(M18:Q18)</f>
        <v>0</v>
      </c>
      <c r="S18" s="18">
        <v>3</v>
      </c>
      <c r="T18" s="18"/>
      <c r="U18" s="12">
        <f>S18+T18</f>
        <v>3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VLOOKUP($A19,'18.6'!$A$9:$W$200,23,0)</f>
        <v>0</v>
      </c>
      <c r="E19" s="18">
        <v>12</v>
      </c>
      <c r="F19" s="18"/>
      <c r="G19" s="18"/>
      <c r="H19" s="12">
        <f>SUM(E19:G19)</f>
        <v>12</v>
      </c>
      <c r="I19" s="18">
        <v>13</v>
      </c>
      <c r="J19" s="18"/>
      <c r="K19" s="18"/>
      <c r="L19" s="12">
        <f t="shared" si="4"/>
        <v>13</v>
      </c>
      <c r="M19" s="18"/>
      <c r="N19" s="18"/>
      <c r="O19" s="18"/>
      <c r="P19" s="18"/>
      <c r="Q19" s="18"/>
      <c r="R19" s="14">
        <f>SUM(M19:Q19)</f>
        <v>0</v>
      </c>
      <c r="S19" s="18">
        <v>1</v>
      </c>
      <c r="T19" s="18"/>
      <c r="U19" s="12">
        <f>S19+T19</f>
        <v>1</v>
      </c>
      <c r="V19" s="12">
        <f t="shared" si="1"/>
        <v>-2</v>
      </c>
      <c r="W19" s="18"/>
      <c r="X19" s="19">
        <f>W19-V19</f>
        <v>2</v>
      </c>
      <c r="Y19" s="21" t="s">
        <v>135</v>
      </c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VLOOKUP($A20,'18.6'!$A$9:$W$200,23,0)</f>
        <v>0</v>
      </c>
      <c r="E20" s="18">
        <v>8</v>
      </c>
      <c r="F20" s="18"/>
      <c r="G20" s="18"/>
      <c r="H20" s="12">
        <f t="shared" si="3"/>
        <v>8</v>
      </c>
      <c r="I20" s="18">
        <v>8</v>
      </c>
      <c r="J20" s="18"/>
      <c r="K20" s="18"/>
      <c r="L20" s="12">
        <f t="shared" si="4"/>
        <v>8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VLOOKUP($A21,'18.6'!$A$9:$W$200,23,0)</f>
        <v>0</v>
      </c>
      <c r="E21" s="18">
        <v>12</v>
      </c>
      <c r="F21" s="18"/>
      <c r="G21" s="18"/>
      <c r="H21" s="12">
        <f t="shared" si="3"/>
        <v>12</v>
      </c>
      <c r="I21" s="18">
        <v>12</v>
      </c>
      <c r="J21" s="18"/>
      <c r="K21" s="18"/>
      <c r="L21" s="12">
        <f t="shared" si="4"/>
        <v>12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VLOOKUP($A22,'18.6'!$A$9:$W$200,23,0)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VLOOKUP($A23,'18.6'!$A$9:$W$200,23,0)</f>
        <v>6</v>
      </c>
      <c r="E23" s="18"/>
      <c r="F23" s="18"/>
      <c r="G23" s="18"/>
      <c r="H23" s="12">
        <f t="shared" si="3"/>
        <v>0</v>
      </c>
      <c r="I23" s="18">
        <v>5</v>
      </c>
      <c r="J23" s="18"/>
      <c r="K23" s="18"/>
      <c r="L23" s="12">
        <f t="shared" si="4"/>
        <v>5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1</v>
      </c>
      <c r="W23" s="18">
        <v>1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VLOOKUP($A24,'18.6'!$A$9:$W$200,23,0)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10</v>
      </c>
      <c r="J24" s="18"/>
      <c r="K24" s="18"/>
      <c r="L24" s="12">
        <f t="shared" si="4"/>
        <v>10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VLOOKUP($A25,'18.6'!$A$9:$W$200,23,0)</f>
        <v>0</v>
      </c>
      <c r="E25" s="18"/>
      <c r="F25" s="18"/>
      <c r="G25" s="18"/>
      <c r="H25" s="12">
        <f t="shared" si="3"/>
        <v>0</v>
      </c>
      <c r="I25" s="18"/>
      <c r="J25" s="18"/>
      <c r="K25" s="18"/>
      <c r="L25" s="12">
        <f t="shared" si="4"/>
        <v>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VLOOKUP($A26,'18.6'!$A$9:$W$200,23,0)</f>
        <v>0</v>
      </c>
      <c r="E26" s="18">
        <v>12</v>
      </c>
      <c r="F26" s="18"/>
      <c r="G26" s="18"/>
      <c r="H26" s="12">
        <f>SUM(E26:G26)</f>
        <v>12</v>
      </c>
      <c r="I26" s="18">
        <v>12</v>
      </c>
      <c r="J26" s="18"/>
      <c r="K26" s="18"/>
      <c r="L26" s="12">
        <f t="shared" si="4"/>
        <v>12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VLOOKUP($A27,'18.6'!$A$9:$W$200,23,0)</f>
        <v>10</v>
      </c>
      <c r="E27" s="18"/>
      <c r="F27" s="18"/>
      <c r="G27" s="18"/>
      <c r="H27" s="12">
        <f>SUM(E27:G27)</f>
        <v>0</v>
      </c>
      <c r="I27" s="18">
        <v>4</v>
      </c>
      <c r="J27" s="18"/>
      <c r="K27" s="18"/>
      <c r="L27" s="12">
        <f t="shared" si="4"/>
        <v>4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6</v>
      </c>
      <c r="W27" s="18">
        <v>6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VLOOKUP($A28,'18.6'!$A$9:$W$200,23,0)</f>
        <v>0</v>
      </c>
      <c r="E28" s="18">
        <v>12</v>
      </c>
      <c r="F28" s="18"/>
      <c r="G28" s="18"/>
      <c r="H28" s="12">
        <f>SUM(E28:G28)</f>
        <v>12</v>
      </c>
      <c r="I28" s="18">
        <v>10</v>
      </c>
      <c r="J28" s="18"/>
      <c r="K28" s="18"/>
      <c r="L28" s="12">
        <f t="shared" si="4"/>
        <v>10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2</v>
      </c>
      <c r="W28" s="18"/>
      <c r="X28" s="19">
        <f>W28-V28</f>
        <v>-2</v>
      </c>
      <c r="Y28" s="21" t="s">
        <v>43</v>
      </c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VLOOKUP($A29,'18.6'!$A$9:$W$200,23,0)</f>
        <v>0</v>
      </c>
      <c r="E29" s="18">
        <v>12</v>
      </c>
      <c r="F29" s="18"/>
      <c r="G29" s="18"/>
      <c r="H29" s="12">
        <f t="shared" si="3"/>
        <v>12</v>
      </c>
      <c r="I29" s="18">
        <v>3</v>
      </c>
      <c r="J29" s="18"/>
      <c r="K29" s="18"/>
      <c r="L29" s="12">
        <f t="shared" si="4"/>
        <v>3</v>
      </c>
      <c r="M29" s="18"/>
      <c r="N29" s="18"/>
      <c r="O29" s="18"/>
      <c r="P29" s="18"/>
      <c r="Q29" s="18"/>
      <c r="R29" s="14">
        <f t="shared" si="5"/>
        <v>0</v>
      </c>
      <c r="S29" s="18">
        <v>9</v>
      </c>
      <c r="T29" s="18"/>
      <c r="U29" s="12">
        <f t="shared" si="0"/>
        <v>9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VLOOKUP($A30,'18.6'!$A$9:$W$200,23,0)</f>
        <v>0</v>
      </c>
      <c r="E30" s="18">
        <v>10</v>
      </c>
      <c r="F30" s="18"/>
      <c r="G30" s="18"/>
      <c r="H30" s="12">
        <f>SUM(E30:G30)</f>
        <v>10</v>
      </c>
      <c r="I30" s="18">
        <v>8</v>
      </c>
      <c r="J30" s="18"/>
      <c r="K30" s="18"/>
      <c r="L30" s="12">
        <f t="shared" si="4"/>
        <v>8</v>
      </c>
      <c r="M30" s="18"/>
      <c r="N30" s="18"/>
      <c r="O30" s="18"/>
      <c r="P30" s="18"/>
      <c r="Q30" s="18"/>
      <c r="R30" s="14">
        <f>SUM(M30:Q30)</f>
        <v>0</v>
      </c>
      <c r="S30" s="18">
        <v>2</v>
      </c>
      <c r="T30" s="18"/>
      <c r="U30" s="12">
        <f>S30+T30</f>
        <v>2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VLOOKUP($A31,'18.6'!$A$9:$W$200,23,0)</f>
        <v>0</v>
      </c>
      <c r="E31" s="18">
        <v>12</v>
      </c>
      <c r="F31" s="18"/>
      <c r="G31" s="18"/>
      <c r="H31" s="12">
        <f t="shared" si="3"/>
        <v>12</v>
      </c>
      <c r="I31" s="18">
        <v>7</v>
      </c>
      <c r="J31" s="18"/>
      <c r="K31" s="18"/>
      <c r="L31" s="12">
        <f t="shared" si="4"/>
        <v>7</v>
      </c>
      <c r="M31" s="18"/>
      <c r="N31" s="18"/>
      <c r="O31" s="18"/>
      <c r="P31" s="18"/>
      <c r="Q31" s="18"/>
      <c r="R31" s="14">
        <f t="shared" si="5"/>
        <v>0</v>
      </c>
      <c r="S31" s="18">
        <v>5</v>
      </c>
      <c r="T31" s="18"/>
      <c r="U31" s="12">
        <f t="shared" si="0"/>
        <v>5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VLOOKUP($A32,'18.6'!$A$9:$W$200,23,0)</f>
        <v>0</v>
      </c>
      <c r="E32" s="18">
        <v>12</v>
      </c>
      <c r="F32" s="18"/>
      <c r="G32" s="18"/>
      <c r="H32" s="12">
        <f>SUM(E32:G32)</f>
        <v>12</v>
      </c>
      <c r="I32" s="18">
        <v>10</v>
      </c>
      <c r="J32" s="18"/>
      <c r="K32" s="18"/>
      <c r="L32" s="12">
        <f t="shared" si="4"/>
        <v>10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2</v>
      </c>
      <c r="W32" s="18"/>
      <c r="X32" s="19">
        <f>W32-V32</f>
        <v>-2</v>
      </c>
      <c r="Y32" s="21" t="s">
        <v>43</v>
      </c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VLOOKUP($A33,'18.6'!$A$9:$W$200,23,0)</f>
        <v>0</v>
      </c>
      <c r="E33" s="18">
        <v>12</v>
      </c>
      <c r="F33" s="18"/>
      <c r="G33" s="18"/>
      <c r="H33" s="12">
        <f t="shared" si="3"/>
        <v>12</v>
      </c>
      <c r="I33" s="18">
        <v>11</v>
      </c>
      <c r="J33" s="18"/>
      <c r="K33" s="18"/>
      <c r="L33" s="12">
        <f t="shared" si="4"/>
        <v>11</v>
      </c>
      <c r="M33" s="18"/>
      <c r="N33" s="18"/>
      <c r="O33" s="18"/>
      <c r="P33" s="18"/>
      <c r="Q33" s="18"/>
      <c r="R33" s="14">
        <f t="shared" si="5"/>
        <v>0</v>
      </c>
      <c r="S33" s="18">
        <v>1</v>
      </c>
      <c r="T33" s="18"/>
      <c r="U33" s="12">
        <f t="shared" si="0"/>
        <v>1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VLOOKUP($A34,'18.6'!$A$9:$W$200,23,0)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8</v>
      </c>
      <c r="J34" s="18"/>
      <c r="K34" s="18"/>
      <c r="L34" s="12">
        <f t="shared" si="4"/>
        <v>8</v>
      </c>
      <c r="M34" s="18"/>
      <c r="N34" s="18"/>
      <c r="O34" s="18"/>
      <c r="P34" s="18"/>
      <c r="Q34" s="18"/>
      <c r="R34" s="14">
        <f t="shared" si="5"/>
        <v>0</v>
      </c>
      <c r="S34" s="18">
        <v>2</v>
      </c>
      <c r="T34" s="18"/>
      <c r="U34" s="12">
        <f t="shared" si="0"/>
        <v>2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VLOOKUP($A35,'18.6'!$A$9:$W$200,23,0)</f>
        <v>0</v>
      </c>
      <c r="E35" s="18">
        <v>12</v>
      </c>
      <c r="F35" s="18"/>
      <c r="G35" s="18"/>
      <c r="H35" s="12">
        <f t="shared" si="3"/>
        <v>12</v>
      </c>
      <c r="I35" s="18">
        <v>8</v>
      </c>
      <c r="J35" s="18"/>
      <c r="K35" s="18"/>
      <c r="L35" s="12">
        <f t="shared" si="4"/>
        <v>8</v>
      </c>
      <c r="M35" s="18"/>
      <c r="N35" s="18"/>
      <c r="O35" s="18"/>
      <c r="P35" s="18"/>
      <c r="Q35" s="18"/>
      <c r="R35" s="14">
        <f t="shared" si="5"/>
        <v>0</v>
      </c>
      <c r="S35" s="18">
        <v>4</v>
      </c>
      <c r="T35" s="18"/>
      <c r="U35" s="12">
        <f t="shared" si="0"/>
        <v>4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VLOOKUP($A36,'18.6'!$A$9:$W$200,23,0)</f>
        <v>0</v>
      </c>
      <c r="E36" s="18">
        <v>12</v>
      </c>
      <c r="F36" s="18"/>
      <c r="G36" s="18"/>
      <c r="H36" s="12">
        <f t="shared" si="3"/>
        <v>12</v>
      </c>
      <c r="I36" s="18">
        <v>12</v>
      </c>
      <c r="J36" s="18"/>
      <c r="K36" s="18"/>
      <c r="L36" s="12">
        <f t="shared" si="4"/>
        <v>12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VLOOKUP($A37,'18.6'!$A$9:$W$200,23,0)</f>
        <v>0</v>
      </c>
      <c r="E37" s="18">
        <v>12</v>
      </c>
      <c r="F37" s="18"/>
      <c r="G37" s="18"/>
      <c r="H37" s="12">
        <f t="shared" si="3"/>
        <v>12</v>
      </c>
      <c r="I37" s="18">
        <v>11</v>
      </c>
      <c r="J37" s="18"/>
      <c r="K37" s="18"/>
      <c r="L37" s="12">
        <f t="shared" si="4"/>
        <v>11</v>
      </c>
      <c r="M37" s="18"/>
      <c r="N37" s="18"/>
      <c r="O37" s="18"/>
      <c r="P37" s="18"/>
      <c r="Q37" s="18"/>
      <c r="R37" s="14">
        <f t="shared" si="5"/>
        <v>0</v>
      </c>
      <c r="S37" s="18">
        <v>1</v>
      </c>
      <c r="T37" s="18"/>
      <c r="U37" s="12">
        <f t="shared" si="0"/>
        <v>1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VLOOKUP($A38,'18.6'!$A$9:$W$200,23,0)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5</v>
      </c>
      <c r="J38" s="18"/>
      <c r="K38" s="18"/>
      <c r="L38" s="12">
        <f t="shared" si="4"/>
        <v>5</v>
      </c>
      <c r="M38" s="18"/>
      <c r="N38" s="18"/>
      <c r="O38" s="18"/>
      <c r="P38" s="18"/>
      <c r="Q38" s="18"/>
      <c r="R38" s="14">
        <f t="shared" si="5"/>
        <v>0</v>
      </c>
      <c r="S38" s="18">
        <v>5</v>
      </c>
      <c r="T38" s="18"/>
      <c r="U38" s="12">
        <f t="shared" si="0"/>
        <v>5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VLOOKUP($A39,'18.6'!$A$9:$W$200,23,0)</f>
        <v>0</v>
      </c>
      <c r="E39" s="18">
        <v>8</v>
      </c>
      <c r="F39" s="18"/>
      <c r="G39" s="18"/>
      <c r="H39" s="12">
        <f t="shared" si="3"/>
        <v>8</v>
      </c>
      <c r="I39" s="18">
        <v>8</v>
      </c>
      <c r="J39" s="18"/>
      <c r="K39" s="18"/>
      <c r="L39" s="12">
        <f t="shared" si="4"/>
        <v>8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VLOOKUP($A40,'18.6'!$A$9:$W$200,23,0)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10</v>
      </c>
      <c r="J40" s="18"/>
      <c r="K40" s="18"/>
      <c r="L40" s="12">
        <f t="shared" si="4"/>
        <v>10</v>
      </c>
      <c r="M40" s="18"/>
      <c r="N40" s="18"/>
      <c r="O40" s="18"/>
      <c r="P40" s="18"/>
      <c r="Q40" s="18"/>
      <c r="R40" s="14">
        <f t="shared" si="5"/>
        <v>0</v>
      </c>
      <c r="S40" s="18"/>
      <c r="T40" s="18"/>
      <c r="U40" s="12">
        <f t="shared" si="0"/>
        <v>0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VLOOKUP($A41,'18.6'!$A$9:$W$200,23,0)</f>
        <v>0</v>
      </c>
      <c r="E41" s="18"/>
      <c r="F41" s="18"/>
      <c r="G41" s="18"/>
      <c r="H41" s="12">
        <f t="shared" si="3"/>
        <v>0</v>
      </c>
      <c r="I41" s="18"/>
      <c r="J41" s="18"/>
      <c r="K41" s="18"/>
      <c r="L41" s="12">
        <f t="shared" si="4"/>
        <v>0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VLOOKUP($A42,'18.6'!$A$9:$W$200,23,0)</f>
        <v>0</v>
      </c>
      <c r="E42" s="18"/>
      <c r="F42" s="18"/>
      <c r="G42" s="18"/>
      <c r="H42" s="12">
        <f t="shared" si="3"/>
        <v>0</v>
      </c>
      <c r="I42" s="18">
        <v>1</v>
      </c>
      <c r="J42" s="18"/>
      <c r="K42" s="18"/>
      <c r="L42" s="12">
        <f t="shared" si="4"/>
        <v>1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-1</v>
      </c>
      <c r="W42" s="18"/>
      <c r="X42" s="19">
        <f t="shared" si="2"/>
        <v>1</v>
      </c>
      <c r="Y42" s="98" t="s">
        <v>260</v>
      </c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VLOOKUP($A43,'18.6'!$A$9:$W$200,23,0)</f>
        <v>0</v>
      </c>
      <c r="E43" s="18">
        <v>12</v>
      </c>
      <c r="F43" s="18"/>
      <c r="G43" s="18"/>
      <c r="H43" s="12">
        <f t="shared" si="3"/>
        <v>12</v>
      </c>
      <c r="I43" s="18">
        <v>11</v>
      </c>
      <c r="J43" s="18"/>
      <c r="K43" s="18"/>
      <c r="L43" s="12">
        <f t="shared" si="4"/>
        <v>11</v>
      </c>
      <c r="M43" s="18"/>
      <c r="N43" s="18"/>
      <c r="O43" s="18"/>
      <c r="P43" s="18"/>
      <c r="Q43" s="18"/>
      <c r="R43" s="14">
        <f t="shared" si="5"/>
        <v>0</v>
      </c>
      <c r="S43" s="18"/>
      <c r="T43" s="18"/>
      <c r="U43" s="12">
        <f t="shared" si="0"/>
        <v>0</v>
      </c>
      <c r="V43" s="12">
        <f t="shared" si="1"/>
        <v>1</v>
      </c>
      <c r="W43" s="18"/>
      <c r="X43" s="19">
        <f t="shared" si="2"/>
        <v>-1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VLOOKUP($A44,'18.6'!$A$9:$W$200,23,0)</f>
        <v>0</v>
      </c>
      <c r="E44" s="18">
        <v>12</v>
      </c>
      <c r="F44" s="18"/>
      <c r="G44" s="18"/>
      <c r="H44" s="12">
        <f t="shared" si="3"/>
        <v>12</v>
      </c>
      <c r="I44" s="18">
        <v>10</v>
      </c>
      <c r="J44" s="18"/>
      <c r="K44" s="18"/>
      <c r="L44" s="12">
        <f t="shared" si="4"/>
        <v>10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2</v>
      </c>
      <c r="W44" s="18"/>
      <c r="X44" s="19">
        <f t="shared" si="2"/>
        <v>-2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VLOOKUP($A45,'18.6'!$A$9:$W$200,23,0)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VLOOKUP($A46,'18.6'!$A$9:$W$200,23,0)</f>
        <v>0</v>
      </c>
      <c r="E46" s="18">
        <v>12</v>
      </c>
      <c r="F46" s="18"/>
      <c r="G46" s="18"/>
      <c r="H46" s="12">
        <f t="shared" si="3"/>
        <v>12</v>
      </c>
      <c r="I46" s="18">
        <v>14</v>
      </c>
      <c r="J46" s="18"/>
      <c r="K46" s="18"/>
      <c r="L46" s="12">
        <f t="shared" si="4"/>
        <v>14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-2</v>
      </c>
      <c r="W46" s="18"/>
      <c r="X46" s="19">
        <f t="shared" si="2"/>
        <v>2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VLOOKUP($A47,'18.6'!$A$9:$W$200,23,0)</f>
        <v>0</v>
      </c>
      <c r="E47" s="18">
        <v>8</v>
      </c>
      <c r="F47" s="18"/>
      <c r="G47" s="18"/>
      <c r="H47" s="12">
        <f t="shared" si="3"/>
        <v>8</v>
      </c>
      <c r="I47" s="18">
        <v>8</v>
      </c>
      <c r="J47" s="18"/>
      <c r="K47" s="18"/>
      <c r="L47" s="12">
        <f t="shared" si="4"/>
        <v>8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VLOOKUP($A48,'18.6'!$A$9:$W$200,23,0)</f>
        <v>0</v>
      </c>
      <c r="E48" s="18">
        <v>12</v>
      </c>
      <c r="F48" s="18"/>
      <c r="G48" s="18"/>
      <c r="H48" s="12">
        <f t="shared" si="3"/>
        <v>12</v>
      </c>
      <c r="I48" s="18">
        <v>9</v>
      </c>
      <c r="J48" s="18"/>
      <c r="K48" s="18"/>
      <c r="L48" s="12">
        <f t="shared" si="4"/>
        <v>9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VLOOKUP($A49,'18.6'!$A$9:$W$200,23,0)</f>
        <v>0</v>
      </c>
      <c r="E49" s="18">
        <v>12</v>
      </c>
      <c r="F49" s="18"/>
      <c r="G49" s="18"/>
      <c r="H49" s="12">
        <f t="shared" si="3"/>
        <v>12</v>
      </c>
      <c r="I49" s="18">
        <v>7</v>
      </c>
      <c r="J49" s="18"/>
      <c r="K49" s="18"/>
      <c r="L49" s="12">
        <f t="shared" si="4"/>
        <v>7</v>
      </c>
      <c r="M49" s="18"/>
      <c r="N49" s="18"/>
      <c r="O49" s="18"/>
      <c r="P49" s="18"/>
      <c r="Q49" s="18"/>
      <c r="R49" s="14">
        <f t="shared" si="5"/>
        <v>0</v>
      </c>
      <c r="S49" s="18">
        <v>5</v>
      </c>
      <c r="T49" s="18"/>
      <c r="U49" s="12">
        <f t="shared" si="0"/>
        <v>5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VLOOKUP($A50,'18.6'!$A$9:$W$200,23,0)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VLOOKUP($A51,'18.6'!$A$9:$W$200,23,0)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9</v>
      </c>
      <c r="J51" s="18"/>
      <c r="K51" s="18"/>
      <c r="L51" s="12">
        <f t="shared" si="4"/>
        <v>9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VLOOKUP($A52,'18.6'!$A$9:$W$200,23,0)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VLOOKUP($A53,'18.6'!$A$9:$W$200,23,0)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VLOOKUP($A54,'18.6'!$A$9:$W$200,23,0)</f>
        <v>0</v>
      </c>
      <c r="E54" s="24">
        <v>9</v>
      </c>
      <c r="F54" s="24"/>
      <c r="G54" s="24"/>
      <c r="H54" s="12">
        <f t="shared" ref="H54:H55" si="6">SUM(E54:G54)</f>
        <v>9</v>
      </c>
      <c r="I54" s="24">
        <v>8</v>
      </c>
      <c r="J54" s="24"/>
      <c r="K54" s="24"/>
      <c r="L54" s="12">
        <f t="shared" si="4"/>
        <v>8</v>
      </c>
      <c r="M54" s="24"/>
      <c r="N54" s="18"/>
      <c r="O54" s="24"/>
      <c r="P54" s="18"/>
      <c r="Q54" s="24"/>
      <c r="R54" s="14">
        <f t="shared" si="5"/>
        <v>0</v>
      </c>
      <c r="S54" s="24">
        <v>1</v>
      </c>
      <c r="T54" s="24"/>
      <c r="U54" s="12">
        <f t="shared" ref="U54:U61" si="7">S54+T54</f>
        <v>1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VLOOKUP($A55,'18.6'!$A$9:$W$200,23,0)</f>
        <v>0</v>
      </c>
      <c r="E55" s="18">
        <v>8</v>
      </c>
      <c r="F55" s="18"/>
      <c r="G55" s="18"/>
      <c r="H55" s="12">
        <f t="shared" si="6"/>
        <v>8</v>
      </c>
      <c r="I55" s="18">
        <v>8</v>
      </c>
      <c r="J55" s="18"/>
      <c r="K55" s="18"/>
      <c r="L55" s="12">
        <f t="shared" si="4"/>
        <v>8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VLOOKUP($A56,'18.6'!$A$9:$W$200,23,0)</f>
        <v>0</v>
      </c>
      <c r="E56" s="18">
        <v>12</v>
      </c>
      <c r="F56" s="18"/>
      <c r="G56" s="18"/>
      <c r="H56" s="12">
        <f t="shared" si="3"/>
        <v>12</v>
      </c>
      <c r="I56" s="18">
        <v>11</v>
      </c>
      <c r="J56" s="18"/>
      <c r="K56" s="18"/>
      <c r="L56" s="12">
        <f t="shared" si="4"/>
        <v>11</v>
      </c>
      <c r="M56" s="18"/>
      <c r="N56" s="18"/>
      <c r="O56" s="18"/>
      <c r="P56" s="18"/>
      <c r="Q56" s="18"/>
      <c r="R56" s="14">
        <f t="shared" si="5"/>
        <v>0</v>
      </c>
      <c r="S56" s="18">
        <v>1</v>
      </c>
      <c r="T56" s="18"/>
      <c r="U56" s="12">
        <f t="shared" si="7"/>
        <v>1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VLOOKUP($A57,'18.6'!$A$9:$W$200,23,0)</f>
        <v>0</v>
      </c>
      <c r="E57" s="18">
        <v>12</v>
      </c>
      <c r="F57" s="18"/>
      <c r="G57" s="18"/>
      <c r="H57" s="12">
        <f t="shared" si="3"/>
        <v>12</v>
      </c>
      <c r="I57" s="18">
        <v>12</v>
      </c>
      <c r="J57" s="18"/>
      <c r="K57" s="18"/>
      <c r="L57" s="12">
        <f t="shared" si="4"/>
        <v>12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VLOOKUP($A58,'18.6'!$A$9:$W$200,23,0)</f>
        <v>3</v>
      </c>
      <c r="E58" s="18"/>
      <c r="F58" s="18"/>
      <c r="G58" s="18"/>
      <c r="H58" s="12">
        <f>SUM(E58:G58)</f>
        <v>0</v>
      </c>
      <c r="I58" s="18">
        <v>2</v>
      </c>
      <c r="J58" s="18"/>
      <c r="K58" s="18"/>
      <c r="L58" s="12">
        <f t="shared" si="4"/>
        <v>2</v>
      </c>
      <c r="M58" s="18"/>
      <c r="N58" s="18"/>
      <c r="O58" s="18"/>
      <c r="P58" s="18"/>
      <c r="Q58" s="18"/>
      <c r="R58" s="14">
        <f>SUM(M58:Q58)</f>
        <v>0</v>
      </c>
      <c r="S58" s="18">
        <v>1</v>
      </c>
      <c r="T58" s="18"/>
      <c r="U58" s="12">
        <f>S58+T58</f>
        <v>1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VLOOKUP($A59,'18.6'!$A$9:$W$200,23,0)</f>
        <v>0</v>
      </c>
      <c r="E59" s="18">
        <v>12</v>
      </c>
      <c r="F59" s="18"/>
      <c r="G59" s="18"/>
      <c r="H59" s="12">
        <f t="shared" si="3"/>
        <v>12</v>
      </c>
      <c r="I59" s="18">
        <v>6</v>
      </c>
      <c r="J59" s="18"/>
      <c r="K59" s="18"/>
      <c r="L59" s="12">
        <f t="shared" si="4"/>
        <v>6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6</v>
      </c>
      <c r="W59" s="18">
        <v>6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VLOOKUP($A60,'18.6'!$A$9:$W$200,23,0)</f>
        <v>0</v>
      </c>
      <c r="E60" s="18">
        <v>8</v>
      </c>
      <c r="F60" s="18"/>
      <c r="G60" s="18"/>
      <c r="H60" s="12">
        <f t="shared" si="3"/>
        <v>8</v>
      </c>
      <c r="I60" s="18">
        <v>8</v>
      </c>
      <c r="J60" s="18"/>
      <c r="K60" s="18"/>
      <c r="L60" s="12">
        <f t="shared" si="4"/>
        <v>8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VLOOKUP($A61,'18.6'!$A$9:$W$200,23,0)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VLOOKUP($A62,'18.6'!$A$9:$W$200,23,0)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VLOOKUP($A63,'18.6'!$A$9:$W$200,23,0)</f>
        <v>8</v>
      </c>
      <c r="E63" s="18"/>
      <c r="F63" s="18"/>
      <c r="G63" s="18"/>
      <c r="H63" s="12">
        <f t="shared" ref="H63" si="10">SUM(E63:G63)</f>
        <v>0</v>
      </c>
      <c r="I63" s="18">
        <v>2</v>
      </c>
      <c r="J63" s="18"/>
      <c r="K63" s="18"/>
      <c r="L63" s="12">
        <f t="shared" si="4"/>
        <v>2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6</v>
      </c>
      <c r="W63" s="18">
        <v>6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VLOOKUP($A64,'18.6'!$A$9:$W$200,23,0)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VLOOKUP($A65,'18.6'!$A$9:$W$200,23,0)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VLOOKUP($A66,'18.6'!$A$9:$W$200,23,0)</f>
        <v>0</v>
      </c>
      <c r="E66" s="18">
        <v>11</v>
      </c>
      <c r="F66" s="18"/>
      <c r="G66" s="18"/>
      <c r="H66" s="12">
        <f t="shared" si="11"/>
        <v>11</v>
      </c>
      <c r="I66" s="18">
        <v>6</v>
      </c>
      <c r="J66" s="18"/>
      <c r="K66" s="18"/>
      <c r="L66" s="12">
        <f t="shared" si="4"/>
        <v>6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5</v>
      </c>
      <c r="W66" s="18">
        <v>5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VLOOKUP($A67,'18.6'!$A$9:$W$200,23,0)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VLOOKUP($A68,'18.6'!$A$9:$W$200,23,0)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7</v>
      </c>
      <c r="J68" s="18"/>
      <c r="K68" s="18"/>
      <c r="L68" s="12">
        <f t="shared" si="4"/>
        <v>7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VLOOKUP($A69,'18.6'!$A$9:$W$200,23,0)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VLOOKUP($A70,'18.6'!$A$9:$W$200,23,0)</f>
        <v>0</v>
      </c>
      <c r="E70" s="18">
        <v>7</v>
      </c>
      <c r="F70" s="18"/>
      <c r="G70" s="18"/>
      <c r="H70" s="12">
        <f>SUM(E70:G70)</f>
        <v>7</v>
      </c>
      <c r="I70" s="18">
        <v>6</v>
      </c>
      <c r="J70" s="18"/>
      <c r="K70" s="18"/>
      <c r="L70" s="12">
        <f t="shared" si="4"/>
        <v>6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1</v>
      </c>
      <c r="W70" s="18"/>
      <c r="X70" s="19">
        <f>W70-V70</f>
        <v>-1</v>
      </c>
      <c r="Y70" s="99" t="s">
        <v>70</v>
      </c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VLOOKUP($A71,'18.6'!$A$9:$W$200,23,0)</f>
        <v>0</v>
      </c>
      <c r="E71" s="18">
        <v>7</v>
      </c>
      <c r="F71" s="18"/>
      <c r="G71" s="18"/>
      <c r="H71" s="12">
        <f>SUM(E71:G71)</f>
        <v>7</v>
      </c>
      <c r="I71" s="18">
        <v>8</v>
      </c>
      <c r="J71" s="18"/>
      <c r="K71" s="18"/>
      <c r="L71" s="12">
        <f t="shared" si="4"/>
        <v>8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-1</v>
      </c>
      <c r="W71" s="18"/>
      <c r="X71" s="19">
        <f>W71-V71</f>
        <v>1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VLOOKUP($A72,'18.6'!$A$9:$W$200,23,0)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VLOOKUP($A73,'18.6'!$A$9:$W$200,23,0)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VLOOKUP($A74,'18.6'!$A$9:$W$200,23,0)</f>
        <v>1</v>
      </c>
      <c r="E74" s="18">
        <v>4</v>
      </c>
      <c r="F74" s="18"/>
      <c r="G74" s="18"/>
      <c r="H74" s="12">
        <f t="shared" ref="H74:H87" si="15">SUM(E74:G74)</f>
        <v>4</v>
      </c>
      <c r="I74" s="18">
        <v>1</v>
      </c>
      <c r="J74" s="18"/>
      <c r="K74" s="18"/>
      <c r="L74" s="12">
        <f t="shared" ref="L74:L137" si="16">SUM(I74:K74)</f>
        <v>1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VLOOKUP($A75,'18.6'!$A$9:$W$200,23,0)</f>
        <v>3</v>
      </c>
      <c r="E75" s="18">
        <v>4</v>
      </c>
      <c r="F75" s="18"/>
      <c r="G75" s="18"/>
      <c r="H75" s="12">
        <f t="shared" si="15"/>
        <v>4</v>
      </c>
      <c r="I75" s="18">
        <v>2</v>
      </c>
      <c r="J75" s="18"/>
      <c r="K75" s="18"/>
      <c r="L75" s="12">
        <f t="shared" si="16"/>
        <v>2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3</v>
      </c>
      <c r="W75" s="18">
        <v>3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VLOOKUP($A76,'18.6'!$A$9:$W$200,23,0)</f>
        <v>0</v>
      </c>
      <c r="E76" s="18"/>
      <c r="F76" s="18"/>
      <c r="G76" s="18"/>
      <c r="H76" s="12">
        <f t="shared" si="15"/>
        <v>0</v>
      </c>
      <c r="I76" s="18">
        <v>1</v>
      </c>
      <c r="J76" s="18"/>
      <c r="K76" s="18"/>
      <c r="L76" s="12">
        <f t="shared" si="16"/>
        <v>1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-1</v>
      </c>
      <c r="W76" s="18"/>
      <c r="X76" s="19">
        <f t="shared" si="19"/>
        <v>1</v>
      </c>
      <c r="Y76" s="98" t="s">
        <v>70</v>
      </c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VLOOKUP($A77,'18.6'!$A$9:$W$200,23,0)</f>
        <v>4</v>
      </c>
      <c r="E77" s="18"/>
      <c r="F77" s="18"/>
      <c r="G77" s="18"/>
      <c r="H77" s="12">
        <f t="shared" si="15"/>
        <v>0</v>
      </c>
      <c r="I77" s="18">
        <v>2</v>
      </c>
      <c r="J77" s="18"/>
      <c r="K77" s="18"/>
      <c r="L77" s="12">
        <f t="shared" si="16"/>
        <v>2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2</v>
      </c>
      <c r="W77" s="18"/>
      <c r="X77" s="19">
        <f t="shared" si="19"/>
        <v>-2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VLOOKUP($A78,'18.6'!$A$9:$W$200,23,0)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VLOOKUP($A79,'18.6'!$A$9:$W$200,23,0)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VLOOKUP($A80,'18.6'!$A$9:$W$200,23,0)</f>
        <v>5</v>
      </c>
      <c r="E80" s="18"/>
      <c r="F80" s="18"/>
      <c r="G80" s="18"/>
      <c r="H80" s="12">
        <f t="shared" si="15"/>
        <v>0</v>
      </c>
      <c r="I80" s="18">
        <v>2</v>
      </c>
      <c r="J80" s="18"/>
      <c r="K80" s="18"/>
      <c r="L80" s="12">
        <f t="shared" si="16"/>
        <v>2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VLOOKUP($A81,'18.6'!$A$9:$W$200,23,0)</f>
        <v>3</v>
      </c>
      <c r="E81" s="18">
        <v>2</v>
      </c>
      <c r="F81" s="18"/>
      <c r="G81" s="18"/>
      <c r="H81" s="12">
        <f t="shared" si="15"/>
        <v>2</v>
      </c>
      <c r="I81" s="18">
        <v>2</v>
      </c>
      <c r="J81" s="18"/>
      <c r="K81" s="18"/>
      <c r="L81" s="12">
        <f t="shared" si="16"/>
        <v>2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VLOOKUP($A82,'18.6'!$A$9:$W$200,23,0)</f>
        <v>5</v>
      </c>
      <c r="E82" s="18"/>
      <c r="F82" s="18"/>
      <c r="G82" s="18"/>
      <c r="H82" s="12">
        <f t="shared" si="15"/>
        <v>0</v>
      </c>
      <c r="I82" s="18">
        <v>5</v>
      </c>
      <c r="J82" s="18"/>
      <c r="K82" s="18"/>
      <c r="L82" s="12">
        <f t="shared" si="16"/>
        <v>5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VLOOKUP($A83,'18.6'!$A$9:$W$200,23,0)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VLOOKUP($A84,'18.6'!$A$9:$W$200,23,0)</f>
        <v>4</v>
      </c>
      <c r="E84" s="18">
        <v>6</v>
      </c>
      <c r="F84" s="18"/>
      <c r="G84" s="18"/>
      <c r="H84" s="12">
        <f>SUM(E84:G84)</f>
        <v>6</v>
      </c>
      <c r="I84" s="18"/>
      <c r="J84" s="18"/>
      <c r="K84" s="18"/>
      <c r="L84" s="12">
        <f t="shared" si="16"/>
        <v>0</v>
      </c>
      <c r="M84" s="18">
        <v>4</v>
      </c>
      <c r="N84" s="18"/>
      <c r="O84" s="18"/>
      <c r="P84" s="18"/>
      <c r="Q84" s="18"/>
      <c r="R84" s="14">
        <f>SUM(M84:Q84)</f>
        <v>4</v>
      </c>
      <c r="S84" s="18"/>
      <c r="T84" s="18"/>
      <c r="U84" s="12">
        <f>S84+T84</f>
        <v>0</v>
      </c>
      <c r="V84" s="12">
        <f t="shared" si="18"/>
        <v>6</v>
      </c>
      <c r="W84" s="18">
        <v>6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VLOOKUP($A85,'18.6'!$A$9:$W$200,23,0)</f>
        <v>2</v>
      </c>
      <c r="E85" s="18">
        <v>4</v>
      </c>
      <c r="F85" s="18"/>
      <c r="G85" s="18"/>
      <c r="H85" s="12">
        <f t="shared" si="15"/>
        <v>4</v>
      </c>
      <c r="I85" s="18">
        <v>2</v>
      </c>
      <c r="J85" s="18"/>
      <c r="K85" s="18"/>
      <c r="L85" s="12">
        <f t="shared" si="16"/>
        <v>2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2</v>
      </c>
      <c r="W85" s="18">
        <v>4</v>
      </c>
      <c r="X85" s="19">
        <f t="shared" si="19"/>
        <v>2</v>
      </c>
      <c r="Y85" s="101" t="s">
        <v>70</v>
      </c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VLOOKUP($A86,'18.6'!$A$9:$W$200,23,0)</f>
        <v>1</v>
      </c>
      <c r="E86" s="18">
        <v>2</v>
      </c>
      <c r="F86" s="18"/>
      <c r="G86" s="18"/>
      <c r="H86" s="12">
        <f t="shared" si="15"/>
        <v>2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3</v>
      </c>
      <c r="W86" s="18">
        <v>2</v>
      </c>
      <c r="X86" s="19">
        <f t="shared" si="19"/>
        <v>-1</v>
      </c>
      <c r="Y86" s="101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VLOOKUP($A87,'18.6'!$A$9:$W$200,23,0)</f>
        <v>2</v>
      </c>
      <c r="E87" s="18">
        <v>4</v>
      </c>
      <c r="F87" s="18"/>
      <c r="G87" s="18"/>
      <c r="H87" s="12">
        <f t="shared" si="15"/>
        <v>4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4</v>
      </c>
      <c r="W87" s="18">
        <v>4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VLOOKUP($A88,'18.6'!$A$9:$W$200,23,0)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VLOOKUP($A89,'18.6'!$A$9:$W$200,23,0)</f>
        <v>1</v>
      </c>
      <c r="E89" s="18"/>
      <c r="F89" s="18"/>
      <c r="G89" s="18"/>
      <c r="H89" s="12">
        <f>SUM(E89:G89)</f>
        <v>0</v>
      </c>
      <c r="I89" s="18">
        <v>1</v>
      </c>
      <c r="J89" s="18"/>
      <c r="K89" s="18"/>
      <c r="L89" s="12">
        <f t="shared" si="16"/>
        <v>1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VLOOKUP($A90,'18.6'!$A$9:$W$200,23,0)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VLOOKUP($A92,'18.6'!$A$9:$W$200,23,0)</f>
        <v>1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VLOOKUP($A93,'18.6'!$A$9:$W$200,23,0)</f>
        <v>1</v>
      </c>
      <c r="E93" s="18"/>
      <c r="F93" s="18"/>
      <c r="G93" s="18"/>
      <c r="H93" s="12">
        <f t="shared" si="12"/>
        <v>0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VLOOKUP($A94,'18.6'!$A$9:$W$200,23,0)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VLOOKUP($A95,'18.6'!$A$9:$W$200,23,0)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VLOOKUP($A96,'18.6'!$A$9:$W$200,23,0)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VLOOKUP($A97,'18.6'!$A$9:$W$200,23,0)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VLOOKUP($A98,'18.6'!$A$9:$W$200,23,0)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VLOOKUP($A99,'18.6'!$A$9:$W$200,23,0)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VLOOKUP($A100,'18.6'!$A$9:$W$200,23,0)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VLOOKUP($A101,'18.6'!$A$9:$W$200,23,0)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VLOOKUP($A102,'18.6'!$A$9:$W$200,23,0)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VLOOKUP($A103,'18.6'!$A$9:$W$200,23,0)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VLOOKUP($A104,'18.6'!$A$9:$W$200,23,0)</f>
        <v>0</v>
      </c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VLOOKUP($A105,'18.6'!$A$9:$W$200,23,0)</f>
        <v>0</v>
      </c>
      <c r="E105" s="18">
        <v>2</v>
      </c>
      <c r="F105" s="18"/>
      <c r="G105" s="18"/>
      <c r="H105" s="12">
        <f t="shared" si="12"/>
        <v>2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1</v>
      </c>
      <c r="W105" s="18">
        <v>1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VLOOKUP($A106,'18.6'!$A$9:$W$200,23,0)</f>
        <v>0</v>
      </c>
      <c r="E106" s="18">
        <v>1</v>
      </c>
      <c r="F106" s="18"/>
      <c r="G106" s="18"/>
      <c r="H106" s="12">
        <f t="shared" si="12"/>
        <v>1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1</v>
      </c>
      <c r="W106" s="18">
        <v>1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VLOOKUP($A107,'18.6'!$A$9:$W$200,23,0)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VLOOKUP($A108,'18.6'!$A$9:$W$200,23,0)</f>
        <v>4</v>
      </c>
      <c r="E108" s="18">
        <v>9</v>
      </c>
      <c r="F108" s="18"/>
      <c r="G108" s="18"/>
      <c r="H108" s="12">
        <f>SUM(E108:G108)</f>
        <v>9</v>
      </c>
      <c r="I108" s="18">
        <v>13</v>
      </c>
      <c r="J108" s="18"/>
      <c r="K108" s="18"/>
      <c r="L108" s="12">
        <f t="shared" si="16"/>
        <v>13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VLOOKUP($A109,'18.6'!$A$9:$W$200,23,0)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VLOOKUP($A110,'18.6'!$A$9:$W$200,23,0)</f>
        <v>3</v>
      </c>
      <c r="E110" s="18">
        <v>12</v>
      </c>
      <c r="F110" s="18"/>
      <c r="G110" s="18"/>
      <c r="H110" s="12">
        <f>SUM(E110:G110)</f>
        <v>12</v>
      </c>
      <c r="I110" s="18">
        <v>13</v>
      </c>
      <c r="J110" s="18"/>
      <c r="K110" s="18"/>
      <c r="L110" s="12">
        <f t="shared" si="16"/>
        <v>13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2</v>
      </c>
      <c r="W110" s="18">
        <v>2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VLOOKUP($A111,'18.6'!$A$9:$W$200,23,0)</f>
        <v>6</v>
      </c>
      <c r="E111" s="18"/>
      <c r="F111" s="18"/>
      <c r="G111" s="18"/>
      <c r="H111" s="12">
        <f t="shared" si="12"/>
        <v>0</v>
      </c>
      <c r="I111" s="18">
        <v>3</v>
      </c>
      <c r="J111" s="18"/>
      <c r="K111" s="18"/>
      <c r="L111" s="12">
        <f t="shared" si="16"/>
        <v>3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3</v>
      </c>
      <c r="W111" s="18">
        <v>3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VLOOKUP($A112,'18.6'!$A$9:$W$200,23,0)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VLOOKUP($A113,'18.6'!$A$9:$W$200,23,0)</f>
        <v>4</v>
      </c>
      <c r="E113" s="18">
        <v>9</v>
      </c>
      <c r="F113" s="18"/>
      <c r="G113" s="18"/>
      <c r="H113" s="12">
        <f t="shared" si="12"/>
        <v>9</v>
      </c>
      <c r="I113" s="18">
        <v>10</v>
      </c>
      <c r="J113" s="18"/>
      <c r="K113" s="18"/>
      <c r="L113" s="12">
        <f t="shared" si="16"/>
        <v>10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3</v>
      </c>
      <c r="W113" s="18">
        <v>3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VLOOKUP($A114,'18.6'!$A$9:$W$200,23,0)</f>
        <v>3</v>
      </c>
      <c r="E114" s="18"/>
      <c r="F114" s="18"/>
      <c r="G114" s="18"/>
      <c r="H114" s="12">
        <f>SUM(E114:G114)</f>
        <v>0</v>
      </c>
      <c r="I114" s="18">
        <v>5</v>
      </c>
      <c r="J114" s="18"/>
      <c r="K114" s="18"/>
      <c r="L114" s="12">
        <f t="shared" si="16"/>
        <v>5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-2</v>
      </c>
      <c r="W114" s="18"/>
      <c r="X114" s="19">
        <f>W114-V114</f>
        <v>2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VLOOKUP($A115,'18.6'!$A$9:$W$200,23,0)</f>
        <v>10</v>
      </c>
      <c r="E115" s="18"/>
      <c r="F115" s="18"/>
      <c r="G115" s="18"/>
      <c r="H115" s="12">
        <f>SUM(E115:G115)</f>
        <v>0</v>
      </c>
      <c r="I115" s="18">
        <v>8</v>
      </c>
      <c r="J115" s="18"/>
      <c r="K115" s="18"/>
      <c r="L115" s="12">
        <f t="shared" si="16"/>
        <v>8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2</v>
      </c>
      <c r="W115" s="18"/>
      <c r="X115" s="19">
        <f>W115-V115</f>
        <v>-2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VLOOKUP($A116,'18.6'!$A$9:$W$200,23,0)</f>
        <v>12</v>
      </c>
      <c r="E116" s="18"/>
      <c r="F116" s="18"/>
      <c r="G116" s="18"/>
      <c r="H116" s="12">
        <f>SUM(E116:G116)</f>
        <v>0</v>
      </c>
      <c r="I116" s="18">
        <v>9</v>
      </c>
      <c r="J116" s="18"/>
      <c r="K116" s="18"/>
      <c r="L116" s="12">
        <f t="shared" si="16"/>
        <v>9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3</v>
      </c>
      <c r="W116" s="18">
        <v>3</v>
      </c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VLOOKUP($A117,'18.6'!$A$9:$W$200,23,0)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VLOOKUP($A118,'18.6'!$A$9:$W$200,23,0)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VLOOKUP($A119,'18.6'!$A$9:$W$200,23,0)</f>
        <v>4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4</v>
      </c>
      <c r="W119" s="18">
        <v>4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VLOOKUP($A120,'18.6'!$A$9:$W$200,23,0)</f>
        <v>5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5</v>
      </c>
      <c r="W120" s="18">
        <v>5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VLOOKUP($A121,'18.6'!$A$9:$W$200,23,0)</f>
        <v>17</v>
      </c>
      <c r="E121" s="18"/>
      <c r="F121" s="18"/>
      <c r="G121" s="18"/>
      <c r="H121" s="12">
        <f t="shared" si="27"/>
        <v>0</v>
      </c>
      <c r="I121" s="18">
        <v>17</v>
      </c>
      <c r="J121" s="18"/>
      <c r="K121" s="18"/>
      <c r="L121" s="12">
        <f t="shared" si="16"/>
        <v>17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0</v>
      </c>
      <c r="W121" s="18"/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VLOOKUP($A122,'18.6'!$A$9:$W$200,23,0)</f>
        <v>22</v>
      </c>
      <c r="E122" s="18"/>
      <c r="F122" s="18"/>
      <c r="G122" s="18"/>
      <c r="H122" s="12">
        <f t="shared" si="27"/>
        <v>0</v>
      </c>
      <c r="I122" s="18">
        <v>13</v>
      </c>
      <c r="J122" s="18"/>
      <c r="K122" s="18"/>
      <c r="L122" s="12">
        <f t="shared" si="16"/>
        <v>13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9</v>
      </c>
      <c r="W122" s="18">
        <v>9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VLOOKUP($A123,'18.6'!$A$9:$W$200,23,0)</f>
        <v>2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2</v>
      </c>
      <c r="W123" s="18">
        <v>2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VLOOKUP($A124,'18.6'!$A$9:$W$200,23,0)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VLOOKUP($A125,'18.6'!$A$9:$W$200,23,0)</f>
        <v>63</v>
      </c>
      <c r="E125" s="18"/>
      <c r="F125" s="18"/>
      <c r="G125" s="18"/>
      <c r="H125" s="12">
        <f t="shared" si="27"/>
        <v>0</v>
      </c>
      <c r="I125" s="18">
        <v>63</v>
      </c>
      <c r="J125" s="18"/>
      <c r="K125" s="18"/>
      <c r="L125" s="12">
        <f t="shared" si="16"/>
        <v>63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VLOOKUP($A126,'18.6'!$A$9:$W$200,23,0)</f>
        <v>4</v>
      </c>
      <c r="E126" s="18"/>
      <c r="F126" s="18"/>
      <c r="G126" s="18"/>
      <c r="H126" s="12">
        <f t="shared" si="27"/>
        <v>0</v>
      </c>
      <c r="I126" s="18">
        <v>2</v>
      </c>
      <c r="J126" s="18"/>
      <c r="K126" s="18"/>
      <c r="L126" s="12">
        <f t="shared" si="16"/>
        <v>2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2</v>
      </c>
      <c r="W126" s="18">
        <v>2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VLOOKUP($A127,'18.6'!$A$9:$W$200,23,0)</f>
        <v>4</v>
      </c>
      <c r="E127" s="18"/>
      <c r="F127" s="18"/>
      <c r="G127" s="18"/>
      <c r="H127" s="12">
        <f t="shared" si="27"/>
        <v>0</v>
      </c>
      <c r="I127" s="18">
        <v>4</v>
      </c>
      <c r="J127" s="18"/>
      <c r="K127" s="18"/>
      <c r="L127" s="12">
        <f t="shared" si="16"/>
        <v>4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VLOOKUP($A128,'18.6'!$A$9:$W$200,23,0)</f>
        <v>17</v>
      </c>
      <c r="E128" s="18">
        <v>14</v>
      </c>
      <c r="F128" s="18"/>
      <c r="G128" s="18"/>
      <c r="H128" s="12">
        <f t="shared" si="27"/>
        <v>14</v>
      </c>
      <c r="I128" s="18">
        <v>21</v>
      </c>
      <c r="J128" s="18"/>
      <c r="K128" s="18"/>
      <c r="L128" s="12">
        <f t="shared" si="16"/>
        <v>21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10</v>
      </c>
      <c r="W128" s="18">
        <v>11</v>
      </c>
      <c r="X128" s="19">
        <f t="shared" si="30"/>
        <v>1</v>
      </c>
      <c r="Y128" s="98" t="s">
        <v>70</v>
      </c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VLOOKUP($A129,'18.6'!$A$9:$W$200,23,0)</f>
        <v>12</v>
      </c>
      <c r="E129" s="18">
        <v>28</v>
      </c>
      <c r="F129" s="18"/>
      <c r="G129" s="18"/>
      <c r="H129" s="12">
        <f t="shared" si="27"/>
        <v>28</v>
      </c>
      <c r="I129" s="18">
        <v>23</v>
      </c>
      <c r="J129" s="18"/>
      <c r="K129" s="18"/>
      <c r="L129" s="12">
        <f t="shared" si="16"/>
        <v>23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17</v>
      </c>
      <c r="W129" s="18">
        <v>16</v>
      </c>
      <c r="X129" s="19">
        <f t="shared" si="30"/>
        <v>-1</v>
      </c>
      <c r="Y129" s="98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VLOOKUP($A130,'18.6'!$A$9:$W$200,23,0)</f>
        <v>15</v>
      </c>
      <c r="E130" s="18">
        <v>14</v>
      </c>
      <c r="F130" s="18"/>
      <c r="G130" s="18"/>
      <c r="H130" s="12">
        <f t="shared" si="12"/>
        <v>14</v>
      </c>
      <c r="I130" s="18">
        <v>25</v>
      </c>
      <c r="J130" s="18"/>
      <c r="K130" s="18"/>
      <c r="L130" s="12">
        <f t="shared" si="16"/>
        <v>25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4</v>
      </c>
      <c r="W130" s="18">
        <v>5</v>
      </c>
      <c r="X130" s="19">
        <f t="shared" si="30"/>
        <v>1</v>
      </c>
      <c r="Y130" s="21" t="s">
        <v>135</v>
      </c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1</v>
      </c>
      <c r="E131" s="18">
        <v>3</v>
      </c>
      <c r="F131" s="18"/>
      <c r="G131" s="18"/>
      <c r="H131" s="12">
        <f t="shared" si="12"/>
        <v>3</v>
      </c>
      <c r="I131" s="18"/>
      <c r="J131" s="18">
        <v>2</v>
      </c>
      <c r="K131" s="18"/>
      <c r="L131" s="12">
        <f t="shared" si="16"/>
        <v>2</v>
      </c>
      <c r="M131" s="18"/>
      <c r="N131" s="18"/>
      <c r="O131" s="18"/>
      <c r="P131" s="18"/>
      <c r="Q131" s="18"/>
      <c r="R131" s="14">
        <f t="shared" si="20"/>
        <v>0</v>
      </c>
      <c r="S131" s="18">
        <v>1</v>
      </c>
      <c r="T131" s="18"/>
      <c r="U131" s="12">
        <f t="shared" si="28"/>
        <v>1</v>
      </c>
      <c r="V131" s="12">
        <f t="shared" si="29"/>
        <v>1</v>
      </c>
      <c r="W131" s="18">
        <v>1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VLOOKUP($A132,'18.6'!$A$9:$W$200,23,0)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VLOOKUP($A133,'18.6'!$A$9:$W$200,23,0)</f>
        <v>16</v>
      </c>
      <c r="E133" s="18"/>
      <c r="F133" s="18"/>
      <c r="G133" s="18"/>
      <c r="H133" s="12">
        <f t="shared" ref="H133:H156" si="31">SUM(E133:G133)</f>
        <v>0</v>
      </c>
      <c r="I133" s="18">
        <v>10</v>
      </c>
      <c r="J133" s="18"/>
      <c r="K133" s="18"/>
      <c r="L133" s="12">
        <f t="shared" si="16"/>
        <v>10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6</v>
      </c>
      <c r="W133" s="18">
        <v>6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VLOOKUP($A134,'18.6'!$A$9:$W$200,23,0)</f>
        <v>18</v>
      </c>
      <c r="E134" s="18"/>
      <c r="F134" s="18"/>
      <c r="G134" s="18"/>
      <c r="H134" s="12">
        <f t="shared" si="31"/>
        <v>0</v>
      </c>
      <c r="I134" s="18">
        <v>7</v>
      </c>
      <c r="J134" s="18"/>
      <c r="K134" s="18"/>
      <c r="L134" s="12">
        <f t="shared" si="16"/>
        <v>7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11</v>
      </c>
      <c r="W134" s="18">
        <v>11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VLOOKUP($A135,'18.6'!$A$9:$W$200,23,0)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VLOOKUP($A136,'18.6'!$A$9:$W$200,23,0)</f>
        <v>31</v>
      </c>
      <c r="E136" s="18"/>
      <c r="F136" s="18"/>
      <c r="G136" s="18"/>
      <c r="H136" s="12">
        <f>SUM(E136:G136)</f>
        <v>0</v>
      </c>
      <c r="I136" s="18">
        <v>9</v>
      </c>
      <c r="J136" s="18"/>
      <c r="K136" s="18"/>
      <c r="L136" s="12">
        <f t="shared" si="16"/>
        <v>9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22</v>
      </c>
      <c r="W136" s="18">
        <v>22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VLOOKUP($A137,'18.6'!$A$9:$W$200,23,0)</f>
        <v>16</v>
      </c>
      <c r="E137" s="18"/>
      <c r="F137" s="18"/>
      <c r="G137" s="18"/>
      <c r="H137" s="12">
        <f>SUM(E137:G137)</f>
        <v>0</v>
      </c>
      <c r="I137" s="18">
        <v>16</v>
      </c>
      <c r="J137" s="18"/>
      <c r="K137" s="18"/>
      <c r="L137" s="12">
        <f t="shared" si="16"/>
        <v>16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VLOOKUP($A138,'18.6'!$A$9:$W$200,23,0)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VLOOKUP($A139,'18.6'!$A$9:$W$200,23,0)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VLOOKUP($A140,'18.6'!$A$9:$W$200,23,0)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VLOOKUP($A141,'18.6'!$A$9:$W$200,23,0)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VLOOKUP($A142,'18.6'!$A$9:$W$200,23,0)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VLOOKUP($A143,'18.6'!$A$9:$W$200,23,0)</f>
        <v>8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8</v>
      </c>
      <c r="W143" s="18">
        <v>8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VLOOKUP($A144,'18.6'!$A$9:$W$200,23,0)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VLOOKUP($A145,'18.6'!$A$9:$W$200,23,0)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VLOOKUP($A146,'18.6'!$A$9:$W$200,23,0)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VLOOKUP($A147,'18.6'!$A$9:$W$200,23,0)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VLOOKUP($A148,'18.6'!$A$9:$W$200,23,0)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VLOOKUP($A149,'18.6'!$A$9:$W$200,23,0)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VLOOKUP($A150,'18.6'!$A$9:$W$200,23,0)</f>
        <v>10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10</v>
      </c>
      <c r="W150" s="18">
        <v>10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VLOOKUP($A151,'18.6'!$A$9:$W$200,23,0)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VLOOKUP($A152,'18.6'!$A$9:$W$200,23,0)</f>
        <v>7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7</v>
      </c>
      <c r="W152" s="18">
        <v>7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VLOOKUP($A153,'18.6'!$A$9:$W$200,23,0)</f>
        <v>10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10</v>
      </c>
      <c r="W153" s="18">
        <v>10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VLOOKUP($A154,'18.6'!$A$9:$W$200,23,0)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VLOOKUP($A155,'18.6'!$A$9:$W$200,23,0)</f>
        <v>54</v>
      </c>
      <c r="E155" s="18"/>
      <c r="F155" s="18"/>
      <c r="G155" s="18"/>
      <c r="H155" s="12">
        <f t="shared" si="31"/>
        <v>0</v>
      </c>
      <c r="I155" s="18">
        <v>11</v>
      </c>
      <c r="J155" s="18"/>
      <c r="K155" s="18"/>
      <c r="L155" s="12">
        <f t="shared" si="35"/>
        <v>11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43</v>
      </c>
      <c r="W155" s="18">
        <v>43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VLOOKUP($A156,'18.6'!$A$9:$W$200,23,0)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VLOOKUP($A157,'18.6'!$A$9:$W$200,23,0)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VLOOKUP($A158,'18.6'!$A$9:$W$200,23,0)</f>
        <v>0</v>
      </c>
      <c r="E158" s="18">
        <v>2</v>
      </c>
      <c r="F158" s="18"/>
      <c r="G158" s="18"/>
      <c r="H158" s="12">
        <f t="shared" ref="H158:H197" si="41">SUM(E158:G158)</f>
        <v>2</v>
      </c>
      <c r="I158" s="18">
        <v>2</v>
      </c>
      <c r="J158" s="18"/>
      <c r="K158" s="18"/>
      <c r="L158" s="12">
        <f t="shared" si="35"/>
        <v>2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VLOOKUP($A159,'18.6'!$A$9:$W$200,23,0)</f>
        <v>0</v>
      </c>
      <c r="E159" s="18">
        <v>7</v>
      </c>
      <c r="F159" s="18"/>
      <c r="G159" s="18"/>
      <c r="H159" s="12">
        <f t="shared" si="41"/>
        <v>7</v>
      </c>
      <c r="I159" s="18">
        <v>7</v>
      </c>
      <c r="J159" s="18"/>
      <c r="K159" s="18"/>
      <c r="L159" s="12">
        <f t="shared" si="35"/>
        <v>7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VLOOKUP($A160,'18.6'!$A$9:$W$200,23,0)</f>
        <v>0</v>
      </c>
      <c r="E160" s="18">
        <v>8</v>
      </c>
      <c r="F160" s="18"/>
      <c r="G160" s="18"/>
      <c r="H160" s="12">
        <f t="shared" si="41"/>
        <v>8</v>
      </c>
      <c r="I160" s="18">
        <v>8</v>
      </c>
      <c r="J160" s="18"/>
      <c r="K160" s="18"/>
      <c r="L160" s="12">
        <f t="shared" si="35"/>
        <v>8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VLOOKUP($A161,'18.6'!$A$9:$W$200,23,0)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VLOOKUP($A162,'18.6'!$A$9:$W$200,23,0)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VLOOKUP($A163,'18.6'!$A$9:$W$200,23,0)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VLOOKUP($A164,'18.6'!$A$9:$W$200,23,0)</f>
        <v>0</v>
      </c>
      <c r="E164" s="18">
        <v>15</v>
      </c>
      <c r="F164" s="18"/>
      <c r="G164" s="18"/>
      <c r="H164" s="12">
        <f t="shared" si="41"/>
        <v>15</v>
      </c>
      <c r="I164" s="18">
        <v>15</v>
      </c>
      <c r="J164" s="18"/>
      <c r="K164" s="18"/>
      <c r="L164" s="12">
        <f t="shared" si="35"/>
        <v>15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VLOOKUP($A165,'18.6'!$A$9:$W$200,23,0)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VLOOKUP($A166,'18.6'!$A$9:$W$200,23,0)</f>
        <v>0</v>
      </c>
      <c r="E166" s="18">
        <v>4</v>
      </c>
      <c r="F166" s="18"/>
      <c r="G166" s="18"/>
      <c r="H166" s="12">
        <f t="shared" si="41"/>
        <v>4</v>
      </c>
      <c r="I166" s="18">
        <v>4</v>
      </c>
      <c r="J166" s="18"/>
      <c r="K166" s="18"/>
      <c r="L166" s="12">
        <f t="shared" si="35"/>
        <v>4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VLOOKUP($A167,'18.6'!$A$9:$W$200,23,0)</f>
        <v>0</v>
      </c>
      <c r="E167" s="18">
        <v>1</v>
      </c>
      <c r="F167" s="18"/>
      <c r="G167" s="18"/>
      <c r="H167" s="12">
        <f>SUM(E167:G167)</f>
        <v>1</v>
      </c>
      <c r="I167" s="18">
        <v>1</v>
      </c>
      <c r="J167" s="18"/>
      <c r="K167" s="18"/>
      <c r="L167" s="12">
        <f t="shared" si="35"/>
        <v>1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VLOOKUP($A168,'18.6'!$A$9:$W$200,23,0)</f>
        <v>0</v>
      </c>
      <c r="E168" s="18">
        <v>2</v>
      </c>
      <c r="F168" s="18"/>
      <c r="G168" s="18"/>
      <c r="H168" s="12">
        <f>SUM(E168:G168)</f>
        <v>2</v>
      </c>
      <c r="I168" s="18">
        <v>2</v>
      </c>
      <c r="J168" s="18"/>
      <c r="K168" s="18"/>
      <c r="L168" s="12">
        <f t="shared" si="35"/>
        <v>2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VLOOKUP($A169,'18.6'!$A$9:$W$200,23,0)</f>
        <v>0</v>
      </c>
      <c r="E169" s="18">
        <v>9</v>
      </c>
      <c r="F169" s="18"/>
      <c r="G169" s="18"/>
      <c r="H169" s="12">
        <f>SUM(E169:G169)</f>
        <v>9</v>
      </c>
      <c r="I169" s="18">
        <v>9</v>
      </c>
      <c r="J169" s="18"/>
      <c r="K169" s="18"/>
      <c r="L169" s="12">
        <f t="shared" si="35"/>
        <v>9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VLOOKUP($A170,'18.6'!$A$9:$W$200,23,0)</f>
        <v>0</v>
      </c>
      <c r="E170" s="18">
        <v>7</v>
      </c>
      <c r="F170" s="18"/>
      <c r="G170" s="18"/>
      <c r="H170" s="12">
        <f>SUM(E170:G170)</f>
        <v>7</v>
      </c>
      <c r="I170" s="18">
        <v>7</v>
      </c>
      <c r="J170" s="18"/>
      <c r="K170" s="18"/>
      <c r="L170" s="12">
        <f t="shared" si="35"/>
        <v>7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VLOOKUP($A171,'18.6'!$A$9:$W$200,23,0)</f>
        <v>0</v>
      </c>
      <c r="E171" s="18">
        <v>4</v>
      </c>
      <c r="F171" s="18"/>
      <c r="G171" s="18"/>
      <c r="H171" s="12">
        <f>SUM(E171:G171)</f>
        <v>4</v>
      </c>
      <c r="I171" s="18">
        <v>4</v>
      </c>
      <c r="J171" s="18"/>
      <c r="K171" s="18"/>
      <c r="L171" s="12">
        <f t="shared" si="35"/>
        <v>4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VLOOKUP($A172,'18.6'!$A$9:$W$200,23,0)</f>
        <v>0</v>
      </c>
      <c r="E172" s="18">
        <v>4</v>
      </c>
      <c r="F172" s="18"/>
      <c r="G172" s="18"/>
      <c r="H172" s="12">
        <f t="shared" si="41"/>
        <v>4</v>
      </c>
      <c r="I172" s="18">
        <v>4</v>
      </c>
      <c r="J172" s="18"/>
      <c r="K172" s="18"/>
      <c r="L172" s="12">
        <f t="shared" si="35"/>
        <v>4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VLOOKUP($A173,'18.6'!$A$9:$W$200,23,0)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VLOOKUP($A174,'18.6'!$A$9:$W$200,23,0)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VLOOKUP($A175,'18.6'!$A$9:$W$200,23,0)</f>
        <v>0</v>
      </c>
      <c r="E175" s="18">
        <v>3</v>
      </c>
      <c r="F175" s="18"/>
      <c r="G175" s="18"/>
      <c r="H175" s="12">
        <f t="shared" si="41"/>
        <v>3</v>
      </c>
      <c r="I175" s="18">
        <v>3</v>
      </c>
      <c r="J175" s="18"/>
      <c r="K175" s="18"/>
      <c r="L175" s="12">
        <f t="shared" si="35"/>
        <v>3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VLOOKUP($A176,'18.6'!$A$9:$W$200,23,0)</f>
        <v>24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VLOOKUP($A177,'18.6'!$A$9:$W$200,23,0)</f>
        <v>113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112</v>
      </c>
      <c r="W177" s="18">
        <f>96+16</f>
        <v>112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VLOOKUP($A178,'18.6'!$A$9:$W$200,23,0)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VLOOKUP($A179,'18.6'!$A$9:$W$200,23,0)</f>
        <v>0</v>
      </c>
      <c r="E179" s="18">
        <v>10</v>
      </c>
      <c r="F179" s="18"/>
      <c r="G179" s="18"/>
      <c r="H179" s="12">
        <f t="shared" si="41"/>
        <v>10</v>
      </c>
      <c r="I179" s="18">
        <v>10</v>
      </c>
      <c r="J179" s="18"/>
      <c r="K179" s="18"/>
      <c r="L179" s="12">
        <f t="shared" si="35"/>
        <v>10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VLOOKUP($A180,'18.6'!$A$9:$W$200,23,0)</f>
        <v>0</v>
      </c>
      <c r="E180" s="18">
        <v>20</v>
      </c>
      <c r="F180" s="18"/>
      <c r="G180" s="18"/>
      <c r="H180" s="12">
        <f t="shared" si="41"/>
        <v>20</v>
      </c>
      <c r="I180" s="18">
        <v>20</v>
      </c>
      <c r="J180" s="18"/>
      <c r="K180" s="18"/>
      <c r="L180" s="12">
        <f t="shared" si="35"/>
        <v>20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VLOOKUP($A181,'18.6'!$A$9:$W$200,23,0)</f>
        <v>0</v>
      </c>
      <c r="E181" s="18">
        <v>15</v>
      </c>
      <c r="F181" s="18"/>
      <c r="G181" s="18"/>
      <c r="H181" s="12">
        <f t="shared" si="41"/>
        <v>15</v>
      </c>
      <c r="I181" s="18">
        <v>15</v>
      </c>
      <c r="J181" s="18"/>
      <c r="K181" s="18"/>
      <c r="L181" s="12">
        <f t="shared" si="35"/>
        <v>15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VLOOKUP($A182,'18.6'!$A$9:$W$200,23,0)</f>
        <v>0</v>
      </c>
      <c r="E182" s="18">
        <v>8</v>
      </c>
      <c r="F182" s="18"/>
      <c r="G182" s="18"/>
      <c r="H182" s="12">
        <f t="shared" si="41"/>
        <v>8</v>
      </c>
      <c r="I182" s="18">
        <v>8</v>
      </c>
      <c r="J182" s="18"/>
      <c r="K182" s="18"/>
      <c r="L182" s="12">
        <f t="shared" si="35"/>
        <v>8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VLOOKUP($A183,'18.6'!$A$9:$W$200,23,0)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VLOOKUP($A184,'18.6'!$A$9:$W$200,23,0)</f>
        <v>12</v>
      </c>
      <c r="E184" s="18"/>
      <c r="F184" s="18"/>
      <c r="G184" s="18"/>
      <c r="H184" s="12">
        <f t="shared" si="41"/>
        <v>0</v>
      </c>
      <c r="I184" s="18">
        <v>2</v>
      </c>
      <c r="J184" s="18"/>
      <c r="K184" s="18"/>
      <c r="L184" s="12">
        <f t="shared" si="35"/>
        <v>2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10</v>
      </c>
      <c r="W184" s="18">
        <v>8</v>
      </c>
      <c r="X184" s="19">
        <f t="shared" si="44"/>
        <v>-2</v>
      </c>
      <c r="Y184" s="21" t="s">
        <v>43</v>
      </c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VLOOKUP($A185,'18.6'!$A$9:$W$200,23,0)</f>
        <v>70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70</v>
      </c>
      <c r="W185" s="18">
        <f>48+22</f>
        <v>70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VLOOKUP($A186,'18.6'!$A$9:$W$200,23,0)</f>
        <v>76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74</v>
      </c>
      <c r="W186" s="18">
        <f>48+25</f>
        <v>73</v>
      </c>
      <c r="X186" s="19">
        <f t="shared" ref="X186:X197" si="46">W186-V186</f>
        <v>-1</v>
      </c>
      <c r="Y186" s="21" t="s">
        <v>43</v>
      </c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VLOOKUP($A187,'18.6'!$A$9:$W$200,23,0)</f>
        <v>213</v>
      </c>
      <c r="E187" s="18"/>
      <c r="F187" s="18"/>
      <c r="G187" s="18"/>
      <c r="H187" s="12">
        <f t="shared" si="41"/>
        <v>0</v>
      </c>
      <c r="I187" s="18">
        <v>2</v>
      </c>
      <c r="J187" s="18"/>
      <c r="K187" s="18"/>
      <c r="L187" s="12">
        <f t="shared" si="35"/>
        <v>2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211</v>
      </c>
      <c r="W187" s="18">
        <v>211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VLOOKUP($A188,'18.6'!$A$9:$W$200,23,0)</f>
        <v>92</v>
      </c>
      <c r="E188" s="18"/>
      <c r="F188" s="18"/>
      <c r="G188" s="18"/>
      <c r="H188" s="12">
        <f t="shared" si="41"/>
        <v>0</v>
      </c>
      <c r="I188" s="18">
        <v>6</v>
      </c>
      <c r="J188" s="18"/>
      <c r="K188" s="18"/>
      <c r="L188" s="12">
        <f t="shared" si="35"/>
        <v>6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86</v>
      </c>
      <c r="W188" s="18">
        <f>78+8</f>
        <v>86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VLOOKUP($A189,'18.6'!$A$9:$W$200,23,0)</f>
        <v>40</v>
      </c>
      <c r="E189" s="18"/>
      <c r="F189" s="18"/>
      <c r="G189" s="18"/>
      <c r="H189" s="12">
        <f>SUM(E189:G189)</f>
        <v>0</v>
      </c>
      <c r="I189" s="18">
        <v>4</v>
      </c>
      <c r="J189" s="18"/>
      <c r="K189" s="18"/>
      <c r="L189" s="12">
        <f t="shared" si="35"/>
        <v>4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36</v>
      </c>
      <c r="W189" s="18">
        <v>38</v>
      </c>
      <c r="X189" s="19">
        <f>W189-V189</f>
        <v>2</v>
      </c>
      <c r="Y189" s="21" t="s">
        <v>135</v>
      </c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VLOOKUP($A190,'18.6'!$A$9:$W$200,23,0)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VLOOKUP($A191,'18.6'!$A$9:$W$200,23,0)</f>
        <v>0</v>
      </c>
      <c r="E191" s="18">
        <v>3</v>
      </c>
      <c r="F191" s="18"/>
      <c r="G191" s="18"/>
      <c r="H191" s="12">
        <f t="shared" si="41"/>
        <v>3</v>
      </c>
      <c r="I191" s="18">
        <v>3</v>
      </c>
      <c r="J191" s="18"/>
      <c r="K191" s="18"/>
      <c r="L191" s="12">
        <f t="shared" si="35"/>
        <v>3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VLOOKUP($A192,'18.6'!$A$9:$W$200,23,0)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VLOOKUP($A193,'18.6'!$A$9:$W$200,23,0)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VLOOKUP($A194,'18.6'!$A$9:$W$200,23,0)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VLOOKUP($A195,'18.6'!$A$9:$W$200,23,0)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VLOOKUP($A196,'18.6'!$A$9:$W$200,23,0)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VLOOKUP($A197,'18.6'!$A$9:$W$200,23,0)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1137</v>
      </c>
      <c r="E200" s="34"/>
      <c r="F200" s="34"/>
      <c r="G200" s="34"/>
      <c r="H200" s="34"/>
      <c r="I200" s="33">
        <f>SUM(I9:I198)</f>
        <v>950</v>
      </c>
      <c r="J200" s="33">
        <f>SUM(J9:J198)</f>
        <v>2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11</v>
      </c>
      <c r="S200" s="33">
        <f>SUM(S9:S198)</f>
        <v>59</v>
      </c>
      <c r="T200" s="34"/>
      <c r="U200" s="34"/>
      <c r="V200" s="35"/>
      <c r="W200" s="33">
        <f>SUM(W9:W198)</f>
        <v>909</v>
      </c>
      <c r="X200" s="33">
        <f>SUM(X9:X198)</f>
        <v>-2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9">
    <mergeCell ref="Y128:Y129"/>
    <mergeCell ref="Y74:Y75"/>
    <mergeCell ref="Y76:Y77"/>
    <mergeCell ref="Y83:Y84"/>
    <mergeCell ref="Y114:Y115"/>
    <mergeCell ref="Y42:Y43"/>
    <mergeCell ref="Y85:Y86"/>
    <mergeCell ref="R6:R7"/>
    <mergeCell ref="S6:S7"/>
    <mergeCell ref="T6:T7"/>
    <mergeCell ref="U6:U7"/>
    <mergeCell ref="Y44:Y46"/>
    <mergeCell ref="Y70:Y71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467" priority="28" stopIfTrue="1"/>
  </conditionalFormatting>
  <conditionalFormatting sqref="B132">
    <cfRule type="duplicateValues" dxfId="466" priority="27" stopIfTrue="1"/>
  </conditionalFormatting>
  <conditionalFormatting sqref="B118">
    <cfRule type="duplicateValues" dxfId="465" priority="26" stopIfTrue="1"/>
  </conditionalFormatting>
  <conditionalFormatting sqref="B198">
    <cfRule type="duplicateValues" dxfId="464" priority="25" stopIfTrue="1"/>
  </conditionalFormatting>
  <conditionalFormatting sqref="B201:B274">
    <cfRule type="duplicateValues" dxfId="463" priority="24" stopIfTrue="1"/>
  </conditionalFormatting>
  <conditionalFormatting sqref="B200">
    <cfRule type="duplicateValues" dxfId="462" priority="23" stopIfTrue="1"/>
  </conditionalFormatting>
  <conditionalFormatting sqref="I202">
    <cfRule type="duplicateValues" dxfId="461" priority="22" stopIfTrue="1"/>
  </conditionalFormatting>
  <conditionalFormatting sqref="I202">
    <cfRule type="duplicateValues" dxfId="460" priority="19" stopIfTrue="1"/>
    <cfRule type="duplicateValues" dxfId="459" priority="20" stopIfTrue="1"/>
    <cfRule type="duplicateValues" dxfId="458" priority="21" stopIfTrue="1"/>
  </conditionalFormatting>
  <conditionalFormatting sqref="B20">
    <cfRule type="duplicateValues" dxfId="457" priority="13" stopIfTrue="1"/>
  </conditionalFormatting>
  <conditionalFormatting sqref="B20">
    <cfRule type="duplicateValues" dxfId="456" priority="14" stopIfTrue="1"/>
  </conditionalFormatting>
  <conditionalFormatting sqref="B20">
    <cfRule type="duplicateValues" dxfId="455" priority="15" stopIfTrue="1"/>
  </conditionalFormatting>
  <conditionalFormatting sqref="B20">
    <cfRule type="duplicateValues" dxfId="454" priority="16" stopIfTrue="1"/>
    <cfRule type="duplicateValues" dxfId="453" priority="17" stopIfTrue="1"/>
    <cfRule type="duplicateValues" dxfId="452" priority="18" stopIfTrue="1"/>
  </conditionalFormatting>
  <conditionalFormatting sqref="A20:A25">
    <cfRule type="duplicateValues" dxfId="451" priority="12" stopIfTrue="1"/>
  </conditionalFormatting>
  <conditionalFormatting sqref="A26">
    <cfRule type="duplicateValues" dxfId="450" priority="11" stopIfTrue="1"/>
  </conditionalFormatting>
  <conditionalFormatting sqref="A27">
    <cfRule type="duplicateValues" dxfId="449" priority="10" stopIfTrue="1"/>
  </conditionalFormatting>
  <conditionalFormatting sqref="A28">
    <cfRule type="duplicateValues" dxfId="448" priority="9" stopIfTrue="1"/>
  </conditionalFormatting>
  <conditionalFormatting sqref="A29">
    <cfRule type="duplicateValues" dxfId="447" priority="8" stopIfTrue="1"/>
  </conditionalFormatting>
  <conditionalFormatting sqref="A30">
    <cfRule type="duplicateValues" dxfId="446" priority="7" stopIfTrue="1"/>
  </conditionalFormatting>
  <conditionalFormatting sqref="B275:B65318 B200 B5 B8:B19 B119:B131 B21:B117 B133:B197">
    <cfRule type="duplicateValues" dxfId="445" priority="29" stopIfTrue="1"/>
  </conditionalFormatting>
  <conditionalFormatting sqref="B275:B65318 B200 B5 B8:B19 B102:B117 B119:B131 B21:B99 B133:B197">
    <cfRule type="duplicateValues" dxfId="444" priority="30" stopIfTrue="1"/>
  </conditionalFormatting>
  <conditionalFormatting sqref="A200:A65318 A1:A5 A8:A19 A31:A198">
    <cfRule type="duplicateValues" dxfId="443" priority="31" stopIfTrue="1"/>
  </conditionalFormatting>
  <conditionalFormatting sqref="B200:B65318 B5 B8:B19 B21:B198">
    <cfRule type="duplicateValues" dxfId="442" priority="32" stopIfTrue="1"/>
  </conditionalFormatting>
  <conditionalFormatting sqref="B200:B65318 B1:B5 B8:B19 B21:B198">
    <cfRule type="duplicateValues" dxfId="441" priority="33" stopIfTrue="1"/>
    <cfRule type="duplicateValues" dxfId="440" priority="34" stopIfTrue="1"/>
    <cfRule type="duplicateValues" dxfId="439" priority="35" stopIfTrue="1"/>
  </conditionalFormatting>
  <conditionalFormatting sqref="Y17">
    <cfRule type="duplicateValues" dxfId="438" priority="1" stopIfTrue="1"/>
  </conditionalFormatting>
  <conditionalFormatting sqref="Y17">
    <cfRule type="duplicateValues" dxfId="437" priority="2" stopIfTrue="1"/>
  </conditionalFormatting>
  <conditionalFormatting sqref="Y17">
    <cfRule type="duplicateValues" dxfId="436" priority="3" stopIfTrue="1"/>
  </conditionalFormatting>
  <conditionalFormatting sqref="Y17">
    <cfRule type="duplicateValues" dxfId="435" priority="4" stopIfTrue="1"/>
    <cfRule type="duplicateValues" dxfId="434" priority="5" stopIfTrue="1"/>
    <cfRule type="duplicateValues" dxfId="43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80" activePane="bottomLeft" state="frozen"/>
      <selection activeCell="M32" sqref="M32"/>
      <selection pane="bottomLeft" activeCell="Y86" sqref="Y86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56" t="s">
        <v>3</v>
      </c>
      <c r="B4" s="5">
        <v>42541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58" t="s">
        <v>29</v>
      </c>
      <c r="P7" s="58" t="s">
        <v>30</v>
      </c>
      <c r="Q7" s="57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VLOOKUP($A9,'19.6'!$A$9:$W$200,23,0)</f>
        <v>0</v>
      </c>
      <c r="E9" s="18">
        <v>15</v>
      </c>
      <c r="F9" s="18"/>
      <c r="G9" s="18"/>
      <c r="H9" s="12">
        <f>SUM(E9:G9)</f>
        <v>15</v>
      </c>
      <c r="I9" s="18">
        <v>11</v>
      </c>
      <c r="J9" s="18"/>
      <c r="K9" s="18"/>
      <c r="L9" s="12">
        <f>SUM(I9:K9)</f>
        <v>11</v>
      </c>
      <c r="M9" s="18"/>
      <c r="N9" s="18"/>
      <c r="O9" s="18"/>
      <c r="P9" s="18"/>
      <c r="Q9" s="18"/>
      <c r="R9" s="14">
        <f>SUM(M9:Q9)</f>
        <v>0</v>
      </c>
      <c r="S9" s="18">
        <v>1</v>
      </c>
      <c r="T9" s="18"/>
      <c r="U9" s="12">
        <f t="shared" ref="U9:U52" si="0">S9+T9</f>
        <v>1</v>
      </c>
      <c r="V9" s="12">
        <f t="shared" ref="V9:V52" si="1">D9+H9-L9-R9-U9</f>
        <v>3</v>
      </c>
      <c r="W9" s="18"/>
      <c r="X9" s="52">
        <f t="shared" ref="X9:X52" si="2">W9-V9</f>
        <v>-3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VLOOKUP($A10,'19.6'!$A$9:$W$200,23,0)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3</v>
      </c>
      <c r="J10" s="18"/>
      <c r="K10" s="18"/>
      <c r="L10" s="12">
        <f t="shared" ref="L10:L73" si="4">SUM(I10:K10)</f>
        <v>3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3</v>
      </c>
      <c r="T10" s="18"/>
      <c r="U10" s="12">
        <f t="shared" si="0"/>
        <v>3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VLOOKUP($A11,'19.6'!$A$9:$W$200,23,0)</f>
        <v>0</v>
      </c>
      <c r="E11" s="18">
        <v>6</v>
      </c>
      <c r="F11" s="18"/>
      <c r="G11" s="18"/>
      <c r="H11" s="12">
        <f t="shared" si="3"/>
        <v>6</v>
      </c>
      <c r="I11" s="18">
        <v>2</v>
      </c>
      <c r="J11" s="18"/>
      <c r="K11" s="18"/>
      <c r="L11" s="12">
        <f t="shared" si="4"/>
        <v>2</v>
      </c>
      <c r="M11" s="18"/>
      <c r="N11" s="18"/>
      <c r="O11" s="18"/>
      <c r="P11" s="18"/>
      <c r="Q11" s="18"/>
      <c r="R11" s="14">
        <f t="shared" si="5"/>
        <v>0</v>
      </c>
      <c r="S11" s="18">
        <v>4</v>
      </c>
      <c r="T11" s="18"/>
      <c r="U11" s="12">
        <f t="shared" si="0"/>
        <v>4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VLOOKUP($A12,'19.6'!$A$9:$W$200,23,0)</f>
        <v>0</v>
      </c>
      <c r="E12" s="18">
        <v>15</v>
      </c>
      <c r="F12" s="18"/>
      <c r="G12" s="18"/>
      <c r="H12" s="12">
        <f t="shared" si="3"/>
        <v>15</v>
      </c>
      <c r="I12" s="18">
        <v>18</v>
      </c>
      <c r="J12" s="18"/>
      <c r="K12" s="18"/>
      <c r="L12" s="12">
        <f t="shared" si="4"/>
        <v>18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-3</v>
      </c>
      <c r="W12" s="18"/>
      <c r="X12" s="19">
        <f t="shared" si="2"/>
        <v>3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VLOOKUP($A13,'19.6'!$A$9:$W$200,23,0)</f>
        <v>8</v>
      </c>
      <c r="E13" s="18"/>
      <c r="F13" s="18"/>
      <c r="G13" s="18"/>
      <c r="H13" s="12">
        <f t="shared" si="3"/>
        <v>0</v>
      </c>
      <c r="I13" s="18">
        <v>8</v>
      </c>
      <c r="J13" s="18"/>
      <c r="K13" s="18"/>
      <c r="L13" s="12">
        <f t="shared" si="4"/>
        <v>8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VLOOKUP($A14,'19.6'!$A$9:$W$200,23,0)</f>
        <v>0</v>
      </c>
      <c r="E14" s="18">
        <v>6</v>
      </c>
      <c r="F14" s="18"/>
      <c r="G14" s="18"/>
      <c r="H14" s="12">
        <f t="shared" si="3"/>
        <v>6</v>
      </c>
      <c r="I14" s="18">
        <v>6</v>
      </c>
      <c r="J14" s="18"/>
      <c r="K14" s="18"/>
      <c r="L14" s="12">
        <f t="shared" si="4"/>
        <v>6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VLOOKUP($A15,'19.6'!$A$9:$W$200,23,0)</f>
        <v>0</v>
      </c>
      <c r="E15" s="18">
        <v>6</v>
      </c>
      <c r="F15" s="18"/>
      <c r="G15" s="18"/>
      <c r="H15" s="12">
        <f t="shared" si="3"/>
        <v>6</v>
      </c>
      <c r="I15" s="18">
        <v>1</v>
      </c>
      <c r="J15" s="18"/>
      <c r="K15" s="18"/>
      <c r="L15" s="12">
        <f t="shared" si="4"/>
        <v>1</v>
      </c>
      <c r="M15" s="18"/>
      <c r="N15" s="18"/>
      <c r="O15" s="18"/>
      <c r="P15" s="18"/>
      <c r="Q15" s="18"/>
      <c r="R15" s="14">
        <f t="shared" si="5"/>
        <v>0</v>
      </c>
      <c r="S15" s="18">
        <v>5</v>
      </c>
      <c r="T15" s="18"/>
      <c r="U15" s="12">
        <f t="shared" si="0"/>
        <v>5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VLOOKUP($A16,'19.6'!$A$9:$W$200,23,0)</f>
        <v>0</v>
      </c>
      <c r="E16" s="18">
        <v>6</v>
      </c>
      <c r="F16" s="18"/>
      <c r="G16" s="18"/>
      <c r="H16" s="12">
        <f t="shared" si="3"/>
        <v>6</v>
      </c>
      <c r="I16" s="18">
        <v>5</v>
      </c>
      <c r="J16" s="18"/>
      <c r="K16" s="18"/>
      <c r="L16" s="12">
        <f t="shared" si="4"/>
        <v>5</v>
      </c>
      <c r="M16" s="18"/>
      <c r="N16" s="18"/>
      <c r="O16" s="18"/>
      <c r="P16" s="18"/>
      <c r="Q16" s="18"/>
      <c r="R16" s="14">
        <f t="shared" si="5"/>
        <v>0</v>
      </c>
      <c r="S16" s="18">
        <v>1</v>
      </c>
      <c r="T16" s="18"/>
      <c r="U16" s="12">
        <f t="shared" si="0"/>
        <v>1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VLOOKUP($A17,'19.6'!$A$9:$W$200,23,0)</f>
        <v>0</v>
      </c>
      <c r="E17" s="18">
        <v>6</v>
      </c>
      <c r="F17" s="18"/>
      <c r="G17" s="18"/>
      <c r="H17" s="12">
        <f>SUM(E17:G17)</f>
        <v>6</v>
      </c>
      <c r="I17" s="18">
        <v>4</v>
      </c>
      <c r="J17" s="18"/>
      <c r="K17" s="18"/>
      <c r="L17" s="12">
        <f t="shared" si="4"/>
        <v>4</v>
      </c>
      <c r="M17" s="18"/>
      <c r="N17" s="18"/>
      <c r="O17" s="18"/>
      <c r="P17" s="18"/>
      <c r="Q17" s="18"/>
      <c r="R17" s="14">
        <f t="shared" si="5"/>
        <v>0</v>
      </c>
      <c r="S17" s="18">
        <v>2</v>
      </c>
      <c r="T17" s="18"/>
      <c r="U17" s="12">
        <f t="shared" si="0"/>
        <v>2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VLOOKUP($A18,'19.6'!$A$9:$W$200,23,0)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VLOOKUP($A19,'19.6'!$A$9:$W$200,23,0)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VLOOKUP($A20,'19.6'!$A$9:$W$200,23,0)</f>
        <v>0</v>
      </c>
      <c r="E20" s="18">
        <v>6</v>
      </c>
      <c r="F20" s="18"/>
      <c r="G20" s="18"/>
      <c r="H20" s="12">
        <f t="shared" si="3"/>
        <v>6</v>
      </c>
      <c r="I20" s="18">
        <v>3</v>
      </c>
      <c r="J20" s="18"/>
      <c r="K20" s="18"/>
      <c r="L20" s="12">
        <f t="shared" si="4"/>
        <v>3</v>
      </c>
      <c r="M20" s="18"/>
      <c r="N20" s="18"/>
      <c r="O20" s="18"/>
      <c r="P20" s="18"/>
      <c r="Q20" s="18"/>
      <c r="R20" s="14">
        <f t="shared" si="5"/>
        <v>0</v>
      </c>
      <c r="S20" s="18">
        <v>3</v>
      </c>
      <c r="T20" s="18"/>
      <c r="U20" s="12">
        <f t="shared" si="0"/>
        <v>3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VLOOKUP($A21,'19.6'!$A$9:$W$200,23,0)</f>
        <v>0</v>
      </c>
      <c r="E21" s="18">
        <v>6</v>
      </c>
      <c r="F21" s="18"/>
      <c r="G21" s="18"/>
      <c r="H21" s="12">
        <f t="shared" si="3"/>
        <v>6</v>
      </c>
      <c r="I21" s="18">
        <v>5</v>
      </c>
      <c r="J21" s="18"/>
      <c r="K21" s="18"/>
      <c r="L21" s="12">
        <f t="shared" si="4"/>
        <v>5</v>
      </c>
      <c r="M21" s="18"/>
      <c r="N21" s="18"/>
      <c r="O21" s="18"/>
      <c r="P21" s="18"/>
      <c r="Q21" s="18"/>
      <c r="R21" s="14">
        <f t="shared" si="5"/>
        <v>0</v>
      </c>
      <c r="S21" s="18">
        <v>1</v>
      </c>
      <c r="T21" s="18"/>
      <c r="U21" s="12">
        <f t="shared" si="0"/>
        <v>1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VLOOKUP($A22,'19.6'!$A$9:$W$200,23,0)</f>
        <v>0</v>
      </c>
      <c r="E22" s="18">
        <v>6</v>
      </c>
      <c r="F22" s="18"/>
      <c r="G22" s="18"/>
      <c r="H22" s="12">
        <f t="shared" si="3"/>
        <v>6</v>
      </c>
      <c r="I22" s="18">
        <v>4</v>
      </c>
      <c r="J22" s="18"/>
      <c r="K22" s="18"/>
      <c r="L22" s="12">
        <f t="shared" si="4"/>
        <v>4</v>
      </c>
      <c r="M22" s="18"/>
      <c r="N22" s="18"/>
      <c r="O22" s="18"/>
      <c r="P22" s="18"/>
      <c r="Q22" s="18"/>
      <c r="R22" s="14">
        <f t="shared" si="5"/>
        <v>0</v>
      </c>
      <c r="S22" s="18">
        <v>2</v>
      </c>
      <c r="T22" s="18"/>
      <c r="U22" s="12">
        <f t="shared" si="0"/>
        <v>2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VLOOKUP($A23,'19.6'!$A$9:$W$200,23,0)</f>
        <v>1</v>
      </c>
      <c r="E23" s="18"/>
      <c r="F23" s="18"/>
      <c r="G23" s="18"/>
      <c r="H23" s="12">
        <f t="shared" si="3"/>
        <v>0</v>
      </c>
      <c r="I23" s="18">
        <v>1</v>
      </c>
      <c r="J23" s="18"/>
      <c r="K23" s="18"/>
      <c r="L23" s="12">
        <f t="shared" si="4"/>
        <v>1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VLOOKUP($A24,'19.6'!$A$9:$W$200,23,0)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VLOOKUP($A25,'19.6'!$A$9:$W$200,23,0)</f>
        <v>0</v>
      </c>
      <c r="E25" s="18"/>
      <c r="F25" s="18"/>
      <c r="G25" s="18"/>
      <c r="H25" s="12">
        <f t="shared" si="3"/>
        <v>0</v>
      </c>
      <c r="I25" s="18"/>
      <c r="J25" s="18"/>
      <c r="K25" s="18"/>
      <c r="L25" s="12">
        <f t="shared" si="4"/>
        <v>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VLOOKUP($A26,'19.6'!$A$9:$W$200,23,0)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VLOOKUP($A27,'19.6'!$A$9:$W$200,23,0)</f>
        <v>6</v>
      </c>
      <c r="E27" s="18"/>
      <c r="F27" s="18"/>
      <c r="G27" s="18"/>
      <c r="H27" s="12">
        <f>SUM(E27:G27)</f>
        <v>0</v>
      </c>
      <c r="I27" s="18">
        <v>3</v>
      </c>
      <c r="J27" s="18"/>
      <c r="K27" s="18"/>
      <c r="L27" s="12">
        <f t="shared" si="4"/>
        <v>3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3</v>
      </c>
      <c r="W27" s="18">
        <v>3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VLOOKUP($A28,'19.6'!$A$9:$W$200,23,0)</f>
        <v>0</v>
      </c>
      <c r="E28" s="18">
        <v>6</v>
      </c>
      <c r="F28" s="18"/>
      <c r="G28" s="18"/>
      <c r="H28" s="12">
        <f>SUM(E28:G28)</f>
        <v>6</v>
      </c>
      <c r="I28" s="18">
        <v>5</v>
      </c>
      <c r="J28" s="18"/>
      <c r="K28" s="18"/>
      <c r="L28" s="12">
        <f t="shared" si="4"/>
        <v>5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VLOOKUP($A29,'19.6'!$A$9:$W$200,23,0)</f>
        <v>0</v>
      </c>
      <c r="E29" s="18">
        <v>6</v>
      </c>
      <c r="F29" s="18"/>
      <c r="G29" s="18"/>
      <c r="H29" s="12">
        <f t="shared" si="3"/>
        <v>6</v>
      </c>
      <c r="I29" s="18"/>
      <c r="J29" s="18"/>
      <c r="K29" s="18"/>
      <c r="L29" s="12">
        <f t="shared" si="4"/>
        <v>0</v>
      </c>
      <c r="M29" s="18"/>
      <c r="N29" s="18"/>
      <c r="O29" s="18"/>
      <c r="P29" s="18"/>
      <c r="Q29" s="18"/>
      <c r="R29" s="14">
        <f t="shared" si="5"/>
        <v>0</v>
      </c>
      <c r="S29" s="18">
        <v>6</v>
      </c>
      <c r="T29" s="18"/>
      <c r="U29" s="12">
        <f t="shared" si="0"/>
        <v>6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VLOOKUP($A30,'19.6'!$A$9:$W$200,23,0)</f>
        <v>0</v>
      </c>
      <c r="E30" s="18">
        <v>6</v>
      </c>
      <c r="F30" s="18"/>
      <c r="G30" s="18"/>
      <c r="H30" s="12">
        <f>SUM(E30:G30)</f>
        <v>6</v>
      </c>
      <c r="I30" s="18">
        <v>3</v>
      </c>
      <c r="J30" s="18"/>
      <c r="K30" s="18"/>
      <c r="L30" s="12">
        <f t="shared" si="4"/>
        <v>3</v>
      </c>
      <c r="M30" s="18"/>
      <c r="N30" s="18"/>
      <c r="O30" s="18"/>
      <c r="P30" s="18"/>
      <c r="Q30" s="18"/>
      <c r="R30" s="14">
        <f>SUM(M30:Q30)</f>
        <v>0</v>
      </c>
      <c r="S30" s="18">
        <v>3</v>
      </c>
      <c r="T30" s="18"/>
      <c r="U30" s="12">
        <f>S30+T30</f>
        <v>3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VLOOKUP($A31,'19.6'!$A$9:$W$200,23,0)</f>
        <v>0</v>
      </c>
      <c r="E31" s="18">
        <v>6</v>
      </c>
      <c r="F31" s="18"/>
      <c r="G31" s="18"/>
      <c r="H31" s="12">
        <f t="shared" si="3"/>
        <v>6</v>
      </c>
      <c r="I31" s="18">
        <v>3</v>
      </c>
      <c r="J31" s="18"/>
      <c r="K31" s="18"/>
      <c r="L31" s="12">
        <f t="shared" si="4"/>
        <v>3</v>
      </c>
      <c r="M31" s="18"/>
      <c r="N31" s="18"/>
      <c r="O31" s="18"/>
      <c r="P31" s="18"/>
      <c r="Q31" s="18"/>
      <c r="R31" s="14">
        <f t="shared" si="5"/>
        <v>0</v>
      </c>
      <c r="S31" s="18">
        <v>3</v>
      </c>
      <c r="T31" s="18"/>
      <c r="U31" s="12">
        <f t="shared" si="0"/>
        <v>3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VLOOKUP($A32,'19.6'!$A$9:$W$200,23,0)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VLOOKUP($A33,'19.6'!$A$9:$W$200,23,0)</f>
        <v>0</v>
      </c>
      <c r="E33" s="18">
        <v>6</v>
      </c>
      <c r="F33" s="18"/>
      <c r="G33" s="18"/>
      <c r="H33" s="12">
        <f t="shared" si="3"/>
        <v>6</v>
      </c>
      <c r="I33" s="18">
        <v>5</v>
      </c>
      <c r="J33" s="18"/>
      <c r="K33" s="18"/>
      <c r="L33" s="12">
        <f t="shared" si="4"/>
        <v>5</v>
      </c>
      <c r="M33" s="18"/>
      <c r="N33" s="18"/>
      <c r="O33" s="18"/>
      <c r="P33" s="18"/>
      <c r="Q33" s="18"/>
      <c r="R33" s="14">
        <f t="shared" si="5"/>
        <v>0</v>
      </c>
      <c r="S33" s="18">
        <v>1</v>
      </c>
      <c r="T33" s="18"/>
      <c r="U33" s="12">
        <f t="shared" si="0"/>
        <v>1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VLOOKUP($A34,'19.6'!$A$9:$W$200,23,0)</f>
        <v>0</v>
      </c>
      <c r="E34" s="18">
        <v>6</v>
      </c>
      <c r="F34" s="18"/>
      <c r="G34" s="18"/>
      <c r="H34" s="12">
        <f t="shared" si="3"/>
        <v>6</v>
      </c>
      <c r="I34" s="18">
        <v>3</v>
      </c>
      <c r="J34" s="18"/>
      <c r="K34" s="18"/>
      <c r="L34" s="12">
        <f t="shared" si="4"/>
        <v>3</v>
      </c>
      <c r="M34" s="18"/>
      <c r="N34" s="18"/>
      <c r="O34" s="18"/>
      <c r="P34" s="18"/>
      <c r="Q34" s="18"/>
      <c r="R34" s="14">
        <f t="shared" si="5"/>
        <v>0</v>
      </c>
      <c r="S34" s="18">
        <v>3</v>
      </c>
      <c r="T34" s="18"/>
      <c r="U34" s="12">
        <f t="shared" si="0"/>
        <v>3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VLOOKUP($A35,'19.6'!$A$9:$W$200,23,0)</f>
        <v>0</v>
      </c>
      <c r="E35" s="18">
        <v>6</v>
      </c>
      <c r="F35" s="18"/>
      <c r="G35" s="18"/>
      <c r="H35" s="12">
        <f t="shared" si="3"/>
        <v>6</v>
      </c>
      <c r="I35" s="18">
        <v>1</v>
      </c>
      <c r="J35" s="18"/>
      <c r="K35" s="18"/>
      <c r="L35" s="12">
        <f t="shared" si="4"/>
        <v>1</v>
      </c>
      <c r="M35" s="18"/>
      <c r="N35" s="18"/>
      <c r="O35" s="18"/>
      <c r="P35" s="18"/>
      <c r="Q35" s="18"/>
      <c r="R35" s="14">
        <f t="shared" si="5"/>
        <v>0</v>
      </c>
      <c r="S35" s="18">
        <v>5</v>
      </c>
      <c r="T35" s="18"/>
      <c r="U35" s="12">
        <f t="shared" si="0"/>
        <v>5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VLOOKUP($A36,'19.6'!$A$9:$W$200,23,0)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VLOOKUP($A37,'19.6'!$A$9:$W$200,23,0)</f>
        <v>0</v>
      </c>
      <c r="E37" s="18">
        <v>6</v>
      </c>
      <c r="F37" s="18"/>
      <c r="G37" s="18"/>
      <c r="H37" s="12">
        <f t="shared" si="3"/>
        <v>6</v>
      </c>
      <c r="I37" s="18">
        <v>1</v>
      </c>
      <c r="J37" s="18"/>
      <c r="K37" s="18"/>
      <c r="L37" s="12">
        <f t="shared" si="4"/>
        <v>1</v>
      </c>
      <c r="M37" s="18"/>
      <c r="N37" s="18"/>
      <c r="O37" s="18"/>
      <c r="P37" s="18"/>
      <c r="Q37" s="18"/>
      <c r="R37" s="14">
        <f t="shared" si="5"/>
        <v>0</v>
      </c>
      <c r="S37" s="18">
        <v>5</v>
      </c>
      <c r="T37" s="18"/>
      <c r="U37" s="12">
        <f t="shared" si="0"/>
        <v>5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VLOOKUP($A38,'19.6'!$A$9:$W$200,23,0)</f>
        <v>0</v>
      </c>
      <c r="E38" s="18">
        <v>6</v>
      </c>
      <c r="F38" s="18"/>
      <c r="G38" s="18"/>
      <c r="H38" s="12">
        <f t="shared" si="3"/>
        <v>6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/>
      <c r="T38" s="18"/>
      <c r="U38" s="12">
        <f t="shared" si="0"/>
        <v>0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VLOOKUP($A39,'19.6'!$A$9:$W$200,23,0)</f>
        <v>0</v>
      </c>
      <c r="E39" s="18">
        <v>6</v>
      </c>
      <c r="F39" s="18"/>
      <c r="G39" s="18"/>
      <c r="H39" s="12">
        <f t="shared" si="3"/>
        <v>6</v>
      </c>
      <c r="I39" s="18">
        <v>2</v>
      </c>
      <c r="J39" s="18"/>
      <c r="K39" s="18"/>
      <c r="L39" s="12">
        <f t="shared" si="4"/>
        <v>2</v>
      </c>
      <c r="M39" s="18"/>
      <c r="N39" s="18"/>
      <c r="O39" s="18"/>
      <c r="P39" s="18"/>
      <c r="Q39" s="18"/>
      <c r="R39" s="14">
        <f t="shared" si="5"/>
        <v>0</v>
      </c>
      <c r="S39" s="18">
        <v>4</v>
      </c>
      <c r="T39" s="18"/>
      <c r="U39" s="12">
        <f t="shared" si="0"/>
        <v>4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VLOOKUP($A40,'19.6'!$A$9:$W$200,23,0)</f>
        <v>0</v>
      </c>
      <c r="E40" s="18">
        <v>6</v>
      </c>
      <c r="F40" s="18"/>
      <c r="G40" s="18"/>
      <c r="H40" s="12">
        <f t="shared" si="3"/>
        <v>6</v>
      </c>
      <c r="I40" s="18">
        <v>2</v>
      </c>
      <c r="J40" s="18"/>
      <c r="K40" s="18"/>
      <c r="L40" s="12">
        <f t="shared" si="4"/>
        <v>2</v>
      </c>
      <c r="M40" s="18"/>
      <c r="N40" s="18"/>
      <c r="O40" s="18"/>
      <c r="P40" s="18"/>
      <c r="Q40" s="18"/>
      <c r="R40" s="14">
        <f t="shared" si="5"/>
        <v>0</v>
      </c>
      <c r="S40" s="18">
        <v>4</v>
      </c>
      <c r="T40" s="18"/>
      <c r="U40" s="12">
        <f t="shared" si="0"/>
        <v>4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VLOOKUP($A41,'19.6'!$A$9:$W$200,23,0)</f>
        <v>0</v>
      </c>
      <c r="E41" s="18"/>
      <c r="F41" s="18"/>
      <c r="G41" s="18"/>
      <c r="H41" s="12">
        <f t="shared" si="3"/>
        <v>0</v>
      </c>
      <c r="I41" s="18"/>
      <c r="J41" s="18"/>
      <c r="K41" s="18"/>
      <c r="L41" s="12">
        <f t="shared" si="4"/>
        <v>0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VLOOKUP($A42,'19.6'!$A$9:$W$200,23,0)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VLOOKUP($A43,'19.6'!$A$9:$W$200,23,0)</f>
        <v>0</v>
      </c>
      <c r="E43" s="18">
        <v>6</v>
      </c>
      <c r="F43" s="18"/>
      <c r="G43" s="18"/>
      <c r="H43" s="12">
        <f t="shared" si="3"/>
        <v>6</v>
      </c>
      <c r="I43" s="18">
        <v>2</v>
      </c>
      <c r="J43" s="18"/>
      <c r="K43" s="18"/>
      <c r="L43" s="12">
        <f t="shared" si="4"/>
        <v>2</v>
      </c>
      <c r="M43" s="18"/>
      <c r="N43" s="18"/>
      <c r="O43" s="18"/>
      <c r="P43" s="18"/>
      <c r="Q43" s="18"/>
      <c r="R43" s="14">
        <f t="shared" si="5"/>
        <v>0</v>
      </c>
      <c r="S43" s="18">
        <v>4</v>
      </c>
      <c r="T43" s="18"/>
      <c r="U43" s="12">
        <f t="shared" si="0"/>
        <v>4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VLOOKUP($A44,'19.6'!$A$9:$W$200,23,0)</f>
        <v>0</v>
      </c>
      <c r="E44" s="18">
        <v>6</v>
      </c>
      <c r="F44" s="18"/>
      <c r="G44" s="18"/>
      <c r="H44" s="12">
        <f t="shared" si="3"/>
        <v>6</v>
      </c>
      <c r="I44" s="18">
        <v>2</v>
      </c>
      <c r="J44" s="18"/>
      <c r="K44" s="18"/>
      <c r="L44" s="12">
        <f t="shared" si="4"/>
        <v>2</v>
      </c>
      <c r="M44" s="18"/>
      <c r="N44" s="18"/>
      <c r="O44" s="18"/>
      <c r="P44" s="18"/>
      <c r="Q44" s="18"/>
      <c r="R44" s="14">
        <f t="shared" si="5"/>
        <v>0</v>
      </c>
      <c r="S44" s="18">
        <v>4</v>
      </c>
      <c r="T44" s="18"/>
      <c r="U44" s="12">
        <f t="shared" si="0"/>
        <v>4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VLOOKUP($A45,'19.6'!$A$9:$W$200,23,0)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VLOOKUP($A46,'19.6'!$A$9:$W$200,23,0)</f>
        <v>0</v>
      </c>
      <c r="E46" s="18">
        <v>6</v>
      </c>
      <c r="F46" s="18"/>
      <c r="G46" s="18"/>
      <c r="H46" s="12">
        <f t="shared" si="3"/>
        <v>6</v>
      </c>
      <c r="I46" s="18">
        <v>2</v>
      </c>
      <c r="J46" s="18"/>
      <c r="K46" s="18"/>
      <c r="L46" s="12">
        <f t="shared" si="4"/>
        <v>2</v>
      </c>
      <c r="M46" s="18"/>
      <c r="N46" s="18"/>
      <c r="O46" s="18"/>
      <c r="P46" s="18"/>
      <c r="Q46" s="18"/>
      <c r="R46" s="14">
        <f t="shared" si="5"/>
        <v>0</v>
      </c>
      <c r="S46" s="18">
        <v>4</v>
      </c>
      <c r="T46" s="18"/>
      <c r="U46" s="12">
        <f t="shared" si="0"/>
        <v>4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VLOOKUP($A47,'19.6'!$A$9:$W$200,23,0)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VLOOKUP($A48,'19.6'!$A$9:$W$200,23,0)</f>
        <v>0</v>
      </c>
      <c r="E48" s="18">
        <v>6</v>
      </c>
      <c r="F48" s="18"/>
      <c r="G48" s="18"/>
      <c r="H48" s="12">
        <f t="shared" si="3"/>
        <v>6</v>
      </c>
      <c r="I48" s="18"/>
      <c r="J48" s="18"/>
      <c r="K48" s="18"/>
      <c r="L48" s="12">
        <f t="shared" si="4"/>
        <v>0</v>
      </c>
      <c r="M48" s="18"/>
      <c r="N48" s="18"/>
      <c r="O48" s="18"/>
      <c r="P48" s="18"/>
      <c r="Q48" s="18"/>
      <c r="R48" s="14">
        <f t="shared" si="5"/>
        <v>0</v>
      </c>
      <c r="S48" s="18">
        <v>6</v>
      </c>
      <c r="T48" s="18"/>
      <c r="U48" s="12">
        <f t="shared" si="0"/>
        <v>6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VLOOKUP($A49,'19.6'!$A$9:$W$200,23,0)</f>
        <v>0</v>
      </c>
      <c r="E49" s="18">
        <v>6</v>
      </c>
      <c r="F49" s="18"/>
      <c r="G49" s="18"/>
      <c r="H49" s="12">
        <f t="shared" si="3"/>
        <v>6</v>
      </c>
      <c r="I49" s="18">
        <v>3</v>
      </c>
      <c r="J49" s="18"/>
      <c r="K49" s="18"/>
      <c r="L49" s="12">
        <f t="shared" si="4"/>
        <v>3</v>
      </c>
      <c r="M49" s="18"/>
      <c r="N49" s="18"/>
      <c r="O49" s="18"/>
      <c r="P49" s="18"/>
      <c r="Q49" s="18"/>
      <c r="R49" s="14">
        <f t="shared" si="5"/>
        <v>0</v>
      </c>
      <c r="S49" s="18">
        <v>3</v>
      </c>
      <c r="T49" s="18"/>
      <c r="U49" s="12">
        <f t="shared" si="0"/>
        <v>3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VLOOKUP($A50,'19.6'!$A$9:$W$200,23,0)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VLOOKUP($A51,'19.6'!$A$9:$W$200,23,0)</f>
        <v>0</v>
      </c>
      <c r="E51" s="18">
        <v>6</v>
      </c>
      <c r="F51" s="18"/>
      <c r="G51" s="18"/>
      <c r="H51" s="12">
        <f t="shared" si="3"/>
        <v>6</v>
      </c>
      <c r="I51" s="18">
        <v>4</v>
      </c>
      <c r="J51" s="18"/>
      <c r="K51" s="18"/>
      <c r="L51" s="12">
        <f t="shared" si="4"/>
        <v>4</v>
      </c>
      <c r="M51" s="18"/>
      <c r="N51" s="18"/>
      <c r="O51" s="18"/>
      <c r="P51" s="18"/>
      <c r="Q51" s="18"/>
      <c r="R51" s="14">
        <f t="shared" si="5"/>
        <v>0</v>
      </c>
      <c r="S51" s="18">
        <v>2</v>
      </c>
      <c r="T51" s="18"/>
      <c r="U51" s="12">
        <f t="shared" si="0"/>
        <v>2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VLOOKUP($A52,'19.6'!$A$9:$W$200,23,0)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VLOOKUP($A53,'19.6'!$A$9:$W$200,23,0)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VLOOKUP($A54,'19.6'!$A$9:$W$200,23,0)</f>
        <v>0</v>
      </c>
      <c r="E54" s="24">
        <v>6</v>
      </c>
      <c r="F54" s="24"/>
      <c r="G54" s="24"/>
      <c r="H54" s="12">
        <f t="shared" ref="H54:H55" si="6">SUM(E54:G54)</f>
        <v>6</v>
      </c>
      <c r="I54" s="24">
        <v>5</v>
      </c>
      <c r="J54" s="24"/>
      <c r="K54" s="24"/>
      <c r="L54" s="12">
        <f t="shared" si="4"/>
        <v>5</v>
      </c>
      <c r="M54" s="24"/>
      <c r="N54" s="18"/>
      <c r="O54" s="24"/>
      <c r="P54" s="18"/>
      <c r="Q54" s="24"/>
      <c r="R54" s="14">
        <f t="shared" si="5"/>
        <v>0</v>
      </c>
      <c r="S54" s="24">
        <v>1</v>
      </c>
      <c r="T54" s="24"/>
      <c r="U54" s="12">
        <f t="shared" ref="U54:U61" si="7">S54+T54</f>
        <v>1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VLOOKUP($A55,'19.6'!$A$9:$W$200,23,0)</f>
        <v>0</v>
      </c>
      <c r="E55" s="18">
        <v>6</v>
      </c>
      <c r="F55" s="18"/>
      <c r="G55" s="18"/>
      <c r="H55" s="12">
        <f t="shared" si="6"/>
        <v>6</v>
      </c>
      <c r="I55" s="18">
        <v>3</v>
      </c>
      <c r="J55" s="18"/>
      <c r="K55" s="18"/>
      <c r="L55" s="12">
        <f t="shared" si="4"/>
        <v>3</v>
      </c>
      <c r="M55" s="18"/>
      <c r="N55" s="18"/>
      <c r="O55" s="18"/>
      <c r="P55" s="18"/>
      <c r="Q55" s="18"/>
      <c r="R55" s="14">
        <f t="shared" si="5"/>
        <v>0</v>
      </c>
      <c r="S55" s="18">
        <v>3</v>
      </c>
      <c r="T55" s="18"/>
      <c r="U55" s="12">
        <f t="shared" si="7"/>
        <v>3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VLOOKUP($A56,'19.6'!$A$9:$W$200,23,0)</f>
        <v>0</v>
      </c>
      <c r="E56" s="18">
        <v>6</v>
      </c>
      <c r="F56" s="18"/>
      <c r="G56" s="18"/>
      <c r="H56" s="12">
        <f t="shared" si="3"/>
        <v>6</v>
      </c>
      <c r="I56" s="18">
        <v>6</v>
      </c>
      <c r="J56" s="18"/>
      <c r="K56" s="18"/>
      <c r="L56" s="12">
        <f t="shared" si="4"/>
        <v>6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VLOOKUP($A57,'19.6'!$A$9:$W$200,23,0)</f>
        <v>0</v>
      </c>
      <c r="E57" s="18">
        <v>6</v>
      </c>
      <c r="F57" s="18"/>
      <c r="G57" s="18"/>
      <c r="H57" s="12">
        <f t="shared" si="3"/>
        <v>6</v>
      </c>
      <c r="I57" s="18">
        <v>6</v>
      </c>
      <c r="J57" s="18"/>
      <c r="K57" s="18"/>
      <c r="L57" s="12">
        <f t="shared" si="4"/>
        <v>6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VLOOKUP($A58,'19.6'!$A$9:$W$200,23,0)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VLOOKUP($A59,'19.6'!$A$9:$W$200,23,0)</f>
        <v>6</v>
      </c>
      <c r="E59" s="18"/>
      <c r="F59" s="18"/>
      <c r="G59" s="18"/>
      <c r="H59" s="12">
        <f t="shared" si="3"/>
        <v>0</v>
      </c>
      <c r="I59" s="18">
        <v>5</v>
      </c>
      <c r="J59" s="18"/>
      <c r="K59" s="18"/>
      <c r="L59" s="12">
        <f t="shared" si="4"/>
        <v>5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1</v>
      </c>
      <c r="W59" s="18">
        <v>1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VLOOKUP($A60,'19.6'!$A$9:$W$200,23,0)</f>
        <v>0</v>
      </c>
      <c r="E60" s="18">
        <v>6</v>
      </c>
      <c r="F60" s="18"/>
      <c r="G60" s="18"/>
      <c r="H60" s="12">
        <f t="shared" si="3"/>
        <v>6</v>
      </c>
      <c r="I60" s="18">
        <v>5</v>
      </c>
      <c r="J60" s="18"/>
      <c r="K60" s="18"/>
      <c r="L60" s="12">
        <f t="shared" si="4"/>
        <v>5</v>
      </c>
      <c r="M60" s="18"/>
      <c r="N60" s="18"/>
      <c r="O60" s="18"/>
      <c r="P60" s="18"/>
      <c r="Q60" s="18"/>
      <c r="R60" s="14">
        <f t="shared" si="5"/>
        <v>0</v>
      </c>
      <c r="S60" s="18">
        <v>1</v>
      </c>
      <c r="T60" s="18"/>
      <c r="U60" s="12">
        <f t="shared" si="7"/>
        <v>1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VLOOKUP($A61,'19.6'!$A$9:$W$200,23,0)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VLOOKUP($A62,'19.6'!$A$9:$W$200,23,0)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VLOOKUP($A63,'19.6'!$A$9:$W$200,23,0)</f>
        <v>6</v>
      </c>
      <c r="E63" s="18"/>
      <c r="F63" s="18"/>
      <c r="G63" s="18"/>
      <c r="H63" s="12">
        <f t="shared" ref="H63" si="10">SUM(E63:G63)</f>
        <v>0</v>
      </c>
      <c r="I63" s="18">
        <v>4</v>
      </c>
      <c r="J63" s="18"/>
      <c r="K63" s="18"/>
      <c r="L63" s="12">
        <f t="shared" si="4"/>
        <v>4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2</v>
      </c>
      <c r="W63" s="18">
        <v>2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VLOOKUP($A64,'19.6'!$A$9:$W$200,23,0)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VLOOKUP($A65,'19.6'!$A$9:$W$200,23,0)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VLOOKUP($A66,'19.6'!$A$9:$W$200,23,0)</f>
        <v>5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5</v>
      </c>
      <c r="W66" s="18">
        <v>5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VLOOKUP($A67,'19.6'!$A$9:$W$200,23,0)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VLOOKUP($A68,'19.6'!$A$9:$W$200,23,0)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2</v>
      </c>
      <c r="J68" s="18"/>
      <c r="K68" s="18"/>
      <c r="L68" s="12">
        <f t="shared" si="4"/>
        <v>2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VLOOKUP($A69,'19.6'!$A$9:$W$200,23,0)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3</v>
      </c>
      <c r="J69" s="18"/>
      <c r="K69" s="18"/>
      <c r="L69" s="12">
        <f t="shared" si="4"/>
        <v>3</v>
      </c>
      <c r="M69" s="18"/>
      <c r="N69" s="18"/>
      <c r="O69" s="18"/>
      <c r="P69" s="18"/>
      <c r="Q69" s="18"/>
      <c r="R69" s="14">
        <f t="shared" si="5"/>
        <v>0</v>
      </c>
      <c r="S69" s="18">
        <v>1</v>
      </c>
      <c r="T69" s="18"/>
      <c r="U69" s="12">
        <f t="shared" si="13"/>
        <v>1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VLOOKUP($A70,'19.6'!$A$9:$W$200,23,0)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VLOOKUP($A71,'19.6'!$A$9:$W$200,23,0)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VLOOKUP($A72,'19.6'!$A$9:$W$200,23,0)</f>
        <v>0</v>
      </c>
      <c r="E72" s="18">
        <v>3</v>
      </c>
      <c r="F72" s="18"/>
      <c r="G72" s="18"/>
      <c r="H72" s="12">
        <f t="shared" si="12"/>
        <v>3</v>
      </c>
      <c r="I72" s="18">
        <v>3</v>
      </c>
      <c r="J72" s="18"/>
      <c r="K72" s="18"/>
      <c r="L72" s="12">
        <f t="shared" si="4"/>
        <v>3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VLOOKUP($A73,'19.6'!$A$9:$W$200,23,0)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VLOOKUP($A74,'19.6'!$A$9:$W$200,23,0)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VLOOKUP($A75,'19.6'!$A$9:$W$200,23,0)</f>
        <v>3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VLOOKUP($A76,'19.6'!$A$9:$W$200,23,0)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98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VLOOKUP($A77,'19.6'!$A$9:$W$200,23,0)</f>
        <v>0</v>
      </c>
      <c r="E77" s="18"/>
      <c r="F77" s="18"/>
      <c r="G77" s="18"/>
      <c r="H77" s="12">
        <f t="shared" si="15"/>
        <v>0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VLOOKUP($A78,'19.6'!$A$9:$W$200,23,0)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VLOOKUP($A79,'19.6'!$A$9:$W$200,23,0)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VLOOKUP($A80,'19.6'!$A$9:$W$200,23,0)</f>
        <v>3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VLOOKUP($A81,'19.6'!$A$9:$W$200,23,0)</f>
        <v>2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VLOOKUP($A82,'19.6'!$A$9:$W$200,23,0)</f>
        <v>0</v>
      </c>
      <c r="E82" s="18"/>
      <c r="F82" s="18"/>
      <c r="G82" s="18"/>
      <c r="H82" s="12">
        <f t="shared" si="15"/>
        <v>0</v>
      </c>
      <c r="I82" s="18"/>
      <c r="J82" s="18"/>
      <c r="K82" s="18"/>
      <c r="L82" s="12">
        <f t="shared" si="16"/>
        <v>0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VLOOKUP($A83,'19.6'!$A$9:$W$200,23,0)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VLOOKUP($A84,'19.6'!$A$9:$W$200,23,0)</f>
        <v>6</v>
      </c>
      <c r="E84" s="18"/>
      <c r="F84" s="18"/>
      <c r="G84" s="18"/>
      <c r="H84" s="12">
        <f>SUM(E84:G84)</f>
        <v>0</v>
      </c>
      <c r="I84" s="18">
        <v>4</v>
      </c>
      <c r="J84" s="18"/>
      <c r="K84" s="18"/>
      <c r="L84" s="12">
        <f t="shared" si="16"/>
        <v>4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2</v>
      </c>
      <c r="W84" s="18">
        <v>2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VLOOKUP($A85,'19.6'!$A$9:$W$200,23,0)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1</v>
      </c>
      <c r="J85" s="18"/>
      <c r="K85" s="18"/>
      <c r="L85" s="12">
        <f t="shared" si="16"/>
        <v>1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VLOOKUP($A86,'19.6'!$A$9:$W$200,23,0)</f>
        <v>2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>
        <v>1</v>
      </c>
      <c r="N86" s="18"/>
      <c r="O86" s="18"/>
      <c r="P86" s="18"/>
      <c r="Q86" s="18"/>
      <c r="R86" s="14">
        <f t="shared" si="5"/>
        <v>1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VLOOKUP($A87,'19.6'!$A$9:$W$200,23,0)</f>
        <v>4</v>
      </c>
      <c r="E87" s="18">
        <v>2</v>
      </c>
      <c r="F87" s="18"/>
      <c r="G87" s="18"/>
      <c r="H87" s="12">
        <f t="shared" si="15"/>
        <v>2</v>
      </c>
      <c r="I87" s="18"/>
      <c r="J87" s="18"/>
      <c r="K87" s="18"/>
      <c r="L87" s="12">
        <f t="shared" si="16"/>
        <v>0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5</v>
      </c>
      <c r="W87" s="18">
        <v>5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VLOOKUP($A88,'19.6'!$A$9:$W$200,23,0)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VLOOKUP($A89,'19.6'!$A$9:$W$200,23,0)</f>
        <v>0</v>
      </c>
      <c r="E89" s="18">
        <v>1</v>
      </c>
      <c r="F89" s="18"/>
      <c r="G89" s="18"/>
      <c r="H89" s="12">
        <f>SUM(E89:G89)</f>
        <v>1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VLOOKUP($A90,'19.6'!$A$9:$W$200,23,0)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VLOOKUP($A92,'19.6'!$A$9:$W$200,23,0)</f>
        <v>0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VLOOKUP($A93,'19.6'!$A$9:$W$200,23,0)</f>
        <v>0</v>
      </c>
      <c r="E93" s="18">
        <v>1</v>
      </c>
      <c r="F93" s="18"/>
      <c r="G93" s="18"/>
      <c r="H93" s="12">
        <f t="shared" si="12"/>
        <v>1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VLOOKUP($A94,'19.6'!$A$9:$W$200,23,0)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VLOOKUP($A95,'19.6'!$A$9:$W$200,23,0)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VLOOKUP($A96,'19.6'!$A$9:$W$200,23,0)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VLOOKUP($A97,'19.6'!$A$9:$W$200,23,0)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VLOOKUP($A98,'19.6'!$A$9:$W$200,23,0)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VLOOKUP($A99,'19.6'!$A$9:$W$200,23,0)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VLOOKUP($A100,'19.6'!$A$9:$W$200,23,0)</f>
        <v>0</v>
      </c>
      <c r="E100" s="18">
        <v>1</v>
      </c>
      <c r="F100" s="18"/>
      <c r="G100" s="18"/>
      <c r="H100" s="12">
        <f t="shared" si="12"/>
        <v>1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1</v>
      </c>
      <c r="W100" s="18">
        <v>1</v>
      </c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VLOOKUP($A101,'19.6'!$A$9:$W$200,23,0)</f>
        <v>0</v>
      </c>
      <c r="E101" s="18">
        <v>1</v>
      </c>
      <c r="F101" s="18"/>
      <c r="G101" s="18"/>
      <c r="H101" s="12">
        <f t="shared" si="12"/>
        <v>1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VLOOKUP($A102,'19.6'!$A$9:$W$200,23,0)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VLOOKUP($A103,'19.6'!$A$9:$W$200,23,0)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VLOOKUP($A104,'19.6'!$A$9:$W$200,23,0)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VLOOKUP($A105,'19.6'!$A$9:$W$200,23,0)</f>
        <v>1</v>
      </c>
      <c r="E105" s="18">
        <v>1</v>
      </c>
      <c r="F105" s="18"/>
      <c r="G105" s="18"/>
      <c r="H105" s="12">
        <f t="shared" si="12"/>
        <v>1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1</v>
      </c>
      <c r="W105" s="18">
        <v>1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VLOOKUP($A106,'19.6'!$A$9:$W$200,23,0)</f>
        <v>1</v>
      </c>
      <c r="E106" s="18">
        <v>1</v>
      </c>
      <c r="F106" s="18"/>
      <c r="G106" s="18"/>
      <c r="H106" s="12">
        <f t="shared" si="12"/>
        <v>1</v>
      </c>
      <c r="I106" s="18">
        <v>1</v>
      </c>
      <c r="J106" s="18"/>
      <c r="K106" s="18"/>
      <c r="L106" s="12">
        <f t="shared" si="16"/>
        <v>1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1</v>
      </c>
      <c r="W106" s="18">
        <v>1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VLOOKUP($A107,'19.6'!$A$9:$W$200,23,0)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VLOOKUP($A108,'19.6'!$A$9:$W$200,23,0)</f>
        <v>0</v>
      </c>
      <c r="E108" s="18">
        <v>9</v>
      </c>
      <c r="F108" s="18"/>
      <c r="G108" s="18"/>
      <c r="H108" s="12">
        <f>SUM(E108:G108)</f>
        <v>9</v>
      </c>
      <c r="I108" s="18">
        <v>3</v>
      </c>
      <c r="J108" s="18"/>
      <c r="K108" s="18"/>
      <c r="L108" s="12">
        <f t="shared" si="16"/>
        <v>3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6</v>
      </c>
      <c r="W108" s="18">
        <v>6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VLOOKUP($A109,'19.6'!$A$9:$W$200,23,0)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VLOOKUP($A110,'19.6'!$A$9:$W$200,23,0)</f>
        <v>2</v>
      </c>
      <c r="E110" s="18">
        <v>9</v>
      </c>
      <c r="F110" s="18"/>
      <c r="G110" s="18"/>
      <c r="H110" s="12">
        <f>SUM(E110:G110)</f>
        <v>9</v>
      </c>
      <c r="I110" s="18">
        <v>2</v>
      </c>
      <c r="J110" s="18"/>
      <c r="K110" s="18"/>
      <c r="L110" s="12">
        <f t="shared" si="16"/>
        <v>2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9</v>
      </c>
      <c r="W110" s="18">
        <v>9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VLOOKUP($A111,'19.6'!$A$9:$W$200,23,0)</f>
        <v>3</v>
      </c>
      <c r="E111" s="18">
        <v>6</v>
      </c>
      <c r="F111" s="18"/>
      <c r="G111" s="18"/>
      <c r="H111" s="12">
        <f t="shared" si="12"/>
        <v>6</v>
      </c>
      <c r="I111" s="18">
        <v>1</v>
      </c>
      <c r="J111" s="18"/>
      <c r="K111" s="18"/>
      <c r="L111" s="12">
        <f t="shared" si="16"/>
        <v>1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8</v>
      </c>
      <c r="W111" s="18">
        <v>8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VLOOKUP($A112,'19.6'!$A$9:$W$200,23,0)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VLOOKUP($A113,'19.6'!$A$9:$W$200,23,0)</f>
        <v>3</v>
      </c>
      <c r="E113" s="18">
        <v>8</v>
      </c>
      <c r="F113" s="18"/>
      <c r="G113" s="18"/>
      <c r="H113" s="12">
        <f t="shared" si="12"/>
        <v>8</v>
      </c>
      <c r="I113" s="18">
        <v>2</v>
      </c>
      <c r="J113" s="18"/>
      <c r="K113" s="18"/>
      <c r="L113" s="12">
        <f t="shared" si="16"/>
        <v>2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9</v>
      </c>
      <c r="W113" s="18">
        <v>9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VLOOKUP($A114,'19.6'!$A$9:$W$200,23,0)</f>
        <v>0</v>
      </c>
      <c r="E114" s="18">
        <v>6</v>
      </c>
      <c r="F114" s="18"/>
      <c r="G114" s="18"/>
      <c r="H114" s="12">
        <f>SUM(E114:G114)</f>
        <v>6</v>
      </c>
      <c r="I114" s="18">
        <v>4</v>
      </c>
      <c r="J114" s="18"/>
      <c r="K114" s="18"/>
      <c r="L114" s="12">
        <f t="shared" si="16"/>
        <v>4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2</v>
      </c>
      <c r="W114" s="18"/>
      <c r="X114" s="19">
        <f>W114-V114</f>
        <v>-2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VLOOKUP($A115,'19.6'!$A$9:$W$200,23,0)</f>
        <v>0</v>
      </c>
      <c r="E115" s="18">
        <v>18</v>
      </c>
      <c r="F115" s="18"/>
      <c r="G115" s="18"/>
      <c r="H115" s="12">
        <f>SUM(E115:G115)</f>
        <v>18</v>
      </c>
      <c r="I115" s="18"/>
      <c r="J115" s="18"/>
      <c r="K115" s="18"/>
      <c r="L115" s="12">
        <f t="shared" si="16"/>
        <v>0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18</v>
      </c>
      <c r="W115" s="18">
        <v>20</v>
      </c>
      <c r="X115" s="19">
        <f>W115-V115</f>
        <v>2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VLOOKUP($A116,'19.6'!$A$9:$W$200,23,0)</f>
        <v>3</v>
      </c>
      <c r="E116" s="18">
        <v>3</v>
      </c>
      <c r="F116" s="18"/>
      <c r="G116" s="18"/>
      <c r="H116" s="12">
        <f>SUM(E116:G116)</f>
        <v>3</v>
      </c>
      <c r="I116" s="18">
        <v>6</v>
      </c>
      <c r="J116" s="18"/>
      <c r="K116" s="18"/>
      <c r="L116" s="12">
        <f t="shared" si="16"/>
        <v>6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VLOOKUP($A117,'19.6'!$A$9:$W$200,23,0)</f>
        <v>0</v>
      </c>
      <c r="E117" s="18">
        <v>10</v>
      </c>
      <c r="F117" s="18"/>
      <c r="G117" s="18"/>
      <c r="H117" s="12">
        <f t="shared" si="12"/>
        <v>10</v>
      </c>
      <c r="I117" s="18">
        <v>2</v>
      </c>
      <c r="J117" s="18"/>
      <c r="K117" s="18"/>
      <c r="L117" s="12">
        <f t="shared" si="16"/>
        <v>2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8</v>
      </c>
      <c r="W117" s="18">
        <v>8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VLOOKUP($A118,'19.6'!$A$9:$W$200,23,0)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VLOOKUP($A119,'19.6'!$A$9:$W$200,23,0)</f>
        <v>4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4</v>
      </c>
      <c r="W119" s="18">
        <v>4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VLOOKUP($A120,'19.6'!$A$9:$W$200,23,0)</f>
        <v>5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5</v>
      </c>
      <c r="W120" s="18">
        <v>5</v>
      </c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VLOOKUP($A121,'19.6'!$A$9:$W$200,23,0)</f>
        <v>0</v>
      </c>
      <c r="E121" s="18">
        <v>64</v>
      </c>
      <c r="F121" s="18"/>
      <c r="G121" s="18"/>
      <c r="H121" s="12">
        <f t="shared" si="27"/>
        <v>64</v>
      </c>
      <c r="I121" s="18">
        <v>11</v>
      </c>
      <c r="J121" s="18"/>
      <c r="K121" s="18"/>
      <c r="L121" s="12">
        <f t="shared" si="16"/>
        <v>11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53</v>
      </c>
      <c r="W121" s="18">
        <v>53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VLOOKUP($A122,'19.6'!$A$9:$W$200,23,0)</f>
        <v>9</v>
      </c>
      <c r="E122" s="18">
        <v>19</v>
      </c>
      <c r="F122" s="18"/>
      <c r="G122" s="18"/>
      <c r="H122" s="12">
        <f t="shared" si="27"/>
        <v>19</v>
      </c>
      <c r="I122" s="18">
        <v>4</v>
      </c>
      <c r="J122" s="18"/>
      <c r="K122" s="18"/>
      <c r="L122" s="12">
        <f t="shared" si="16"/>
        <v>4</v>
      </c>
      <c r="M122" s="18"/>
      <c r="N122" s="18"/>
      <c r="O122" s="18"/>
      <c r="P122" s="18"/>
      <c r="Q122" s="18"/>
      <c r="R122" s="14">
        <f t="shared" si="20"/>
        <v>0</v>
      </c>
      <c r="S122" s="18">
        <v>2</v>
      </c>
      <c r="T122" s="18"/>
      <c r="U122" s="12">
        <f t="shared" si="28"/>
        <v>2</v>
      </c>
      <c r="V122" s="12">
        <f t="shared" si="29"/>
        <v>22</v>
      </c>
      <c r="W122" s="18">
        <v>22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VLOOKUP($A123,'19.6'!$A$9:$W$200,23,0)</f>
        <v>2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2</v>
      </c>
      <c r="W123" s="18">
        <v>2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VLOOKUP($A124,'19.6'!$A$9:$W$200,23,0)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VLOOKUP($A125,'19.6'!$A$9:$W$200,23,0)</f>
        <v>0</v>
      </c>
      <c r="E125" s="18"/>
      <c r="F125" s="18"/>
      <c r="G125" s="18"/>
      <c r="H125" s="12">
        <f t="shared" si="27"/>
        <v>0</v>
      </c>
      <c r="I125" s="18"/>
      <c r="J125" s="18"/>
      <c r="K125" s="18"/>
      <c r="L125" s="12">
        <f t="shared" si="16"/>
        <v>0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VLOOKUP($A126,'19.6'!$A$9:$W$200,23,0)</f>
        <v>2</v>
      </c>
      <c r="E126" s="18"/>
      <c r="F126" s="18"/>
      <c r="G126" s="18"/>
      <c r="H126" s="12">
        <f t="shared" si="27"/>
        <v>0</v>
      </c>
      <c r="I126" s="18">
        <v>2</v>
      </c>
      <c r="J126" s="18"/>
      <c r="K126" s="18"/>
      <c r="L126" s="12">
        <f t="shared" si="16"/>
        <v>2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VLOOKUP($A127,'19.6'!$A$9:$W$200,23,0)</f>
        <v>0</v>
      </c>
      <c r="E127" s="18"/>
      <c r="F127" s="18"/>
      <c r="G127" s="18"/>
      <c r="H127" s="12">
        <f t="shared" si="27"/>
        <v>0</v>
      </c>
      <c r="I127" s="18"/>
      <c r="J127" s="18"/>
      <c r="K127" s="18"/>
      <c r="L127" s="12">
        <f t="shared" si="16"/>
        <v>0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VLOOKUP($A128,'19.6'!$A$9:$W$200,23,0)</f>
        <v>11</v>
      </c>
      <c r="E128" s="18">
        <v>28</v>
      </c>
      <c r="F128" s="18"/>
      <c r="G128" s="18"/>
      <c r="H128" s="12">
        <f t="shared" si="27"/>
        <v>28</v>
      </c>
      <c r="I128" s="18">
        <v>4</v>
      </c>
      <c r="J128" s="18"/>
      <c r="K128" s="18"/>
      <c r="L128" s="12">
        <f t="shared" si="16"/>
        <v>4</v>
      </c>
      <c r="M128" s="18"/>
      <c r="N128" s="18"/>
      <c r="O128" s="18"/>
      <c r="P128" s="18"/>
      <c r="Q128" s="18"/>
      <c r="R128" s="14">
        <f t="shared" si="20"/>
        <v>0</v>
      </c>
      <c r="S128" s="18">
        <v>1</v>
      </c>
      <c r="T128" s="18"/>
      <c r="U128" s="12">
        <f t="shared" si="28"/>
        <v>1</v>
      </c>
      <c r="V128" s="12">
        <f t="shared" si="29"/>
        <v>34</v>
      </c>
      <c r="W128" s="18">
        <v>34</v>
      </c>
      <c r="X128" s="19">
        <f t="shared" si="30"/>
        <v>0</v>
      </c>
      <c r="Y128" s="98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VLOOKUP($A129,'19.6'!$A$9:$W$200,23,0)</f>
        <v>16</v>
      </c>
      <c r="E129" s="18"/>
      <c r="F129" s="18"/>
      <c r="G129" s="18"/>
      <c r="H129" s="12">
        <f t="shared" si="27"/>
        <v>0</v>
      </c>
      <c r="I129" s="18">
        <v>10</v>
      </c>
      <c r="J129" s="18"/>
      <c r="K129" s="18"/>
      <c r="L129" s="12">
        <f t="shared" si="16"/>
        <v>10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6</v>
      </c>
      <c r="W129" s="18">
        <v>6</v>
      </c>
      <c r="X129" s="19">
        <f t="shared" si="30"/>
        <v>0</v>
      </c>
      <c r="Y129" s="98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VLOOKUP($A130,'19.6'!$A$9:$W$200,23,0)</f>
        <v>5</v>
      </c>
      <c r="E130" s="18">
        <v>28</v>
      </c>
      <c r="F130" s="18"/>
      <c r="G130" s="18"/>
      <c r="H130" s="12">
        <f t="shared" si="12"/>
        <v>28</v>
      </c>
      <c r="I130" s="18">
        <v>10</v>
      </c>
      <c r="J130" s="18"/>
      <c r="K130" s="18"/>
      <c r="L130" s="12">
        <f t="shared" si="16"/>
        <v>10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23</v>
      </c>
      <c r="W130" s="18">
        <v>23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1</v>
      </c>
      <c r="E131" s="18">
        <v>3</v>
      </c>
      <c r="F131" s="18"/>
      <c r="G131" s="18"/>
      <c r="H131" s="12">
        <f t="shared" si="12"/>
        <v>3</v>
      </c>
      <c r="I131" s="18"/>
      <c r="J131" s="18">
        <v>3</v>
      </c>
      <c r="K131" s="18"/>
      <c r="L131" s="12">
        <f t="shared" si="16"/>
        <v>3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1</v>
      </c>
      <c r="W131" s="18">
        <v>1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VLOOKUP($A132,'19.6'!$A$9:$W$200,23,0)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VLOOKUP($A133,'19.6'!$A$9:$W$200,23,0)</f>
        <v>6</v>
      </c>
      <c r="E133" s="18"/>
      <c r="F133" s="18"/>
      <c r="G133" s="18"/>
      <c r="H133" s="12">
        <f t="shared" ref="H133:H156" si="31">SUM(E133:G133)</f>
        <v>0</v>
      </c>
      <c r="I133" s="18">
        <v>3</v>
      </c>
      <c r="J133" s="18"/>
      <c r="K133" s="18"/>
      <c r="L133" s="12">
        <f t="shared" si="16"/>
        <v>3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3</v>
      </c>
      <c r="W133" s="18">
        <v>3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VLOOKUP($A134,'19.6'!$A$9:$W$200,23,0)</f>
        <v>11</v>
      </c>
      <c r="E134" s="18"/>
      <c r="F134" s="18"/>
      <c r="G134" s="18"/>
      <c r="H134" s="12">
        <f t="shared" si="31"/>
        <v>0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9</v>
      </c>
      <c r="W134" s="18">
        <v>9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VLOOKUP($A135,'19.6'!$A$9:$W$200,23,0)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VLOOKUP($A136,'19.6'!$A$9:$W$200,23,0)</f>
        <v>22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22</v>
      </c>
      <c r="W136" s="18">
        <v>22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VLOOKUP($A137,'19.6'!$A$9:$W$200,23,0)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VLOOKUP($A138,'19.6'!$A$9:$W$200,23,0)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VLOOKUP($A139,'19.6'!$A$9:$W$200,23,0)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VLOOKUP($A140,'19.6'!$A$9:$W$200,23,0)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VLOOKUP($A141,'19.6'!$A$9:$W$200,23,0)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VLOOKUP($A142,'19.6'!$A$9:$W$200,23,0)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VLOOKUP($A143,'19.6'!$A$9:$W$200,23,0)</f>
        <v>8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8</v>
      </c>
      <c r="W143" s="18">
        <v>8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VLOOKUP($A144,'19.6'!$A$9:$W$200,23,0)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VLOOKUP($A145,'19.6'!$A$9:$W$200,23,0)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VLOOKUP($A146,'19.6'!$A$9:$W$200,23,0)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VLOOKUP($A147,'19.6'!$A$9:$W$200,23,0)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VLOOKUP($A148,'19.6'!$A$9:$W$200,23,0)</f>
        <v>10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10</v>
      </c>
      <c r="W148" s="18">
        <v>10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VLOOKUP($A149,'19.6'!$A$9:$W$200,23,0)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VLOOKUP($A150,'19.6'!$A$9:$W$200,23,0)</f>
        <v>10</v>
      </c>
      <c r="E150" s="18"/>
      <c r="F150" s="18"/>
      <c r="G150" s="18"/>
      <c r="H150" s="12">
        <f t="shared" si="31"/>
        <v>0</v>
      </c>
      <c r="I150" s="18">
        <v>2</v>
      </c>
      <c r="J150" s="18"/>
      <c r="K150" s="18"/>
      <c r="L150" s="12">
        <f t="shared" si="35"/>
        <v>2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8</v>
      </c>
      <c r="W150" s="18">
        <v>8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VLOOKUP($A151,'19.6'!$A$9:$W$200,23,0)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VLOOKUP($A152,'19.6'!$A$9:$W$200,23,0)</f>
        <v>7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7</v>
      </c>
      <c r="W152" s="18">
        <v>7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VLOOKUP($A153,'19.6'!$A$9:$W$200,23,0)</f>
        <v>10</v>
      </c>
      <c r="E153" s="18"/>
      <c r="F153" s="18"/>
      <c r="G153" s="18"/>
      <c r="H153" s="12">
        <f t="shared" si="31"/>
        <v>0</v>
      </c>
      <c r="I153" s="18">
        <v>2</v>
      </c>
      <c r="J153" s="18"/>
      <c r="K153" s="18"/>
      <c r="L153" s="12">
        <f t="shared" si="35"/>
        <v>2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8</v>
      </c>
      <c r="W153" s="18">
        <v>8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VLOOKUP($A154,'19.6'!$A$9:$W$200,23,0)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VLOOKUP($A155,'19.6'!$A$9:$W$200,23,0)</f>
        <v>43</v>
      </c>
      <c r="E155" s="18"/>
      <c r="F155" s="18"/>
      <c r="G155" s="18"/>
      <c r="H155" s="12">
        <f t="shared" si="31"/>
        <v>0</v>
      </c>
      <c r="I155" s="18">
        <v>1</v>
      </c>
      <c r="J155" s="18"/>
      <c r="K155" s="18"/>
      <c r="L155" s="12">
        <f t="shared" si="35"/>
        <v>1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42</v>
      </c>
      <c r="W155" s="18">
        <v>42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VLOOKUP($A156,'19.6'!$A$9:$W$200,23,0)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4</v>
      </c>
      <c r="W156" s="18">
        <v>4</v>
      </c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VLOOKUP($A157,'19.6'!$A$9:$W$200,23,0)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VLOOKUP($A158,'19.6'!$A$9:$W$200,23,0)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VLOOKUP($A159,'19.6'!$A$9:$W$200,23,0)</f>
        <v>0</v>
      </c>
      <c r="E159" s="18">
        <v>1</v>
      </c>
      <c r="F159" s="18"/>
      <c r="G159" s="18"/>
      <c r="H159" s="12">
        <f t="shared" si="41"/>
        <v>1</v>
      </c>
      <c r="I159" s="18">
        <v>1</v>
      </c>
      <c r="J159" s="18"/>
      <c r="K159" s="18"/>
      <c r="L159" s="12">
        <f t="shared" si="35"/>
        <v>1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VLOOKUP($A160,'19.6'!$A$9:$W$200,23,0)</f>
        <v>0</v>
      </c>
      <c r="E160" s="18">
        <v>2</v>
      </c>
      <c r="F160" s="18"/>
      <c r="G160" s="18"/>
      <c r="H160" s="12">
        <f t="shared" si="41"/>
        <v>2</v>
      </c>
      <c r="I160" s="18">
        <v>2</v>
      </c>
      <c r="J160" s="18"/>
      <c r="K160" s="18"/>
      <c r="L160" s="12">
        <f t="shared" si="35"/>
        <v>2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VLOOKUP($A161,'19.6'!$A$9:$W$200,23,0)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VLOOKUP($A162,'19.6'!$A$9:$W$200,23,0)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VLOOKUP($A163,'19.6'!$A$9:$W$200,23,0)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VLOOKUP($A164,'19.6'!$A$9:$W$200,23,0)</f>
        <v>0</v>
      </c>
      <c r="E164" s="18">
        <v>3</v>
      </c>
      <c r="F164" s="18"/>
      <c r="G164" s="18"/>
      <c r="H164" s="12">
        <f t="shared" si="41"/>
        <v>3</v>
      </c>
      <c r="I164" s="18">
        <v>3</v>
      </c>
      <c r="J164" s="18"/>
      <c r="K164" s="18"/>
      <c r="L164" s="12">
        <f t="shared" si="35"/>
        <v>3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VLOOKUP($A165,'19.6'!$A$9:$W$200,23,0)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VLOOKUP($A166,'19.6'!$A$9:$W$200,23,0)</f>
        <v>0</v>
      </c>
      <c r="E166" s="18">
        <v>2</v>
      </c>
      <c r="F166" s="18"/>
      <c r="G166" s="18"/>
      <c r="H166" s="12">
        <f t="shared" si="41"/>
        <v>2</v>
      </c>
      <c r="I166" s="18">
        <v>2</v>
      </c>
      <c r="J166" s="18"/>
      <c r="K166" s="18"/>
      <c r="L166" s="12">
        <f t="shared" si="35"/>
        <v>2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VLOOKUP($A167,'19.6'!$A$9:$W$200,23,0)</f>
        <v>0</v>
      </c>
      <c r="E167" s="18">
        <v>5</v>
      </c>
      <c r="F167" s="18"/>
      <c r="G167" s="18"/>
      <c r="H167" s="12">
        <f>SUM(E167:G167)</f>
        <v>5</v>
      </c>
      <c r="I167" s="18">
        <v>5</v>
      </c>
      <c r="J167" s="18"/>
      <c r="K167" s="18"/>
      <c r="L167" s="12">
        <f t="shared" si="35"/>
        <v>5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VLOOKUP($A168,'19.6'!$A$9:$W$200,23,0)</f>
        <v>0</v>
      </c>
      <c r="E168" s="18">
        <v>1</v>
      </c>
      <c r="F168" s="18"/>
      <c r="G168" s="18"/>
      <c r="H168" s="12">
        <f>SUM(E168:G168)</f>
        <v>1</v>
      </c>
      <c r="I168" s="18">
        <v>1</v>
      </c>
      <c r="J168" s="18"/>
      <c r="K168" s="18"/>
      <c r="L168" s="12">
        <f t="shared" si="35"/>
        <v>1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VLOOKUP($A169,'19.6'!$A$9:$W$200,23,0)</f>
        <v>0</v>
      </c>
      <c r="E169" s="18">
        <v>3</v>
      </c>
      <c r="F169" s="18"/>
      <c r="G169" s="18"/>
      <c r="H169" s="12">
        <f>SUM(E169:G169)</f>
        <v>3</v>
      </c>
      <c r="I169" s="18">
        <v>3</v>
      </c>
      <c r="J169" s="18"/>
      <c r="K169" s="18"/>
      <c r="L169" s="12">
        <f t="shared" si="35"/>
        <v>3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VLOOKUP($A170,'19.6'!$A$9:$W$200,23,0)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VLOOKUP($A171,'19.6'!$A$9:$W$200,23,0)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VLOOKUP($A172,'19.6'!$A$9:$W$200,23,0)</f>
        <v>0</v>
      </c>
      <c r="E172" s="18"/>
      <c r="F172" s="18"/>
      <c r="G172" s="18"/>
      <c r="H172" s="12">
        <f t="shared" si="41"/>
        <v>0</v>
      </c>
      <c r="I172" s="18"/>
      <c r="J172" s="18"/>
      <c r="K172" s="18"/>
      <c r="L172" s="12">
        <f t="shared" si="35"/>
        <v>0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VLOOKUP($A173,'19.6'!$A$9:$W$200,23,0)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VLOOKUP($A174,'19.6'!$A$9:$W$200,23,0)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VLOOKUP($A175,'19.6'!$A$9:$W$200,23,0)</f>
        <v>0</v>
      </c>
      <c r="E175" s="18">
        <v>1</v>
      </c>
      <c r="F175" s="18"/>
      <c r="G175" s="18"/>
      <c r="H175" s="12">
        <f t="shared" si="41"/>
        <v>1</v>
      </c>
      <c r="I175" s="18">
        <v>1</v>
      </c>
      <c r="J175" s="18"/>
      <c r="K175" s="18"/>
      <c r="L175" s="12">
        <f t="shared" si="35"/>
        <v>1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VLOOKUP($A176,'19.6'!$A$9:$W$200,23,0)</f>
        <v>24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VLOOKUP($A177,'19.6'!$A$9:$W$200,23,0)</f>
        <v>112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112</v>
      </c>
      <c r="W177" s="18">
        <f>96+16</f>
        <v>112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VLOOKUP($A178,'19.6'!$A$9:$W$200,23,0)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VLOOKUP($A179,'19.6'!$A$9:$W$200,23,0)</f>
        <v>0</v>
      </c>
      <c r="E179" s="18">
        <v>7</v>
      </c>
      <c r="F179" s="18"/>
      <c r="G179" s="18"/>
      <c r="H179" s="12">
        <f t="shared" si="41"/>
        <v>7</v>
      </c>
      <c r="I179" s="18">
        <v>7</v>
      </c>
      <c r="J179" s="18"/>
      <c r="K179" s="18"/>
      <c r="L179" s="12">
        <f t="shared" si="35"/>
        <v>7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VLOOKUP($A180,'19.6'!$A$9:$W$200,23,0)</f>
        <v>0</v>
      </c>
      <c r="E180" s="18">
        <v>3</v>
      </c>
      <c r="F180" s="18"/>
      <c r="G180" s="18"/>
      <c r="H180" s="12">
        <f t="shared" si="41"/>
        <v>3</v>
      </c>
      <c r="I180" s="18">
        <v>3</v>
      </c>
      <c r="J180" s="18"/>
      <c r="K180" s="18"/>
      <c r="L180" s="12">
        <f t="shared" si="35"/>
        <v>3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VLOOKUP($A181,'19.6'!$A$9:$W$200,23,0)</f>
        <v>0</v>
      </c>
      <c r="E181" s="18">
        <v>4</v>
      </c>
      <c r="F181" s="18"/>
      <c r="G181" s="18"/>
      <c r="H181" s="12">
        <f t="shared" si="41"/>
        <v>4</v>
      </c>
      <c r="I181" s="18">
        <v>4</v>
      </c>
      <c r="J181" s="18"/>
      <c r="K181" s="18"/>
      <c r="L181" s="12">
        <f t="shared" si="35"/>
        <v>4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VLOOKUP($A182,'19.6'!$A$9:$W$200,23,0)</f>
        <v>0</v>
      </c>
      <c r="E182" s="18">
        <v>1</v>
      </c>
      <c r="F182" s="18"/>
      <c r="G182" s="18"/>
      <c r="H182" s="12">
        <f t="shared" si="41"/>
        <v>1</v>
      </c>
      <c r="I182" s="18">
        <v>1</v>
      </c>
      <c r="J182" s="18"/>
      <c r="K182" s="18"/>
      <c r="L182" s="12">
        <f t="shared" si="35"/>
        <v>1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VLOOKUP($A183,'19.6'!$A$9:$W$200,23,0)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VLOOKUP($A184,'19.6'!$A$9:$W$200,23,0)</f>
        <v>8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8</v>
      </c>
      <c r="W184" s="18">
        <v>8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VLOOKUP($A185,'19.6'!$A$9:$W$200,23,0)</f>
        <v>70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70</v>
      </c>
      <c r="W185" s="18">
        <v>70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VLOOKUP($A186,'19.6'!$A$9:$W$200,23,0)</f>
        <v>73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73</v>
      </c>
      <c r="W186" s="18">
        <v>73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VLOOKUP($A187,'19.6'!$A$9:$W$200,23,0)</f>
        <v>211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210</v>
      </c>
      <c r="W187" s="18">
        <v>210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VLOOKUP($A188,'19.6'!$A$9:$W$200,23,0)</f>
        <v>86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86</v>
      </c>
      <c r="W188" s="18">
        <f>78+8</f>
        <v>86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VLOOKUP($A189,'19.6'!$A$9:$W$200,23,0)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VLOOKUP($A190,'19.6'!$A$9:$W$200,23,0)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VLOOKUP($A191,'19.6'!$A$9:$W$200,23,0)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VLOOKUP($A192,'19.6'!$A$9:$W$200,23,0)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VLOOKUP($A193,'19.6'!$A$9:$W$200,23,0)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VLOOKUP($A194,'19.6'!$A$9:$W$200,23,0)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VLOOKUP($A195,'19.6'!$A$9:$W$200,23,0)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VLOOKUP($A196,'19.6'!$A$9:$W$200,23,0)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VLOOKUP($A197,'19.6'!$A$9:$W$200,23,0)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909</v>
      </c>
      <c r="E200" s="34"/>
      <c r="F200" s="34"/>
      <c r="G200" s="34"/>
      <c r="H200" s="34"/>
      <c r="I200" s="33">
        <f>SUM(I9:I198)</f>
        <v>322</v>
      </c>
      <c r="J200" s="33">
        <f>SUM(J9:J198)</f>
        <v>3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6</v>
      </c>
      <c r="S200" s="33">
        <f>SUM(S9:S198)</f>
        <v>91</v>
      </c>
      <c r="T200" s="34"/>
      <c r="U200" s="34"/>
      <c r="V200" s="35"/>
      <c r="W200" s="33">
        <f>SUM(W9:W198)</f>
        <v>1023</v>
      </c>
      <c r="X200" s="33">
        <f>SUM(X9:X198)</f>
        <v>0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8">
    <mergeCell ref="Y128:Y129"/>
    <mergeCell ref="Y70:Y71"/>
    <mergeCell ref="Y74:Y75"/>
    <mergeCell ref="Y76:Y77"/>
    <mergeCell ref="Y83:Y84"/>
    <mergeCell ref="Y114:Y115"/>
    <mergeCell ref="O6:Q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Y44:Y46"/>
    <mergeCell ref="Y42:Y43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432" priority="28" stopIfTrue="1"/>
  </conditionalFormatting>
  <conditionalFormatting sqref="B132">
    <cfRule type="duplicateValues" dxfId="431" priority="27" stopIfTrue="1"/>
  </conditionalFormatting>
  <conditionalFormatting sqref="B118">
    <cfRule type="duplicateValues" dxfId="430" priority="26" stopIfTrue="1"/>
  </conditionalFormatting>
  <conditionalFormatting sqref="B198">
    <cfRule type="duplicateValues" dxfId="429" priority="25" stopIfTrue="1"/>
  </conditionalFormatting>
  <conditionalFormatting sqref="B201:B274">
    <cfRule type="duplicateValues" dxfId="428" priority="24" stopIfTrue="1"/>
  </conditionalFormatting>
  <conditionalFormatting sqref="B200">
    <cfRule type="duplicateValues" dxfId="427" priority="23" stopIfTrue="1"/>
  </conditionalFormatting>
  <conditionalFormatting sqref="I202">
    <cfRule type="duplicateValues" dxfId="426" priority="22" stopIfTrue="1"/>
  </conditionalFormatting>
  <conditionalFormatting sqref="I202">
    <cfRule type="duplicateValues" dxfId="425" priority="19" stopIfTrue="1"/>
    <cfRule type="duplicateValues" dxfId="424" priority="20" stopIfTrue="1"/>
    <cfRule type="duplicateValues" dxfId="423" priority="21" stopIfTrue="1"/>
  </conditionalFormatting>
  <conditionalFormatting sqref="B20">
    <cfRule type="duplicateValues" dxfId="422" priority="13" stopIfTrue="1"/>
  </conditionalFormatting>
  <conditionalFormatting sqref="B20">
    <cfRule type="duplicateValues" dxfId="421" priority="14" stopIfTrue="1"/>
  </conditionalFormatting>
  <conditionalFormatting sqref="B20">
    <cfRule type="duplicateValues" dxfId="420" priority="15" stopIfTrue="1"/>
  </conditionalFormatting>
  <conditionalFormatting sqref="B20">
    <cfRule type="duplicateValues" dxfId="419" priority="16" stopIfTrue="1"/>
    <cfRule type="duplicateValues" dxfId="418" priority="17" stopIfTrue="1"/>
    <cfRule type="duplicateValues" dxfId="417" priority="18" stopIfTrue="1"/>
  </conditionalFormatting>
  <conditionalFormatting sqref="A20:A25">
    <cfRule type="duplicateValues" dxfId="416" priority="12" stopIfTrue="1"/>
  </conditionalFormatting>
  <conditionalFormatting sqref="A26">
    <cfRule type="duplicateValues" dxfId="415" priority="11" stopIfTrue="1"/>
  </conditionalFormatting>
  <conditionalFormatting sqref="A27">
    <cfRule type="duplicateValues" dxfId="414" priority="10" stopIfTrue="1"/>
  </conditionalFormatting>
  <conditionalFormatting sqref="A28">
    <cfRule type="duplicateValues" dxfId="413" priority="9" stopIfTrue="1"/>
  </conditionalFormatting>
  <conditionalFormatting sqref="A29">
    <cfRule type="duplicateValues" dxfId="412" priority="8" stopIfTrue="1"/>
  </conditionalFormatting>
  <conditionalFormatting sqref="A30">
    <cfRule type="duplicateValues" dxfId="411" priority="7" stopIfTrue="1"/>
  </conditionalFormatting>
  <conditionalFormatting sqref="B275:B65318 B200 B5 B8:B19 B119:B131 B21:B117 B133:B197">
    <cfRule type="duplicateValues" dxfId="410" priority="29" stopIfTrue="1"/>
  </conditionalFormatting>
  <conditionalFormatting sqref="B275:B65318 B200 B5 B8:B19 B102:B117 B119:B131 B21:B99 B133:B197">
    <cfRule type="duplicateValues" dxfId="409" priority="30" stopIfTrue="1"/>
  </conditionalFormatting>
  <conditionalFormatting sqref="A200:A65318 A1:A5 A8:A19 A31:A198">
    <cfRule type="duplicateValues" dxfId="408" priority="31" stopIfTrue="1"/>
  </conditionalFormatting>
  <conditionalFormatting sqref="B200:B65318 B5 B8:B19 B21:B198">
    <cfRule type="duplicateValues" dxfId="407" priority="32" stopIfTrue="1"/>
  </conditionalFormatting>
  <conditionalFormatting sqref="B200:B65318 B1:B5 B8:B19 B21:B198">
    <cfRule type="duplicateValues" dxfId="406" priority="33" stopIfTrue="1"/>
    <cfRule type="duplicateValues" dxfId="405" priority="34" stopIfTrue="1"/>
    <cfRule type="duplicateValues" dxfId="404" priority="35" stopIfTrue="1"/>
  </conditionalFormatting>
  <conditionalFormatting sqref="Y17">
    <cfRule type="duplicateValues" dxfId="403" priority="1" stopIfTrue="1"/>
  </conditionalFormatting>
  <conditionalFormatting sqref="Y17">
    <cfRule type="duplicateValues" dxfId="402" priority="2" stopIfTrue="1"/>
  </conditionalFormatting>
  <conditionalFormatting sqref="Y17">
    <cfRule type="duplicateValues" dxfId="401" priority="3" stopIfTrue="1"/>
  </conditionalFormatting>
  <conditionalFormatting sqref="Y17">
    <cfRule type="duplicateValues" dxfId="400" priority="4" stopIfTrue="1"/>
    <cfRule type="duplicateValues" dxfId="399" priority="5" stopIfTrue="1"/>
    <cfRule type="duplicateValues" dxfId="39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8" activePane="bottomLeft" state="frozen"/>
      <selection activeCell="M32" sqref="M32"/>
      <selection pane="bottomLeft" activeCell="Y13" sqref="Y1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59" t="s">
        <v>3</v>
      </c>
      <c r="B4" s="5">
        <v>42542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61" t="s">
        <v>29</v>
      </c>
      <c r="P7" s="61" t="s">
        <v>30</v>
      </c>
      <c r="Q7" s="60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VLOOKUP($A9,'20.6'!$A$9:$W$200,23,0)</f>
        <v>0</v>
      </c>
      <c r="E9" s="18">
        <v>10</v>
      </c>
      <c r="F9" s="18"/>
      <c r="G9" s="18"/>
      <c r="H9" s="12">
        <f>SUM(E9:G9)</f>
        <v>10</v>
      </c>
      <c r="I9" s="18">
        <v>13</v>
      </c>
      <c r="J9" s="18"/>
      <c r="K9" s="18"/>
      <c r="L9" s="12">
        <f>SUM(I9:K9)</f>
        <v>13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-3</v>
      </c>
      <c r="W9" s="18"/>
      <c r="X9" s="52">
        <f t="shared" ref="X9:X52" si="2">W9-V9</f>
        <v>3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VLOOKUP($A10,'20.6'!$A$9:$W$200,23,0)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VLOOKUP($A11,'20.6'!$A$9:$W$200,23,0)</f>
        <v>0</v>
      </c>
      <c r="E11" s="18">
        <v>6</v>
      </c>
      <c r="F11" s="18"/>
      <c r="G11" s="18"/>
      <c r="H11" s="12">
        <f t="shared" si="3"/>
        <v>6</v>
      </c>
      <c r="I11" s="18">
        <v>1</v>
      </c>
      <c r="J11" s="18"/>
      <c r="K11" s="18"/>
      <c r="L11" s="12">
        <f t="shared" si="4"/>
        <v>1</v>
      </c>
      <c r="M11" s="18"/>
      <c r="N11" s="18"/>
      <c r="O11" s="18"/>
      <c r="P11" s="18"/>
      <c r="Q11" s="18"/>
      <c r="R11" s="14">
        <f t="shared" si="5"/>
        <v>0</v>
      </c>
      <c r="S11" s="18">
        <v>5</v>
      </c>
      <c r="T11" s="18"/>
      <c r="U11" s="12">
        <f t="shared" si="0"/>
        <v>5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VLOOKUP($A12,'20.6'!$A$9:$W$200,23,0)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9</v>
      </c>
      <c r="J12" s="18"/>
      <c r="K12" s="18"/>
      <c r="L12" s="12">
        <f t="shared" si="4"/>
        <v>9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1</v>
      </c>
      <c r="W12" s="18"/>
      <c r="X12" s="19">
        <f t="shared" si="2"/>
        <v>-1</v>
      </c>
      <c r="Y12" s="3" t="s">
        <v>246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VLOOKUP($A13,'20.6'!$A$9:$W$200,23,0)</f>
        <v>0</v>
      </c>
      <c r="E13" s="18">
        <v>10</v>
      </c>
      <c r="F13" s="18"/>
      <c r="G13" s="18"/>
      <c r="H13" s="12">
        <f t="shared" si="3"/>
        <v>10</v>
      </c>
      <c r="I13" s="18">
        <v>1</v>
      </c>
      <c r="J13" s="18"/>
      <c r="K13" s="18"/>
      <c r="L13" s="12">
        <f t="shared" si="4"/>
        <v>1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9</v>
      </c>
      <c r="W13" s="18">
        <v>9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VLOOKUP($A14,'20.6'!$A$9:$W$200,23,0)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10</v>
      </c>
      <c r="J14" s="18"/>
      <c r="K14" s="18"/>
      <c r="L14" s="12">
        <f t="shared" si="4"/>
        <v>10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VLOOKUP($A15,'20.6'!$A$9:$W$200,23,0)</f>
        <v>0</v>
      </c>
      <c r="E15" s="18">
        <v>6</v>
      </c>
      <c r="F15" s="18"/>
      <c r="G15" s="18"/>
      <c r="H15" s="12">
        <f t="shared" si="3"/>
        <v>6</v>
      </c>
      <c r="I15" s="18">
        <v>2</v>
      </c>
      <c r="J15" s="18"/>
      <c r="K15" s="18"/>
      <c r="L15" s="12">
        <f t="shared" si="4"/>
        <v>2</v>
      </c>
      <c r="M15" s="18"/>
      <c r="N15" s="18"/>
      <c r="O15" s="18"/>
      <c r="P15" s="18"/>
      <c r="Q15" s="18"/>
      <c r="R15" s="14">
        <f t="shared" si="5"/>
        <v>0</v>
      </c>
      <c r="S15" s="18">
        <v>4</v>
      </c>
      <c r="T15" s="18"/>
      <c r="U15" s="12">
        <f t="shared" si="0"/>
        <v>4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VLOOKUP($A16,'20.6'!$A$9:$W$200,23,0)</f>
        <v>0</v>
      </c>
      <c r="E16" s="18">
        <v>6</v>
      </c>
      <c r="F16" s="18"/>
      <c r="G16" s="18"/>
      <c r="H16" s="12">
        <f t="shared" si="3"/>
        <v>6</v>
      </c>
      <c r="I16" s="18">
        <v>3</v>
      </c>
      <c r="J16" s="18"/>
      <c r="K16" s="18"/>
      <c r="L16" s="12">
        <f t="shared" si="4"/>
        <v>3</v>
      </c>
      <c r="M16" s="18"/>
      <c r="N16" s="18"/>
      <c r="O16" s="18"/>
      <c r="P16" s="18"/>
      <c r="Q16" s="18"/>
      <c r="R16" s="14">
        <f t="shared" si="5"/>
        <v>0</v>
      </c>
      <c r="S16" s="18">
        <v>3</v>
      </c>
      <c r="T16" s="18"/>
      <c r="U16" s="12">
        <f t="shared" si="0"/>
        <v>3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VLOOKUP($A17,'20.6'!$A$9:$W$200,23,0)</f>
        <v>0</v>
      </c>
      <c r="E17" s="18">
        <v>6</v>
      </c>
      <c r="F17" s="18"/>
      <c r="G17" s="18"/>
      <c r="H17" s="12">
        <f>SUM(E17:G17)</f>
        <v>6</v>
      </c>
      <c r="I17" s="18">
        <v>4</v>
      </c>
      <c r="J17" s="18"/>
      <c r="K17" s="18"/>
      <c r="L17" s="12">
        <f t="shared" si="4"/>
        <v>4</v>
      </c>
      <c r="M17" s="18"/>
      <c r="N17" s="18"/>
      <c r="O17" s="18"/>
      <c r="P17" s="18"/>
      <c r="Q17" s="18"/>
      <c r="R17" s="14">
        <f t="shared" si="5"/>
        <v>0</v>
      </c>
      <c r="S17" s="18">
        <v>2</v>
      </c>
      <c r="T17" s="18"/>
      <c r="U17" s="12">
        <f t="shared" si="0"/>
        <v>2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VLOOKUP($A18,'20.6'!$A$9:$W$200,23,0)</f>
        <v>0</v>
      </c>
      <c r="E18" s="18">
        <v>16</v>
      </c>
      <c r="F18" s="18"/>
      <c r="G18" s="18"/>
      <c r="H18" s="12">
        <f>SUM(E18:G18)</f>
        <v>16</v>
      </c>
      <c r="I18" s="18">
        <v>8</v>
      </c>
      <c r="J18" s="18"/>
      <c r="K18" s="18"/>
      <c r="L18" s="12">
        <f t="shared" si="4"/>
        <v>8</v>
      </c>
      <c r="M18" s="18"/>
      <c r="N18" s="18"/>
      <c r="O18" s="18"/>
      <c r="P18" s="18"/>
      <c r="Q18" s="18"/>
      <c r="R18" s="14">
        <f>SUM(M18:Q18)</f>
        <v>0</v>
      </c>
      <c r="S18" s="18">
        <v>8</v>
      </c>
      <c r="T18" s="18"/>
      <c r="U18" s="12">
        <f>S18+T18</f>
        <v>8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VLOOKUP($A19,'20.6'!$A$9:$W$200,23,0)</f>
        <v>0</v>
      </c>
      <c r="E19" s="18">
        <v>6</v>
      </c>
      <c r="F19" s="18"/>
      <c r="G19" s="18"/>
      <c r="H19" s="12">
        <f>SUM(E19:G19)</f>
        <v>6</v>
      </c>
      <c r="I19" s="18">
        <v>4</v>
      </c>
      <c r="J19" s="18"/>
      <c r="K19" s="18"/>
      <c r="L19" s="12">
        <f t="shared" si="4"/>
        <v>4</v>
      </c>
      <c r="M19" s="18"/>
      <c r="N19" s="18"/>
      <c r="O19" s="18"/>
      <c r="P19" s="18"/>
      <c r="Q19" s="18"/>
      <c r="R19" s="14">
        <f>SUM(M19:Q19)</f>
        <v>0</v>
      </c>
      <c r="S19" s="18">
        <v>2</v>
      </c>
      <c r="T19" s="18"/>
      <c r="U19" s="12">
        <f>S19+T19</f>
        <v>2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VLOOKUP($A20,'20.6'!$A$9:$W$200,23,0)</f>
        <v>0</v>
      </c>
      <c r="E20" s="18">
        <v>6</v>
      </c>
      <c r="F20" s="18"/>
      <c r="G20" s="18"/>
      <c r="H20" s="12">
        <f t="shared" si="3"/>
        <v>6</v>
      </c>
      <c r="I20" s="18">
        <v>4</v>
      </c>
      <c r="J20" s="18"/>
      <c r="K20" s="18"/>
      <c r="L20" s="12">
        <f t="shared" si="4"/>
        <v>4</v>
      </c>
      <c r="M20" s="18"/>
      <c r="N20" s="18"/>
      <c r="O20" s="18"/>
      <c r="P20" s="18"/>
      <c r="Q20" s="18"/>
      <c r="R20" s="14">
        <f t="shared" si="5"/>
        <v>0</v>
      </c>
      <c r="S20" s="18">
        <v>1</v>
      </c>
      <c r="T20" s="18"/>
      <c r="U20" s="12">
        <f t="shared" si="0"/>
        <v>1</v>
      </c>
      <c r="V20" s="12">
        <f t="shared" si="1"/>
        <v>1</v>
      </c>
      <c r="W20" s="18"/>
      <c r="X20" s="19">
        <f t="shared" si="2"/>
        <v>-1</v>
      </c>
      <c r="Y20" s="21" t="s">
        <v>43</v>
      </c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VLOOKUP($A21,'20.6'!$A$9:$W$200,23,0)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VLOOKUP($A22,'20.6'!$A$9:$W$200,23,0)</f>
        <v>0</v>
      </c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/>
      <c r="R22" s="14">
        <f t="shared" si="5"/>
        <v>0</v>
      </c>
      <c r="S22" s="18">
        <v>1</v>
      </c>
      <c r="T22" s="18"/>
      <c r="U22" s="12">
        <f t="shared" si="0"/>
        <v>1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VLOOKUP($A23,'20.6'!$A$9:$W$200,23,0)</f>
        <v>0</v>
      </c>
      <c r="E23" s="18">
        <v>9</v>
      </c>
      <c r="F23" s="18"/>
      <c r="G23" s="18"/>
      <c r="H23" s="12">
        <f t="shared" si="3"/>
        <v>9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9</v>
      </c>
      <c r="W23" s="18">
        <v>9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VLOOKUP($A24,'20.6'!$A$9:$W$200,23,0)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VLOOKUP($A25,'20.6'!$A$9:$W$200,23,0)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VLOOKUP($A26,'20.6'!$A$9:$W$200,23,0)</f>
        <v>0</v>
      </c>
      <c r="E26" s="18">
        <v>6</v>
      </c>
      <c r="F26" s="18"/>
      <c r="G26" s="18"/>
      <c r="H26" s="12">
        <f>SUM(E26:G26)</f>
        <v>6</v>
      </c>
      <c r="I26" s="18">
        <v>6</v>
      </c>
      <c r="J26" s="18"/>
      <c r="K26" s="18"/>
      <c r="L26" s="12">
        <f t="shared" si="4"/>
        <v>6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VLOOKUP($A27,'20.6'!$A$9:$W$200,23,0)</f>
        <v>3</v>
      </c>
      <c r="E27" s="18">
        <v>10</v>
      </c>
      <c r="F27" s="18"/>
      <c r="G27" s="18"/>
      <c r="H27" s="12">
        <f>SUM(E27:G27)</f>
        <v>10</v>
      </c>
      <c r="I27" s="18">
        <v>6</v>
      </c>
      <c r="J27" s="18"/>
      <c r="K27" s="18"/>
      <c r="L27" s="12">
        <f t="shared" si="4"/>
        <v>6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7</v>
      </c>
      <c r="W27" s="18">
        <v>7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VLOOKUP($A28,'20.6'!$A$9:$W$200,23,0)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VLOOKUP($A29,'20.6'!$A$9:$W$200,23,0)</f>
        <v>0</v>
      </c>
      <c r="E29" s="18">
        <v>6</v>
      </c>
      <c r="F29" s="18"/>
      <c r="G29" s="18"/>
      <c r="H29" s="12">
        <f t="shared" si="3"/>
        <v>6</v>
      </c>
      <c r="I29" s="18">
        <v>4</v>
      </c>
      <c r="J29" s="18"/>
      <c r="K29" s="18"/>
      <c r="L29" s="12">
        <f t="shared" si="4"/>
        <v>4</v>
      </c>
      <c r="M29" s="18"/>
      <c r="N29" s="18"/>
      <c r="O29" s="18"/>
      <c r="P29" s="18"/>
      <c r="Q29" s="18"/>
      <c r="R29" s="14">
        <f t="shared" si="5"/>
        <v>0</v>
      </c>
      <c r="S29" s="18">
        <v>2</v>
      </c>
      <c r="T29" s="18"/>
      <c r="U29" s="12">
        <f t="shared" si="0"/>
        <v>2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VLOOKUP($A30,'20.6'!$A$9:$W$200,23,0)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VLOOKUP($A31,'20.6'!$A$9:$W$200,23,0)</f>
        <v>0</v>
      </c>
      <c r="E31" s="18">
        <v>6</v>
      </c>
      <c r="F31" s="18"/>
      <c r="G31" s="18"/>
      <c r="H31" s="12">
        <f t="shared" si="3"/>
        <v>6</v>
      </c>
      <c r="I31" s="18">
        <v>3</v>
      </c>
      <c r="J31" s="18"/>
      <c r="K31" s="18"/>
      <c r="L31" s="12">
        <f t="shared" si="4"/>
        <v>3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-1</v>
      </c>
      <c r="W31" s="18"/>
      <c r="X31" s="19">
        <f t="shared" si="2"/>
        <v>1</v>
      </c>
      <c r="Y31" s="21" t="s">
        <v>135</v>
      </c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VLOOKUP($A32,'20.6'!$A$9:$W$200,23,0)</f>
        <v>0</v>
      </c>
      <c r="E32" s="18">
        <v>6</v>
      </c>
      <c r="F32" s="18"/>
      <c r="G32" s="18"/>
      <c r="H32" s="12">
        <f>SUM(E32:G32)</f>
        <v>6</v>
      </c>
      <c r="I32" s="18">
        <v>5</v>
      </c>
      <c r="J32" s="18"/>
      <c r="K32" s="18"/>
      <c r="L32" s="12">
        <f t="shared" si="4"/>
        <v>5</v>
      </c>
      <c r="M32" s="18"/>
      <c r="N32" s="18"/>
      <c r="O32" s="18"/>
      <c r="P32" s="18"/>
      <c r="Q32" s="18"/>
      <c r="R32" s="14">
        <f>SUM(M32:Q32)</f>
        <v>0</v>
      </c>
      <c r="S32" s="18">
        <v>1</v>
      </c>
      <c r="T32" s="18"/>
      <c r="U32" s="12">
        <f>S32+T32</f>
        <v>1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VLOOKUP($A33,'20.6'!$A$9:$W$200,23,0)</f>
        <v>0</v>
      </c>
      <c r="E33" s="18">
        <v>6</v>
      </c>
      <c r="F33" s="18"/>
      <c r="G33" s="18"/>
      <c r="H33" s="12">
        <f t="shared" si="3"/>
        <v>6</v>
      </c>
      <c r="I33" s="18">
        <v>4</v>
      </c>
      <c r="J33" s="18"/>
      <c r="K33" s="18"/>
      <c r="L33" s="12">
        <f t="shared" si="4"/>
        <v>4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2</v>
      </c>
      <c r="W33" s="18"/>
      <c r="X33" s="19">
        <f t="shared" si="2"/>
        <v>-2</v>
      </c>
      <c r="Y33" s="21" t="s">
        <v>43</v>
      </c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VLOOKUP($A34,'20.6'!$A$9:$W$200,23,0)</f>
        <v>0</v>
      </c>
      <c r="E34" s="18">
        <v>6</v>
      </c>
      <c r="F34" s="18"/>
      <c r="G34" s="18"/>
      <c r="H34" s="12">
        <f t="shared" si="3"/>
        <v>6</v>
      </c>
      <c r="I34" s="18">
        <v>2</v>
      </c>
      <c r="J34" s="18"/>
      <c r="K34" s="18"/>
      <c r="L34" s="12">
        <f t="shared" si="4"/>
        <v>2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VLOOKUP($A35,'20.6'!$A$9:$W$200,23,0)</f>
        <v>0</v>
      </c>
      <c r="E35" s="18">
        <v>6</v>
      </c>
      <c r="F35" s="18"/>
      <c r="G35" s="18"/>
      <c r="H35" s="12">
        <f t="shared" si="3"/>
        <v>6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VLOOKUP($A36,'20.6'!$A$9:$W$200,23,0)</f>
        <v>0</v>
      </c>
      <c r="E36" s="18">
        <v>9</v>
      </c>
      <c r="F36" s="18"/>
      <c r="G36" s="18"/>
      <c r="H36" s="12">
        <f t="shared" si="3"/>
        <v>9</v>
      </c>
      <c r="I36" s="18">
        <v>8</v>
      </c>
      <c r="J36" s="18"/>
      <c r="K36" s="18"/>
      <c r="L36" s="12">
        <f t="shared" si="4"/>
        <v>8</v>
      </c>
      <c r="M36" s="18"/>
      <c r="N36" s="18"/>
      <c r="O36" s="18"/>
      <c r="P36" s="18"/>
      <c r="Q36" s="18"/>
      <c r="R36" s="14">
        <f t="shared" si="5"/>
        <v>0</v>
      </c>
      <c r="S36" s="18">
        <v>1</v>
      </c>
      <c r="T36" s="18"/>
      <c r="U36" s="12">
        <f t="shared" si="0"/>
        <v>1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VLOOKUP($A37,'20.6'!$A$9:$W$200,23,0)</f>
        <v>0</v>
      </c>
      <c r="E37" s="18">
        <v>6</v>
      </c>
      <c r="F37" s="18"/>
      <c r="G37" s="18"/>
      <c r="H37" s="12">
        <f t="shared" si="3"/>
        <v>6</v>
      </c>
      <c r="I37" s="18">
        <v>1</v>
      </c>
      <c r="J37" s="18"/>
      <c r="K37" s="18"/>
      <c r="L37" s="12">
        <f t="shared" si="4"/>
        <v>1</v>
      </c>
      <c r="M37" s="18"/>
      <c r="N37" s="18"/>
      <c r="O37" s="18"/>
      <c r="P37" s="18"/>
      <c r="Q37" s="18"/>
      <c r="R37" s="14">
        <f t="shared" si="5"/>
        <v>0</v>
      </c>
      <c r="S37" s="18">
        <v>5</v>
      </c>
      <c r="T37" s="18"/>
      <c r="U37" s="12">
        <f t="shared" si="0"/>
        <v>5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VLOOKUP($A38,'20.6'!$A$9:$W$200,23,0)</f>
        <v>0</v>
      </c>
      <c r="E38" s="18">
        <v>6</v>
      </c>
      <c r="F38" s="18"/>
      <c r="G38" s="18"/>
      <c r="H38" s="12">
        <f t="shared" si="3"/>
        <v>6</v>
      </c>
      <c r="I38" s="18">
        <v>1</v>
      </c>
      <c r="J38" s="18"/>
      <c r="K38" s="18"/>
      <c r="L38" s="12">
        <f t="shared" si="4"/>
        <v>1</v>
      </c>
      <c r="M38" s="18"/>
      <c r="N38" s="18"/>
      <c r="O38" s="18"/>
      <c r="P38" s="18"/>
      <c r="Q38" s="18"/>
      <c r="R38" s="14">
        <f t="shared" si="5"/>
        <v>0</v>
      </c>
      <c r="S38" s="18">
        <v>5</v>
      </c>
      <c r="T38" s="18"/>
      <c r="U38" s="12">
        <f t="shared" si="0"/>
        <v>5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VLOOKUP($A39,'20.6'!$A$9:$W$200,23,0)</f>
        <v>0</v>
      </c>
      <c r="E39" s="18">
        <v>6</v>
      </c>
      <c r="F39" s="18"/>
      <c r="G39" s="18"/>
      <c r="H39" s="12">
        <f t="shared" si="3"/>
        <v>6</v>
      </c>
      <c r="I39" s="18">
        <v>5</v>
      </c>
      <c r="J39" s="18"/>
      <c r="K39" s="18"/>
      <c r="L39" s="12">
        <f t="shared" si="4"/>
        <v>5</v>
      </c>
      <c r="M39" s="18"/>
      <c r="N39" s="18"/>
      <c r="O39" s="18"/>
      <c r="P39" s="18"/>
      <c r="Q39" s="18"/>
      <c r="R39" s="14">
        <f t="shared" si="5"/>
        <v>0</v>
      </c>
      <c r="S39" s="18">
        <v>1</v>
      </c>
      <c r="T39" s="18"/>
      <c r="U39" s="12">
        <f t="shared" si="0"/>
        <v>1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VLOOKUP($A40,'20.6'!$A$9:$W$200,23,0)</f>
        <v>0</v>
      </c>
      <c r="E40" s="18">
        <v>6</v>
      </c>
      <c r="F40" s="18"/>
      <c r="G40" s="18"/>
      <c r="H40" s="12">
        <f t="shared" si="3"/>
        <v>6</v>
      </c>
      <c r="I40" s="18">
        <v>2</v>
      </c>
      <c r="J40" s="18"/>
      <c r="K40" s="18"/>
      <c r="L40" s="12">
        <f t="shared" si="4"/>
        <v>2</v>
      </c>
      <c r="M40" s="18"/>
      <c r="N40" s="18"/>
      <c r="O40" s="18"/>
      <c r="P40" s="18"/>
      <c r="Q40" s="18"/>
      <c r="R40" s="14">
        <f t="shared" si="5"/>
        <v>0</v>
      </c>
      <c r="S40" s="18">
        <v>4</v>
      </c>
      <c r="T40" s="18"/>
      <c r="U40" s="12">
        <f t="shared" si="0"/>
        <v>4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VLOOKUP($A41,'20.6'!$A$9:$W$200,23,0)</f>
        <v>0</v>
      </c>
      <c r="E41" s="18">
        <v>6</v>
      </c>
      <c r="F41" s="18"/>
      <c r="G41" s="18"/>
      <c r="H41" s="12">
        <f t="shared" si="3"/>
        <v>6</v>
      </c>
      <c r="I41" s="18">
        <v>5</v>
      </c>
      <c r="J41" s="18"/>
      <c r="K41" s="18"/>
      <c r="L41" s="12">
        <f t="shared" si="4"/>
        <v>5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VLOOKUP($A42,'20.6'!$A$9:$W$200,23,0)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VLOOKUP($A43,'20.6'!$A$9:$W$200,23,0)</f>
        <v>0</v>
      </c>
      <c r="E43" s="18">
        <v>6</v>
      </c>
      <c r="F43" s="18"/>
      <c r="G43" s="18"/>
      <c r="H43" s="12">
        <f t="shared" si="3"/>
        <v>6</v>
      </c>
      <c r="I43" s="18">
        <v>2</v>
      </c>
      <c r="J43" s="18"/>
      <c r="K43" s="18"/>
      <c r="L43" s="12">
        <f t="shared" si="4"/>
        <v>2</v>
      </c>
      <c r="M43" s="18"/>
      <c r="N43" s="18"/>
      <c r="O43" s="18"/>
      <c r="P43" s="18"/>
      <c r="Q43" s="18"/>
      <c r="R43" s="14">
        <f t="shared" si="5"/>
        <v>0</v>
      </c>
      <c r="S43" s="18">
        <v>4</v>
      </c>
      <c r="T43" s="18"/>
      <c r="U43" s="12">
        <f t="shared" si="0"/>
        <v>4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VLOOKUP($A44,'20.6'!$A$9:$W$200,23,0)</f>
        <v>0</v>
      </c>
      <c r="E44" s="18">
        <v>6</v>
      </c>
      <c r="F44" s="18"/>
      <c r="G44" s="18"/>
      <c r="H44" s="12">
        <f t="shared" si="3"/>
        <v>6</v>
      </c>
      <c r="I44" s="18">
        <v>2</v>
      </c>
      <c r="J44" s="18"/>
      <c r="K44" s="18"/>
      <c r="L44" s="12">
        <f t="shared" si="4"/>
        <v>2</v>
      </c>
      <c r="M44" s="18"/>
      <c r="N44" s="18"/>
      <c r="O44" s="18"/>
      <c r="P44" s="18"/>
      <c r="Q44" s="18"/>
      <c r="R44" s="14">
        <f t="shared" si="5"/>
        <v>0</v>
      </c>
      <c r="S44" s="18">
        <v>4</v>
      </c>
      <c r="T44" s="18"/>
      <c r="U44" s="12">
        <f t="shared" si="0"/>
        <v>4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VLOOKUP($A45,'20.6'!$A$9:$W$200,23,0)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VLOOKUP($A46,'20.6'!$A$9:$W$200,23,0)</f>
        <v>0</v>
      </c>
      <c r="E46" s="18">
        <v>6</v>
      </c>
      <c r="F46" s="18"/>
      <c r="G46" s="18"/>
      <c r="H46" s="12">
        <f t="shared" si="3"/>
        <v>6</v>
      </c>
      <c r="I46" s="18">
        <v>3</v>
      </c>
      <c r="J46" s="18"/>
      <c r="K46" s="18"/>
      <c r="L46" s="12">
        <f t="shared" si="4"/>
        <v>3</v>
      </c>
      <c r="M46" s="18"/>
      <c r="N46" s="18"/>
      <c r="O46" s="18"/>
      <c r="P46" s="18"/>
      <c r="Q46" s="18"/>
      <c r="R46" s="14">
        <f t="shared" si="5"/>
        <v>0</v>
      </c>
      <c r="S46" s="18">
        <v>3</v>
      </c>
      <c r="T46" s="18"/>
      <c r="U46" s="12">
        <f t="shared" si="0"/>
        <v>3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VLOOKUP($A47,'20.6'!$A$9:$W$200,23,0)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VLOOKUP($A48,'20.6'!$A$9:$W$200,23,0)</f>
        <v>0</v>
      </c>
      <c r="E48" s="18">
        <v>6</v>
      </c>
      <c r="F48" s="18"/>
      <c r="G48" s="18"/>
      <c r="H48" s="12">
        <f t="shared" si="3"/>
        <v>6</v>
      </c>
      <c r="I48" s="18">
        <v>2</v>
      </c>
      <c r="J48" s="18"/>
      <c r="K48" s="18"/>
      <c r="L48" s="12">
        <f t="shared" si="4"/>
        <v>2</v>
      </c>
      <c r="M48" s="18"/>
      <c r="N48" s="18"/>
      <c r="O48" s="18"/>
      <c r="P48" s="18"/>
      <c r="Q48" s="18"/>
      <c r="R48" s="14">
        <f t="shared" si="5"/>
        <v>0</v>
      </c>
      <c r="S48" s="18">
        <v>4</v>
      </c>
      <c r="T48" s="18"/>
      <c r="U48" s="12">
        <f t="shared" si="0"/>
        <v>4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VLOOKUP($A49,'20.6'!$A$9:$W$200,23,0)</f>
        <v>0</v>
      </c>
      <c r="E49" s="18">
        <v>6</v>
      </c>
      <c r="F49" s="18"/>
      <c r="G49" s="18"/>
      <c r="H49" s="12">
        <f t="shared" si="3"/>
        <v>6</v>
      </c>
      <c r="I49" s="18">
        <v>1</v>
      </c>
      <c r="J49" s="18"/>
      <c r="K49" s="18"/>
      <c r="L49" s="12">
        <f t="shared" si="4"/>
        <v>1</v>
      </c>
      <c r="M49" s="18"/>
      <c r="N49" s="18"/>
      <c r="O49" s="18"/>
      <c r="P49" s="18"/>
      <c r="Q49" s="18"/>
      <c r="R49" s="14">
        <f t="shared" si="5"/>
        <v>0</v>
      </c>
      <c r="S49" s="18">
        <v>5</v>
      </c>
      <c r="T49" s="18"/>
      <c r="U49" s="12">
        <f t="shared" si="0"/>
        <v>5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VLOOKUP($A50,'20.6'!$A$9:$W$200,23,0)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VLOOKUP($A51,'20.6'!$A$9:$W$200,23,0)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VLOOKUP($A52,'20.6'!$A$9:$W$200,23,0)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VLOOKUP($A53,'20.6'!$A$9:$W$200,23,0)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VLOOKUP($A54,'20.6'!$A$9:$W$200,23,0)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VLOOKUP($A55,'20.6'!$A$9:$W$200,23,0)</f>
        <v>0</v>
      </c>
      <c r="E55" s="18">
        <v>6</v>
      </c>
      <c r="F55" s="18"/>
      <c r="G55" s="18"/>
      <c r="H55" s="12">
        <f t="shared" si="6"/>
        <v>6</v>
      </c>
      <c r="I55" s="18">
        <v>6</v>
      </c>
      <c r="J55" s="18"/>
      <c r="K55" s="18"/>
      <c r="L55" s="12">
        <f t="shared" si="4"/>
        <v>6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VLOOKUP($A56,'20.6'!$A$9:$W$200,23,0)</f>
        <v>0</v>
      </c>
      <c r="E56" s="18">
        <v>6</v>
      </c>
      <c r="F56" s="18"/>
      <c r="G56" s="18"/>
      <c r="H56" s="12">
        <f t="shared" si="3"/>
        <v>6</v>
      </c>
      <c r="I56" s="18">
        <v>3</v>
      </c>
      <c r="J56" s="18"/>
      <c r="K56" s="18"/>
      <c r="L56" s="12">
        <f t="shared" si="4"/>
        <v>3</v>
      </c>
      <c r="M56" s="18"/>
      <c r="N56" s="18"/>
      <c r="O56" s="18"/>
      <c r="P56" s="18"/>
      <c r="Q56" s="18"/>
      <c r="R56" s="14">
        <f t="shared" si="5"/>
        <v>0</v>
      </c>
      <c r="S56" s="18">
        <v>2</v>
      </c>
      <c r="T56" s="18"/>
      <c r="U56" s="12">
        <f t="shared" si="7"/>
        <v>2</v>
      </c>
      <c r="V56" s="12">
        <f t="shared" si="8"/>
        <v>1</v>
      </c>
      <c r="W56" s="18"/>
      <c r="X56" s="19">
        <f t="shared" si="9"/>
        <v>-1</v>
      </c>
      <c r="Y56" s="25" t="s">
        <v>43</v>
      </c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VLOOKUP($A57,'20.6'!$A$9:$W$200,23,0)</f>
        <v>0</v>
      </c>
      <c r="E57" s="18">
        <v>6</v>
      </c>
      <c r="F57" s="18"/>
      <c r="G57" s="18"/>
      <c r="H57" s="12">
        <f t="shared" si="3"/>
        <v>6</v>
      </c>
      <c r="I57" s="18">
        <v>6</v>
      </c>
      <c r="J57" s="18"/>
      <c r="K57" s="18"/>
      <c r="L57" s="12">
        <f t="shared" si="4"/>
        <v>6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VLOOKUP($A58,'20.6'!$A$9:$W$200,23,0)</f>
        <v>0</v>
      </c>
      <c r="E58" s="18">
        <v>4</v>
      </c>
      <c r="F58" s="18"/>
      <c r="G58" s="18"/>
      <c r="H58" s="12">
        <f>SUM(E58:G58)</f>
        <v>4</v>
      </c>
      <c r="I58" s="18">
        <v>4</v>
      </c>
      <c r="J58" s="18"/>
      <c r="K58" s="18"/>
      <c r="L58" s="12">
        <f t="shared" si="4"/>
        <v>4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VLOOKUP($A59,'20.6'!$A$9:$W$200,23,0)</f>
        <v>1</v>
      </c>
      <c r="E59" s="18"/>
      <c r="F59" s="18"/>
      <c r="G59" s="18"/>
      <c r="H59" s="12">
        <f t="shared" si="3"/>
        <v>0</v>
      </c>
      <c r="I59" s="18">
        <v>1</v>
      </c>
      <c r="J59" s="18"/>
      <c r="K59" s="18"/>
      <c r="L59" s="12">
        <f t="shared" si="4"/>
        <v>1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VLOOKUP($A60,'20.6'!$A$9:$W$200,23,0)</f>
        <v>0</v>
      </c>
      <c r="E60" s="18">
        <v>6</v>
      </c>
      <c r="F60" s="18"/>
      <c r="G60" s="18"/>
      <c r="H60" s="12">
        <f t="shared" si="3"/>
        <v>6</v>
      </c>
      <c r="I60" s="18">
        <v>6</v>
      </c>
      <c r="J60" s="18"/>
      <c r="K60" s="18"/>
      <c r="L60" s="12">
        <f t="shared" si="4"/>
        <v>6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VLOOKUP($A61,'20.6'!$A$9:$W$200,23,0)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VLOOKUP($A62,'20.6'!$A$9:$W$200,23,0)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VLOOKUP($A63,'20.6'!$A$9:$W$200,23,0)</f>
        <v>2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>
        <v>1</v>
      </c>
      <c r="T63" s="18"/>
      <c r="U63" s="12">
        <f>S63+T63</f>
        <v>1</v>
      </c>
      <c r="V63" s="12">
        <f>D63+H63-L63-R63-U63</f>
        <v>1</v>
      </c>
      <c r="W63" s="18"/>
      <c r="X63" s="19">
        <f>W63-V63</f>
        <v>-1</v>
      </c>
      <c r="Y63" s="21" t="s">
        <v>263</v>
      </c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VLOOKUP($A64,'20.6'!$A$9:$W$200,23,0)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VLOOKUP($A65,'20.6'!$A$9:$W$200,23,0)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VLOOKUP($A66,'20.6'!$A$9:$W$200,23,0)</f>
        <v>5</v>
      </c>
      <c r="E66" s="18"/>
      <c r="F66" s="18"/>
      <c r="G66" s="18"/>
      <c r="H66" s="12">
        <f t="shared" si="11"/>
        <v>0</v>
      </c>
      <c r="I66" s="18">
        <v>2</v>
      </c>
      <c r="J66" s="18"/>
      <c r="K66" s="18"/>
      <c r="L66" s="12">
        <f t="shared" si="4"/>
        <v>2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3</v>
      </c>
      <c r="W66" s="18">
        <v>3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VLOOKUP($A67,'20.6'!$A$9:$W$200,23,0)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VLOOKUP($A68,'20.6'!$A$9:$W$200,23,0)</f>
        <v>0</v>
      </c>
      <c r="E68" s="18">
        <v>5</v>
      </c>
      <c r="F68" s="18"/>
      <c r="G68" s="18"/>
      <c r="H68" s="12">
        <f t="shared" ref="H68:H131" si="12">SUM(E68:G68)</f>
        <v>5</v>
      </c>
      <c r="I68" s="18">
        <v>5</v>
      </c>
      <c r="J68" s="18"/>
      <c r="K68" s="18"/>
      <c r="L68" s="12">
        <f t="shared" si="4"/>
        <v>5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VLOOKUP($A69,'20.6'!$A$9:$W$200,23,0)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VLOOKUP($A70,'20.6'!$A$9:$W$200,23,0)</f>
        <v>0</v>
      </c>
      <c r="E70" s="18">
        <v>4</v>
      </c>
      <c r="F70" s="18"/>
      <c r="G70" s="18"/>
      <c r="H70" s="12">
        <f>SUM(E70:G70)</f>
        <v>4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VLOOKUP($A71,'20.6'!$A$9:$W$200,23,0)</f>
        <v>0</v>
      </c>
      <c r="E71" s="18">
        <v>2</v>
      </c>
      <c r="F71" s="18"/>
      <c r="G71" s="18"/>
      <c r="H71" s="12">
        <f>SUM(E71:G71)</f>
        <v>2</v>
      </c>
      <c r="I71" s="18">
        <v>2</v>
      </c>
      <c r="J71" s="18"/>
      <c r="K71" s="18"/>
      <c r="L71" s="12">
        <f t="shared" si="4"/>
        <v>2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VLOOKUP($A72,'20.6'!$A$9:$W$200,23,0)</f>
        <v>0</v>
      </c>
      <c r="E72" s="18">
        <v>2</v>
      </c>
      <c r="F72" s="18"/>
      <c r="G72" s="18"/>
      <c r="H72" s="12">
        <f t="shared" si="12"/>
        <v>2</v>
      </c>
      <c r="I72" s="18">
        <v>2</v>
      </c>
      <c r="J72" s="18"/>
      <c r="K72" s="18"/>
      <c r="L72" s="12">
        <f t="shared" si="4"/>
        <v>2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VLOOKUP($A73,'20.6'!$A$9:$W$200,23,0)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VLOOKUP($A74,'20.6'!$A$9:$W$200,23,0)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VLOOKUP($A75,'20.6'!$A$9:$W$200,23,0)</f>
        <v>4</v>
      </c>
      <c r="E75" s="18">
        <v>4</v>
      </c>
      <c r="F75" s="18"/>
      <c r="G75" s="18"/>
      <c r="H75" s="12">
        <f t="shared" si="15"/>
        <v>4</v>
      </c>
      <c r="I75" s="18">
        <v>2</v>
      </c>
      <c r="J75" s="18"/>
      <c r="K75" s="18"/>
      <c r="L75" s="12">
        <f t="shared" si="16"/>
        <v>2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VLOOKUP($A76,'20.6'!$A$9:$W$200,23,0)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98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VLOOKUP($A77,'20.6'!$A$9:$W$200,23,0)</f>
        <v>0</v>
      </c>
      <c r="E77" s="18">
        <v>4</v>
      </c>
      <c r="F77" s="18"/>
      <c r="G77" s="18"/>
      <c r="H77" s="12">
        <f t="shared" si="15"/>
        <v>4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4</v>
      </c>
      <c r="W77" s="18">
        <v>4</v>
      </c>
      <c r="X77" s="19">
        <f t="shared" si="19"/>
        <v>0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VLOOKUP($A78,'20.6'!$A$9:$W$200,23,0)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VLOOKUP($A79,'20.6'!$A$9:$W$200,23,0)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VLOOKUP($A80,'20.6'!$A$9:$W$200,23,0)</f>
        <v>3</v>
      </c>
      <c r="E80" s="18">
        <v>4</v>
      </c>
      <c r="F80" s="18"/>
      <c r="G80" s="18"/>
      <c r="H80" s="12">
        <f t="shared" si="15"/>
        <v>4</v>
      </c>
      <c r="I80" s="18">
        <v>1</v>
      </c>
      <c r="J80" s="18"/>
      <c r="K80" s="18"/>
      <c r="L80" s="12">
        <f t="shared" si="16"/>
        <v>1</v>
      </c>
      <c r="M80" s="18">
        <v>3</v>
      </c>
      <c r="N80" s="18"/>
      <c r="O80" s="18"/>
      <c r="P80" s="18"/>
      <c r="Q80" s="18"/>
      <c r="R80" s="14">
        <f t="shared" si="5"/>
        <v>3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VLOOKUP($A81,'20.6'!$A$9:$W$200,23,0)</f>
        <v>2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3</v>
      </c>
      <c r="W81" s="18">
        <v>3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VLOOKUP($A82,'20.6'!$A$9:$W$200,23,0)</f>
        <v>0</v>
      </c>
      <c r="E82" s="18">
        <v>6</v>
      </c>
      <c r="F82" s="18"/>
      <c r="G82" s="18"/>
      <c r="H82" s="12">
        <f t="shared" si="15"/>
        <v>6</v>
      </c>
      <c r="I82" s="18">
        <v>3</v>
      </c>
      <c r="J82" s="18"/>
      <c r="K82" s="18"/>
      <c r="L82" s="12">
        <f t="shared" si="16"/>
        <v>3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3</v>
      </c>
      <c r="W82" s="18">
        <v>3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VLOOKUP($A83,'20.6'!$A$9:$W$200,23,0)</f>
        <v>0</v>
      </c>
      <c r="E83" s="18">
        <v>1</v>
      </c>
      <c r="F83" s="18"/>
      <c r="G83" s="18"/>
      <c r="H83" s="12">
        <f>SUM(E83:G83)</f>
        <v>1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1</v>
      </c>
      <c r="W83" s="18">
        <v>1</v>
      </c>
      <c r="X83" s="19">
        <f>W83-V83</f>
        <v>0</v>
      </c>
      <c r="Y83" s="98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VLOOKUP($A84,'20.6'!$A$9:$W$200,23,0)</f>
        <v>2</v>
      </c>
      <c r="E84" s="18"/>
      <c r="F84" s="18"/>
      <c r="G84" s="18"/>
      <c r="H84" s="12">
        <f>SUM(E84:G84)</f>
        <v>0</v>
      </c>
      <c r="I84" s="18">
        <v>1</v>
      </c>
      <c r="J84" s="18"/>
      <c r="K84" s="18"/>
      <c r="L84" s="12">
        <f t="shared" si="16"/>
        <v>1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1</v>
      </c>
      <c r="W84" s="18">
        <v>1</v>
      </c>
      <c r="X84" s="19">
        <f>W84-V84</f>
        <v>0</v>
      </c>
      <c r="Y84" s="98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VLOOKUP($A85,'20.6'!$A$9:$W$200,23,0)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3</v>
      </c>
      <c r="W85" s="18">
        <v>3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VLOOKUP($A86,'20.6'!$A$9:$W$200,23,0)</f>
        <v>2</v>
      </c>
      <c r="E86" s="18">
        <v>2</v>
      </c>
      <c r="F86" s="18"/>
      <c r="G86" s="18"/>
      <c r="H86" s="12">
        <f t="shared" si="15"/>
        <v>2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4</v>
      </c>
      <c r="W86" s="18">
        <v>4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VLOOKUP($A87,'20.6'!$A$9:$W$200,23,0)</f>
        <v>5</v>
      </c>
      <c r="E87" s="18">
        <v>2</v>
      </c>
      <c r="F87" s="18"/>
      <c r="G87" s="18"/>
      <c r="H87" s="12">
        <f t="shared" si="15"/>
        <v>2</v>
      </c>
      <c r="I87" s="18">
        <v>5</v>
      </c>
      <c r="J87" s="18"/>
      <c r="K87" s="18"/>
      <c r="L87" s="12">
        <f t="shared" si="16"/>
        <v>5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1</v>
      </c>
      <c r="W87" s="18">
        <v>1</v>
      </c>
      <c r="X87" s="19">
        <f t="shared" si="19"/>
        <v>0</v>
      </c>
      <c r="Y87" s="21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VLOOKUP($A88,'20.6'!$A$9:$W$200,23,0)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VLOOKUP($A89,'20.6'!$A$9:$W$200,23,0)</f>
        <v>1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VLOOKUP($A90,'20.6'!$A$9:$W$200,23,0)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VLOOKUP($A92,'20.6'!$A$9:$W$200,23,0)</f>
        <v>0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VLOOKUP($A93,'20.6'!$A$9:$W$200,23,0)</f>
        <v>1</v>
      </c>
      <c r="E93" s="18"/>
      <c r="F93" s="18"/>
      <c r="G93" s="18"/>
      <c r="H93" s="12">
        <f t="shared" si="12"/>
        <v>0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VLOOKUP($A94,'20.6'!$A$9:$W$200,23,0)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VLOOKUP($A95,'20.6'!$A$9:$W$200,23,0)</f>
        <v>1</v>
      </c>
      <c r="E95" s="18"/>
      <c r="F95" s="18"/>
      <c r="G95" s="18"/>
      <c r="H95" s="12">
        <f t="shared" si="12"/>
        <v>0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VLOOKUP($A96,'20.6'!$A$9:$W$200,23,0)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VLOOKUP($A97,'20.6'!$A$9:$W$200,23,0)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VLOOKUP($A98,'20.6'!$A$9:$W$200,23,0)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VLOOKUP($A99,'20.6'!$A$9:$W$200,23,0)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VLOOKUP($A100,'20.6'!$A$9:$W$200,23,0)</f>
        <v>1</v>
      </c>
      <c r="E100" s="18"/>
      <c r="F100" s="18"/>
      <c r="G100" s="18"/>
      <c r="H100" s="12">
        <f t="shared" si="12"/>
        <v>0</v>
      </c>
      <c r="I100" s="18">
        <v>1</v>
      </c>
      <c r="J100" s="18"/>
      <c r="K100" s="18"/>
      <c r="L100" s="12">
        <f t="shared" si="16"/>
        <v>1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VLOOKUP($A101,'20.6'!$A$9:$W$200,23,0)</f>
        <v>1</v>
      </c>
      <c r="E101" s="18"/>
      <c r="F101" s="18"/>
      <c r="G101" s="18"/>
      <c r="H101" s="12">
        <f t="shared" si="12"/>
        <v>0</v>
      </c>
      <c r="I101" s="18">
        <v>1</v>
      </c>
      <c r="J101" s="18"/>
      <c r="K101" s="18"/>
      <c r="L101" s="12">
        <f t="shared" si="16"/>
        <v>1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VLOOKUP($A102,'20.6'!$A$9:$W$200,23,0)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VLOOKUP($A103,'20.6'!$A$9:$W$200,23,0)</f>
        <v>1</v>
      </c>
      <c r="E103" s="18">
        <v>1</v>
      </c>
      <c r="F103" s="18"/>
      <c r="G103" s="18"/>
      <c r="H103" s="12">
        <f t="shared" si="12"/>
        <v>1</v>
      </c>
      <c r="I103" s="18">
        <v>2</v>
      </c>
      <c r="J103" s="18"/>
      <c r="K103" s="18"/>
      <c r="L103" s="12">
        <f t="shared" si="16"/>
        <v>2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VLOOKUP($A104,'20.6'!$A$9:$W$200,23,0)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VLOOKUP($A105,'20.6'!$A$9:$W$200,23,0)</f>
        <v>1</v>
      </c>
      <c r="E105" s="18"/>
      <c r="F105" s="18"/>
      <c r="G105" s="18"/>
      <c r="H105" s="12">
        <f t="shared" si="12"/>
        <v>0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VLOOKUP($A106,'20.6'!$A$9:$W$200,23,0)</f>
        <v>1</v>
      </c>
      <c r="E106" s="18"/>
      <c r="F106" s="18"/>
      <c r="G106" s="18"/>
      <c r="H106" s="12">
        <f t="shared" si="12"/>
        <v>0</v>
      </c>
      <c r="I106" s="18">
        <v>1</v>
      </c>
      <c r="J106" s="18"/>
      <c r="K106" s="18"/>
      <c r="L106" s="12">
        <f t="shared" si="16"/>
        <v>1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VLOOKUP($A107,'20.6'!$A$9:$W$200,23,0)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VLOOKUP($A108,'20.6'!$A$9:$W$200,23,0)</f>
        <v>6</v>
      </c>
      <c r="E108" s="18"/>
      <c r="F108" s="18"/>
      <c r="G108" s="18"/>
      <c r="H108" s="12">
        <f>SUM(E108:G108)</f>
        <v>0</v>
      </c>
      <c r="I108" s="18">
        <v>5</v>
      </c>
      <c r="J108" s="18"/>
      <c r="K108" s="18"/>
      <c r="L108" s="12">
        <f t="shared" si="16"/>
        <v>5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1</v>
      </c>
      <c r="W108" s="18">
        <v>1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VLOOKUP($A109,'20.6'!$A$9:$W$200,23,0)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VLOOKUP($A110,'20.6'!$A$9:$W$200,23,0)</f>
        <v>9</v>
      </c>
      <c r="E110" s="18"/>
      <c r="F110" s="18"/>
      <c r="G110" s="18"/>
      <c r="H110" s="12">
        <f>SUM(E110:G110)</f>
        <v>0</v>
      </c>
      <c r="I110" s="18">
        <v>5</v>
      </c>
      <c r="J110" s="18"/>
      <c r="K110" s="18"/>
      <c r="L110" s="12">
        <f t="shared" si="16"/>
        <v>5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4</v>
      </c>
      <c r="W110" s="18">
        <v>4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VLOOKUP($A111,'20.6'!$A$9:$W$200,23,0)</f>
        <v>8</v>
      </c>
      <c r="E111" s="18"/>
      <c r="F111" s="18"/>
      <c r="G111" s="18"/>
      <c r="H111" s="12">
        <f t="shared" si="12"/>
        <v>0</v>
      </c>
      <c r="I111" s="18">
        <v>1</v>
      </c>
      <c r="J111" s="18"/>
      <c r="K111" s="18"/>
      <c r="L111" s="12">
        <f t="shared" si="16"/>
        <v>1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7</v>
      </c>
      <c r="W111" s="18">
        <v>7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VLOOKUP($A112,'20.6'!$A$9:$W$200,23,0)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VLOOKUP($A113,'20.6'!$A$9:$W$200,23,0)</f>
        <v>9</v>
      </c>
      <c r="E113" s="18"/>
      <c r="F113" s="18"/>
      <c r="G113" s="18"/>
      <c r="H113" s="12">
        <f t="shared" si="12"/>
        <v>0</v>
      </c>
      <c r="I113" s="18">
        <v>6</v>
      </c>
      <c r="J113" s="18"/>
      <c r="K113" s="18"/>
      <c r="L113" s="12">
        <f t="shared" si="16"/>
        <v>6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3</v>
      </c>
      <c r="W113" s="18">
        <v>3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VLOOKUP($A114,'20.6'!$A$9:$W$200,23,0)</f>
        <v>0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>
        <v>2</v>
      </c>
      <c r="X114" s="19">
        <f>W114-V114</f>
        <v>2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VLOOKUP($A115,'20.6'!$A$9:$W$200,23,0)</f>
        <v>20</v>
      </c>
      <c r="E115" s="18"/>
      <c r="F115" s="18"/>
      <c r="G115" s="18"/>
      <c r="H115" s="12">
        <f>SUM(E115:G115)</f>
        <v>0</v>
      </c>
      <c r="I115" s="18">
        <v>6</v>
      </c>
      <c r="J115" s="18"/>
      <c r="K115" s="18"/>
      <c r="L115" s="12">
        <f t="shared" si="16"/>
        <v>6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14</v>
      </c>
      <c r="W115" s="18">
        <v>12</v>
      </c>
      <c r="X115" s="19">
        <f>W115-V115</f>
        <v>-2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VLOOKUP($A116,'20.6'!$A$9:$W$200,23,0)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VLOOKUP($A117,'20.6'!$A$9:$W$200,23,0)</f>
        <v>8</v>
      </c>
      <c r="E117" s="18"/>
      <c r="F117" s="18"/>
      <c r="G117" s="18"/>
      <c r="H117" s="12">
        <f t="shared" si="12"/>
        <v>0</v>
      </c>
      <c r="I117" s="18">
        <v>1</v>
      </c>
      <c r="J117" s="18"/>
      <c r="K117" s="18"/>
      <c r="L117" s="12">
        <f t="shared" si="16"/>
        <v>1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7</v>
      </c>
      <c r="W117" s="18">
        <v>7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VLOOKUP($A118,'20.6'!$A$9:$W$200,23,0)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VLOOKUP($A119,'20.6'!$A$9:$W$200,23,0)</f>
        <v>4</v>
      </c>
      <c r="E119" s="18">
        <v>9</v>
      </c>
      <c r="F119" s="18"/>
      <c r="G119" s="18"/>
      <c r="H119" s="12">
        <f t="shared" ref="H119:H129" si="27">SUM(E119:G119)</f>
        <v>9</v>
      </c>
      <c r="I119" s="18">
        <v>2</v>
      </c>
      <c r="J119" s="18"/>
      <c r="K119" s="18"/>
      <c r="L119" s="12">
        <f t="shared" si="16"/>
        <v>2</v>
      </c>
      <c r="M119" s="18"/>
      <c r="N119" s="18"/>
      <c r="O119" s="18"/>
      <c r="P119" s="18"/>
      <c r="Q119" s="18"/>
      <c r="R119" s="14">
        <f t="shared" si="20"/>
        <v>0</v>
      </c>
      <c r="S119" s="18">
        <v>4</v>
      </c>
      <c r="T119" s="18"/>
      <c r="U119" s="12">
        <f t="shared" ref="U119:U131" si="28">S119+T119</f>
        <v>4</v>
      </c>
      <c r="V119" s="12">
        <f t="shared" ref="V119:V131" si="29">D119+H119-L119-R119-U119</f>
        <v>7</v>
      </c>
      <c r="W119" s="18">
        <v>8</v>
      </c>
      <c r="X119" s="19">
        <f t="shared" ref="X119:X131" si="30">W119-V119</f>
        <v>1</v>
      </c>
      <c r="Y119" s="98" t="s">
        <v>70</v>
      </c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VLOOKUP($A120,'20.6'!$A$9:$W$200,23,0)</f>
        <v>5</v>
      </c>
      <c r="E120" s="18">
        <v>9</v>
      </c>
      <c r="F120" s="18"/>
      <c r="G120" s="18"/>
      <c r="H120" s="12">
        <f t="shared" si="27"/>
        <v>9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>
        <v>5</v>
      </c>
      <c r="T120" s="18"/>
      <c r="U120" s="12">
        <f t="shared" si="28"/>
        <v>5</v>
      </c>
      <c r="V120" s="12">
        <f t="shared" si="29"/>
        <v>9</v>
      </c>
      <c r="W120" s="18">
        <v>8</v>
      </c>
      <c r="X120" s="19">
        <f t="shared" si="30"/>
        <v>-1</v>
      </c>
      <c r="Y120" s="98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VLOOKUP($A121,'20.6'!$A$9:$W$200,23,0)</f>
        <v>53</v>
      </c>
      <c r="E121" s="18"/>
      <c r="F121" s="18"/>
      <c r="G121" s="18"/>
      <c r="H121" s="12">
        <f t="shared" si="27"/>
        <v>0</v>
      </c>
      <c r="I121" s="18">
        <v>20</v>
      </c>
      <c r="J121" s="18"/>
      <c r="K121" s="18"/>
      <c r="L121" s="12">
        <f t="shared" si="16"/>
        <v>20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33</v>
      </c>
      <c r="W121" s="18">
        <v>33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VLOOKUP($A122,'20.6'!$A$9:$W$200,23,0)</f>
        <v>22</v>
      </c>
      <c r="E122" s="18"/>
      <c r="F122" s="18"/>
      <c r="G122" s="18"/>
      <c r="H122" s="12">
        <f t="shared" si="27"/>
        <v>0</v>
      </c>
      <c r="I122" s="18">
        <v>8</v>
      </c>
      <c r="J122" s="18"/>
      <c r="K122" s="18"/>
      <c r="L122" s="12">
        <f t="shared" si="16"/>
        <v>8</v>
      </c>
      <c r="M122" s="18"/>
      <c r="N122" s="18"/>
      <c r="O122" s="18"/>
      <c r="P122" s="18"/>
      <c r="Q122" s="18"/>
      <c r="R122" s="14">
        <f t="shared" si="20"/>
        <v>0</v>
      </c>
      <c r="S122" s="18">
        <v>1</v>
      </c>
      <c r="T122" s="18"/>
      <c r="U122" s="12">
        <f t="shared" si="28"/>
        <v>1</v>
      </c>
      <c r="V122" s="12">
        <f t="shared" si="29"/>
        <v>13</v>
      </c>
      <c r="W122" s="18">
        <v>13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VLOOKUP($A123,'20.6'!$A$9:$W$200,23,0)</f>
        <v>2</v>
      </c>
      <c r="E123" s="18">
        <v>9</v>
      </c>
      <c r="F123" s="18"/>
      <c r="G123" s="18"/>
      <c r="H123" s="12">
        <f>SUM(E123:G123)</f>
        <v>9</v>
      </c>
      <c r="I123" s="18">
        <v>1</v>
      </c>
      <c r="J123" s="18"/>
      <c r="K123" s="18"/>
      <c r="L123" s="12">
        <f t="shared" si="16"/>
        <v>1</v>
      </c>
      <c r="M123" s="18"/>
      <c r="N123" s="18"/>
      <c r="O123" s="18"/>
      <c r="P123" s="18"/>
      <c r="Q123" s="18"/>
      <c r="R123" s="14">
        <f>SUM(M123:Q123)</f>
        <v>0</v>
      </c>
      <c r="S123" s="18">
        <v>2</v>
      </c>
      <c r="T123" s="18"/>
      <c r="U123" s="12">
        <f>S123+T123</f>
        <v>2</v>
      </c>
      <c r="V123" s="12">
        <f t="shared" si="29"/>
        <v>8</v>
      </c>
      <c r="W123" s="18">
        <v>8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VLOOKUP($A124,'20.6'!$A$9:$W$200,23,0)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VLOOKUP($A125,'20.6'!$A$9:$W$200,23,0)</f>
        <v>0</v>
      </c>
      <c r="E125" s="18">
        <v>60</v>
      </c>
      <c r="F125" s="18"/>
      <c r="G125" s="18"/>
      <c r="H125" s="12">
        <f t="shared" si="27"/>
        <v>60</v>
      </c>
      <c r="I125" s="18">
        <v>22</v>
      </c>
      <c r="J125" s="18"/>
      <c r="K125" s="18"/>
      <c r="L125" s="12">
        <f t="shared" si="16"/>
        <v>22</v>
      </c>
      <c r="M125" s="18"/>
      <c r="N125" s="18"/>
      <c r="O125" s="18"/>
      <c r="P125" s="18"/>
      <c r="Q125" s="18">
        <v>1</v>
      </c>
      <c r="R125" s="14">
        <f t="shared" si="20"/>
        <v>1</v>
      </c>
      <c r="S125" s="18"/>
      <c r="T125" s="18"/>
      <c r="U125" s="12">
        <f t="shared" si="28"/>
        <v>0</v>
      </c>
      <c r="V125" s="12">
        <f t="shared" si="29"/>
        <v>37</v>
      </c>
      <c r="W125" s="18">
        <v>36</v>
      </c>
      <c r="X125" s="19">
        <f t="shared" si="30"/>
        <v>-1</v>
      </c>
      <c r="Y125" s="21" t="s">
        <v>43</v>
      </c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VLOOKUP($A126,'20.6'!$A$9:$W$200,23,0)</f>
        <v>0</v>
      </c>
      <c r="E126" s="18">
        <v>4</v>
      </c>
      <c r="F126" s="18"/>
      <c r="G126" s="18"/>
      <c r="H126" s="12">
        <f t="shared" si="27"/>
        <v>4</v>
      </c>
      <c r="I126" s="18">
        <v>4</v>
      </c>
      <c r="J126" s="18"/>
      <c r="K126" s="18"/>
      <c r="L126" s="12">
        <f t="shared" si="16"/>
        <v>4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VLOOKUP($A127,'20.6'!$A$9:$W$200,23,0)</f>
        <v>0</v>
      </c>
      <c r="E127" s="18">
        <v>20</v>
      </c>
      <c r="F127" s="18"/>
      <c r="G127" s="18"/>
      <c r="H127" s="12">
        <f t="shared" si="27"/>
        <v>20</v>
      </c>
      <c r="I127" s="18">
        <v>1</v>
      </c>
      <c r="J127" s="18"/>
      <c r="K127" s="18"/>
      <c r="L127" s="12">
        <f t="shared" si="16"/>
        <v>1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19</v>
      </c>
      <c r="W127" s="18">
        <v>19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VLOOKUP($A128,'20.6'!$A$9:$W$200,23,0)</f>
        <v>34</v>
      </c>
      <c r="E128" s="18"/>
      <c r="F128" s="18"/>
      <c r="G128" s="18"/>
      <c r="H128" s="12">
        <f t="shared" si="27"/>
        <v>0</v>
      </c>
      <c r="I128" s="18">
        <v>13</v>
      </c>
      <c r="J128" s="18"/>
      <c r="K128" s="18"/>
      <c r="L128" s="12">
        <f t="shared" si="16"/>
        <v>13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21</v>
      </c>
      <c r="W128" s="18">
        <v>21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VLOOKUP($A129,'20.6'!$A$9:$W$200,23,0)</f>
        <v>6</v>
      </c>
      <c r="E129" s="18">
        <v>28</v>
      </c>
      <c r="F129" s="18"/>
      <c r="G129" s="18"/>
      <c r="H129" s="12">
        <f t="shared" si="27"/>
        <v>28</v>
      </c>
      <c r="I129" s="18">
        <v>12</v>
      </c>
      <c r="J129" s="18"/>
      <c r="K129" s="18"/>
      <c r="L129" s="12">
        <f t="shared" si="16"/>
        <v>12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22</v>
      </c>
      <c r="W129" s="18">
        <v>22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VLOOKUP($A130,'20.6'!$A$9:$W$200,23,0)</f>
        <v>23</v>
      </c>
      <c r="E130" s="18">
        <v>28</v>
      </c>
      <c r="F130" s="18"/>
      <c r="G130" s="18"/>
      <c r="H130" s="12">
        <f t="shared" si="12"/>
        <v>28</v>
      </c>
      <c r="I130" s="18">
        <v>15</v>
      </c>
      <c r="J130" s="18"/>
      <c r="K130" s="18"/>
      <c r="L130" s="12">
        <f t="shared" si="16"/>
        <v>15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36</v>
      </c>
      <c r="W130" s="18">
        <f>27+8</f>
        <v>35</v>
      </c>
      <c r="X130" s="19">
        <f t="shared" si="30"/>
        <v>-1</v>
      </c>
      <c r="Y130" s="21" t="s">
        <v>43</v>
      </c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1</v>
      </c>
      <c r="E131" s="18">
        <v>3</v>
      </c>
      <c r="F131" s="18"/>
      <c r="G131" s="18"/>
      <c r="H131" s="12">
        <f t="shared" si="12"/>
        <v>3</v>
      </c>
      <c r="I131" s="18"/>
      <c r="J131" s="18">
        <v>2</v>
      </c>
      <c r="K131" s="18"/>
      <c r="L131" s="12">
        <f t="shared" si="16"/>
        <v>2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VLOOKUP($A132,'20.6'!$A$9:$W$200,23,0)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VLOOKUP($A133,'20.6'!$A$9:$W$200,23,0)</f>
        <v>3</v>
      </c>
      <c r="E133" s="18"/>
      <c r="F133" s="18"/>
      <c r="G133" s="18"/>
      <c r="H133" s="12">
        <f t="shared" ref="H133:H156" si="31">SUM(E133:G133)</f>
        <v>0</v>
      </c>
      <c r="I133" s="18">
        <v>2</v>
      </c>
      <c r="J133" s="18"/>
      <c r="K133" s="18"/>
      <c r="L133" s="12">
        <f t="shared" si="16"/>
        <v>2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</v>
      </c>
      <c r="W133" s="18"/>
      <c r="X133" s="19">
        <f t="shared" ref="X133:X140" si="34">W133-V133</f>
        <v>-1</v>
      </c>
      <c r="Y133" s="21" t="s">
        <v>43</v>
      </c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VLOOKUP($A134,'20.6'!$A$9:$W$200,23,0)</f>
        <v>9</v>
      </c>
      <c r="E134" s="18"/>
      <c r="F134" s="18"/>
      <c r="G134" s="18"/>
      <c r="H134" s="12">
        <f t="shared" si="31"/>
        <v>0</v>
      </c>
      <c r="I134" s="18">
        <v>5</v>
      </c>
      <c r="J134" s="18"/>
      <c r="K134" s="18"/>
      <c r="L134" s="12">
        <f t="shared" si="16"/>
        <v>5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4</v>
      </c>
      <c r="W134" s="18">
        <v>2</v>
      </c>
      <c r="X134" s="19">
        <f t="shared" si="34"/>
        <v>-2</v>
      </c>
      <c r="Y134" s="21" t="s">
        <v>43</v>
      </c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VLOOKUP($A135,'20.6'!$A$9:$W$200,23,0)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VLOOKUP($A136,'20.6'!$A$9:$W$200,23,0)</f>
        <v>22</v>
      </c>
      <c r="E136" s="18"/>
      <c r="F136" s="18"/>
      <c r="G136" s="18"/>
      <c r="H136" s="12">
        <f>SUM(E136:G136)</f>
        <v>0</v>
      </c>
      <c r="I136" s="18">
        <v>5</v>
      </c>
      <c r="J136" s="18"/>
      <c r="K136" s="18"/>
      <c r="L136" s="12">
        <f t="shared" si="16"/>
        <v>5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17</v>
      </c>
      <c r="W136" s="18">
        <v>17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VLOOKUP($A137,'20.6'!$A$9:$W$200,23,0)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VLOOKUP($A138,'20.6'!$A$9:$W$200,23,0)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VLOOKUP($A139,'20.6'!$A$9:$W$200,23,0)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VLOOKUP($A140,'20.6'!$A$9:$W$200,23,0)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VLOOKUP($A141,'20.6'!$A$9:$W$200,23,0)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VLOOKUP($A142,'20.6'!$A$9:$W$200,23,0)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VLOOKUP($A143,'20.6'!$A$9:$W$200,23,0)</f>
        <v>8</v>
      </c>
      <c r="E143" s="18"/>
      <c r="F143" s="18"/>
      <c r="G143" s="18"/>
      <c r="H143" s="12">
        <f>SUM(E143:G143)</f>
        <v>0</v>
      </c>
      <c r="I143" s="18">
        <v>1</v>
      </c>
      <c r="J143" s="18"/>
      <c r="K143" s="18"/>
      <c r="L143" s="12">
        <f t="shared" si="35"/>
        <v>1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VLOOKUP($A144,'20.6'!$A$9:$W$200,23,0)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VLOOKUP($A145,'20.6'!$A$9:$W$200,23,0)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VLOOKUP($A146,'20.6'!$A$9:$W$200,23,0)</f>
        <v>7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7</v>
      </c>
      <c r="W146" s="18">
        <v>7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VLOOKUP($A147,'20.6'!$A$9:$W$200,23,0)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VLOOKUP($A148,'20.6'!$A$9:$W$200,23,0)</f>
        <v>10</v>
      </c>
      <c r="E148" s="18"/>
      <c r="F148" s="18"/>
      <c r="G148" s="18"/>
      <c r="H148" s="12">
        <f t="shared" si="31"/>
        <v>0</v>
      </c>
      <c r="I148" s="18">
        <v>1</v>
      </c>
      <c r="J148" s="18"/>
      <c r="K148" s="18"/>
      <c r="L148" s="12">
        <f t="shared" si="35"/>
        <v>1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VLOOKUP($A149,'20.6'!$A$9:$W$200,23,0)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VLOOKUP($A150,'20.6'!$A$9:$W$200,23,0)</f>
        <v>8</v>
      </c>
      <c r="E150" s="18"/>
      <c r="F150" s="18"/>
      <c r="G150" s="18"/>
      <c r="H150" s="12">
        <f t="shared" si="31"/>
        <v>0</v>
      </c>
      <c r="I150" s="18">
        <v>2</v>
      </c>
      <c r="J150" s="18"/>
      <c r="K150" s="18"/>
      <c r="L150" s="12">
        <f t="shared" si="35"/>
        <v>2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6</v>
      </c>
      <c r="W150" s="18">
        <v>6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VLOOKUP($A151,'20.6'!$A$9:$W$200,23,0)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VLOOKUP($A152,'20.6'!$A$9:$W$200,23,0)</f>
        <v>7</v>
      </c>
      <c r="E152" s="18"/>
      <c r="F152" s="18"/>
      <c r="G152" s="18"/>
      <c r="H152" s="12">
        <f t="shared" si="31"/>
        <v>0</v>
      </c>
      <c r="I152" s="18">
        <v>2</v>
      </c>
      <c r="J152" s="18"/>
      <c r="K152" s="18"/>
      <c r="L152" s="12">
        <f t="shared" si="35"/>
        <v>2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5</v>
      </c>
      <c r="W152" s="18">
        <v>5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VLOOKUP($A153,'20.6'!$A$9:$W$200,23,0)</f>
        <v>8</v>
      </c>
      <c r="E153" s="18"/>
      <c r="F153" s="18"/>
      <c r="G153" s="18"/>
      <c r="H153" s="12">
        <f t="shared" si="31"/>
        <v>0</v>
      </c>
      <c r="I153" s="18">
        <v>1</v>
      </c>
      <c r="J153" s="18"/>
      <c r="K153" s="18"/>
      <c r="L153" s="12">
        <f t="shared" si="35"/>
        <v>1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7</v>
      </c>
      <c r="W153" s="18">
        <v>7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VLOOKUP($A154,'20.6'!$A$9:$W$200,23,0)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VLOOKUP($A155,'20.6'!$A$9:$W$200,23,0)</f>
        <v>42</v>
      </c>
      <c r="E155" s="18"/>
      <c r="F155" s="18"/>
      <c r="G155" s="18"/>
      <c r="H155" s="12">
        <f t="shared" si="31"/>
        <v>0</v>
      </c>
      <c r="I155" s="18">
        <v>8</v>
      </c>
      <c r="J155" s="18"/>
      <c r="K155" s="18"/>
      <c r="L155" s="12">
        <f t="shared" si="35"/>
        <v>8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34</v>
      </c>
      <c r="W155" s="18">
        <v>34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VLOOKUP($A156,'20.6'!$A$9:$W$200,23,0)</f>
        <v>4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>
        <v>4</v>
      </c>
      <c r="T156" s="18"/>
      <c r="U156" s="12">
        <f t="shared" si="38"/>
        <v>4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VLOOKUP($A157,'20.6'!$A$9:$W$200,23,0)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VLOOKUP($A158,'20.6'!$A$9:$W$200,23,0)</f>
        <v>0</v>
      </c>
      <c r="E158" s="18">
        <v>2</v>
      </c>
      <c r="F158" s="18"/>
      <c r="G158" s="18"/>
      <c r="H158" s="12">
        <f t="shared" ref="H158:H197" si="41">SUM(E158:G158)</f>
        <v>2</v>
      </c>
      <c r="I158" s="18">
        <v>2</v>
      </c>
      <c r="J158" s="18"/>
      <c r="K158" s="18"/>
      <c r="L158" s="12">
        <f t="shared" si="35"/>
        <v>2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VLOOKUP($A159,'20.6'!$A$9:$W$200,23,0)</f>
        <v>0</v>
      </c>
      <c r="E159" s="18">
        <v>1</v>
      </c>
      <c r="F159" s="18"/>
      <c r="G159" s="18"/>
      <c r="H159" s="12">
        <f t="shared" si="41"/>
        <v>1</v>
      </c>
      <c r="I159" s="18">
        <v>1</v>
      </c>
      <c r="J159" s="18"/>
      <c r="K159" s="18"/>
      <c r="L159" s="12">
        <f t="shared" si="35"/>
        <v>1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VLOOKUP($A160,'20.6'!$A$9:$W$200,23,0)</f>
        <v>0</v>
      </c>
      <c r="E160" s="18">
        <v>12</v>
      </c>
      <c r="F160" s="18"/>
      <c r="G160" s="18"/>
      <c r="H160" s="12">
        <f t="shared" si="41"/>
        <v>12</v>
      </c>
      <c r="I160" s="18">
        <v>12</v>
      </c>
      <c r="J160" s="18"/>
      <c r="K160" s="18"/>
      <c r="L160" s="12">
        <f t="shared" si="35"/>
        <v>12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VLOOKUP($A161,'20.6'!$A$9:$W$200,23,0)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VLOOKUP($A162,'20.6'!$A$9:$W$200,23,0)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VLOOKUP($A163,'20.6'!$A$9:$W$200,23,0)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VLOOKUP($A164,'20.6'!$A$9:$W$200,23,0)</f>
        <v>0</v>
      </c>
      <c r="E164" s="18">
        <v>2</v>
      </c>
      <c r="F164" s="18"/>
      <c r="G164" s="18"/>
      <c r="H164" s="12">
        <f t="shared" si="41"/>
        <v>2</v>
      </c>
      <c r="I164" s="18">
        <v>2</v>
      </c>
      <c r="J164" s="18"/>
      <c r="K164" s="18"/>
      <c r="L164" s="12">
        <f t="shared" si="35"/>
        <v>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VLOOKUP($A165,'20.6'!$A$9:$W$200,23,0)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VLOOKUP($A166,'20.6'!$A$9:$W$200,23,0)</f>
        <v>0</v>
      </c>
      <c r="E166" s="18"/>
      <c r="F166" s="18"/>
      <c r="G166" s="18"/>
      <c r="H166" s="12">
        <f t="shared" si="41"/>
        <v>0</v>
      </c>
      <c r="I166" s="18"/>
      <c r="J166" s="18"/>
      <c r="K166" s="18"/>
      <c r="L166" s="12">
        <f t="shared" si="35"/>
        <v>0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VLOOKUP($A167,'20.6'!$A$9:$W$200,23,0)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VLOOKUP($A168,'20.6'!$A$9:$W$200,23,0)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VLOOKUP($A169,'20.6'!$A$9:$W$200,23,0)</f>
        <v>0</v>
      </c>
      <c r="E169" s="18">
        <v>8</v>
      </c>
      <c r="F169" s="18"/>
      <c r="G169" s="18"/>
      <c r="H169" s="12">
        <f>SUM(E169:G169)</f>
        <v>8</v>
      </c>
      <c r="I169" s="18">
        <v>8</v>
      </c>
      <c r="J169" s="18"/>
      <c r="K169" s="18"/>
      <c r="L169" s="12">
        <f t="shared" si="35"/>
        <v>8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VLOOKUP($A170,'20.6'!$A$9:$W$200,23,0)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VLOOKUP($A171,'20.6'!$A$9:$W$200,23,0)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VLOOKUP($A172,'20.6'!$A$9:$W$200,23,0)</f>
        <v>0</v>
      </c>
      <c r="E172" s="18">
        <v>1</v>
      </c>
      <c r="F172" s="18"/>
      <c r="G172" s="18"/>
      <c r="H172" s="12">
        <f t="shared" si="41"/>
        <v>1</v>
      </c>
      <c r="I172" s="18">
        <v>1</v>
      </c>
      <c r="J172" s="18"/>
      <c r="K172" s="18"/>
      <c r="L172" s="12">
        <f t="shared" si="35"/>
        <v>1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VLOOKUP($A173,'20.6'!$A$9:$W$200,23,0)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VLOOKUP($A174,'20.6'!$A$9:$W$200,23,0)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VLOOKUP($A175,'20.6'!$A$9:$W$200,23,0)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VLOOKUP($A176,'20.6'!$A$9:$W$200,23,0)</f>
        <v>24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VLOOKUP($A177,'20.6'!$A$9:$W$200,23,0)</f>
        <v>112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112</v>
      </c>
      <c r="W177" s="18">
        <v>112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VLOOKUP($A178,'20.6'!$A$9:$W$200,23,0)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VLOOKUP($A179,'20.6'!$A$9:$W$200,23,0)</f>
        <v>0</v>
      </c>
      <c r="E179" s="18">
        <v>3</v>
      </c>
      <c r="F179" s="18"/>
      <c r="G179" s="18"/>
      <c r="H179" s="12">
        <f t="shared" si="41"/>
        <v>3</v>
      </c>
      <c r="I179" s="18">
        <v>3</v>
      </c>
      <c r="J179" s="18"/>
      <c r="K179" s="18"/>
      <c r="L179" s="12">
        <f t="shared" si="35"/>
        <v>3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VLOOKUP($A180,'20.6'!$A$9:$W$200,23,0)</f>
        <v>0</v>
      </c>
      <c r="E180" s="18">
        <v>11</v>
      </c>
      <c r="F180" s="18"/>
      <c r="G180" s="18"/>
      <c r="H180" s="12">
        <f t="shared" si="41"/>
        <v>11</v>
      </c>
      <c r="I180" s="18">
        <v>11</v>
      </c>
      <c r="J180" s="18"/>
      <c r="K180" s="18"/>
      <c r="L180" s="12">
        <f t="shared" si="35"/>
        <v>11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VLOOKUP($A181,'20.6'!$A$9:$W$200,23,0)</f>
        <v>0</v>
      </c>
      <c r="E181" s="18">
        <v>3</v>
      </c>
      <c r="F181" s="18"/>
      <c r="G181" s="18"/>
      <c r="H181" s="12">
        <f t="shared" si="41"/>
        <v>3</v>
      </c>
      <c r="I181" s="18">
        <v>3</v>
      </c>
      <c r="J181" s="18"/>
      <c r="K181" s="18"/>
      <c r="L181" s="12">
        <f t="shared" si="35"/>
        <v>3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VLOOKUP($A182,'20.6'!$A$9:$W$200,23,0)</f>
        <v>0</v>
      </c>
      <c r="E182" s="18">
        <v>5</v>
      </c>
      <c r="F182" s="18"/>
      <c r="G182" s="18"/>
      <c r="H182" s="12">
        <f t="shared" si="41"/>
        <v>5</v>
      </c>
      <c r="I182" s="18">
        <v>5</v>
      </c>
      <c r="J182" s="18"/>
      <c r="K182" s="18"/>
      <c r="L182" s="12">
        <f t="shared" si="35"/>
        <v>5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VLOOKUP($A183,'20.6'!$A$9:$W$200,23,0)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VLOOKUP($A184,'20.6'!$A$9:$W$200,23,0)</f>
        <v>8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7</v>
      </c>
      <c r="W184" s="18">
        <v>7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VLOOKUP($A185,'20.6'!$A$9:$W$200,23,0)</f>
        <v>70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68</v>
      </c>
      <c r="W185" s="18">
        <v>68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VLOOKUP($A186,'20.6'!$A$9:$W$200,23,0)</f>
        <v>73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73</v>
      </c>
      <c r="W186" s="18">
        <v>73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VLOOKUP($A187,'20.6'!$A$9:$W$200,23,0)</f>
        <v>210</v>
      </c>
      <c r="E187" s="18"/>
      <c r="F187" s="18"/>
      <c r="G187" s="18"/>
      <c r="H187" s="12">
        <f t="shared" si="41"/>
        <v>0</v>
      </c>
      <c r="I187" s="18">
        <v>2</v>
      </c>
      <c r="J187" s="18"/>
      <c r="K187" s="18"/>
      <c r="L187" s="12">
        <f t="shared" si="35"/>
        <v>2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208</v>
      </c>
      <c r="W187" s="18">
        <v>208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VLOOKUP($A188,'20.6'!$A$9:$W$200,23,0)</f>
        <v>86</v>
      </c>
      <c r="E188" s="18"/>
      <c r="F188" s="18"/>
      <c r="G188" s="18"/>
      <c r="H188" s="12">
        <f t="shared" si="41"/>
        <v>0</v>
      </c>
      <c r="I188" s="18">
        <v>3</v>
      </c>
      <c r="J188" s="18"/>
      <c r="K188" s="18"/>
      <c r="L188" s="12">
        <f t="shared" si="35"/>
        <v>3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83</v>
      </c>
      <c r="W188" s="18">
        <f>78+5</f>
        <v>83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VLOOKUP($A189,'20.6'!$A$9:$W$200,23,0)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VLOOKUP($A190,'20.6'!$A$9:$W$200,23,0)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VLOOKUP($A191,'20.6'!$A$9:$W$200,23,0)</f>
        <v>0</v>
      </c>
      <c r="E191" s="18">
        <v>9</v>
      </c>
      <c r="F191" s="18"/>
      <c r="G191" s="18"/>
      <c r="H191" s="12">
        <f t="shared" si="41"/>
        <v>9</v>
      </c>
      <c r="I191" s="18">
        <v>9</v>
      </c>
      <c r="J191" s="18"/>
      <c r="K191" s="18"/>
      <c r="L191" s="12">
        <f t="shared" si="35"/>
        <v>9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VLOOKUP($A192,'20.6'!$A$9:$W$200,23,0)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VLOOKUP($A193,'20.6'!$A$9:$W$200,23,0)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VLOOKUP($A194,'20.6'!$A$9:$W$200,23,0)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VLOOKUP($A195,'20.6'!$A$9:$W$200,23,0)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VLOOKUP($A196,'20.6'!$A$9:$W$200,23,0)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VLOOKUP($A197,'20.6'!$A$9:$W$200,23,0)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1023</v>
      </c>
      <c r="E200" s="34"/>
      <c r="F200" s="34"/>
      <c r="G200" s="34"/>
      <c r="H200" s="34"/>
      <c r="I200" s="33">
        <f>SUM(I9:I198)</f>
        <v>459</v>
      </c>
      <c r="J200" s="33">
        <f>SUM(J9:J198)</f>
        <v>2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9</v>
      </c>
      <c r="S200" s="33">
        <f>SUM(S9:S198)</f>
        <v>97</v>
      </c>
      <c r="T200" s="34"/>
      <c r="U200" s="34"/>
      <c r="V200" s="35"/>
      <c r="W200" s="33">
        <f>SUM(W9:W198)</f>
        <v>1027</v>
      </c>
      <c r="X200" s="33">
        <f>SUM(X9:X198)</f>
        <v>-7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8">
    <mergeCell ref="Y119:Y120"/>
    <mergeCell ref="R6:R7"/>
    <mergeCell ref="S6:S7"/>
    <mergeCell ref="T6:T7"/>
    <mergeCell ref="U6:U7"/>
    <mergeCell ref="Y42:Y43"/>
    <mergeCell ref="Y44:Y46"/>
    <mergeCell ref="Y70:Y71"/>
    <mergeCell ref="Y74:Y75"/>
    <mergeCell ref="Y76:Y77"/>
    <mergeCell ref="Y83:Y84"/>
    <mergeCell ref="Y114:Y11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397" priority="28" stopIfTrue="1"/>
  </conditionalFormatting>
  <conditionalFormatting sqref="B132">
    <cfRule type="duplicateValues" dxfId="396" priority="27" stopIfTrue="1"/>
  </conditionalFormatting>
  <conditionalFormatting sqref="B118">
    <cfRule type="duplicateValues" dxfId="395" priority="26" stopIfTrue="1"/>
  </conditionalFormatting>
  <conditionalFormatting sqref="B198">
    <cfRule type="duplicateValues" dxfId="394" priority="25" stopIfTrue="1"/>
  </conditionalFormatting>
  <conditionalFormatting sqref="B201:B274">
    <cfRule type="duplicateValues" dxfId="393" priority="24" stopIfTrue="1"/>
  </conditionalFormatting>
  <conditionalFormatting sqref="B200">
    <cfRule type="duplicateValues" dxfId="392" priority="23" stopIfTrue="1"/>
  </conditionalFormatting>
  <conditionalFormatting sqref="I202">
    <cfRule type="duplicateValues" dxfId="391" priority="22" stopIfTrue="1"/>
  </conditionalFormatting>
  <conditionalFormatting sqref="I202">
    <cfRule type="duplicateValues" dxfId="390" priority="19" stopIfTrue="1"/>
    <cfRule type="duplicateValues" dxfId="389" priority="20" stopIfTrue="1"/>
    <cfRule type="duplicateValues" dxfId="388" priority="21" stopIfTrue="1"/>
  </conditionalFormatting>
  <conditionalFormatting sqref="B20">
    <cfRule type="duplicateValues" dxfId="387" priority="13" stopIfTrue="1"/>
  </conditionalFormatting>
  <conditionalFormatting sqref="B20">
    <cfRule type="duplicateValues" dxfId="386" priority="14" stopIfTrue="1"/>
  </conditionalFormatting>
  <conditionalFormatting sqref="B20">
    <cfRule type="duplicateValues" dxfId="385" priority="15" stopIfTrue="1"/>
  </conditionalFormatting>
  <conditionalFormatting sqref="B20">
    <cfRule type="duplicateValues" dxfId="384" priority="16" stopIfTrue="1"/>
    <cfRule type="duplicateValues" dxfId="383" priority="17" stopIfTrue="1"/>
    <cfRule type="duplicateValues" dxfId="382" priority="18" stopIfTrue="1"/>
  </conditionalFormatting>
  <conditionalFormatting sqref="A20:A25">
    <cfRule type="duplicateValues" dxfId="381" priority="12" stopIfTrue="1"/>
  </conditionalFormatting>
  <conditionalFormatting sqref="A26">
    <cfRule type="duplicateValues" dxfId="380" priority="11" stopIfTrue="1"/>
  </conditionalFormatting>
  <conditionalFormatting sqref="A27">
    <cfRule type="duplicateValues" dxfId="379" priority="10" stopIfTrue="1"/>
  </conditionalFormatting>
  <conditionalFormatting sqref="A28">
    <cfRule type="duplicateValues" dxfId="378" priority="9" stopIfTrue="1"/>
  </conditionalFormatting>
  <conditionalFormatting sqref="A29">
    <cfRule type="duplicateValues" dxfId="377" priority="8" stopIfTrue="1"/>
  </conditionalFormatting>
  <conditionalFormatting sqref="A30">
    <cfRule type="duplicateValues" dxfId="376" priority="7" stopIfTrue="1"/>
  </conditionalFormatting>
  <conditionalFormatting sqref="B275:B65318 B200 B5 B8:B19 B119:B131 B21:B117 B133:B197">
    <cfRule type="duplicateValues" dxfId="375" priority="29" stopIfTrue="1"/>
  </conditionalFormatting>
  <conditionalFormatting sqref="B275:B65318 B200 B5 B8:B19 B102:B117 B119:B131 B21:B99 B133:B197">
    <cfRule type="duplicateValues" dxfId="374" priority="30" stopIfTrue="1"/>
  </conditionalFormatting>
  <conditionalFormatting sqref="A200:A65318 A1:A5 A8:A19 A31:A198">
    <cfRule type="duplicateValues" dxfId="373" priority="31" stopIfTrue="1"/>
  </conditionalFormatting>
  <conditionalFormatting sqref="B200:B65318 B5 B8:B19 B21:B198">
    <cfRule type="duplicateValues" dxfId="372" priority="32" stopIfTrue="1"/>
  </conditionalFormatting>
  <conditionalFormatting sqref="B200:B65318 B1:B5 B8:B19 B21:B198">
    <cfRule type="duplicateValues" dxfId="371" priority="33" stopIfTrue="1"/>
    <cfRule type="duplicateValues" dxfId="370" priority="34" stopIfTrue="1"/>
    <cfRule type="duplicateValues" dxfId="369" priority="35" stopIfTrue="1"/>
  </conditionalFormatting>
  <conditionalFormatting sqref="Y17">
    <cfRule type="duplicateValues" dxfId="368" priority="1" stopIfTrue="1"/>
  </conditionalFormatting>
  <conditionalFormatting sqref="Y17">
    <cfRule type="duplicateValues" dxfId="367" priority="2" stopIfTrue="1"/>
  </conditionalFormatting>
  <conditionalFormatting sqref="Y17">
    <cfRule type="duplicateValues" dxfId="366" priority="3" stopIfTrue="1"/>
  </conditionalFormatting>
  <conditionalFormatting sqref="Y17">
    <cfRule type="duplicateValues" dxfId="365" priority="4" stopIfTrue="1"/>
    <cfRule type="duplicateValues" dxfId="364" priority="5" stopIfTrue="1"/>
    <cfRule type="duplicateValues" dxfId="36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B1" zoomScaleNormal="100" workbookViewId="0">
      <pane ySplit="7" topLeftCell="A77" activePane="bottomLeft" state="frozen"/>
      <selection activeCell="M32" sqref="M32"/>
      <selection pane="bottomLeft" activeCell="W88" sqref="W88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62" t="s">
        <v>3</v>
      </c>
      <c r="B4" s="5">
        <v>42543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64" t="s">
        <v>29</v>
      </c>
      <c r="P7" s="64" t="s">
        <v>30</v>
      </c>
      <c r="Q7" s="63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VLOOKUP($A9,'21.6'!$A$9:$W$200,23,0)</f>
        <v>0</v>
      </c>
      <c r="E9" s="18">
        <v>15</v>
      </c>
      <c r="F9" s="18"/>
      <c r="G9" s="18"/>
      <c r="H9" s="12">
        <f>SUM(E9:G9)</f>
        <v>15</v>
      </c>
      <c r="I9" s="18">
        <v>15</v>
      </c>
      <c r="J9" s="18"/>
      <c r="K9" s="18"/>
      <c r="L9" s="12">
        <f>SUM(I9:K9)</f>
        <v>15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VLOOKUP($A10,'21.6'!$A$9:$W$200,23,0)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5</v>
      </c>
      <c r="J10" s="18"/>
      <c r="K10" s="18"/>
      <c r="L10" s="12">
        <f t="shared" ref="L10:L73" si="4">SUM(I10:K10)</f>
        <v>5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1</v>
      </c>
      <c r="T10" s="18"/>
      <c r="U10" s="12">
        <f t="shared" si="0"/>
        <v>1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VLOOKUP($A11,'21.6'!$A$9:$W$200,23,0)</f>
        <v>0</v>
      </c>
      <c r="E11" s="18">
        <v>6</v>
      </c>
      <c r="F11" s="18"/>
      <c r="G11" s="18"/>
      <c r="H11" s="12">
        <f t="shared" si="3"/>
        <v>6</v>
      </c>
      <c r="I11" s="18">
        <v>4</v>
      </c>
      <c r="J11" s="18"/>
      <c r="K11" s="18"/>
      <c r="L11" s="12">
        <f t="shared" si="4"/>
        <v>4</v>
      </c>
      <c r="M11" s="18"/>
      <c r="N11" s="18"/>
      <c r="O11" s="18"/>
      <c r="P11" s="18"/>
      <c r="Q11" s="18"/>
      <c r="R11" s="14">
        <f t="shared" si="5"/>
        <v>0</v>
      </c>
      <c r="S11" s="18">
        <v>2</v>
      </c>
      <c r="T11" s="18"/>
      <c r="U11" s="12">
        <f t="shared" si="0"/>
        <v>2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VLOOKUP($A12,'21.6'!$A$9:$W$200,23,0)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10</v>
      </c>
      <c r="J12" s="18"/>
      <c r="K12" s="18"/>
      <c r="L12" s="12">
        <f t="shared" si="4"/>
        <v>10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VLOOKUP($A13,'21.6'!$A$9:$W$200,23,0)</f>
        <v>9</v>
      </c>
      <c r="E13" s="18"/>
      <c r="F13" s="18"/>
      <c r="G13" s="18"/>
      <c r="H13" s="12">
        <f t="shared" si="3"/>
        <v>0</v>
      </c>
      <c r="I13" s="18">
        <v>2</v>
      </c>
      <c r="J13" s="18"/>
      <c r="K13" s="18"/>
      <c r="L13" s="12">
        <f t="shared" si="4"/>
        <v>2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7</v>
      </c>
      <c r="W13" s="18">
        <v>7</v>
      </c>
      <c r="X13" s="19">
        <f t="shared" si="2"/>
        <v>0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VLOOKUP($A14,'21.6'!$A$9:$W$200,23,0)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10</v>
      </c>
      <c r="J14" s="18"/>
      <c r="K14" s="18"/>
      <c r="L14" s="12">
        <f t="shared" si="4"/>
        <v>10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VLOOKUP($A15,'21.6'!$A$9:$W$200,23,0)</f>
        <v>0</v>
      </c>
      <c r="E15" s="18">
        <v>6</v>
      </c>
      <c r="F15" s="18"/>
      <c r="G15" s="18"/>
      <c r="H15" s="12">
        <f t="shared" si="3"/>
        <v>6</v>
      </c>
      <c r="I15" s="18">
        <v>2</v>
      </c>
      <c r="J15" s="18"/>
      <c r="K15" s="18"/>
      <c r="L15" s="12">
        <f t="shared" si="4"/>
        <v>2</v>
      </c>
      <c r="M15" s="18"/>
      <c r="N15" s="18"/>
      <c r="O15" s="18"/>
      <c r="P15" s="18"/>
      <c r="Q15" s="18"/>
      <c r="R15" s="14">
        <f t="shared" si="5"/>
        <v>0</v>
      </c>
      <c r="S15" s="18">
        <v>4</v>
      </c>
      <c r="T15" s="18"/>
      <c r="U15" s="12">
        <f t="shared" si="0"/>
        <v>4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VLOOKUP($A16,'21.6'!$A$9:$W$200,23,0)</f>
        <v>0</v>
      </c>
      <c r="E16" s="18">
        <v>6</v>
      </c>
      <c r="F16" s="18"/>
      <c r="G16" s="18"/>
      <c r="H16" s="12">
        <f t="shared" si="3"/>
        <v>6</v>
      </c>
      <c r="I16" s="18">
        <v>3</v>
      </c>
      <c r="J16" s="18"/>
      <c r="K16" s="18"/>
      <c r="L16" s="12">
        <f t="shared" si="4"/>
        <v>3</v>
      </c>
      <c r="M16" s="18"/>
      <c r="N16" s="18"/>
      <c r="O16" s="18"/>
      <c r="P16" s="18"/>
      <c r="Q16" s="18"/>
      <c r="R16" s="14">
        <f t="shared" si="5"/>
        <v>0</v>
      </c>
      <c r="S16" s="18">
        <v>3</v>
      </c>
      <c r="T16" s="18"/>
      <c r="U16" s="12">
        <f t="shared" si="0"/>
        <v>3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VLOOKUP($A17,'21.6'!$A$9:$W$200,23,0)</f>
        <v>0</v>
      </c>
      <c r="E17" s="18">
        <v>6</v>
      </c>
      <c r="F17" s="18"/>
      <c r="G17" s="18"/>
      <c r="H17" s="12">
        <f>SUM(E17:G17)</f>
        <v>6</v>
      </c>
      <c r="I17" s="18">
        <v>3</v>
      </c>
      <c r="J17" s="18"/>
      <c r="K17" s="18"/>
      <c r="L17" s="12">
        <f t="shared" si="4"/>
        <v>3</v>
      </c>
      <c r="M17" s="18"/>
      <c r="N17" s="18"/>
      <c r="O17" s="18"/>
      <c r="P17" s="18"/>
      <c r="Q17" s="18">
        <v>1</v>
      </c>
      <c r="R17" s="14">
        <f t="shared" si="5"/>
        <v>1</v>
      </c>
      <c r="S17" s="18">
        <v>2</v>
      </c>
      <c r="T17" s="18"/>
      <c r="U17" s="12">
        <f t="shared" si="0"/>
        <v>2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VLOOKUP($A18,'21.6'!$A$9:$W$200,23,0)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VLOOKUP($A19,'21.6'!$A$9:$W$200,23,0)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VLOOKUP($A20,'21.6'!$A$9:$W$200,23,0)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VLOOKUP($A21,'21.6'!$A$9:$W$200,23,0)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VLOOKUP($A22,'21.6'!$A$9:$W$200,23,0)</f>
        <v>0</v>
      </c>
      <c r="E22" s="18">
        <v>6</v>
      </c>
      <c r="F22" s="18"/>
      <c r="G22" s="18"/>
      <c r="H22" s="12">
        <f t="shared" si="3"/>
        <v>6</v>
      </c>
      <c r="I22" s="18">
        <v>3</v>
      </c>
      <c r="J22" s="18"/>
      <c r="K22" s="18"/>
      <c r="L22" s="12">
        <f t="shared" si="4"/>
        <v>3</v>
      </c>
      <c r="M22" s="18"/>
      <c r="N22" s="18"/>
      <c r="O22" s="18"/>
      <c r="P22" s="18"/>
      <c r="Q22" s="18"/>
      <c r="R22" s="14">
        <f t="shared" si="5"/>
        <v>0</v>
      </c>
      <c r="S22" s="18">
        <v>3</v>
      </c>
      <c r="T22" s="18"/>
      <c r="U22" s="12">
        <f t="shared" si="0"/>
        <v>3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VLOOKUP($A23,'21.6'!$A$9:$W$200,23,0)</f>
        <v>9</v>
      </c>
      <c r="E23" s="18"/>
      <c r="F23" s="18"/>
      <c r="G23" s="18"/>
      <c r="H23" s="12">
        <f t="shared" si="3"/>
        <v>0</v>
      </c>
      <c r="I23" s="18">
        <v>2</v>
      </c>
      <c r="J23" s="18"/>
      <c r="K23" s="18"/>
      <c r="L23" s="12">
        <f t="shared" si="4"/>
        <v>2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7</v>
      </c>
      <c r="W23" s="18">
        <v>7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VLOOKUP($A24,'21.6'!$A$9:$W$200,23,0)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1</v>
      </c>
      <c r="W24" s="18"/>
      <c r="X24" s="19">
        <f t="shared" si="2"/>
        <v>-1</v>
      </c>
      <c r="Y24" s="21" t="s">
        <v>43</v>
      </c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VLOOKUP($A25,'21.6'!$A$9:$W$200,23,0)</f>
        <v>0</v>
      </c>
      <c r="E25" s="18">
        <v>6</v>
      </c>
      <c r="F25" s="18"/>
      <c r="G25" s="18"/>
      <c r="H25" s="12">
        <f t="shared" si="3"/>
        <v>6</v>
      </c>
      <c r="I25" s="18">
        <v>5</v>
      </c>
      <c r="J25" s="18"/>
      <c r="K25" s="18"/>
      <c r="L25" s="12">
        <f t="shared" si="4"/>
        <v>5</v>
      </c>
      <c r="M25" s="18"/>
      <c r="N25" s="18"/>
      <c r="O25" s="18"/>
      <c r="P25" s="18"/>
      <c r="Q25" s="18"/>
      <c r="R25" s="14">
        <f t="shared" si="5"/>
        <v>0</v>
      </c>
      <c r="S25" s="18">
        <v>1</v>
      </c>
      <c r="T25" s="18"/>
      <c r="U25" s="12">
        <f t="shared" si="0"/>
        <v>1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VLOOKUP($A26,'21.6'!$A$9:$W$200,23,0)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VLOOKUP($A27,'21.6'!$A$9:$W$200,23,0)</f>
        <v>7</v>
      </c>
      <c r="E27" s="18"/>
      <c r="F27" s="18"/>
      <c r="G27" s="18"/>
      <c r="H27" s="12">
        <f>SUM(E27:G27)</f>
        <v>0</v>
      </c>
      <c r="I27" s="18">
        <v>1</v>
      </c>
      <c r="J27" s="18"/>
      <c r="K27" s="18"/>
      <c r="L27" s="12">
        <f t="shared" si="4"/>
        <v>1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6</v>
      </c>
      <c r="W27" s="18">
        <v>6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VLOOKUP($A28,'21.6'!$A$9:$W$200,23,0)</f>
        <v>0</v>
      </c>
      <c r="E28" s="18">
        <v>6</v>
      </c>
      <c r="F28" s="18"/>
      <c r="G28" s="18"/>
      <c r="H28" s="12">
        <f>SUM(E28:G28)</f>
        <v>6</v>
      </c>
      <c r="I28" s="18">
        <v>4</v>
      </c>
      <c r="J28" s="18"/>
      <c r="K28" s="18"/>
      <c r="L28" s="12">
        <f t="shared" si="4"/>
        <v>4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VLOOKUP($A29,'21.6'!$A$9:$W$200,23,0)</f>
        <v>0</v>
      </c>
      <c r="E29" s="18">
        <v>6</v>
      </c>
      <c r="F29" s="18"/>
      <c r="G29" s="18"/>
      <c r="H29" s="12">
        <f t="shared" si="3"/>
        <v>6</v>
      </c>
      <c r="I29" s="18">
        <v>3</v>
      </c>
      <c r="J29" s="18"/>
      <c r="K29" s="18"/>
      <c r="L29" s="12">
        <f t="shared" si="4"/>
        <v>3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VLOOKUP($A30,'21.6'!$A$9:$W$200,23,0)</f>
        <v>0</v>
      </c>
      <c r="E30" s="18">
        <v>6</v>
      </c>
      <c r="F30" s="18"/>
      <c r="G30" s="18"/>
      <c r="H30" s="12">
        <f>SUM(E30:G30)</f>
        <v>6</v>
      </c>
      <c r="I30" s="18">
        <v>5</v>
      </c>
      <c r="J30" s="18"/>
      <c r="K30" s="18"/>
      <c r="L30" s="12">
        <f t="shared" si="4"/>
        <v>5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VLOOKUP($A31,'21.6'!$A$9:$W$200,23,0)</f>
        <v>0</v>
      </c>
      <c r="E31" s="18">
        <v>6</v>
      </c>
      <c r="F31" s="18"/>
      <c r="G31" s="18"/>
      <c r="H31" s="12">
        <f t="shared" si="3"/>
        <v>6</v>
      </c>
      <c r="I31" s="18">
        <v>2</v>
      </c>
      <c r="J31" s="18"/>
      <c r="K31" s="18"/>
      <c r="L31" s="12">
        <f t="shared" si="4"/>
        <v>2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VLOOKUP($A32,'21.6'!$A$9:$W$200,23,0)</f>
        <v>0</v>
      </c>
      <c r="E32" s="18">
        <v>6</v>
      </c>
      <c r="F32" s="18"/>
      <c r="G32" s="18"/>
      <c r="H32" s="12">
        <f>SUM(E32:G32)</f>
        <v>6</v>
      </c>
      <c r="I32" s="18">
        <v>4</v>
      </c>
      <c r="J32" s="18"/>
      <c r="K32" s="18"/>
      <c r="L32" s="12">
        <f t="shared" si="4"/>
        <v>4</v>
      </c>
      <c r="M32" s="18"/>
      <c r="N32" s="18"/>
      <c r="O32" s="18"/>
      <c r="P32" s="18"/>
      <c r="Q32" s="18"/>
      <c r="R32" s="14">
        <f>SUM(M32:Q32)</f>
        <v>0</v>
      </c>
      <c r="S32" s="18">
        <v>2</v>
      </c>
      <c r="T32" s="18"/>
      <c r="U32" s="12">
        <f>S32+T32</f>
        <v>2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VLOOKUP($A33,'21.6'!$A$9:$W$200,23,0)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VLOOKUP($A34,'21.6'!$A$9:$W$200,23,0)</f>
        <v>0</v>
      </c>
      <c r="E34" s="18">
        <v>6</v>
      </c>
      <c r="F34" s="18"/>
      <c r="G34" s="18"/>
      <c r="H34" s="12">
        <f t="shared" si="3"/>
        <v>6</v>
      </c>
      <c r="I34" s="18">
        <v>2</v>
      </c>
      <c r="J34" s="18"/>
      <c r="K34" s="18"/>
      <c r="L34" s="12">
        <f t="shared" si="4"/>
        <v>2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VLOOKUP($A35,'21.6'!$A$9:$W$200,23,0)</f>
        <v>0</v>
      </c>
      <c r="E35" s="18">
        <v>6</v>
      </c>
      <c r="F35" s="18"/>
      <c r="G35" s="18"/>
      <c r="H35" s="12">
        <f t="shared" si="3"/>
        <v>6</v>
      </c>
      <c r="I35" s="18">
        <v>4</v>
      </c>
      <c r="J35" s="18"/>
      <c r="K35" s="18"/>
      <c r="L35" s="12">
        <f t="shared" si="4"/>
        <v>4</v>
      </c>
      <c r="M35" s="18"/>
      <c r="N35" s="18"/>
      <c r="O35" s="18"/>
      <c r="P35" s="18"/>
      <c r="Q35" s="18"/>
      <c r="R35" s="14">
        <f t="shared" si="5"/>
        <v>0</v>
      </c>
      <c r="S35" s="18">
        <v>2</v>
      </c>
      <c r="T35" s="18"/>
      <c r="U35" s="12">
        <f t="shared" si="0"/>
        <v>2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VLOOKUP($A36,'21.6'!$A$9:$W$200,23,0)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VLOOKUP($A37,'21.6'!$A$9:$W$200,23,0)</f>
        <v>0</v>
      </c>
      <c r="E37" s="18">
        <v>6</v>
      </c>
      <c r="F37" s="18"/>
      <c r="G37" s="18"/>
      <c r="H37" s="12">
        <f t="shared" si="3"/>
        <v>6</v>
      </c>
      <c r="I37" s="18">
        <v>3</v>
      </c>
      <c r="J37" s="18"/>
      <c r="K37" s="18"/>
      <c r="L37" s="12">
        <f t="shared" si="4"/>
        <v>3</v>
      </c>
      <c r="M37" s="18"/>
      <c r="N37" s="18"/>
      <c r="O37" s="18"/>
      <c r="P37" s="18"/>
      <c r="Q37" s="18"/>
      <c r="R37" s="14">
        <f t="shared" si="5"/>
        <v>0</v>
      </c>
      <c r="S37" s="18">
        <v>3</v>
      </c>
      <c r="T37" s="18"/>
      <c r="U37" s="12">
        <f t="shared" si="0"/>
        <v>3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VLOOKUP($A38,'21.6'!$A$9:$W$200,23,0)</f>
        <v>0</v>
      </c>
      <c r="E38" s="18">
        <v>6</v>
      </c>
      <c r="F38" s="18"/>
      <c r="G38" s="18"/>
      <c r="H38" s="12">
        <f t="shared" si="3"/>
        <v>6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VLOOKUP($A39,'21.6'!$A$9:$W$200,23,0)</f>
        <v>0</v>
      </c>
      <c r="E39" s="18">
        <v>6</v>
      </c>
      <c r="F39" s="18"/>
      <c r="G39" s="18"/>
      <c r="H39" s="12">
        <f t="shared" si="3"/>
        <v>6</v>
      </c>
      <c r="I39" s="18">
        <v>4</v>
      </c>
      <c r="J39" s="18"/>
      <c r="K39" s="18"/>
      <c r="L39" s="12">
        <f t="shared" si="4"/>
        <v>4</v>
      </c>
      <c r="M39" s="18"/>
      <c r="N39" s="18"/>
      <c r="O39" s="18"/>
      <c r="P39" s="18"/>
      <c r="Q39" s="18"/>
      <c r="R39" s="14">
        <f t="shared" si="5"/>
        <v>0</v>
      </c>
      <c r="S39" s="18">
        <v>2</v>
      </c>
      <c r="T39" s="18"/>
      <c r="U39" s="12">
        <f t="shared" si="0"/>
        <v>2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VLOOKUP($A40,'21.6'!$A$9:$W$200,23,0)</f>
        <v>0</v>
      </c>
      <c r="E40" s="18">
        <v>6</v>
      </c>
      <c r="F40" s="18"/>
      <c r="G40" s="18"/>
      <c r="H40" s="12">
        <f t="shared" si="3"/>
        <v>6</v>
      </c>
      <c r="I40" s="18">
        <v>4</v>
      </c>
      <c r="J40" s="18"/>
      <c r="K40" s="18"/>
      <c r="L40" s="12">
        <f t="shared" si="4"/>
        <v>4</v>
      </c>
      <c r="M40" s="18"/>
      <c r="N40" s="18"/>
      <c r="O40" s="18"/>
      <c r="P40" s="18"/>
      <c r="Q40" s="18"/>
      <c r="R40" s="14">
        <f t="shared" si="5"/>
        <v>0</v>
      </c>
      <c r="S40" s="18">
        <v>2</v>
      </c>
      <c r="T40" s="18"/>
      <c r="U40" s="12">
        <f t="shared" si="0"/>
        <v>2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VLOOKUP($A41,'21.6'!$A$9:$W$200,23,0)</f>
        <v>0</v>
      </c>
      <c r="E41" s="18">
        <v>6</v>
      </c>
      <c r="F41" s="18"/>
      <c r="G41" s="18"/>
      <c r="H41" s="12">
        <f t="shared" si="3"/>
        <v>6</v>
      </c>
      <c r="I41" s="18">
        <v>5</v>
      </c>
      <c r="J41" s="18"/>
      <c r="K41" s="18"/>
      <c r="L41" s="12">
        <f t="shared" si="4"/>
        <v>5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VLOOKUP($A42,'21.6'!$A$9:$W$200,23,0)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VLOOKUP($A43,'21.6'!$A$9:$W$200,23,0)</f>
        <v>0</v>
      </c>
      <c r="E43" s="18">
        <v>6</v>
      </c>
      <c r="F43" s="18"/>
      <c r="G43" s="18"/>
      <c r="H43" s="12">
        <f t="shared" si="3"/>
        <v>6</v>
      </c>
      <c r="I43" s="18">
        <v>4</v>
      </c>
      <c r="J43" s="18"/>
      <c r="K43" s="18"/>
      <c r="L43" s="12">
        <f t="shared" si="4"/>
        <v>4</v>
      </c>
      <c r="M43" s="18"/>
      <c r="N43" s="18"/>
      <c r="O43" s="18"/>
      <c r="P43" s="18"/>
      <c r="Q43" s="18"/>
      <c r="R43" s="14">
        <f t="shared" si="5"/>
        <v>0</v>
      </c>
      <c r="S43" s="18">
        <v>2</v>
      </c>
      <c r="T43" s="18"/>
      <c r="U43" s="12">
        <f t="shared" si="0"/>
        <v>2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VLOOKUP($A44,'21.6'!$A$9:$W$200,23,0)</f>
        <v>0</v>
      </c>
      <c r="E44" s="18">
        <v>6</v>
      </c>
      <c r="F44" s="18"/>
      <c r="G44" s="18"/>
      <c r="H44" s="12">
        <f t="shared" si="3"/>
        <v>6</v>
      </c>
      <c r="I44" s="18">
        <v>2</v>
      </c>
      <c r="J44" s="18"/>
      <c r="K44" s="18"/>
      <c r="L44" s="12">
        <f t="shared" si="4"/>
        <v>2</v>
      </c>
      <c r="M44" s="18"/>
      <c r="N44" s="18"/>
      <c r="O44" s="18"/>
      <c r="P44" s="18"/>
      <c r="Q44" s="18"/>
      <c r="R44" s="14">
        <f t="shared" si="5"/>
        <v>0</v>
      </c>
      <c r="S44" s="18">
        <v>4</v>
      </c>
      <c r="T44" s="18"/>
      <c r="U44" s="12">
        <f t="shared" si="0"/>
        <v>4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VLOOKUP($A45,'21.6'!$A$9:$W$200,23,0)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VLOOKUP($A46,'21.6'!$A$9:$W$200,23,0)</f>
        <v>0</v>
      </c>
      <c r="E46" s="18">
        <v>6</v>
      </c>
      <c r="F46" s="18"/>
      <c r="G46" s="18"/>
      <c r="H46" s="12">
        <f t="shared" si="3"/>
        <v>6</v>
      </c>
      <c r="I46" s="18">
        <v>3</v>
      </c>
      <c r="J46" s="18"/>
      <c r="K46" s="18"/>
      <c r="L46" s="12">
        <f t="shared" si="4"/>
        <v>3</v>
      </c>
      <c r="M46" s="18"/>
      <c r="N46" s="18"/>
      <c r="O46" s="18"/>
      <c r="P46" s="18"/>
      <c r="Q46" s="18"/>
      <c r="R46" s="14">
        <f t="shared" si="5"/>
        <v>0</v>
      </c>
      <c r="S46" s="18">
        <v>3</v>
      </c>
      <c r="T46" s="18"/>
      <c r="U46" s="12">
        <f t="shared" si="0"/>
        <v>3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VLOOKUP($A47,'21.6'!$A$9:$W$200,23,0)</f>
        <v>0</v>
      </c>
      <c r="E47" s="18">
        <v>6</v>
      </c>
      <c r="F47" s="18"/>
      <c r="G47" s="18"/>
      <c r="H47" s="12">
        <f t="shared" si="3"/>
        <v>6</v>
      </c>
      <c r="I47" s="18">
        <v>5</v>
      </c>
      <c r="J47" s="18"/>
      <c r="K47" s="18"/>
      <c r="L47" s="12">
        <f t="shared" si="4"/>
        <v>5</v>
      </c>
      <c r="M47" s="18"/>
      <c r="N47" s="18"/>
      <c r="O47" s="18"/>
      <c r="P47" s="18"/>
      <c r="Q47" s="18"/>
      <c r="R47" s="14">
        <f t="shared" si="5"/>
        <v>0</v>
      </c>
      <c r="S47" s="18">
        <v>1</v>
      </c>
      <c r="T47" s="18"/>
      <c r="U47" s="12">
        <f t="shared" si="0"/>
        <v>1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VLOOKUP($A48,'21.6'!$A$9:$W$200,23,0)</f>
        <v>0</v>
      </c>
      <c r="E48" s="18">
        <v>6</v>
      </c>
      <c r="F48" s="18"/>
      <c r="G48" s="18"/>
      <c r="H48" s="12">
        <f t="shared" si="3"/>
        <v>6</v>
      </c>
      <c r="I48" s="18">
        <v>1</v>
      </c>
      <c r="J48" s="18"/>
      <c r="K48" s="18"/>
      <c r="L48" s="12">
        <f t="shared" si="4"/>
        <v>1</v>
      </c>
      <c r="M48" s="18"/>
      <c r="N48" s="18"/>
      <c r="O48" s="18"/>
      <c r="P48" s="18"/>
      <c r="Q48" s="18"/>
      <c r="R48" s="14">
        <f t="shared" si="5"/>
        <v>0</v>
      </c>
      <c r="S48" s="18">
        <v>5</v>
      </c>
      <c r="T48" s="18"/>
      <c r="U48" s="12">
        <f t="shared" si="0"/>
        <v>5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VLOOKUP($A49,'21.6'!$A$9:$W$200,23,0)</f>
        <v>0</v>
      </c>
      <c r="E49" s="18">
        <v>6</v>
      </c>
      <c r="F49" s="18"/>
      <c r="G49" s="18"/>
      <c r="H49" s="12">
        <f t="shared" si="3"/>
        <v>6</v>
      </c>
      <c r="I49" s="18">
        <v>2</v>
      </c>
      <c r="J49" s="18"/>
      <c r="K49" s="18"/>
      <c r="L49" s="12">
        <f t="shared" si="4"/>
        <v>2</v>
      </c>
      <c r="M49" s="18"/>
      <c r="N49" s="18"/>
      <c r="O49" s="18"/>
      <c r="P49" s="18"/>
      <c r="Q49" s="18"/>
      <c r="R49" s="14">
        <f t="shared" si="5"/>
        <v>0</v>
      </c>
      <c r="S49" s="18">
        <v>4</v>
      </c>
      <c r="T49" s="18"/>
      <c r="U49" s="12">
        <f t="shared" si="0"/>
        <v>4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VLOOKUP($A50,'21.6'!$A$9:$W$200,23,0)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VLOOKUP($A51,'21.6'!$A$9:$W$200,23,0)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VLOOKUP($A52,'21.6'!$A$9:$W$200,23,0)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VLOOKUP($A53,'21.6'!$A$9:$W$200,23,0)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VLOOKUP($A54,'21.6'!$A$9:$W$200,23,0)</f>
        <v>0</v>
      </c>
      <c r="E54" s="24">
        <v>6</v>
      </c>
      <c r="F54" s="24"/>
      <c r="G54" s="24"/>
      <c r="H54" s="12">
        <f t="shared" ref="H54:H55" si="6">SUM(E54:G54)</f>
        <v>6</v>
      </c>
      <c r="I54" s="24">
        <v>6</v>
      </c>
      <c r="J54" s="24"/>
      <c r="K54" s="24"/>
      <c r="L54" s="12">
        <f t="shared" si="4"/>
        <v>6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VLOOKUP($A55,'21.6'!$A$9:$W$200,23,0)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VLOOKUP($A56,'21.6'!$A$9:$W$200,23,0)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VLOOKUP($A57,'21.6'!$A$9:$W$200,23,0)</f>
        <v>0</v>
      </c>
      <c r="E57" s="18">
        <v>6</v>
      </c>
      <c r="F57" s="18"/>
      <c r="G57" s="18"/>
      <c r="H57" s="12">
        <f t="shared" si="3"/>
        <v>6</v>
      </c>
      <c r="I57" s="18">
        <v>4</v>
      </c>
      <c r="J57" s="18"/>
      <c r="K57" s="18"/>
      <c r="L57" s="12">
        <f t="shared" si="4"/>
        <v>4</v>
      </c>
      <c r="M57" s="18"/>
      <c r="N57" s="18"/>
      <c r="O57" s="18"/>
      <c r="P57" s="18"/>
      <c r="Q57" s="18"/>
      <c r="R57" s="14">
        <f t="shared" si="5"/>
        <v>0</v>
      </c>
      <c r="S57" s="18">
        <v>3</v>
      </c>
      <c r="T57" s="18"/>
      <c r="U57" s="12">
        <f t="shared" si="7"/>
        <v>3</v>
      </c>
      <c r="V57" s="12">
        <f t="shared" si="8"/>
        <v>-1</v>
      </c>
      <c r="W57" s="18"/>
      <c r="X57" s="19">
        <f t="shared" si="9"/>
        <v>1</v>
      </c>
      <c r="Y57" s="21" t="s">
        <v>135</v>
      </c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VLOOKUP($A58,'21.6'!$A$9:$W$200,23,0)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VLOOKUP($A59,'21.6'!$A$9:$W$200,23,0)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VLOOKUP($A60,'21.6'!$A$9:$W$200,23,0)</f>
        <v>0</v>
      </c>
      <c r="E60" s="18">
        <v>6</v>
      </c>
      <c r="F60" s="18"/>
      <c r="G60" s="18"/>
      <c r="H60" s="12">
        <f t="shared" si="3"/>
        <v>6</v>
      </c>
      <c r="I60" s="18">
        <v>4</v>
      </c>
      <c r="J60" s="18"/>
      <c r="K60" s="18"/>
      <c r="L60" s="12">
        <f t="shared" si="4"/>
        <v>4</v>
      </c>
      <c r="M60" s="18"/>
      <c r="N60" s="18"/>
      <c r="O60" s="18"/>
      <c r="P60" s="18"/>
      <c r="Q60" s="18"/>
      <c r="R60" s="14">
        <f t="shared" si="5"/>
        <v>0</v>
      </c>
      <c r="S60" s="18">
        <v>2</v>
      </c>
      <c r="T60" s="18"/>
      <c r="U60" s="12">
        <f t="shared" si="7"/>
        <v>2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VLOOKUP($A61,'21.6'!$A$9:$W$200,23,0)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VLOOKUP($A62,'21.6'!$A$9:$W$200,23,0)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VLOOKUP($A63,'21.6'!$A$9:$W$200,23,0)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VLOOKUP($A64,'21.6'!$A$9:$W$200,23,0)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VLOOKUP($A65,'21.6'!$A$9:$W$200,23,0)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VLOOKUP($A66,'21.6'!$A$9:$W$200,23,0)</f>
        <v>3</v>
      </c>
      <c r="E66" s="18">
        <v>4</v>
      </c>
      <c r="F66" s="18"/>
      <c r="G66" s="18"/>
      <c r="H66" s="12">
        <f t="shared" si="11"/>
        <v>4</v>
      </c>
      <c r="I66" s="18">
        <v>1</v>
      </c>
      <c r="J66" s="18"/>
      <c r="K66" s="18"/>
      <c r="L66" s="12">
        <f t="shared" si="4"/>
        <v>1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6</v>
      </c>
      <c r="W66" s="18">
        <v>6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VLOOKUP($A67,'21.6'!$A$9:$W$200,23,0)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VLOOKUP($A68,'21.6'!$A$9:$W$200,23,0)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6</v>
      </c>
      <c r="J68" s="18"/>
      <c r="K68" s="18"/>
      <c r="L68" s="12">
        <f t="shared" si="4"/>
        <v>6</v>
      </c>
      <c r="M68" s="18"/>
      <c r="N68" s="18"/>
      <c r="O68" s="18"/>
      <c r="P68" s="18"/>
      <c r="Q68" s="18"/>
      <c r="R68" s="14">
        <f t="shared" si="5"/>
        <v>0</v>
      </c>
      <c r="S68" s="18">
        <v>1</v>
      </c>
      <c r="T68" s="18"/>
      <c r="U68" s="12">
        <f t="shared" ref="U68:U72" si="13">S68+T68</f>
        <v>1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VLOOKUP($A69,'21.6'!$A$9:$W$200,23,0)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VLOOKUP($A70,'21.6'!$A$9:$W$200,23,0)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VLOOKUP($A71,'21.6'!$A$9:$W$200,23,0)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VLOOKUP($A72,'21.6'!$A$9:$W$200,23,0)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2</v>
      </c>
      <c r="J72" s="18"/>
      <c r="K72" s="18"/>
      <c r="L72" s="12">
        <f t="shared" si="4"/>
        <v>2</v>
      </c>
      <c r="M72" s="18"/>
      <c r="N72" s="18"/>
      <c r="O72" s="18"/>
      <c r="P72" s="18"/>
      <c r="Q72" s="18"/>
      <c r="R72" s="14">
        <f t="shared" si="5"/>
        <v>0</v>
      </c>
      <c r="S72" s="18">
        <v>5</v>
      </c>
      <c r="T72" s="18"/>
      <c r="U72" s="12">
        <f t="shared" si="13"/>
        <v>5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VLOOKUP($A73,'21.6'!$A$9:$W$200,23,0)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VLOOKUP($A74,'21.6'!$A$9:$W$200,23,0)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VLOOKUP($A75,'21.6'!$A$9:$W$200,23,0)</f>
        <v>4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5</v>
      </c>
      <c r="W75" s="18">
        <v>5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VLOOKUP($A76,'21.6'!$A$9:$W$200,23,0)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98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VLOOKUP($A77,'21.6'!$A$9:$W$200,23,0)</f>
        <v>4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3</v>
      </c>
      <c r="W77" s="18">
        <v>3</v>
      </c>
      <c r="X77" s="19">
        <f t="shared" si="19"/>
        <v>0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VLOOKUP($A78,'21.6'!$A$9:$W$200,23,0)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VLOOKUP($A79,'21.6'!$A$9:$W$200,23,0)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VLOOKUP($A80,'21.6'!$A$9:$W$200,23,0)</f>
        <v>3</v>
      </c>
      <c r="E80" s="18"/>
      <c r="F80" s="18"/>
      <c r="G80" s="18"/>
      <c r="H80" s="12">
        <f t="shared" si="15"/>
        <v>0</v>
      </c>
      <c r="I80" s="18">
        <v>2</v>
      </c>
      <c r="J80" s="18"/>
      <c r="K80" s="18"/>
      <c r="L80" s="12">
        <f t="shared" si="16"/>
        <v>2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1</v>
      </c>
      <c r="W80" s="18">
        <v>1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VLOOKUP($A81,'21.6'!$A$9:$W$200,23,0)</f>
        <v>3</v>
      </c>
      <c r="E81" s="18">
        <v>1</v>
      </c>
      <c r="F81" s="18"/>
      <c r="G81" s="18"/>
      <c r="H81" s="12">
        <f t="shared" si="15"/>
        <v>1</v>
      </c>
      <c r="I81" s="18">
        <v>2</v>
      </c>
      <c r="J81" s="18"/>
      <c r="K81" s="18"/>
      <c r="L81" s="12">
        <f t="shared" si="16"/>
        <v>2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VLOOKUP($A82,'21.6'!$A$9:$W$200,23,0)</f>
        <v>3</v>
      </c>
      <c r="E82" s="18"/>
      <c r="F82" s="18"/>
      <c r="G82" s="18"/>
      <c r="H82" s="12">
        <f t="shared" si="15"/>
        <v>0</v>
      </c>
      <c r="I82" s="18">
        <v>2</v>
      </c>
      <c r="J82" s="18"/>
      <c r="K82" s="18"/>
      <c r="L82" s="12">
        <f t="shared" si="16"/>
        <v>2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1</v>
      </c>
      <c r="W82" s="18">
        <v>1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VLOOKUP($A83,'21.6'!$A$9:$W$200,23,0)</f>
        <v>1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>
        <v>1</v>
      </c>
      <c r="N83" s="18"/>
      <c r="O83" s="18"/>
      <c r="P83" s="18"/>
      <c r="Q83" s="18"/>
      <c r="R83" s="14">
        <f>SUM(M83:Q83)</f>
        <v>1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VLOOKUP($A84,'21.6'!$A$9:$W$200,23,0)</f>
        <v>1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>
        <v>1</v>
      </c>
      <c r="N84" s="18"/>
      <c r="O84" s="18"/>
      <c r="P84" s="18"/>
      <c r="Q84" s="18"/>
      <c r="R84" s="14">
        <f>SUM(M84:Q84)</f>
        <v>1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VLOOKUP($A85,'21.6'!$A$9:$W$200,23,0)</f>
        <v>3</v>
      </c>
      <c r="E85" s="18">
        <v>2</v>
      </c>
      <c r="F85" s="18"/>
      <c r="G85" s="18"/>
      <c r="H85" s="12">
        <f t="shared" si="15"/>
        <v>2</v>
      </c>
      <c r="I85" s="18">
        <v>1</v>
      </c>
      <c r="J85" s="18"/>
      <c r="K85" s="18"/>
      <c r="L85" s="12">
        <f t="shared" si="16"/>
        <v>1</v>
      </c>
      <c r="M85" s="18"/>
      <c r="N85" s="18"/>
      <c r="O85" s="18"/>
      <c r="P85" s="18"/>
      <c r="Q85" s="18"/>
      <c r="R85" s="14">
        <f t="shared" si="5"/>
        <v>0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VLOOKUP($A86,'21.6'!$A$9:$W$200,23,0)</f>
        <v>4</v>
      </c>
      <c r="E86" s="18">
        <v>1</v>
      </c>
      <c r="F86" s="18"/>
      <c r="G86" s="18"/>
      <c r="H86" s="12">
        <f t="shared" si="15"/>
        <v>1</v>
      </c>
      <c r="I86" s="18">
        <v>1</v>
      </c>
      <c r="J86" s="18"/>
      <c r="K86" s="18"/>
      <c r="L86" s="12">
        <f t="shared" si="16"/>
        <v>1</v>
      </c>
      <c r="M86" s="18">
        <v>1</v>
      </c>
      <c r="N86" s="18"/>
      <c r="O86" s="18"/>
      <c r="P86" s="18"/>
      <c r="Q86" s="18"/>
      <c r="R86" s="14">
        <f t="shared" si="5"/>
        <v>1</v>
      </c>
      <c r="S86" s="18"/>
      <c r="T86" s="18"/>
      <c r="U86" s="12">
        <f t="shared" si="17"/>
        <v>0</v>
      </c>
      <c r="V86" s="12">
        <f t="shared" si="18"/>
        <v>3</v>
      </c>
      <c r="W86" s="18">
        <v>3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VLOOKUP($A87,'21.6'!$A$9:$W$200,23,0)</f>
        <v>1</v>
      </c>
      <c r="E87" s="18">
        <v>2</v>
      </c>
      <c r="F87" s="18"/>
      <c r="G87" s="18"/>
      <c r="H87" s="12">
        <f t="shared" si="15"/>
        <v>2</v>
      </c>
      <c r="I87" s="18">
        <v>1</v>
      </c>
      <c r="J87" s="18"/>
      <c r="K87" s="18"/>
      <c r="L87" s="12">
        <f t="shared" si="16"/>
        <v>1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1</v>
      </c>
      <c r="W87" s="18">
        <v>1</v>
      </c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VLOOKUP($A88,'21.6'!$A$9:$W$200,23,0)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VLOOKUP($A89,'21.6'!$A$9:$W$200,23,0)</f>
        <v>1</v>
      </c>
      <c r="E89" s="18"/>
      <c r="F89" s="18"/>
      <c r="G89" s="18"/>
      <c r="H89" s="12">
        <f>SUM(E89:G89)</f>
        <v>0</v>
      </c>
      <c r="I89" s="18">
        <v>1</v>
      </c>
      <c r="J89" s="18"/>
      <c r="K89" s="18"/>
      <c r="L89" s="12">
        <f t="shared" si="16"/>
        <v>1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VLOOKUP($A90,'21.6'!$A$9:$W$200,23,0)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VLOOKUP($A92,'21.6'!$A$9:$W$200,23,0)</f>
        <v>0</v>
      </c>
      <c r="E92" s="18">
        <v>2</v>
      </c>
      <c r="F92" s="18"/>
      <c r="G92" s="18"/>
      <c r="H92" s="12">
        <f t="shared" si="12"/>
        <v>2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2</v>
      </c>
      <c r="W92" s="18">
        <v>2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VLOOKUP($A93,'21.6'!$A$9:$W$200,23,0)</f>
        <v>0</v>
      </c>
      <c r="E93" s="18">
        <v>2</v>
      </c>
      <c r="F93" s="18"/>
      <c r="G93" s="18"/>
      <c r="H93" s="12">
        <f t="shared" si="12"/>
        <v>2</v>
      </c>
      <c r="I93" s="18">
        <v>2</v>
      </c>
      <c r="J93" s="18"/>
      <c r="K93" s="18"/>
      <c r="L93" s="12">
        <f t="shared" si="16"/>
        <v>2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VLOOKUP($A94,'21.6'!$A$9:$W$200,23,0)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VLOOKUP($A95,'21.6'!$A$9:$W$200,23,0)</f>
        <v>0</v>
      </c>
      <c r="E95" s="18">
        <v>1</v>
      </c>
      <c r="F95" s="18"/>
      <c r="G95" s="18"/>
      <c r="H95" s="12">
        <f t="shared" si="12"/>
        <v>1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VLOOKUP($A96,'21.6'!$A$9:$W$200,23,0)</f>
        <v>0</v>
      </c>
      <c r="E96" s="18">
        <v>1</v>
      </c>
      <c r="F96" s="18"/>
      <c r="G96" s="18"/>
      <c r="H96" s="12">
        <f>SUM(E96:G96)</f>
        <v>1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VLOOKUP($A97,'21.6'!$A$9:$W$200,23,0)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VLOOKUP($A98,'21.6'!$A$9:$W$200,23,0)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VLOOKUP($A99,'21.6'!$A$9:$W$200,23,0)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VLOOKUP($A100,'21.6'!$A$9:$W$200,23,0)</f>
        <v>0</v>
      </c>
      <c r="E100" s="18">
        <v>1</v>
      </c>
      <c r="F100" s="18"/>
      <c r="G100" s="18"/>
      <c r="H100" s="12">
        <f t="shared" si="12"/>
        <v>1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1</v>
      </c>
      <c r="W100" s="18">
        <v>1</v>
      </c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VLOOKUP($A101,'21.6'!$A$9:$W$200,23,0)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VLOOKUP($A102,'21.6'!$A$9:$W$200,23,0)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VLOOKUP($A103,'21.6'!$A$9:$W$200,23,0)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VLOOKUP($A104,'21.6'!$A$9:$W$200,23,0)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VLOOKUP($A105,'21.6'!$A$9:$W$200,23,0)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VLOOKUP($A106,'21.6'!$A$9:$W$200,23,0)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VLOOKUP($A107,'21.6'!$A$9:$W$200,23,0)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VLOOKUP($A108,'21.6'!$A$9:$W$200,23,0)</f>
        <v>1</v>
      </c>
      <c r="E108" s="18">
        <v>6</v>
      </c>
      <c r="F108" s="18"/>
      <c r="G108" s="18"/>
      <c r="H108" s="12">
        <f>SUM(E108:G108)</f>
        <v>6</v>
      </c>
      <c r="I108" s="18">
        <v>2</v>
      </c>
      <c r="J108" s="18"/>
      <c r="K108" s="18"/>
      <c r="L108" s="12">
        <f t="shared" si="16"/>
        <v>2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5</v>
      </c>
      <c r="W108" s="18">
        <v>5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VLOOKUP($A109,'21.6'!$A$9:$W$200,23,0)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VLOOKUP($A110,'21.6'!$A$9:$W$200,23,0)</f>
        <v>4</v>
      </c>
      <c r="E110" s="18">
        <v>6</v>
      </c>
      <c r="F110" s="18"/>
      <c r="G110" s="18"/>
      <c r="H110" s="12">
        <f>SUM(E110:G110)</f>
        <v>6</v>
      </c>
      <c r="I110" s="18">
        <v>7</v>
      </c>
      <c r="J110" s="18"/>
      <c r="K110" s="18"/>
      <c r="L110" s="12">
        <f t="shared" si="16"/>
        <v>7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3</v>
      </c>
      <c r="W110" s="18">
        <v>3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VLOOKUP($A111,'21.6'!$A$9:$W$200,23,0)</f>
        <v>7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7</v>
      </c>
      <c r="W111" s="18">
        <v>7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VLOOKUP($A112,'21.6'!$A$9:$W$200,23,0)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VLOOKUP($A113,'21.6'!$A$9:$W$200,23,0)</f>
        <v>3</v>
      </c>
      <c r="E113" s="18"/>
      <c r="F113" s="18"/>
      <c r="G113" s="18"/>
      <c r="H113" s="12">
        <f t="shared" si="12"/>
        <v>0</v>
      </c>
      <c r="I113" s="18">
        <v>3</v>
      </c>
      <c r="J113" s="18"/>
      <c r="K113" s="18"/>
      <c r="L113" s="12">
        <f t="shared" si="16"/>
        <v>3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0</v>
      </c>
      <c r="W113" s="18"/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VLOOKUP($A114,'21.6'!$A$9:$W$200,23,0)</f>
        <v>2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2</v>
      </c>
      <c r="W114" s="18">
        <v>2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VLOOKUP($A115,'21.6'!$A$9:$W$200,23,0)</f>
        <v>12</v>
      </c>
      <c r="E115" s="18"/>
      <c r="F115" s="18"/>
      <c r="G115" s="18"/>
      <c r="H115" s="12">
        <f>SUM(E115:G115)</f>
        <v>0</v>
      </c>
      <c r="I115" s="18">
        <v>6</v>
      </c>
      <c r="J115" s="18"/>
      <c r="K115" s="18"/>
      <c r="L115" s="12">
        <f t="shared" si="16"/>
        <v>6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6</v>
      </c>
      <c r="W115" s="18">
        <v>6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VLOOKUP($A116,'21.6'!$A$9:$W$200,23,0)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VLOOKUP($A117,'21.6'!$A$9:$W$200,23,0)</f>
        <v>7</v>
      </c>
      <c r="E117" s="18"/>
      <c r="F117" s="18"/>
      <c r="G117" s="18"/>
      <c r="H117" s="12">
        <f t="shared" si="12"/>
        <v>0</v>
      </c>
      <c r="I117" s="18">
        <v>2</v>
      </c>
      <c r="J117" s="18"/>
      <c r="K117" s="18"/>
      <c r="L117" s="12">
        <f t="shared" si="16"/>
        <v>2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5</v>
      </c>
      <c r="W117" s="18">
        <v>5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VLOOKUP($A118,'21.6'!$A$9:$W$200,23,0)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VLOOKUP($A119,'21.6'!$A$9:$W$200,23,0)</f>
        <v>8</v>
      </c>
      <c r="E119" s="18"/>
      <c r="F119" s="18"/>
      <c r="G119" s="18"/>
      <c r="H119" s="12">
        <f t="shared" ref="H119:H129" si="27">SUM(E119:G119)</f>
        <v>0</v>
      </c>
      <c r="I119" s="18">
        <v>2</v>
      </c>
      <c r="J119" s="18"/>
      <c r="K119" s="18"/>
      <c r="L119" s="12">
        <f t="shared" si="16"/>
        <v>2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6</v>
      </c>
      <c r="W119" s="18">
        <v>6</v>
      </c>
      <c r="X119" s="19">
        <f t="shared" ref="X119:X131" si="30">W119-V119</f>
        <v>0</v>
      </c>
      <c r="Y119" s="98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VLOOKUP($A120,'21.6'!$A$9:$W$200,23,0)</f>
        <v>8</v>
      </c>
      <c r="E120" s="18"/>
      <c r="F120" s="18"/>
      <c r="G120" s="18"/>
      <c r="H120" s="12">
        <f t="shared" si="27"/>
        <v>0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7</v>
      </c>
      <c r="W120" s="18">
        <v>7</v>
      </c>
      <c r="X120" s="19">
        <f t="shared" si="30"/>
        <v>0</v>
      </c>
      <c r="Y120" s="98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VLOOKUP($A121,'21.6'!$A$9:$W$200,23,0)</f>
        <v>33</v>
      </c>
      <c r="E121" s="18"/>
      <c r="F121" s="18"/>
      <c r="G121" s="18"/>
      <c r="H121" s="12">
        <f t="shared" si="27"/>
        <v>0</v>
      </c>
      <c r="I121" s="18">
        <v>11</v>
      </c>
      <c r="J121" s="18"/>
      <c r="K121" s="18"/>
      <c r="L121" s="12">
        <f t="shared" si="16"/>
        <v>11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22</v>
      </c>
      <c r="W121" s="18">
        <v>22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VLOOKUP($A122,'21.6'!$A$9:$W$200,23,0)</f>
        <v>13</v>
      </c>
      <c r="E122" s="18"/>
      <c r="F122" s="18"/>
      <c r="G122" s="18"/>
      <c r="H122" s="12">
        <f t="shared" si="27"/>
        <v>0</v>
      </c>
      <c r="I122" s="18">
        <v>6</v>
      </c>
      <c r="J122" s="18"/>
      <c r="K122" s="18"/>
      <c r="L122" s="12">
        <f t="shared" si="16"/>
        <v>6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7</v>
      </c>
      <c r="W122" s="18">
        <v>7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VLOOKUP($A123,'21.6'!$A$9:$W$200,23,0)</f>
        <v>8</v>
      </c>
      <c r="E123" s="18"/>
      <c r="F123" s="18"/>
      <c r="G123" s="18"/>
      <c r="H123" s="12">
        <f>SUM(E123:G123)</f>
        <v>0</v>
      </c>
      <c r="I123" s="18">
        <v>2</v>
      </c>
      <c r="J123" s="18"/>
      <c r="K123" s="18"/>
      <c r="L123" s="12">
        <f t="shared" si="16"/>
        <v>2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6</v>
      </c>
      <c r="W123" s="18">
        <v>6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VLOOKUP($A124,'21.6'!$A$9:$W$200,23,0)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VLOOKUP($A125,'21.6'!$A$9:$W$200,23,0)</f>
        <v>36</v>
      </c>
      <c r="E125" s="18"/>
      <c r="F125" s="18"/>
      <c r="G125" s="18"/>
      <c r="H125" s="12">
        <f t="shared" si="27"/>
        <v>0</v>
      </c>
      <c r="I125" s="18">
        <v>16</v>
      </c>
      <c r="J125" s="18"/>
      <c r="K125" s="18"/>
      <c r="L125" s="12">
        <f t="shared" si="16"/>
        <v>16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20</v>
      </c>
      <c r="W125" s="18">
        <v>20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VLOOKUP($A126,'21.6'!$A$9:$W$200,23,0)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VLOOKUP($A127,'21.6'!$A$9:$W$200,23,0)</f>
        <v>19</v>
      </c>
      <c r="E127" s="18"/>
      <c r="F127" s="18"/>
      <c r="G127" s="18"/>
      <c r="H127" s="12">
        <f t="shared" si="27"/>
        <v>0</v>
      </c>
      <c r="I127" s="18">
        <v>5</v>
      </c>
      <c r="J127" s="18"/>
      <c r="K127" s="18"/>
      <c r="L127" s="12">
        <f t="shared" si="16"/>
        <v>5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14</v>
      </c>
      <c r="W127" s="18">
        <v>13</v>
      </c>
      <c r="X127" s="19">
        <f t="shared" si="30"/>
        <v>-1</v>
      </c>
      <c r="Y127" s="21" t="s">
        <v>43</v>
      </c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VLOOKUP($A128,'21.6'!$A$9:$W$200,23,0)</f>
        <v>21</v>
      </c>
      <c r="E128" s="18"/>
      <c r="F128" s="18"/>
      <c r="G128" s="18"/>
      <c r="H128" s="12">
        <f t="shared" si="27"/>
        <v>0</v>
      </c>
      <c r="I128" s="18">
        <v>5</v>
      </c>
      <c r="J128" s="18"/>
      <c r="K128" s="18"/>
      <c r="L128" s="12">
        <f t="shared" si="16"/>
        <v>5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16</v>
      </c>
      <c r="W128" s="18">
        <v>15</v>
      </c>
      <c r="X128" s="19">
        <f t="shared" si="30"/>
        <v>-1</v>
      </c>
      <c r="Y128" s="21" t="s">
        <v>43</v>
      </c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VLOOKUP($A129,'21.6'!$A$9:$W$200,23,0)</f>
        <v>22</v>
      </c>
      <c r="E129" s="18"/>
      <c r="F129" s="18"/>
      <c r="G129" s="18"/>
      <c r="H129" s="12">
        <f t="shared" si="27"/>
        <v>0</v>
      </c>
      <c r="I129" s="18">
        <v>13</v>
      </c>
      <c r="J129" s="18"/>
      <c r="K129" s="18"/>
      <c r="L129" s="12">
        <f t="shared" si="16"/>
        <v>13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9</v>
      </c>
      <c r="W129" s="18">
        <v>9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VLOOKUP($A130,'21.6'!$A$9:$W$200,23,0)</f>
        <v>35</v>
      </c>
      <c r="E130" s="18"/>
      <c r="F130" s="18"/>
      <c r="G130" s="18"/>
      <c r="H130" s="12">
        <f t="shared" si="12"/>
        <v>0</v>
      </c>
      <c r="I130" s="18">
        <v>14</v>
      </c>
      <c r="J130" s="18"/>
      <c r="K130" s="18"/>
      <c r="L130" s="12">
        <f t="shared" si="16"/>
        <v>14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21</v>
      </c>
      <c r="W130" s="18">
        <v>20</v>
      </c>
      <c r="X130" s="19">
        <f t="shared" si="30"/>
        <v>-1</v>
      </c>
      <c r="Y130" s="21" t="s">
        <v>43</v>
      </c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1</v>
      </c>
      <c r="W131" s="18">
        <v>1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VLOOKUP($A132,'21.6'!$A$9:$W$200,23,0)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VLOOKUP($A133,'21.6'!$A$9:$W$200,23,0)</f>
        <v>0</v>
      </c>
      <c r="E133" s="18"/>
      <c r="F133" s="18"/>
      <c r="G133" s="18"/>
      <c r="H133" s="12">
        <f t="shared" ref="H133:H156" si="31">SUM(E133:G133)</f>
        <v>0</v>
      </c>
      <c r="I133" s="18"/>
      <c r="J133" s="18"/>
      <c r="K133" s="18"/>
      <c r="L133" s="12">
        <f t="shared" si="16"/>
        <v>0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0</v>
      </c>
      <c r="W133" s="18"/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VLOOKUP($A134,'21.6'!$A$9:$W$200,23,0)</f>
        <v>2</v>
      </c>
      <c r="E134" s="18"/>
      <c r="F134" s="18"/>
      <c r="G134" s="18"/>
      <c r="H134" s="12">
        <f t="shared" si="31"/>
        <v>0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VLOOKUP($A135,'21.6'!$A$9:$W$200,23,0)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VLOOKUP($A136,'21.6'!$A$9:$W$200,23,0)</f>
        <v>17</v>
      </c>
      <c r="E136" s="18"/>
      <c r="F136" s="18"/>
      <c r="G136" s="18"/>
      <c r="H136" s="12">
        <f>SUM(E136:G136)</f>
        <v>0</v>
      </c>
      <c r="I136" s="18">
        <v>8</v>
      </c>
      <c r="J136" s="18"/>
      <c r="K136" s="18"/>
      <c r="L136" s="12">
        <f t="shared" si="16"/>
        <v>8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9</v>
      </c>
      <c r="W136" s="18">
        <v>9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VLOOKUP($A137,'21.6'!$A$9:$W$200,23,0)</f>
        <v>0</v>
      </c>
      <c r="E137" s="18"/>
      <c r="F137" s="18"/>
      <c r="G137" s="18"/>
      <c r="H137" s="12">
        <f>SUM(E137:G137)</f>
        <v>0</v>
      </c>
      <c r="I137" s="18"/>
      <c r="J137" s="18"/>
      <c r="K137" s="18"/>
      <c r="L137" s="12">
        <f t="shared" si="16"/>
        <v>0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0</v>
      </c>
      <c r="W137" s="18"/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VLOOKUP($A138,'21.6'!$A$9:$W$200,23,0)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VLOOKUP($A139,'21.6'!$A$9:$W$200,23,0)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VLOOKUP($A140,'21.6'!$A$9:$W$200,23,0)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VLOOKUP($A141,'21.6'!$A$9:$W$200,23,0)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VLOOKUP($A142,'21.6'!$A$9:$W$200,23,0)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VLOOKUP($A143,'21.6'!$A$9:$W$200,23,0)</f>
        <v>7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VLOOKUP($A144,'21.6'!$A$9:$W$200,23,0)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VLOOKUP($A145,'21.6'!$A$9:$W$200,23,0)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VLOOKUP($A146,'21.6'!$A$9:$W$200,23,0)</f>
        <v>7</v>
      </c>
      <c r="E146" s="18"/>
      <c r="F146" s="18"/>
      <c r="G146" s="18"/>
      <c r="H146" s="12">
        <f t="shared" si="31"/>
        <v>0</v>
      </c>
      <c r="I146" s="18">
        <v>2</v>
      </c>
      <c r="J146" s="18"/>
      <c r="K146" s="18"/>
      <c r="L146" s="12">
        <f t="shared" si="35"/>
        <v>2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5</v>
      </c>
      <c r="W146" s="18">
        <v>5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VLOOKUP($A147,'21.6'!$A$9:$W$200,23,0)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VLOOKUP($A148,'21.6'!$A$9:$W$200,23,0)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VLOOKUP($A149,'21.6'!$A$9:$W$200,23,0)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VLOOKUP($A150,'21.6'!$A$9:$W$200,23,0)</f>
        <v>6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6</v>
      </c>
      <c r="W150" s="18">
        <v>6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VLOOKUP($A151,'21.6'!$A$9:$W$200,23,0)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VLOOKUP($A152,'21.6'!$A$9:$W$200,23,0)</f>
        <v>5</v>
      </c>
      <c r="E152" s="18"/>
      <c r="F152" s="18"/>
      <c r="G152" s="18"/>
      <c r="H152" s="12">
        <f t="shared" si="31"/>
        <v>0</v>
      </c>
      <c r="I152" s="18">
        <v>1</v>
      </c>
      <c r="J152" s="18"/>
      <c r="K152" s="18"/>
      <c r="L152" s="12">
        <f t="shared" si="35"/>
        <v>1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4</v>
      </c>
      <c r="W152" s="18">
        <v>4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VLOOKUP($A153,'21.6'!$A$9:$W$200,23,0)</f>
        <v>7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7</v>
      </c>
      <c r="W153" s="18">
        <v>7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VLOOKUP($A154,'21.6'!$A$9:$W$200,23,0)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VLOOKUP($A155,'21.6'!$A$9:$W$200,23,0)</f>
        <v>34</v>
      </c>
      <c r="E155" s="18"/>
      <c r="F155" s="18"/>
      <c r="G155" s="18"/>
      <c r="H155" s="12">
        <f t="shared" si="31"/>
        <v>0</v>
      </c>
      <c r="I155" s="18">
        <v>19</v>
      </c>
      <c r="J155" s="18"/>
      <c r="K155" s="18"/>
      <c r="L155" s="12">
        <f t="shared" si="35"/>
        <v>19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15</v>
      </c>
      <c r="W155" s="18">
        <v>15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VLOOKUP($A156,'21.6'!$A$9:$W$200,23,0)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VLOOKUP($A157,'21.6'!$A$9:$W$200,23,0)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VLOOKUP($A158,'21.6'!$A$9:$W$200,23,0)</f>
        <v>0</v>
      </c>
      <c r="E158" s="18">
        <v>2</v>
      </c>
      <c r="F158" s="18"/>
      <c r="G158" s="18"/>
      <c r="H158" s="12">
        <f t="shared" ref="H158:H197" si="41">SUM(E158:G158)</f>
        <v>2</v>
      </c>
      <c r="I158" s="18">
        <v>2</v>
      </c>
      <c r="J158" s="18"/>
      <c r="K158" s="18"/>
      <c r="L158" s="12">
        <f t="shared" si="35"/>
        <v>2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VLOOKUP($A159,'21.6'!$A$9:$W$200,23,0)</f>
        <v>0</v>
      </c>
      <c r="E159" s="18">
        <v>6</v>
      </c>
      <c r="F159" s="18"/>
      <c r="G159" s="18"/>
      <c r="H159" s="12">
        <f t="shared" si="41"/>
        <v>6</v>
      </c>
      <c r="I159" s="18">
        <v>6</v>
      </c>
      <c r="J159" s="18"/>
      <c r="K159" s="18"/>
      <c r="L159" s="12">
        <f t="shared" si="35"/>
        <v>6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VLOOKUP($A160,'21.6'!$A$9:$W$200,23,0)</f>
        <v>0</v>
      </c>
      <c r="E160" s="18">
        <v>6</v>
      </c>
      <c r="F160" s="18"/>
      <c r="G160" s="18"/>
      <c r="H160" s="12">
        <f t="shared" si="41"/>
        <v>6</v>
      </c>
      <c r="I160" s="18">
        <v>6</v>
      </c>
      <c r="J160" s="18"/>
      <c r="K160" s="18"/>
      <c r="L160" s="12">
        <f t="shared" si="35"/>
        <v>6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VLOOKUP($A161,'21.6'!$A$9:$W$200,23,0)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VLOOKUP($A162,'21.6'!$A$9:$W$200,23,0)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VLOOKUP($A163,'21.6'!$A$9:$W$200,23,0)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VLOOKUP($A164,'21.6'!$A$9:$W$200,23,0)</f>
        <v>0</v>
      </c>
      <c r="E164" s="18">
        <v>5</v>
      </c>
      <c r="F164" s="18"/>
      <c r="G164" s="18"/>
      <c r="H164" s="12">
        <f t="shared" si="41"/>
        <v>5</v>
      </c>
      <c r="I164" s="18">
        <v>5</v>
      </c>
      <c r="J164" s="18"/>
      <c r="K164" s="18"/>
      <c r="L164" s="12">
        <f t="shared" si="35"/>
        <v>5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VLOOKUP($A165,'21.6'!$A$9:$W$200,23,0)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VLOOKUP($A166,'21.6'!$A$9:$W$200,23,0)</f>
        <v>0</v>
      </c>
      <c r="E166" s="18">
        <v>3</v>
      </c>
      <c r="F166" s="18"/>
      <c r="G166" s="18"/>
      <c r="H166" s="12">
        <f t="shared" si="41"/>
        <v>3</v>
      </c>
      <c r="I166" s="18">
        <v>3</v>
      </c>
      <c r="J166" s="18"/>
      <c r="K166" s="18"/>
      <c r="L166" s="12">
        <f t="shared" si="35"/>
        <v>3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VLOOKUP($A167,'21.6'!$A$9:$W$200,23,0)</f>
        <v>0</v>
      </c>
      <c r="E167" s="18">
        <v>2</v>
      </c>
      <c r="F167" s="18"/>
      <c r="G167" s="18"/>
      <c r="H167" s="12">
        <f>SUM(E167:G167)</f>
        <v>2</v>
      </c>
      <c r="I167" s="18">
        <v>2</v>
      </c>
      <c r="J167" s="18"/>
      <c r="K167" s="18"/>
      <c r="L167" s="12">
        <f t="shared" si="35"/>
        <v>2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VLOOKUP($A168,'21.6'!$A$9:$W$200,23,0)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VLOOKUP($A169,'21.6'!$A$9:$W$200,23,0)</f>
        <v>0</v>
      </c>
      <c r="E169" s="18">
        <v>6</v>
      </c>
      <c r="F169" s="18"/>
      <c r="G169" s="18"/>
      <c r="H169" s="12">
        <f>SUM(E169:G169)</f>
        <v>6</v>
      </c>
      <c r="I169" s="18">
        <v>6</v>
      </c>
      <c r="J169" s="18"/>
      <c r="K169" s="18"/>
      <c r="L169" s="12">
        <f t="shared" si="35"/>
        <v>6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VLOOKUP($A170,'21.6'!$A$9:$W$200,23,0)</f>
        <v>0</v>
      </c>
      <c r="E170" s="18">
        <v>2</v>
      </c>
      <c r="F170" s="18"/>
      <c r="G170" s="18"/>
      <c r="H170" s="12">
        <f>SUM(E170:G170)</f>
        <v>2</v>
      </c>
      <c r="I170" s="18">
        <v>2</v>
      </c>
      <c r="J170" s="18"/>
      <c r="K170" s="18"/>
      <c r="L170" s="12">
        <f t="shared" si="35"/>
        <v>2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VLOOKUP($A171,'21.6'!$A$9:$W$200,23,0)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VLOOKUP($A172,'21.6'!$A$9:$W$200,23,0)</f>
        <v>0</v>
      </c>
      <c r="E172" s="18">
        <v>3</v>
      </c>
      <c r="F172" s="18"/>
      <c r="G172" s="18"/>
      <c r="H172" s="12">
        <f t="shared" si="41"/>
        <v>3</v>
      </c>
      <c r="I172" s="18">
        <v>3</v>
      </c>
      <c r="J172" s="18"/>
      <c r="K172" s="18"/>
      <c r="L172" s="12">
        <f t="shared" si="35"/>
        <v>3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VLOOKUP($A173,'21.6'!$A$9:$W$200,23,0)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VLOOKUP($A174,'21.6'!$A$9:$W$200,23,0)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VLOOKUP($A175,'21.6'!$A$9:$W$200,23,0)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VLOOKUP($A176,'21.6'!$A$9:$W$200,23,0)</f>
        <v>24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24</v>
      </c>
      <c r="W176" s="18">
        <v>24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VLOOKUP($A177,'21.6'!$A$9:$W$200,23,0)</f>
        <v>112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112</v>
      </c>
      <c r="W177" s="18">
        <v>112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VLOOKUP($A178,'21.6'!$A$9:$W$200,23,0)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VLOOKUP($A179,'21.6'!$A$9:$W$200,23,0)</f>
        <v>0</v>
      </c>
      <c r="E179" s="18">
        <v>4</v>
      </c>
      <c r="F179" s="18"/>
      <c r="G179" s="18"/>
      <c r="H179" s="12">
        <f t="shared" si="41"/>
        <v>4</v>
      </c>
      <c r="I179" s="18">
        <v>4</v>
      </c>
      <c r="J179" s="18"/>
      <c r="K179" s="18"/>
      <c r="L179" s="12">
        <f t="shared" si="35"/>
        <v>4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VLOOKUP($A180,'21.6'!$A$9:$W$200,23,0)</f>
        <v>0</v>
      </c>
      <c r="E180" s="18">
        <v>5</v>
      </c>
      <c r="F180" s="18"/>
      <c r="G180" s="18"/>
      <c r="H180" s="12">
        <f t="shared" si="41"/>
        <v>5</v>
      </c>
      <c r="I180" s="18">
        <v>5</v>
      </c>
      <c r="J180" s="18"/>
      <c r="K180" s="18"/>
      <c r="L180" s="12">
        <f t="shared" si="35"/>
        <v>5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VLOOKUP($A181,'21.6'!$A$9:$W$200,23,0)</f>
        <v>0</v>
      </c>
      <c r="E181" s="18">
        <v>9</v>
      </c>
      <c r="F181" s="18"/>
      <c r="G181" s="18"/>
      <c r="H181" s="12">
        <f t="shared" si="41"/>
        <v>9</v>
      </c>
      <c r="I181" s="18">
        <v>9</v>
      </c>
      <c r="J181" s="18"/>
      <c r="K181" s="18"/>
      <c r="L181" s="12">
        <f t="shared" si="35"/>
        <v>9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VLOOKUP($A182,'21.6'!$A$9:$W$200,23,0)</f>
        <v>0</v>
      </c>
      <c r="E182" s="18">
        <v>1</v>
      </c>
      <c r="F182" s="18"/>
      <c r="G182" s="18"/>
      <c r="H182" s="12">
        <f t="shared" si="41"/>
        <v>1</v>
      </c>
      <c r="I182" s="18">
        <v>1</v>
      </c>
      <c r="J182" s="18"/>
      <c r="K182" s="18"/>
      <c r="L182" s="12">
        <f t="shared" si="35"/>
        <v>1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VLOOKUP($A183,'21.6'!$A$9:$W$200,23,0)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VLOOKUP($A184,'21.6'!$A$9:$W$200,23,0)</f>
        <v>7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7</v>
      </c>
      <c r="W184" s="18">
        <v>7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VLOOKUP($A185,'21.6'!$A$9:$W$200,23,0)</f>
        <v>68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68</v>
      </c>
      <c r="W185" s="18">
        <v>68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VLOOKUP($A186,'21.6'!$A$9:$W$200,23,0)</f>
        <v>73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73</v>
      </c>
      <c r="W186" s="18">
        <v>73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VLOOKUP($A187,'21.6'!$A$9:$W$200,23,0)</f>
        <v>208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208</v>
      </c>
      <c r="W187" s="18">
        <v>208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VLOOKUP($A188,'21.6'!$A$9:$W$200,23,0)</f>
        <v>83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83</v>
      </c>
      <c r="W188" s="18">
        <v>83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VLOOKUP($A189,'21.6'!$A$9:$W$200,23,0)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VLOOKUP($A190,'21.6'!$A$9:$W$200,23,0)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VLOOKUP($A191,'21.6'!$A$9:$W$200,23,0)</f>
        <v>0</v>
      </c>
      <c r="E191" s="18">
        <v>1</v>
      </c>
      <c r="F191" s="18"/>
      <c r="G191" s="18"/>
      <c r="H191" s="12">
        <f t="shared" si="41"/>
        <v>1</v>
      </c>
      <c r="I191" s="18">
        <v>1</v>
      </c>
      <c r="J191" s="18"/>
      <c r="K191" s="18"/>
      <c r="L191" s="12">
        <f t="shared" si="35"/>
        <v>1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VLOOKUP($A192,'21.6'!$A$9:$W$200,23,0)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VLOOKUP($A193,'21.6'!$A$9:$W$200,23,0)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VLOOKUP($A194,'21.6'!$A$9:$W$200,23,0)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VLOOKUP($A195,'21.6'!$A$9:$W$200,23,0)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VLOOKUP($A196,'21.6'!$A$9:$W$200,23,0)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VLOOKUP($A197,'21.6'!$A$9:$W$200,23,0)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1027</v>
      </c>
      <c r="E200" s="34"/>
      <c r="F200" s="34"/>
      <c r="G200" s="34"/>
      <c r="H200" s="34"/>
      <c r="I200" s="33">
        <f>SUM(I9:I198)</f>
        <v>406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9</v>
      </c>
      <c r="S200" s="33">
        <f>SUM(S9:S198)</f>
        <v>77</v>
      </c>
      <c r="T200" s="34"/>
      <c r="U200" s="34"/>
      <c r="V200" s="35"/>
      <c r="W200" s="33">
        <f>SUM(W9:W198)</f>
        <v>902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Y44:Y46"/>
    <mergeCell ref="Y42:Y43"/>
    <mergeCell ref="J6:J7"/>
    <mergeCell ref="K6:K7"/>
    <mergeCell ref="L6:L7"/>
    <mergeCell ref="M6:M7"/>
    <mergeCell ref="N6:N7"/>
    <mergeCell ref="O6:Q6"/>
    <mergeCell ref="R6:R7"/>
    <mergeCell ref="S6:S7"/>
    <mergeCell ref="T6:T7"/>
    <mergeCell ref="U6:U7"/>
    <mergeCell ref="Y70:Y71"/>
    <mergeCell ref="Y74:Y75"/>
    <mergeCell ref="Y76:Y77"/>
    <mergeCell ref="Y114:Y115"/>
    <mergeCell ref="Y119:Y120"/>
  </mergeCells>
  <conditionalFormatting sqref="B100:B101">
    <cfRule type="duplicateValues" dxfId="362" priority="28" stopIfTrue="1"/>
  </conditionalFormatting>
  <conditionalFormatting sqref="B132">
    <cfRule type="duplicateValues" dxfId="361" priority="27" stopIfTrue="1"/>
  </conditionalFormatting>
  <conditionalFormatting sqref="B118">
    <cfRule type="duplicateValues" dxfId="360" priority="26" stopIfTrue="1"/>
  </conditionalFormatting>
  <conditionalFormatting sqref="B198">
    <cfRule type="duplicateValues" dxfId="359" priority="25" stopIfTrue="1"/>
  </conditionalFormatting>
  <conditionalFormatting sqref="B201:B274">
    <cfRule type="duplicateValues" dxfId="358" priority="24" stopIfTrue="1"/>
  </conditionalFormatting>
  <conditionalFormatting sqref="B200">
    <cfRule type="duplicateValues" dxfId="357" priority="23" stopIfTrue="1"/>
  </conditionalFormatting>
  <conditionalFormatting sqref="I202">
    <cfRule type="duplicateValues" dxfId="356" priority="22" stopIfTrue="1"/>
  </conditionalFormatting>
  <conditionalFormatting sqref="I202">
    <cfRule type="duplicateValues" dxfId="355" priority="19" stopIfTrue="1"/>
    <cfRule type="duplicateValues" dxfId="354" priority="20" stopIfTrue="1"/>
    <cfRule type="duplicateValues" dxfId="353" priority="21" stopIfTrue="1"/>
  </conditionalFormatting>
  <conditionalFormatting sqref="B20">
    <cfRule type="duplicateValues" dxfId="352" priority="13" stopIfTrue="1"/>
  </conditionalFormatting>
  <conditionalFormatting sqref="B20">
    <cfRule type="duplicateValues" dxfId="351" priority="14" stopIfTrue="1"/>
  </conditionalFormatting>
  <conditionalFormatting sqref="B20">
    <cfRule type="duplicateValues" dxfId="350" priority="15" stopIfTrue="1"/>
  </conditionalFormatting>
  <conditionalFormatting sqref="B20">
    <cfRule type="duplicateValues" dxfId="349" priority="16" stopIfTrue="1"/>
    <cfRule type="duplicateValues" dxfId="348" priority="17" stopIfTrue="1"/>
    <cfRule type="duplicateValues" dxfId="347" priority="18" stopIfTrue="1"/>
  </conditionalFormatting>
  <conditionalFormatting sqref="A20:A25">
    <cfRule type="duplicateValues" dxfId="346" priority="12" stopIfTrue="1"/>
  </conditionalFormatting>
  <conditionalFormatting sqref="A26">
    <cfRule type="duplicateValues" dxfId="345" priority="11" stopIfTrue="1"/>
  </conditionalFormatting>
  <conditionalFormatting sqref="A27">
    <cfRule type="duplicateValues" dxfId="344" priority="10" stopIfTrue="1"/>
  </conditionalFormatting>
  <conditionalFormatting sqref="A28">
    <cfRule type="duplicateValues" dxfId="343" priority="9" stopIfTrue="1"/>
  </conditionalFormatting>
  <conditionalFormatting sqref="A29">
    <cfRule type="duplicateValues" dxfId="342" priority="8" stopIfTrue="1"/>
  </conditionalFormatting>
  <conditionalFormatting sqref="A30">
    <cfRule type="duplicateValues" dxfId="341" priority="7" stopIfTrue="1"/>
  </conditionalFormatting>
  <conditionalFormatting sqref="B275:B65318 B200 B5 B8:B19 B119:B131 B21:B117 B133:B197">
    <cfRule type="duplicateValues" dxfId="340" priority="29" stopIfTrue="1"/>
  </conditionalFormatting>
  <conditionalFormatting sqref="B275:B65318 B200 B5 B8:B19 B102:B117 B119:B131 B21:B99 B133:B197">
    <cfRule type="duplicateValues" dxfId="339" priority="30" stopIfTrue="1"/>
  </conditionalFormatting>
  <conditionalFormatting sqref="A200:A65318 A1:A5 A8:A19 A31:A198">
    <cfRule type="duplicateValues" dxfId="338" priority="31" stopIfTrue="1"/>
  </conditionalFormatting>
  <conditionalFormatting sqref="B200:B65318 B5 B8:B19 B21:B198">
    <cfRule type="duplicateValues" dxfId="337" priority="32" stopIfTrue="1"/>
  </conditionalFormatting>
  <conditionalFormatting sqref="B200:B65318 B1:B5 B8:B19 B21:B198">
    <cfRule type="duplicateValues" dxfId="336" priority="33" stopIfTrue="1"/>
    <cfRule type="duplicateValues" dxfId="335" priority="34" stopIfTrue="1"/>
    <cfRule type="duplicateValues" dxfId="334" priority="35" stopIfTrue="1"/>
  </conditionalFormatting>
  <conditionalFormatting sqref="Y17">
    <cfRule type="duplicateValues" dxfId="333" priority="1" stopIfTrue="1"/>
  </conditionalFormatting>
  <conditionalFormatting sqref="Y17">
    <cfRule type="duplicateValues" dxfId="332" priority="2" stopIfTrue="1"/>
  </conditionalFormatting>
  <conditionalFormatting sqref="Y17">
    <cfRule type="duplicateValues" dxfId="331" priority="3" stopIfTrue="1"/>
  </conditionalFormatting>
  <conditionalFormatting sqref="Y17">
    <cfRule type="duplicateValues" dxfId="330" priority="4" stopIfTrue="1"/>
    <cfRule type="duplicateValues" dxfId="329" priority="5" stopIfTrue="1"/>
    <cfRule type="duplicateValues" dxfId="32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193" activePane="bottomLeft" state="frozen"/>
      <selection activeCell="M32" sqref="M32"/>
      <selection pane="bottomLeft" activeCell="Y202" sqref="Y202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65" t="s">
        <v>3</v>
      </c>
      <c r="B4" s="5">
        <v>42544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67" t="s">
        <v>29</v>
      </c>
      <c r="P7" s="67" t="s">
        <v>30</v>
      </c>
      <c r="Q7" s="66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VLOOKUP($A9,'22.6'!$A$9:$W$200,23,0)</f>
        <v>0</v>
      </c>
      <c r="E9" s="18">
        <v>10</v>
      </c>
      <c r="F9" s="18"/>
      <c r="G9" s="18"/>
      <c r="H9" s="12">
        <f>SUM(E9:G9)</f>
        <v>10</v>
      </c>
      <c r="I9" s="18">
        <v>6</v>
      </c>
      <c r="J9" s="18"/>
      <c r="K9" s="18"/>
      <c r="L9" s="12">
        <f>SUM(I9:K9)</f>
        <v>6</v>
      </c>
      <c r="M9" s="18"/>
      <c r="N9" s="18"/>
      <c r="O9" s="18"/>
      <c r="P9" s="18"/>
      <c r="Q9" s="18"/>
      <c r="R9" s="14">
        <f>SUM(M9:Q9)</f>
        <v>0</v>
      </c>
      <c r="S9" s="18">
        <v>4</v>
      </c>
      <c r="T9" s="18"/>
      <c r="U9" s="12">
        <f t="shared" ref="U9:U52" si="0">S9+T9</f>
        <v>4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VLOOKUP($A10,'22.6'!$A$9:$W$200,23,0)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VLOOKUP($A11,'22.6'!$A$9:$W$200,23,0)</f>
        <v>0</v>
      </c>
      <c r="E11" s="18">
        <v>6</v>
      </c>
      <c r="F11" s="18"/>
      <c r="G11" s="18"/>
      <c r="H11" s="12">
        <f t="shared" si="3"/>
        <v>6</v>
      </c>
      <c r="I11" s="18">
        <v>5</v>
      </c>
      <c r="J11" s="18"/>
      <c r="K11" s="18"/>
      <c r="L11" s="12">
        <f t="shared" si="4"/>
        <v>5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1</v>
      </c>
      <c r="W11" s="18"/>
      <c r="X11" s="19">
        <f t="shared" si="2"/>
        <v>-1</v>
      </c>
      <c r="Y11" s="21" t="s">
        <v>265</v>
      </c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VLOOKUP($A12,'22.6'!$A$9:$W$200,23,0)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9</v>
      </c>
      <c r="J12" s="18"/>
      <c r="K12" s="18"/>
      <c r="L12" s="12">
        <f t="shared" si="4"/>
        <v>9</v>
      </c>
      <c r="M12" s="18"/>
      <c r="N12" s="18"/>
      <c r="O12" s="18"/>
      <c r="P12" s="18"/>
      <c r="Q12" s="18"/>
      <c r="R12" s="14">
        <f t="shared" si="5"/>
        <v>0</v>
      </c>
      <c r="S12" s="18">
        <v>1</v>
      </c>
      <c r="T12" s="18"/>
      <c r="U12" s="12">
        <f t="shared" si="0"/>
        <v>1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VLOOKUP($A13,'22.6'!$A$9:$W$200,23,0)</f>
        <v>7</v>
      </c>
      <c r="E13" s="18"/>
      <c r="F13" s="18"/>
      <c r="G13" s="18"/>
      <c r="H13" s="12">
        <f t="shared" si="3"/>
        <v>0</v>
      </c>
      <c r="I13" s="18">
        <v>6</v>
      </c>
      <c r="J13" s="18"/>
      <c r="K13" s="18"/>
      <c r="L13" s="12">
        <f t="shared" si="4"/>
        <v>6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</v>
      </c>
      <c r="W13" s="18"/>
      <c r="X13" s="19">
        <f t="shared" si="2"/>
        <v>-1</v>
      </c>
      <c r="Y13" s="22" t="s">
        <v>235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VLOOKUP($A14,'22.6'!$A$9:$W$200,23,0)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10</v>
      </c>
      <c r="J14" s="18"/>
      <c r="K14" s="18"/>
      <c r="L14" s="12">
        <f t="shared" si="4"/>
        <v>10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VLOOKUP($A15,'22.6'!$A$9:$W$200,23,0)</f>
        <v>0</v>
      </c>
      <c r="E15" s="18">
        <v>6</v>
      </c>
      <c r="F15" s="18"/>
      <c r="G15" s="18"/>
      <c r="H15" s="12">
        <f t="shared" si="3"/>
        <v>6</v>
      </c>
      <c r="I15" s="18">
        <v>2</v>
      </c>
      <c r="J15" s="18"/>
      <c r="K15" s="18"/>
      <c r="L15" s="12">
        <f t="shared" si="4"/>
        <v>2</v>
      </c>
      <c r="M15" s="18"/>
      <c r="N15" s="18"/>
      <c r="O15" s="18"/>
      <c r="P15" s="18"/>
      <c r="Q15" s="18"/>
      <c r="R15" s="14">
        <f t="shared" si="5"/>
        <v>0</v>
      </c>
      <c r="S15" s="18">
        <v>3</v>
      </c>
      <c r="T15" s="18"/>
      <c r="U15" s="12">
        <f t="shared" si="0"/>
        <v>3</v>
      </c>
      <c r="V15" s="12">
        <f t="shared" si="1"/>
        <v>1</v>
      </c>
      <c r="W15" s="18"/>
      <c r="X15" s="19">
        <f t="shared" si="2"/>
        <v>-1</v>
      </c>
      <c r="Y15" s="3" t="s">
        <v>43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VLOOKUP($A16,'22.6'!$A$9:$W$200,23,0)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VLOOKUP($A17,'22.6'!$A$9:$W$200,23,0)</f>
        <v>0</v>
      </c>
      <c r="E17" s="18">
        <v>6</v>
      </c>
      <c r="F17" s="18"/>
      <c r="G17" s="18"/>
      <c r="H17" s="12">
        <f>SUM(E17:G17)</f>
        <v>6</v>
      </c>
      <c r="I17" s="18">
        <v>4</v>
      </c>
      <c r="J17" s="18"/>
      <c r="K17" s="18"/>
      <c r="L17" s="12">
        <f t="shared" si="4"/>
        <v>4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1</v>
      </c>
      <c r="W17" s="18"/>
      <c r="X17" s="19">
        <f t="shared" si="2"/>
        <v>-1</v>
      </c>
      <c r="Y17" s="22" t="s">
        <v>43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VLOOKUP($A18,'22.6'!$A$9:$W$200,23,0)</f>
        <v>0</v>
      </c>
      <c r="E18" s="18">
        <v>16</v>
      </c>
      <c r="F18" s="18"/>
      <c r="G18" s="18"/>
      <c r="H18" s="12">
        <f>SUM(E18:G18)</f>
        <v>16</v>
      </c>
      <c r="I18" s="18">
        <v>15</v>
      </c>
      <c r="J18" s="18"/>
      <c r="K18" s="18"/>
      <c r="L18" s="12">
        <f t="shared" si="4"/>
        <v>15</v>
      </c>
      <c r="M18" s="18"/>
      <c r="N18" s="18"/>
      <c r="O18" s="18"/>
      <c r="P18" s="18"/>
      <c r="Q18" s="18"/>
      <c r="R18" s="14">
        <f>SUM(M18:Q18)</f>
        <v>0</v>
      </c>
      <c r="S18" s="18">
        <v>1</v>
      </c>
      <c r="T18" s="18"/>
      <c r="U18" s="12">
        <f>S18+T18</f>
        <v>1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VLOOKUP($A19,'22.6'!$A$9:$W$200,23,0)</f>
        <v>0</v>
      </c>
      <c r="E19" s="18">
        <v>6</v>
      </c>
      <c r="F19" s="18"/>
      <c r="G19" s="18"/>
      <c r="H19" s="12">
        <f>SUM(E19:G19)</f>
        <v>6</v>
      </c>
      <c r="I19" s="18">
        <v>2</v>
      </c>
      <c r="J19" s="18"/>
      <c r="K19" s="18"/>
      <c r="L19" s="12">
        <f t="shared" si="4"/>
        <v>2</v>
      </c>
      <c r="M19" s="18"/>
      <c r="N19" s="18"/>
      <c r="O19" s="18"/>
      <c r="P19" s="18"/>
      <c r="Q19" s="18"/>
      <c r="R19" s="14">
        <f>SUM(M19:Q19)</f>
        <v>0</v>
      </c>
      <c r="S19" s="18">
        <v>4</v>
      </c>
      <c r="T19" s="18"/>
      <c r="U19" s="12">
        <f>S19+T19</f>
        <v>4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VLOOKUP($A20,'22.6'!$A$9:$W$200,23,0)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VLOOKUP($A21,'22.6'!$A$9:$W$200,23,0)</f>
        <v>0</v>
      </c>
      <c r="E21" s="18">
        <v>6</v>
      </c>
      <c r="F21" s="18"/>
      <c r="G21" s="18"/>
      <c r="H21" s="12">
        <f t="shared" si="3"/>
        <v>6</v>
      </c>
      <c r="I21" s="18">
        <v>5</v>
      </c>
      <c r="J21" s="18"/>
      <c r="K21" s="18"/>
      <c r="L21" s="12">
        <f t="shared" si="4"/>
        <v>5</v>
      </c>
      <c r="M21" s="18"/>
      <c r="N21" s="18"/>
      <c r="O21" s="18"/>
      <c r="P21" s="18"/>
      <c r="Q21" s="18"/>
      <c r="R21" s="14">
        <f t="shared" si="5"/>
        <v>0</v>
      </c>
      <c r="S21" s="18">
        <v>1</v>
      </c>
      <c r="T21" s="18"/>
      <c r="U21" s="12">
        <f t="shared" si="0"/>
        <v>1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VLOOKUP($A22,'22.6'!$A$9:$W$200,23,0)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VLOOKUP($A23,'22.6'!$A$9:$W$200,23,0)</f>
        <v>7</v>
      </c>
      <c r="E23" s="18"/>
      <c r="F23" s="18"/>
      <c r="G23" s="18"/>
      <c r="H23" s="12">
        <f t="shared" si="3"/>
        <v>0</v>
      </c>
      <c r="I23" s="18">
        <v>5</v>
      </c>
      <c r="J23" s="18"/>
      <c r="K23" s="18"/>
      <c r="L23" s="12">
        <f t="shared" si="4"/>
        <v>5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2</v>
      </c>
      <c r="W23" s="18">
        <v>2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VLOOKUP($A24,'22.6'!$A$9:$W$200,23,0)</f>
        <v>0</v>
      </c>
      <c r="E24" s="18">
        <v>6</v>
      </c>
      <c r="F24" s="18"/>
      <c r="G24" s="18"/>
      <c r="H24" s="12">
        <f t="shared" si="3"/>
        <v>6</v>
      </c>
      <c r="I24" s="18">
        <v>3</v>
      </c>
      <c r="J24" s="18"/>
      <c r="K24" s="18"/>
      <c r="L24" s="12">
        <f t="shared" si="4"/>
        <v>3</v>
      </c>
      <c r="M24" s="18"/>
      <c r="N24" s="18"/>
      <c r="O24" s="18"/>
      <c r="P24" s="18"/>
      <c r="Q24" s="18"/>
      <c r="R24" s="14">
        <f t="shared" si="5"/>
        <v>0</v>
      </c>
      <c r="S24" s="18">
        <v>3</v>
      </c>
      <c r="T24" s="18"/>
      <c r="U24" s="12">
        <f t="shared" si="0"/>
        <v>3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VLOOKUP($A25,'22.6'!$A$9:$W$200,23,0)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VLOOKUP($A26,'22.6'!$A$9:$W$200,23,0)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VLOOKUP($A27,'22.6'!$A$9:$W$200,23,0)</f>
        <v>6</v>
      </c>
      <c r="E27" s="18"/>
      <c r="F27" s="18"/>
      <c r="G27" s="18"/>
      <c r="H27" s="12">
        <f>SUM(E27:G27)</f>
        <v>0</v>
      </c>
      <c r="I27" s="18">
        <v>7</v>
      </c>
      <c r="J27" s="18"/>
      <c r="K27" s="18"/>
      <c r="L27" s="12">
        <f t="shared" si="4"/>
        <v>7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-1</v>
      </c>
      <c r="W27" s="18"/>
      <c r="X27" s="19">
        <f>W27-V27</f>
        <v>1</v>
      </c>
      <c r="Y27" s="21" t="s">
        <v>236</v>
      </c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VLOOKUP($A28,'22.6'!$A$9:$W$200,23,0)</f>
        <v>0</v>
      </c>
      <c r="E28" s="18">
        <v>6</v>
      </c>
      <c r="F28" s="18"/>
      <c r="G28" s="18"/>
      <c r="H28" s="12">
        <f>SUM(E28:G28)</f>
        <v>6</v>
      </c>
      <c r="I28" s="18">
        <v>6</v>
      </c>
      <c r="J28" s="18"/>
      <c r="K28" s="18"/>
      <c r="L28" s="12">
        <f t="shared" si="4"/>
        <v>6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VLOOKUP($A29,'22.6'!$A$9:$W$200,23,0)</f>
        <v>0</v>
      </c>
      <c r="E29" s="18">
        <v>6</v>
      </c>
      <c r="F29" s="18"/>
      <c r="G29" s="18"/>
      <c r="H29" s="12">
        <f t="shared" si="3"/>
        <v>6</v>
      </c>
      <c r="I29" s="18">
        <v>3</v>
      </c>
      <c r="J29" s="18"/>
      <c r="K29" s="18"/>
      <c r="L29" s="12">
        <f t="shared" si="4"/>
        <v>3</v>
      </c>
      <c r="M29" s="18"/>
      <c r="N29" s="18"/>
      <c r="O29" s="18"/>
      <c r="P29" s="18"/>
      <c r="Q29" s="18"/>
      <c r="R29" s="14">
        <f t="shared" si="5"/>
        <v>0</v>
      </c>
      <c r="S29" s="18">
        <v>3</v>
      </c>
      <c r="T29" s="18"/>
      <c r="U29" s="12">
        <f t="shared" si="0"/>
        <v>3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VLOOKUP($A30,'22.6'!$A$9:$W$200,23,0)</f>
        <v>0</v>
      </c>
      <c r="E30" s="18">
        <v>6</v>
      </c>
      <c r="F30" s="18"/>
      <c r="G30" s="18"/>
      <c r="H30" s="12">
        <f>SUM(E30:G30)</f>
        <v>6</v>
      </c>
      <c r="I30" s="18">
        <v>3</v>
      </c>
      <c r="J30" s="18"/>
      <c r="K30" s="18"/>
      <c r="L30" s="12">
        <f t="shared" si="4"/>
        <v>3</v>
      </c>
      <c r="M30" s="18"/>
      <c r="N30" s="18"/>
      <c r="O30" s="18"/>
      <c r="P30" s="18"/>
      <c r="Q30" s="18"/>
      <c r="R30" s="14">
        <f>SUM(M30:Q30)</f>
        <v>0</v>
      </c>
      <c r="S30" s="18">
        <v>3</v>
      </c>
      <c r="T30" s="18"/>
      <c r="U30" s="12">
        <f>S30+T30</f>
        <v>3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VLOOKUP($A31,'22.6'!$A$9:$W$200,23,0)</f>
        <v>0</v>
      </c>
      <c r="E31" s="18">
        <v>6</v>
      </c>
      <c r="F31" s="18"/>
      <c r="G31" s="18"/>
      <c r="H31" s="12">
        <f t="shared" si="3"/>
        <v>6</v>
      </c>
      <c r="I31" s="18">
        <v>3</v>
      </c>
      <c r="J31" s="18"/>
      <c r="K31" s="18"/>
      <c r="L31" s="12">
        <f t="shared" si="4"/>
        <v>3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-1</v>
      </c>
      <c r="W31" s="18"/>
      <c r="X31" s="19">
        <f t="shared" si="2"/>
        <v>1</v>
      </c>
      <c r="Y31" s="21" t="s">
        <v>264</v>
      </c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VLOOKUP($A32,'22.6'!$A$9:$W$200,23,0)</f>
        <v>0</v>
      </c>
      <c r="E32" s="18">
        <v>6</v>
      </c>
      <c r="F32" s="18"/>
      <c r="G32" s="18"/>
      <c r="H32" s="12">
        <f>SUM(E32:G32)</f>
        <v>6</v>
      </c>
      <c r="I32" s="18">
        <v>6</v>
      </c>
      <c r="J32" s="18"/>
      <c r="K32" s="18"/>
      <c r="L32" s="12">
        <f t="shared" si="4"/>
        <v>6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VLOOKUP($A33,'22.6'!$A$9:$W$200,23,0)</f>
        <v>0</v>
      </c>
      <c r="E33" s="18">
        <v>6</v>
      </c>
      <c r="F33" s="18"/>
      <c r="G33" s="18"/>
      <c r="H33" s="12">
        <f t="shared" si="3"/>
        <v>6</v>
      </c>
      <c r="I33" s="18">
        <v>4</v>
      </c>
      <c r="J33" s="18"/>
      <c r="K33" s="18"/>
      <c r="L33" s="12">
        <f t="shared" si="4"/>
        <v>4</v>
      </c>
      <c r="M33" s="18"/>
      <c r="N33" s="18"/>
      <c r="O33" s="18"/>
      <c r="P33" s="18"/>
      <c r="Q33" s="18"/>
      <c r="R33" s="14">
        <f t="shared" si="5"/>
        <v>0</v>
      </c>
      <c r="S33" s="18">
        <v>2</v>
      </c>
      <c r="T33" s="18"/>
      <c r="U33" s="12">
        <f t="shared" si="0"/>
        <v>2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VLOOKUP($A34,'22.6'!$A$9:$W$200,23,0)</f>
        <v>0</v>
      </c>
      <c r="E34" s="18">
        <v>6</v>
      </c>
      <c r="F34" s="18"/>
      <c r="G34" s="18"/>
      <c r="H34" s="12">
        <f t="shared" si="3"/>
        <v>6</v>
      </c>
      <c r="I34" s="18">
        <v>6</v>
      </c>
      <c r="J34" s="18"/>
      <c r="K34" s="18"/>
      <c r="L34" s="12">
        <f t="shared" si="4"/>
        <v>6</v>
      </c>
      <c r="M34" s="18"/>
      <c r="N34" s="18"/>
      <c r="O34" s="18"/>
      <c r="P34" s="18"/>
      <c r="Q34" s="18"/>
      <c r="R34" s="14">
        <f t="shared" si="5"/>
        <v>0</v>
      </c>
      <c r="S34" s="18"/>
      <c r="T34" s="18"/>
      <c r="U34" s="12">
        <f t="shared" si="0"/>
        <v>0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VLOOKUP($A35,'22.6'!$A$9:$W$200,23,0)</f>
        <v>0</v>
      </c>
      <c r="E35" s="18">
        <v>6</v>
      </c>
      <c r="F35" s="18"/>
      <c r="G35" s="18"/>
      <c r="H35" s="12">
        <f t="shared" si="3"/>
        <v>6</v>
      </c>
      <c r="I35" s="18">
        <v>1</v>
      </c>
      <c r="J35" s="18"/>
      <c r="K35" s="18"/>
      <c r="L35" s="12">
        <f t="shared" si="4"/>
        <v>1</v>
      </c>
      <c r="M35" s="18"/>
      <c r="N35" s="18"/>
      <c r="O35" s="18"/>
      <c r="P35" s="18"/>
      <c r="Q35" s="18"/>
      <c r="R35" s="14">
        <f t="shared" si="5"/>
        <v>0</v>
      </c>
      <c r="S35" s="18">
        <v>4</v>
      </c>
      <c r="T35" s="18"/>
      <c r="U35" s="12">
        <f t="shared" si="0"/>
        <v>4</v>
      </c>
      <c r="V35" s="12">
        <f t="shared" si="1"/>
        <v>1</v>
      </c>
      <c r="W35" s="18"/>
      <c r="X35" s="19">
        <f t="shared" si="2"/>
        <v>-1</v>
      </c>
      <c r="Y35" s="21" t="s">
        <v>43</v>
      </c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VLOOKUP($A36,'22.6'!$A$9:$W$200,23,0)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VLOOKUP($A37,'22.6'!$A$9:$W$200,23,0)</f>
        <v>0</v>
      </c>
      <c r="E37" s="18">
        <v>6</v>
      </c>
      <c r="F37" s="18"/>
      <c r="G37" s="18"/>
      <c r="H37" s="12">
        <f t="shared" si="3"/>
        <v>6</v>
      </c>
      <c r="I37" s="18">
        <v>4</v>
      </c>
      <c r="J37" s="18"/>
      <c r="K37" s="18"/>
      <c r="L37" s="12">
        <f t="shared" si="4"/>
        <v>4</v>
      </c>
      <c r="M37" s="18"/>
      <c r="N37" s="18"/>
      <c r="O37" s="18"/>
      <c r="P37" s="18"/>
      <c r="Q37" s="18"/>
      <c r="R37" s="14">
        <f t="shared" si="5"/>
        <v>0</v>
      </c>
      <c r="S37" s="18">
        <v>2</v>
      </c>
      <c r="T37" s="18"/>
      <c r="U37" s="12">
        <f t="shared" si="0"/>
        <v>2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VLOOKUP($A38,'22.6'!$A$9:$W$200,23,0)</f>
        <v>0</v>
      </c>
      <c r="E38" s="18">
        <v>6</v>
      </c>
      <c r="F38" s="18"/>
      <c r="G38" s="18"/>
      <c r="H38" s="12">
        <f t="shared" si="3"/>
        <v>6</v>
      </c>
      <c r="I38" s="18">
        <v>4</v>
      </c>
      <c r="J38" s="18"/>
      <c r="K38" s="18"/>
      <c r="L38" s="12">
        <f t="shared" si="4"/>
        <v>4</v>
      </c>
      <c r="M38" s="18"/>
      <c r="N38" s="18"/>
      <c r="O38" s="18"/>
      <c r="P38" s="18"/>
      <c r="Q38" s="18"/>
      <c r="R38" s="14">
        <f t="shared" si="5"/>
        <v>0</v>
      </c>
      <c r="S38" s="18">
        <v>2</v>
      </c>
      <c r="T38" s="18"/>
      <c r="U38" s="12">
        <f t="shared" si="0"/>
        <v>2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VLOOKUP($A39,'22.6'!$A$9:$W$200,23,0)</f>
        <v>0</v>
      </c>
      <c r="E39" s="18">
        <v>6</v>
      </c>
      <c r="F39" s="18"/>
      <c r="G39" s="18"/>
      <c r="H39" s="12">
        <f t="shared" si="3"/>
        <v>6</v>
      </c>
      <c r="I39" s="18">
        <v>3</v>
      </c>
      <c r="J39" s="18"/>
      <c r="K39" s="18"/>
      <c r="L39" s="12">
        <f t="shared" si="4"/>
        <v>3</v>
      </c>
      <c r="M39" s="18"/>
      <c r="N39" s="18"/>
      <c r="O39" s="18"/>
      <c r="P39" s="18"/>
      <c r="Q39" s="18"/>
      <c r="R39" s="14">
        <f t="shared" si="5"/>
        <v>0</v>
      </c>
      <c r="S39" s="18">
        <v>3</v>
      </c>
      <c r="T39" s="18"/>
      <c r="U39" s="12">
        <f t="shared" si="0"/>
        <v>3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VLOOKUP($A40,'22.6'!$A$9:$W$200,23,0)</f>
        <v>0</v>
      </c>
      <c r="E40" s="18">
        <v>6</v>
      </c>
      <c r="F40" s="18"/>
      <c r="G40" s="18"/>
      <c r="H40" s="12">
        <f t="shared" si="3"/>
        <v>6</v>
      </c>
      <c r="I40" s="18">
        <v>2</v>
      </c>
      <c r="J40" s="18"/>
      <c r="K40" s="18"/>
      <c r="L40" s="12">
        <f t="shared" si="4"/>
        <v>2</v>
      </c>
      <c r="M40" s="18"/>
      <c r="N40" s="18"/>
      <c r="O40" s="18"/>
      <c r="P40" s="18"/>
      <c r="Q40" s="18"/>
      <c r="R40" s="14">
        <f t="shared" si="5"/>
        <v>0</v>
      </c>
      <c r="S40" s="18">
        <v>4</v>
      </c>
      <c r="T40" s="18"/>
      <c r="U40" s="12">
        <f t="shared" si="0"/>
        <v>4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VLOOKUP($A41,'22.6'!$A$9:$W$200,23,0)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VLOOKUP($A42,'22.6'!$A$9:$W$200,23,0)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VLOOKUP($A43,'22.6'!$A$9:$W$200,23,0)</f>
        <v>0</v>
      </c>
      <c r="E43" s="18">
        <v>6</v>
      </c>
      <c r="F43" s="18"/>
      <c r="G43" s="18"/>
      <c r="H43" s="12">
        <f t="shared" si="3"/>
        <v>6</v>
      </c>
      <c r="I43" s="18">
        <v>6</v>
      </c>
      <c r="J43" s="18"/>
      <c r="K43" s="18"/>
      <c r="L43" s="12">
        <f t="shared" si="4"/>
        <v>6</v>
      </c>
      <c r="M43" s="18"/>
      <c r="N43" s="18"/>
      <c r="O43" s="18"/>
      <c r="P43" s="18"/>
      <c r="Q43" s="18"/>
      <c r="R43" s="14">
        <f t="shared" si="5"/>
        <v>0</v>
      </c>
      <c r="S43" s="18"/>
      <c r="T43" s="18"/>
      <c r="U43" s="12">
        <f t="shared" si="0"/>
        <v>0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VLOOKUP($A44,'22.6'!$A$9:$W$200,23,0)</f>
        <v>0</v>
      </c>
      <c r="E44" s="18">
        <v>6</v>
      </c>
      <c r="F44" s="18"/>
      <c r="G44" s="18"/>
      <c r="H44" s="12">
        <f t="shared" si="3"/>
        <v>6</v>
      </c>
      <c r="I44" s="18">
        <v>3</v>
      </c>
      <c r="J44" s="18"/>
      <c r="K44" s="18"/>
      <c r="L44" s="12">
        <f t="shared" si="4"/>
        <v>3</v>
      </c>
      <c r="M44" s="18"/>
      <c r="N44" s="18"/>
      <c r="O44" s="18"/>
      <c r="P44" s="18"/>
      <c r="Q44" s="18"/>
      <c r="R44" s="14">
        <f t="shared" si="5"/>
        <v>0</v>
      </c>
      <c r="S44" s="18">
        <v>3</v>
      </c>
      <c r="T44" s="18"/>
      <c r="U44" s="12">
        <f t="shared" si="0"/>
        <v>3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VLOOKUP($A45,'22.6'!$A$9:$W$200,23,0)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VLOOKUP($A46,'22.6'!$A$9:$W$200,23,0)</f>
        <v>0</v>
      </c>
      <c r="E46" s="18">
        <v>6</v>
      </c>
      <c r="F46" s="18"/>
      <c r="G46" s="18"/>
      <c r="H46" s="12">
        <f t="shared" si="3"/>
        <v>6</v>
      </c>
      <c r="I46" s="18">
        <v>4</v>
      </c>
      <c r="J46" s="18"/>
      <c r="K46" s="18"/>
      <c r="L46" s="12">
        <f t="shared" si="4"/>
        <v>4</v>
      </c>
      <c r="M46" s="18"/>
      <c r="N46" s="18"/>
      <c r="O46" s="18"/>
      <c r="P46" s="18"/>
      <c r="Q46" s="18"/>
      <c r="R46" s="14">
        <f t="shared" si="5"/>
        <v>0</v>
      </c>
      <c r="S46" s="18">
        <v>2</v>
      </c>
      <c r="T46" s="18"/>
      <c r="U46" s="12">
        <f t="shared" si="0"/>
        <v>2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VLOOKUP($A47,'22.6'!$A$9:$W$200,23,0)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VLOOKUP($A48,'22.6'!$A$9:$W$200,23,0)</f>
        <v>0</v>
      </c>
      <c r="E48" s="18">
        <v>6</v>
      </c>
      <c r="F48" s="18"/>
      <c r="G48" s="18"/>
      <c r="H48" s="12">
        <f t="shared" si="3"/>
        <v>6</v>
      </c>
      <c r="I48" s="18">
        <v>4</v>
      </c>
      <c r="J48" s="18"/>
      <c r="K48" s="18"/>
      <c r="L48" s="12">
        <f t="shared" si="4"/>
        <v>4</v>
      </c>
      <c r="M48" s="18"/>
      <c r="N48" s="18"/>
      <c r="O48" s="18"/>
      <c r="P48" s="18"/>
      <c r="Q48" s="18">
        <v>1</v>
      </c>
      <c r="R48" s="14">
        <f t="shared" si="5"/>
        <v>1</v>
      </c>
      <c r="S48" s="18">
        <v>1</v>
      </c>
      <c r="T48" s="18"/>
      <c r="U48" s="12">
        <f t="shared" si="0"/>
        <v>1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VLOOKUP($A49,'22.6'!$A$9:$W$200,23,0)</f>
        <v>0</v>
      </c>
      <c r="E49" s="18">
        <v>6</v>
      </c>
      <c r="F49" s="18"/>
      <c r="G49" s="18"/>
      <c r="H49" s="12">
        <f t="shared" si="3"/>
        <v>6</v>
      </c>
      <c r="I49" s="18">
        <v>5</v>
      </c>
      <c r="J49" s="18"/>
      <c r="K49" s="18"/>
      <c r="L49" s="12">
        <f t="shared" si="4"/>
        <v>5</v>
      </c>
      <c r="M49" s="18"/>
      <c r="N49" s="18"/>
      <c r="O49" s="18"/>
      <c r="P49" s="18"/>
      <c r="Q49" s="18"/>
      <c r="R49" s="14">
        <f t="shared" si="5"/>
        <v>0</v>
      </c>
      <c r="S49" s="18">
        <v>1</v>
      </c>
      <c r="T49" s="18"/>
      <c r="U49" s="12">
        <f t="shared" si="0"/>
        <v>1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VLOOKUP($A50,'22.6'!$A$9:$W$200,23,0)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VLOOKUP($A51,'22.6'!$A$9:$W$200,23,0)</f>
        <v>0</v>
      </c>
      <c r="E51" s="18">
        <v>6</v>
      </c>
      <c r="F51" s="18"/>
      <c r="G51" s="18"/>
      <c r="H51" s="12">
        <f t="shared" si="3"/>
        <v>6</v>
      </c>
      <c r="I51" s="18">
        <v>4</v>
      </c>
      <c r="J51" s="18"/>
      <c r="K51" s="18"/>
      <c r="L51" s="12">
        <f t="shared" si="4"/>
        <v>4</v>
      </c>
      <c r="M51" s="18"/>
      <c r="N51" s="18"/>
      <c r="O51" s="18"/>
      <c r="P51" s="18"/>
      <c r="Q51" s="18"/>
      <c r="R51" s="14">
        <f t="shared" si="5"/>
        <v>0</v>
      </c>
      <c r="S51" s="18">
        <v>2</v>
      </c>
      <c r="T51" s="18"/>
      <c r="U51" s="12">
        <f t="shared" si="0"/>
        <v>2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VLOOKUP($A52,'22.6'!$A$9:$W$200,23,0)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VLOOKUP($A53,'22.6'!$A$9:$W$200,23,0)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VLOOKUP($A54,'22.6'!$A$9:$W$200,23,0)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VLOOKUP($A55,'22.6'!$A$9:$W$200,23,0)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VLOOKUP($A56,'22.6'!$A$9:$W$200,23,0)</f>
        <v>0</v>
      </c>
      <c r="E56" s="18">
        <v>6</v>
      </c>
      <c r="F56" s="18"/>
      <c r="G56" s="18"/>
      <c r="H56" s="12">
        <f t="shared" si="3"/>
        <v>6</v>
      </c>
      <c r="I56" s="18">
        <v>6</v>
      </c>
      <c r="J56" s="18"/>
      <c r="K56" s="18"/>
      <c r="L56" s="12">
        <f t="shared" si="4"/>
        <v>6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VLOOKUP($A57,'22.6'!$A$9:$W$200,23,0)</f>
        <v>0</v>
      </c>
      <c r="E57" s="18">
        <v>6</v>
      </c>
      <c r="F57" s="18"/>
      <c r="G57" s="18"/>
      <c r="H57" s="12">
        <f t="shared" si="3"/>
        <v>6</v>
      </c>
      <c r="I57" s="18">
        <v>6</v>
      </c>
      <c r="J57" s="18"/>
      <c r="K57" s="18"/>
      <c r="L57" s="12">
        <f t="shared" si="4"/>
        <v>6</v>
      </c>
      <c r="M57" s="18"/>
      <c r="N57" s="18"/>
      <c r="O57" s="18"/>
      <c r="P57" s="18"/>
      <c r="Q57" s="18"/>
      <c r="R57" s="14">
        <f t="shared" si="5"/>
        <v>0</v>
      </c>
      <c r="S57" s="18"/>
      <c r="T57" s="18"/>
      <c r="U57" s="12">
        <f t="shared" si="7"/>
        <v>0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VLOOKUP($A58,'22.6'!$A$9:$W$200,23,0)</f>
        <v>0</v>
      </c>
      <c r="E58" s="18">
        <v>4</v>
      </c>
      <c r="F58" s="18"/>
      <c r="G58" s="18"/>
      <c r="H58" s="12">
        <f>SUM(E58:G58)</f>
        <v>4</v>
      </c>
      <c r="I58" s="18">
        <v>4</v>
      </c>
      <c r="J58" s="18"/>
      <c r="K58" s="18"/>
      <c r="L58" s="12">
        <f t="shared" si="4"/>
        <v>4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VLOOKUP($A59,'22.6'!$A$9:$W$200,23,0)</f>
        <v>0</v>
      </c>
      <c r="E59" s="18">
        <v>12</v>
      </c>
      <c r="F59" s="18"/>
      <c r="G59" s="18"/>
      <c r="H59" s="12">
        <f t="shared" si="3"/>
        <v>12</v>
      </c>
      <c r="I59" s="18">
        <v>7</v>
      </c>
      <c r="J59" s="18"/>
      <c r="K59" s="18"/>
      <c r="L59" s="12">
        <f t="shared" si="4"/>
        <v>7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5</v>
      </c>
      <c r="W59" s="18">
        <v>5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VLOOKUP($A60,'22.6'!$A$9:$W$200,23,0)</f>
        <v>0</v>
      </c>
      <c r="E60" s="18">
        <v>6</v>
      </c>
      <c r="F60" s="18"/>
      <c r="G60" s="18"/>
      <c r="H60" s="12">
        <f t="shared" si="3"/>
        <v>6</v>
      </c>
      <c r="I60" s="18">
        <v>3</v>
      </c>
      <c r="J60" s="18"/>
      <c r="K60" s="18"/>
      <c r="L60" s="12">
        <f t="shared" si="4"/>
        <v>3</v>
      </c>
      <c r="M60" s="18"/>
      <c r="N60" s="18"/>
      <c r="O60" s="18"/>
      <c r="P60" s="18"/>
      <c r="Q60" s="18"/>
      <c r="R60" s="14">
        <f t="shared" si="5"/>
        <v>0</v>
      </c>
      <c r="S60" s="18">
        <v>3</v>
      </c>
      <c r="T60" s="18"/>
      <c r="U60" s="12">
        <f t="shared" si="7"/>
        <v>3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VLOOKUP($A61,'22.6'!$A$9:$W$200,23,0)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VLOOKUP($A62,'22.6'!$A$9:$W$200,23,0)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VLOOKUP($A63,'22.6'!$A$9:$W$200,23,0)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VLOOKUP($A64,'22.6'!$A$9:$W$200,23,0)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VLOOKUP($A65,'22.6'!$A$9:$W$200,23,0)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VLOOKUP($A66,'22.6'!$A$9:$W$200,23,0)</f>
        <v>6</v>
      </c>
      <c r="E66" s="18"/>
      <c r="F66" s="18"/>
      <c r="G66" s="18"/>
      <c r="H66" s="12">
        <f t="shared" si="11"/>
        <v>0</v>
      </c>
      <c r="I66" s="18">
        <v>1</v>
      </c>
      <c r="J66" s="18"/>
      <c r="K66" s="18"/>
      <c r="L66" s="12">
        <f t="shared" si="4"/>
        <v>1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5</v>
      </c>
      <c r="W66" s="18">
        <v>5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VLOOKUP($A67,'22.6'!$A$9:$W$200,23,0)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VLOOKUP($A68,'22.6'!$A$9:$W$200,23,0)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VLOOKUP($A69,'22.6'!$A$9:$W$200,23,0)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VLOOKUP($A70,'22.6'!$A$9:$W$200,23,0)</f>
        <v>0</v>
      </c>
      <c r="E70" s="18">
        <v>4</v>
      </c>
      <c r="F70" s="18"/>
      <c r="G70" s="18"/>
      <c r="H70" s="12">
        <f>SUM(E70:G70)</f>
        <v>4</v>
      </c>
      <c r="I70" s="18">
        <v>4</v>
      </c>
      <c r="J70" s="18"/>
      <c r="K70" s="18"/>
      <c r="L70" s="12">
        <f t="shared" si="4"/>
        <v>4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VLOOKUP($A71,'22.6'!$A$9:$W$200,23,0)</f>
        <v>0</v>
      </c>
      <c r="E71" s="18">
        <v>3</v>
      </c>
      <c r="F71" s="18"/>
      <c r="G71" s="18"/>
      <c r="H71" s="12">
        <f>SUM(E71:G71)</f>
        <v>3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VLOOKUP($A72,'22.6'!$A$9:$W$200,23,0)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VLOOKUP($A73,'22.6'!$A$9:$W$200,23,0)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VLOOKUP($A74,'22.6'!$A$9:$W$200,23,0)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/>
      <c r="J74" s="18"/>
      <c r="K74" s="18"/>
      <c r="L74" s="12">
        <f t="shared" ref="L74:L137" si="16">SUM(I74:K74)</f>
        <v>0</v>
      </c>
      <c r="M74" s="18"/>
      <c r="N74" s="18"/>
      <c r="O74" s="18"/>
      <c r="P74" s="18"/>
      <c r="Q74" s="18"/>
      <c r="R74" s="14">
        <f t="shared" si="5"/>
        <v>0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4</v>
      </c>
      <c r="W74" s="18">
        <v>4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VLOOKUP($A75,'22.6'!$A$9:$W$200,23,0)</f>
        <v>5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>
        <v>4</v>
      </c>
      <c r="N75" s="18"/>
      <c r="O75" s="18"/>
      <c r="P75" s="18"/>
      <c r="Q75" s="18"/>
      <c r="R75" s="14">
        <f t="shared" si="5"/>
        <v>4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VLOOKUP($A76,'22.6'!$A$9:$W$200,23,0)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98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VLOOKUP($A77,'22.6'!$A$9:$W$200,23,0)</f>
        <v>3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2</v>
      </c>
      <c r="W77" s="18">
        <v>2</v>
      </c>
      <c r="X77" s="19">
        <f t="shared" si="19"/>
        <v>0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VLOOKUP($A78,'22.6'!$A$9:$W$200,23,0)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VLOOKUP($A79,'22.6'!$A$9:$W$200,23,0)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VLOOKUP($A80,'22.6'!$A$9:$W$200,23,0)</f>
        <v>1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1</v>
      </c>
      <c r="W80" s="18">
        <v>1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VLOOKUP($A81,'22.6'!$A$9:$W$200,23,0)</f>
        <v>1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VLOOKUP($A82,'22.6'!$A$9:$W$200,23,0)</f>
        <v>1</v>
      </c>
      <c r="E82" s="18"/>
      <c r="F82" s="18"/>
      <c r="G82" s="18"/>
      <c r="H82" s="12">
        <f t="shared" si="15"/>
        <v>0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VLOOKUP($A83,'22.6'!$A$9:$W$200,23,0)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VLOOKUP($A84,'22.6'!$A$9:$W$200,23,0)</f>
        <v>0</v>
      </c>
      <c r="E84" s="18">
        <v>6</v>
      </c>
      <c r="F84" s="18"/>
      <c r="G84" s="18"/>
      <c r="H84" s="12">
        <f>SUM(E84:G84)</f>
        <v>6</v>
      </c>
      <c r="I84" s="18">
        <v>3</v>
      </c>
      <c r="J84" s="18"/>
      <c r="K84" s="18"/>
      <c r="L84" s="12">
        <f t="shared" si="16"/>
        <v>3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3</v>
      </c>
      <c r="W84" s="18">
        <v>3</v>
      </c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VLOOKUP($A85,'22.6'!$A$9:$W$200,23,0)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2</v>
      </c>
      <c r="J85" s="18"/>
      <c r="K85" s="18"/>
      <c r="L85" s="12">
        <f t="shared" si="16"/>
        <v>2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>
        <v>1</v>
      </c>
      <c r="T85" s="18"/>
      <c r="U85" s="12">
        <f t="shared" si="17"/>
        <v>1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VLOOKUP($A86,'22.6'!$A$9:$W$200,23,0)</f>
        <v>3</v>
      </c>
      <c r="E86" s="18">
        <v>1</v>
      </c>
      <c r="F86" s="18"/>
      <c r="G86" s="18"/>
      <c r="H86" s="12">
        <f t="shared" si="15"/>
        <v>1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>
        <v>2</v>
      </c>
      <c r="T86" s="18"/>
      <c r="U86" s="12">
        <f t="shared" si="17"/>
        <v>2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VLOOKUP($A87,'22.6'!$A$9:$W$200,23,0)</f>
        <v>1</v>
      </c>
      <c r="E87" s="18">
        <v>2</v>
      </c>
      <c r="F87" s="18"/>
      <c r="G87" s="18"/>
      <c r="H87" s="12">
        <f t="shared" si="15"/>
        <v>2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>
        <v>1</v>
      </c>
      <c r="T87" s="18"/>
      <c r="U87" s="12">
        <f t="shared" si="17"/>
        <v>1</v>
      </c>
      <c r="V87" s="12">
        <f t="shared" si="18"/>
        <v>0</v>
      </c>
      <c r="W87" s="18"/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VLOOKUP($A88,'22.6'!$A$9:$W$200,23,0)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VLOOKUP($A89,'22.6'!$A$9:$W$200,23,0)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VLOOKUP($A90,'22.6'!$A$9:$W$200,23,0)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VLOOKUP($A92,'22.6'!$A$9:$W$200,23,0)</f>
        <v>2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VLOOKUP($A93,'22.6'!$A$9:$W$200,23,0)</f>
        <v>0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VLOOKUP($A94,'22.6'!$A$9:$W$200,23,0)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VLOOKUP($A95,'22.6'!$A$9:$W$200,23,0)</f>
        <v>1</v>
      </c>
      <c r="E95" s="18"/>
      <c r="F95" s="18"/>
      <c r="G95" s="18"/>
      <c r="H95" s="12">
        <f t="shared" si="12"/>
        <v>0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VLOOKUP($A96,'22.6'!$A$9:$W$200,23,0)</f>
        <v>1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1</v>
      </c>
      <c r="W96" s="18">
        <v>1</v>
      </c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VLOOKUP($A97,'22.6'!$A$9:$W$200,23,0)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VLOOKUP($A98,'22.6'!$A$9:$W$200,23,0)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VLOOKUP($A99,'22.6'!$A$9:$W$200,23,0)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VLOOKUP($A100,'22.6'!$A$9:$W$200,23,0)</f>
        <v>1</v>
      </c>
      <c r="E100" s="18"/>
      <c r="F100" s="18"/>
      <c r="G100" s="18"/>
      <c r="H100" s="12">
        <f t="shared" si="12"/>
        <v>0</v>
      </c>
      <c r="I100" s="18">
        <v>1</v>
      </c>
      <c r="J100" s="18"/>
      <c r="K100" s="18"/>
      <c r="L100" s="12">
        <f t="shared" si="16"/>
        <v>1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VLOOKUP($A101,'22.6'!$A$9:$W$200,23,0)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VLOOKUP($A102,'22.6'!$A$9:$W$200,23,0)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VLOOKUP($A103,'22.6'!$A$9:$W$200,23,0)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VLOOKUP($A104,'22.6'!$A$9:$W$200,23,0)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VLOOKUP($A105,'22.6'!$A$9:$W$200,23,0)</f>
        <v>0</v>
      </c>
      <c r="E105" s="18">
        <v>3</v>
      </c>
      <c r="F105" s="18"/>
      <c r="G105" s="18"/>
      <c r="H105" s="12">
        <f t="shared" si="12"/>
        <v>3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2</v>
      </c>
      <c r="W105" s="18">
        <v>2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VLOOKUP($A106,'22.6'!$A$9:$W$200,23,0)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VLOOKUP($A107,'22.6'!$A$9:$W$200,23,0)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VLOOKUP($A108,'22.6'!$A$9:$W$200,23,0)</f>
        <v>5</v>
      </c>
      <c r="E108" s="18">
        <v>6</v>
      </c>
      <c r="F108" s="18"/>
      <c r="G108" s="18"/>
      <c r="H108" s="12">
        <f>SUM(E108:G108)</f>
        <v>6</v>
      </c>
      <c r="I108" s="18">
        <v>5</v>
      </c>
      <c r="J108" s="18"/>
      <c r="K108" s="18"/>
      <c r="L108" s="12">
        <f t="shared" si="16"/>
        <v>5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6</v>
      </c>
      <c r="W108" s="18">
        <v>6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VLOOKUP($A109,'22.6'!$A$9:$W$200,23,0)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VLOOKUP($A110,'22.6'!$A$9:$W$200,23,0)</f>
        <v>3</v>
      </c>
      <c r="E110" s="18"/>
      <c r="F110" s="18"/>
      <c r="G110" s="18"/>
      <c r="H110" s="12">
        <f>SUM(E110:G110)</f>
        <v>0</v>
      </c>
      <c r="I110" s="18">
        <v>3</v>
      </c>
      <c r="J110" s="18"/>
      <c r="K110" s="18"/>
      <c r="L110" s="12">
        <f t="shared" si="16"/>
        <v>3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VLOOKUP($A111,'22.6'!$A$9:$W$200,23,0)</f>
        <v>7</v>
      </c>
      <c r="E111" s="18"/>
      <c r="F111" s="18"/>
      <c r="G111" s="18"/>
      <c r="H111" s="12">
        <f t="shared" si="12"/>
        <v>0</v>
      </c>
      <c r="I111" s="18">
        <v>1</v>
      </c>
      <c r="J111" s="18"/>
      <c r="K111" s="18"/>
      <c r="L111" s="12">
        <f t="shared" si="16"/>
        <v>1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6</v>
      </c>
      <c r="W111" s="18">
        <v>6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VLOOKUP($A112,'22.6'!$A$9:$W$200,23,0)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VLOOKUP($A113,'22.6'!$A$9:$W$200,23,0)</f>
        <v>0</v>
      </c>
      <c r="E113" s="18">
        <v>8</v>
      </c>
      <c r="F113" s="18"/>
      <c r="G113" s="18"/>
      <c r="H113" s="12">
        <f t="shared" si="12"/>
        <v>8</v>
      </c>
      <c r="I113" s="18">
        <v>3</v>
      </c>
      <c r="J113" s="18"/>
      <c r="K113" s="18"/>
      <c r="L113" s="12">
        <f t="shared" si="16"/>
        <v>3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5</v>
      </c>
      <c r="W113" s="18">
        <v>5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VLOOKUP($A114,'22.6'!$A$9:$W$200,23,0)</f>
        <v>2</v>
      </c>
      <c r="E114" s="18"/>
      <c r="F114" s="18"/>
      <c r="G114" s="18"/>
      <c r="H114" s="12">
        <f>SUM(E114:G114)</f>
        <v>0</v>
      </c>
      <c r="I114" s="18"/>
      <c r="J114" s="18"/>
      <c r="K114" s="18"/>
      <c r="L114" s="12">
        <f t="shared" si="16"/>
        <v>0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2</v>
      </c>
      <c r="W114" s="18">
        <v>2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VLOOKUP($A115,'22.6'!$A$9:$W$200,23,0)</f>
        <v>6</v>
      </c>
      <c r="E115" s="18"/>
      <c r="F115" s="18"/>
      <c r="G115" s="18"/>
      <c r="H115" s="12">
        <f>SUM(E115:G115)</f>
        <v>0</v>
      </c>
      <c r="I115" s="18">
        <v>3</v>
      </c>
      <c r="J115" s="18"/>
      <c r="K115" s="18"/>
      <c r="L115" s="12">
        <f t="shared" si="16"/>
        <v>3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3</v>
      </c>
      <c r="W115" s="18">
        <v>3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VLOOKUP($A116,'22.6'!$A$9:$W$200,23,0)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VLOOKUP($A117,'22.6'!$A$9:$W$200,23,0)</f>
        <v>5</v>
      </c>
      <c r="E117" s="18"/>
      <c r="F117" s="18"/>
      <c r="G117" s="18"/>
      <c r="H117" s="12">
        <f t="shared" si="12"/>
        <v>0</v>
      </c>
      <c r="I117" s="18">
        <v>3</v>
      </c>
      <c r="J117" s="18"/>
      <c r="K117" s="18"/>
      <c r="L117" s="12">
        <f t="shared" si="16"/>
        <v>3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2</v>
      </c>
      <c r="W117" s="18">
        <v>2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VLOOKUP($A118,'22.6'!$A$9:$W$200,23,0)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VLOOKUP($A119,'22.6'!$A$9:$W$200,23,0)</f>
        <v>6</v>
      </c>
      <c r="E119" s="18"/>
      <c r="F119" s="18"/>
      <c r="G119" s="18"/>
      <c r="H119" s="12">
        <f t="shared" ref="H119:H129" si="27">SUM(E119:G119)</f>
        <v>0</v>
      </c>
      <c r="I119" s="18">
        <v>1</v>
      </c>
      <c r="J119" s="18"/>
      <c r="K119" s="18"/>
      <c r="L119" s="12">
        <f t="shared" si="16"/>
        <v>1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5</v>
      </c>
      <c r="W119" s="18">
        <v>5</v>
      </c>
      <c r="X119" s="19">
        <f t="shared" ref="X119:X131" si="30">W119-V119</f>
        <v>0</v>
      </c>
      <c r="Y119" s="98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VLOOKUP($A120,'22.6'!$A$9:$W$200,23,0)</f>
        <v>7</v>
      </c>
      <c r="E120" s="18"/>
      <c r="F120" s="18"/>
      <c r="G120" s="18"/>
      <c r="H120" s="12">
        <f t="shared" si="27"/>
        <v>0</v>
      </c>
      <c r="I120" s="18">
        <v>1</v>
      </c>
      <c r="J120" s="18"/>
      <c r="K120" s="18"/>
      <c r="L120" s="12">
        <f t="shared" si="16"/>
        <v>1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6</v>
      </c>
      <c r="W120" s="18">
        <v>6</v>
      </c>
      <c r="X120" s="19">
        <f t="shared" si="30"/>
        <v>0</v>
      </c>
      <c r="Y120" s="98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VLOOKUP($A121,'22.6'!$A$9:$W$200,23,0)</f>
        <v>22</v>
      </c>
      <c r="E121" s="18"/>
      <c r="F121" s="18"/>
      <c r="G121" s="18"/>
      <c r="H121" s="12">
        <f t="shared" si="27"/>
        <v>0</v>
      </c>
      <c r="I121" s="18">
        <v>13</v>
      </c>
      <c r="J121" s="18"/>
      <c r="K121" s="18"/>
      <c r="L121" s="12">
        <f t="shared" si="16"/>
        <v>13</v>
      </c>
      <c r="M121" s="18"/>
      <c r="N121" s="18"/>
      <c r="O121" s="18"/>
      <c r="P121" s="18"/>
      <c r="Q121" s="18"/>
      <c r="R121" s="14">
        <f t="shared" si="20"/>
        <v>0</v>
      </c>
      <c r="S121" s="18">
        <v>9</v>
      </c>
      <c r="T121" s="18"/>
      <c r="U121" s="12">
        <f t="shared" si="28"/>
        <v>9</v>
      </c>
      <c r="V121" s="12">
        <f t="shared" si="29"/>
        <v>0</v>
      </c>
      <c r="W121" s="18"/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VLOOKUP($A122,'22.6'!$A$9:$W$200,23,0)</f>
        <v>7</v>
      </c>
      <c r="E122" s="18"/>
      <c r="F122" s="18"/>
      <c r="G122" s="18"/>
      <c r="H122" s="12">
        <f t="shared" si="27"/>
        <v>0</v>
      </c>
      <c r="I122" s="18">
        <v>5</v>
      </c>
      <c r="J122" s="18"/>
      <c r="K122" s="18"/>
      <c r="L122" s="12">
        <f t="shared" si="16"/>
        <v>5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2</v>
      </c>
      <c r="W122" s="18">
        <v>2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VLOOKUP($A123,'22.6'!$A$9:$W$200,23,0)</f>
        <v>6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6</v>
      </c>
      <c r="W123" s="18">
        <v>6</v>
      </c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VLOOKUP($A124,'22.6'!$A$9:$W$200,23,0)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VLOOKUP($A125,'22.6'!$A$9:$W$200,23,0)</f>
        <v>20</v>
      </c>
      <c r="E125" s="18"/>
      <c r="F125" s="18"/>
      <c r="G125" s="18"/>
      <c r="H125" s="12">
        <f t="shared" si="27"/>
        <v>0</v>
      </c>
      <c r="I125" s="18">
        <v>11</v>
      </c>
      <c r="J125" s="18"/>
      <c r="K125" s="18"/>
      <c r="L125" s="12">
        <f t="shared" si="16"/>
        <v>11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9</v>
      </c>
      <c r="W125" s="18">
        <v>9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VLOOKUP($A126,'22.6'!$A$9:$W$200,23,0)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VLOOKUP($A127,'22.6'!$A$9:$W$200,23,0)</f>
        <v>13</v>
      </c>
      <c r="E127" s="18"/>
      <c r="F127" s="18"/>
      <c r="G127" s="18"/>
      <c r="H127" s="12">
        <f t="shared" si="27"/>
        <v>0</v>
      </c>
      <c r="I127" s="18">
        <v>4</v>
      </c>
      <c r="J127" s="18"/>
      <c r="K127" s="18"/>
      <c r="L127" s="12">
        <f t="shared" si="16"/>
        <v>4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9</v>
      </c>
      <c r="W127" s="18">
        <v>9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VLOOKUP($A128,'22.6'!$A$9:$W$200,23,0)</f>
        <v>15</v>
      </c>
      <c r="E128" s="18">
        <v>28</v>
      </c>
      <c r="F128" s="18"/>
      <c r="G128" s="18"/>
      <c r="H128" s="12">
        <f t="shared" si="27"/>
        <v>28</v>
      </c>
      <c r="I128" s="18">
        <v>3</v>
      </c>
      <c r="J128" s="18"/>
      <c r="K128" s="18"/>
      <c r="L128" s="12">
        <f t="shared" si="16"/>
        <v>3</v>
      </c>
      <c r="M128" s="18"/>
      <c r="N128" s="18"/>
      <c r="O128" s="18"/>
      <c r="P128" s="18"/>
      <c r="Q128" s="18"/>
      <c r="R128" s="14">
        <f t="shared" si="20"/>
        <v>0</v>
      </c>
      <c r="S128" s="18">
        <v>12</v>
      </c>
      <c r="T128" s="18"/>
      <c r="U128" s="12">
        <f t="shared" si="28"/>
        <v>12</v>
      </c>
      <c r="V128" s="12">
        <f t="shared" si="29"/>
        <v>28</v>
      </c>
      <c r="W128" s="18">
        <v>28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VLOOKUP($A129,'22.6'!$A$9:$W$200,23,0)</f>
        <v>9</v>
      </c>
      <c r="E129" s="18">
        <v>28</v>
      </c>
      <c r="F129" s="18"/>
      <c r="G129" s="18"/>
      <c r="H129" s="12">
        <f t="shared" si="27"/>
        <v>28</v>
      </c>
      <c r="I129" s="18">
        <v>11</v>
      </c>
      <c r="J129" s="18"/>
      <c r="K129" s="18"/>
      <c r="L129" s="12">
        <f t="shared" si="16"/>
        <v>11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26</v>
      </c>
      <c r="W129" s="18">
        <v>26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VLOOKUP($A130,'22.6'!$A$9:$W$200,23,0)</f>
        <v>20</v>
      </c>
      <c r="E130" s="18">
        <v>28</v>
      </c>
      <c r="F130" s="18"/>
      <c r="G130" s="18"/>
      <c r="H130" s="12">
        <f t="shared" si="12"/>
        <v>28</v>
      </c>
      <c r="I130" s="18">
        <v>5</v>
      </c>
      <c r="J130" s="18"/>
      <c r="K130" s="18"/>
      <c r="L130" s="12">
        <f t="shared" si="16"/>
        <v>5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43</v>
      </c>
      <c r="W130" s="18">
        <f>28+15</f>
        <v>43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1</v>
      </c>
      <c r="E131" s="18">
        <v>3</v>
      </c>
      <c r="F131" s="18"/>
      <c r="G131" s="18"/>
      <c r="H131" s="12">
        <f t="shared" si="12"/>
        <v>3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4</v>
      </c>
      <c r="W131" s="18">
        <v>4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VLOOKUP($A132,'22.6'!$A$9:$W$200,23,0)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VLOOKUP($A133,'22.6'!$A$9:$W$200,23,0)</f>
        <v>0</v>
      </c>
      <c r="E133" s="18">
        <v>20</v>
      </c>
      <c r="F133" s="18"/>
      <c r="G133" s="18"/>
      <c r="H133" s="12">
        <f t="shared" ref="H133:H156" si="31">SUM(E133:G133)</f>
        <v>20</v>
      </c>
      <c r="I133" s="18">
        <v>1</v>
      </c>
      <c r="J133" s="18"/>
      <c r="K133" s="18"/>
      <c r="L133" s="12">
        <f t="shared" si="16"/>
        <v>1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19</v>
      </c>
      <c r="W133" s="18">
        <v>19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VLOOKUP($A134,'22.6'!$A$9:$W$200,23,0)</f>
        <v>0</v>
      </c>
      <c r="E134" s="18">
        <v>15</v>
      </c>
      <c r="F134" s="18"/>
      <c r="G134" s="18"/>
      <c r="H134" s="12">
        <f t="shared" si="31"/>
        <v>15</v>
      </c>
      <c r="I134" s="18"/>
      <c r="J134" s="18"/>
      <c r="K134" s="18"/>
      <c r="L134" s="12">
        <f t="shared" si="16"/>
        <v>0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15</v>
      </c>
      <c r="W134" s="18">
        <v>15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VLOOKUP($A135,'22.6'!$A$9:$W$200,23,0)</f>
        <v>0</v>
      </c>
      <c r="E135" s="18">
        <v>15</v>
      </c>
      <c r="F135" s="18"/>
      <c r="G135" s="18"/>
      <c r="H135" s="12">
        <f t="shared" si="31"/>
        <v>15</v>
      </c>
      <c r="I135" s="18">
        <v>2</v>
      </c>
      <c r="J135" s="18"/>
      <c r="K135" s="18"/>
      <c r="L135" s="12">
        <f t="shared" si="16"/>
        <v>2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13</v>
      </c>
      <c r="W135" s="18">
        <v>13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VLOOKUP($A136,'22.6'!$A$9:$W$200,23,0)</f>
        <v>9</v>
      </c>
      <c r="E136" s="18">
        <v>40</v>
      </c>
      <c r="F136" s="18"/>
      <c r="G136" s="18"/>
      <c r="H136" s="12">
        <f>SUM(E136:G136)</f>
        <v>40</v>
      </c>
      <c r="I136" s="18">
        <v>13</v>
      </c>
      <c r="J136" s="18"/>
      <c r="K136" s="18"/>
      <c r="L136" s="12">
        <f t="shared" si="16"/>
        <v>13</v>
      </c>
      <c r="M136" s="18"/>
      <c r="N136" s="18"/>
      <c r="O136" s="18"/>
      <c r="P136" s="18"/>
      <c r="Q136" s="18"/>
      <c r="R136" s="14">
        <f t="shared" si="20"/>
        <v>0</v>
      </c>
      <c r="S136" s="18">
        <v>3</v>
      </c>
      <c r="T136" s="18"/>
      <c r="U136" s="12">
        <f t="shared" si="32"/>
        <v>3</v>
      </c>
      <c r="V136" s="12">
        <f t="shared" si="33"/>
        <v>33</v>
      </c>
      <c r="W136" s="18">
        <f>14+19</f>
        <v>33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VLOOKUP($A137,'22.6'!$A$9:$W$200,23,0)</f>
        <v>0</v>
      </c>
      <c r="E137" s="18">
        <v>30</v>
      </c>
      <c r="F137" s="18"/>
      <c r="G137" s="18"/>
      <c r="H137" s="12">
        <f>SUM(E137:G137)</f>
        <v>30</v>
      </c>
      <c r="I137" s="18">
        <v>3</v>
      </c>
      <c r="J137" s="18"/>
      <c r="K137" s="18"/>
      <c r="L137" s="12">
        <f t="shared" si="16"/>
        <v>3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27</v>
      </c>
      <c r="W137" s="18">
        <v>27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VLOOKUP($A138,'22.6'!$A$9:$W$200,23,0)</f>
        <v>0</v>
      </c>
      <c r="E138" s="18"/>
      <c r="F138" s="18"/>
      <c r="G138" s="18"/>
      <c r="H138" s="12">
        <f>SUM(E138:G138)</f>
        <v>0</v>
      </c>
      <c r="I138" s="18"/>
      <c r="J138" s="18"/>
      <c r="K138" s="18"/>
      <c r="L138" s="12">
        <f t="shared" ref="L138:L198" si="35">SUM(I138:K138)</f>
        <v>0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VLOOKUP($A139,'22.6'!$A$9:$W$200,23,0)</f>
        <v>0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VLOOKUP($A140,'22.6'!$A$9:$W$200,23,0)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VLOOKUP($A141,'22.6'!$A$9:$W$200,23,0)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VLOOKUP($A142,'22.6'!$A$9:$W$200,23,0)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VLOOKUP($A143,'22.6'!$A$9:$W$200,23,0)</f>
        <v>7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VLOOKUP($A144,'22.6'!$A$9:$W$200,23,0)</f>
        <v>4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4</v>
      </c>
      <c r="W144" s="18">
        <v>4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VLOOKUP($A145,'22.6'!$A$9:$W$200,23,0)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VLOOKUP($A146,'22.6'!$A$9:$W$200,23,0)</f>
        <v>5</v>
      </c>
      <c r="E146" s="18"/>
      <c r="F146" s="18"/>
      <c r="G146" s="18"/>
      <c r="H146" s="12">
        <f t="shared" si="31"/>
        <v>0</v>
      </c>
      <c r="I146" s="18">
        <v>2</v>
      </c>
      <c r="J146" s="18"/>
      <c r="K146" s="18"/>
      <c r="L146" s="12">
        <f t="shared" si="35"/>
        <v>2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3</v>
      </c>
      <c r="W146" s="18">
        <v>3</v>
      </c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VLOOKUP($A147,'22.6'!$A$9:$W$200,23,0)</f>
        <v>6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6</v>
      </c>
      <c r="W147" s="18">
        <v>6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VLOOKUP($A148,'22.6'!$A$9:$W$200,23,0)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VLOOKUP($A149,'22.6'!$A$9:$W$200,23,0)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VLOOKUP($A150,'22.6'!$A$9:$W$200,23,0)</f>
        <v>6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6</v>
      </c>
      <c r="W150" s="18">
        <v>6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VLOOKUP($A151,'22.6'!$A$9:$W$200,23,0)</f>
        <v>0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0</v>
      </c>
      <c r="W151" s="18"/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VLOOKUP($A152,'22.6'!$A$9:$W$200,23,0)</f>
        <v>4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4</v>
      </c>
      <c r="W152" s="18">
        <v>4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VLOOKUP($A153,'22.6'!$A$9:$W$200,23,0)</f>
        <v>7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7</v>
      </c>
      <c r="W153" s="18">
        <v>7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VLOOKUP($A154,'22.6'!$A$9:$W$200,23,0)</f>
        <v>0</v>
      </c>
      <c r="E154" s="18"/>
      <c r="F154" s="18"/>
      <c r="G154" s="18"/>
      <c r="H154" s="12">
        <f t="shared" si="31"/>
        <v>0</v>
      </c>
      <c r="I154" s="18"/>
      <c r="J154" s="18"/>
      <c r="K154" s="18"/>
      <c r="L154" s="12">
        <f t="shared" si="35"/>
        <v>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0</v>
      </c>
      <c r="W154" s="18"/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VLOOKUP($A155,'22.6'!$A$9:$W$200,23,0)</f>
        <v>15</v>
      </c>
      <c r="E155" s="18"/>
      <c r="F155" s="18"/>
      <c r="G155" s="18"/>
      <c r="H155" s="12">
        <f t="shared" si="31"/>
        <v>0</v>
      </c>
      <c r="I155" s="18">
        <v>13</v>
      </c>
      <c r="J155" s="18"/>
      <c r="K155" s="18"/>
      <c r="L155" s="12">
        <f t="shared" si="35"/>
        <v>13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2</v>
      </c>
      <c r="W155" s="18">
        <v>2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VLOOKUP($A156,'22.6'!$A$9:$W$200,23,0)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VLOOKUP($A157,'22.6'!$A$9:$W$200,23,0)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VLOOKUP($A158,'22.6'!$A$9:$W$200,23,0)</f>
        <v>0</v>
      </c>
      <c r="E158" s="18"/>
      <c r="F158" s="18"/>
      <c r="G158" s="18"/>
      <c r="H158" s="12">
        <f t="shared" ref="H158:H197" si="41">SUM(E158:G158)</f>
        <v>0</v>
      </c>
      <c r="I158" s="18"/>
      <c r="J158" s="18"/>
      <c r="K158" s="18"/>
      <c r="L158" s="12">
        <f t="shared" si="35"/>
        <v>0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VLOOKUP($A159,'22.6'!$A$9:$W$200,23,0)</f>
        <v>0</v>
      </c>
      <c r="E159" s="18">
        <v>3</v>
      </c>
      <c r="F159" s="18"/>
      <c r="G159" s="18"/>
      <c r="H159" s="12">
        <f t="shared" si="41"/>
        <v>3</v>
      </c>
      <c r="I159" s="18">
        <v>3</v>
      </c>
      <c r="J159" s="18"/>
      <c r="K159" s="18"/>
      <c r="L159" s="12">
        <f t="shared" si="35"/>
        <v>3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VLOOKUP($A160,'22.6'!$A$9:$W$200,23,0)</f>
        <v>0</v>
      </c>
      <c r="E160" s="18">
        <v>6</v>
      </c>
      <c r="F160" s="18"/>
      <c r="G160" s="18"/>
      <c r="H160" s="12">
        <f t="shared" si="41"/>
        <v>6</v>
      </c>
      <c r="I160" s="18">
        <v>6</v>
      </c>
      <c r="J160" s="18"/>
      <c r="K160" s="18"/>
      <c r="L160" s="12">
        <f t="shared" si="35"/>
        <v>6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VLOOKUP($A161,'22.6'!$A$9:$W$200,23,0)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VLOOKUP($A162,'22.6'!$A$9:$W$200,23,0)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VLOOKUP($A163,'22.6'!$A$9:$W$200,23,0)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VLOOKUP($A164,'22.6'!$A$9:$W$200,23,0)</f>
        <v>0</v>
      </c>
      <c r="E164" s="18">
        <v>1</v>
      </c>
      <c r="F164" s="18"/>
      <c r="G164" s="18"/>
      <c r="H164" s="12">
        <f t="shared" si="41"/>
        <v>1</v>
      </c>
      <c r="I164" s="18">
        <v>1</v>
      </c>
      <c r="J164" s="18"/>
      <c r="K164" s="18"/>
      <c r="L164" s="12">
        <f t="shared" si="35"/>
        <v>1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VLOOKUP($A165,'22.6'!$A$9:$W$200,23,0)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VLOOKUP($A166,'22.6'!$A$9:$W$200,23,0)</f>
        <v>0</v>
      </c>
      <c r="E166" s="18">
        <v>2</v>
      </c>
      <c r="F166" s="18"/>
      <c r="G166" s="18"/>
      <c r="H166" s="12">
        <f t="shared" si="41"/>
        <v>2</v>
      </c>
      <c r="I166" s="18">
        <v>2</v>
      </c>
      <c r="J166" s="18"/>
      <c r="K166" s="18"/>
      <c r="L166" s="12">
        <f t="shared" si="35"/>
        <v>2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VLOOKUP($A167,'22.6'!$A$9:$W$200,23,0)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VLOOKUP($A168,'22.6'!$A$9:$W$200,23,0)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VLOOKUP($A169,'22.6'!$A$9:$W$200,23,0)</f>
        <v>0</v>
      </c>
      <c r="E169" s="18">
        <v>7</v>
      </c>
      <c r="F169" s="18"/>
      <c r="G169" s="18"/>
      <c r="H169" s="12">
        <f>SUM(E169:G169)</f>
        <v>7</v>
      </c>
      <c r="I169" s="18">
        <v>7</v>
      </c>
      <c r="J169" s="18"/>
      <c r="K169" s="18"/>
      <c r="L169" s="12">
        <f t="shared" si="35"/>
        <v>7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VLOOKUP($A170,'22.6'!$A$9:$W$200,23,0)</f>
        <v>0</v>
      </c>
      <c r="E170" s="18">
        <v>2</v>
      </c>
      <c r="F170" s="18"/>
      <c r="G170" s="18"/>
      <c r="H170" s="12">
        <f>SUM(E170:G170)</f>
        <v>2</v>
      </c>
      <c r="I170" s="18">
        <v>2</v>
      </c>
      <c r="J170" s="18"/>
      <c r="K170" s="18"/>
      <c r="L170" s="12">
        <f t="shared" si="35"/>
        <v>2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VLOOKUP($A171,'22.6'!$A$9:$W$200,23,0)</f>
        <v>0</v>
      </c>
      <c r="E171" s="18">
        <v>2</v>
      </c>
      <c r="F171" s="18"/>
      <c r="G171" s="18"/>
      <c r="H171" s="12">
        <f>SUM(E171:G171)</f>
        <v>2</v>
      </c>
      <c r="I171" s="18">
        <v>2</v>
      </c>
      <c r="J171" s="18"/>
      <c r="K171" s="18"/>
      <c r="L171" s="12">
        <f t="shared" si="35"/>
        <v>2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VLOOKUP($A172,'22.6'!$A$9:$W$200,23,0)</f>
        <v>0</v>
      </c>
      <c r="E172" s="18"/>
      <c r="F172" s="18"/>
      <c r="G172" s="18"/>
      <c r="H172" s="12">
        <f t="shared" si="41"/>
        <v>0</v>
      </c>
      <c r="I172" s="18"/>
      <c r="J172" s="18"/>
      <c r="K172" s="18"/>
      <c r="L172" s="12">
        <f t="shared" si="35"/>
        <v>0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VLOOKUP($A173,'22.6'!$A$9:$W$200,23,0)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VLOOKUP($A174,'22.6'!$A$9:$W$200,23,0)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VLOOKUP($A175,'22.6'!$A$9:$W$200,23,0)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VLOOKUP($A176,'22.6'!$A$9:$W$200,23,0)</f>
        <v>24</v>
      </c>
      <c r="E176" s="18"/>
      <c r="F176" s="18"/>
      <c r="G176" s="18"/>
      <c r="H176" s="12">
        <f>SUM(E176:G176)</f>
        <v>0</v>
      </c>
      <c r="I176" s="18">
        <v>1</v>
      </c>
      <c r="J176" s="18"/>
      <c r="K176" s="18"/>
      <c r="L176" s="12">
        <f t="shared" si="35"/>
        <v>1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23</v>
      </c>
      <c r="W176" s="18">
        <v>23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VLOOKUP($A177,'22.6'!$A$9:$W$200,23,0)</f>
        <v>112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111</v>
      </c>
      <c r="W177" s="18">
        <f>96+15</f>
        <v>111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VLOOKUP($A178,'22.6'!$A$9:$W$200,23,0)</f>
        <v>0</v>
      </c>
      <c r="E178" s="18"/>
      <c r="F178" s="18"/>
      <c r="G178" s="18"/>
      <c r="H178" s="12">
        <f t="shared" si="41"/>
        <v>0</v>
      </c>
      <c r="I178" s="18"/>
      <c r="J178" s="18"/>
      <c r="K178" s="18"/>
      <c r="L178" s="12">
        <f t="shared" si="35"/>
        <v>0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0</v>
      </c>
      <c r="W178" s="18"/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VLOOKUP($A179,'22.6'!$A$9:$W$200,23,0)</f>
        <v>0</v>
      </c>
      <c r="E179" s="18">
        <v>2</v>
      </c>
      <c r="F179" s="18"/>
      <c r="G179" s="18"/>
      <c r="H179" s="12">
        <f t="shared" si="41"/>
        <v>2</v>
      </c>
      <c r="I179" s="18">
        <v>2</v>
      </c>
      <c r="J179" s="18"/>
      <c r="K179" s="18"/>
      <c r="L179" s="12">
        <f t="shared" si="35"/>
        <v>2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VLOOKUP($A180,'22.6'!$A$9:$W$200,23,0)</f>
        <v>0</v>
      </c>
      <c r="E180" s="18"/>
      <c r="F180" s="18"/>
      <c r="G180" s="18"/>
      <c r="H180" s="12">
        <f t="shared" si="41"/>
        <v>0</v>
      </c>
      <c r="I180" s="18"/>
      <c r="J180" s="18"/>
      <c r="K180" s="18"/>
      <c r="L180" s="12">
        <f t="shared" si="35"/>
        <v>0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VLOOKUP($A181,'22.6'!$A$9:$W$200,23,0)</f>
        <v>0</v>
      </c>
      <c r="E181" s="18">
        <v>6</v>
      </c>
      <c r="F181" s="18"/>
      <c r="G181" s="18"/>
      <c r="H181" s="12">
        <f t="shared" si="41"/>
        <v>6</v>
      </c>
      <c r="I181" s="18">
        <v>6</v>
      </c>
      <c r="J181" s="18"/>
      <c r="K181" s="18"/>
      <c r="L181" s="12">
        <f t="shared" si="35"/>
        <v>6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VLOOKUP($A182,'22.6'!$A$9:$W$200,23,0)</f>
        <v>0</v>
      </c>
      <c r="E182" s="18">
        <v>1</v>
      </c>
      <c r="F182" s="18"/>
      <c r="G182" s="18"/>
      <c r="H182" s="12">
        <f t="shared" si="41"/>
        <v>1</v>
      </c>
      <c r="I182" s="18">
        <v>1</v>
      </c>
      <c r="J182" s="18"/>
      <c r="K182" s="18"/>
      <c r="L182" s="12">
        <f t="shared" si="35"/>
        <v>1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VLOOKUP($A183,'22.6'!$A$9:$W$200,23,0)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VLOOKUP($A184,'22.6'!$A$9:$W$200,23,0)</f>
        <v>7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6</v>
      </c>
      <c r="W184" s="18">
        <v>6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VLOOKUP($A185,'22.6'!$A$9:$W$200,23,0)</f>
        <v>68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67</v>
      </c>
      <c r="W185" s="18">
        <v>67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VLOOKUP($A186,'22.6'!$A$9:$W$200,23,0)</f>
        <v>73</v>
      </c>
      <c r="E186" s="18"/>
      <c r="F186" s="18"/>
      <c r="G186" s="18"/>
      <c r="H186" s="12">
        <f t="shared" si="41"/>
        <v>0</v>
      </c>
      <c r="I186" s="18">
        <v>1</v>
      </c>
      <c r="J186" s="18"/>
      <c r="K186" s="18"/>
      <c r="L186" s="12">
        <f t="shared" si="35"/>
        <v>1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72</v>
      </c>
      <c r="W186" s="18">
        <f>54+18</f>
        <v>72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VLOOKUP($A187,'22.6'!$A$9:$W$200,23,0)</f>
        <v>208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208</v>
      </c>
      <c r="W187" s="18">
        <f>192+16</f>
        <v>208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VLOOKUP($A188,'22.6'!$A$9:$W$200,23,0)</f>
        <v>83</v>
      </c>
      <c r="E188" s="18"/>
      <c r="F188" s="18"/>
      <c r="G188" s="18"/>
      <c r="H188" s="12">
        <f t="shared" si="41"/>
        <v>0</v>
      </c>
      <c r="I188" s="18">
        <v>2</v>
      </c>
      <c r="J188" s="18"/>
      <c r="K188" s="18"/>
      <c r="L188" s="12">
        <f t="shared" si="35"/>
        <v>2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81</v>
      </c>
      <c r="W188" s="18">
        <v>81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VLOOKUP($A189,'22.6'!$A$9:$W$200,23,0)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VLOOKUP($A190,'22.6'!$A$9:$W$200,23,0)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VLOOKUP($A191,'22.6'!$A$9:$W$200,23,0)</f>
        <v>0</v>
      </c>
      <c r="E191" s="18">
        <v>1</v>
      </c>
      <c r="F191" s="18"/>
      <c r="G191" s="18"/>
      <c r="H191" s="12">
        <f t="shared" si="41"/>
        <v>1</v>
      </c>
      <c r="I191" s="18">
        <v>1</v>
      </c>
      <c r="J191" s="18"/>
      <c r="K191" s="18"/>
      <c r="L191" s="12">
        <f t="shared" si="35"/>
        <v>1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VLOOKUP($A192,'22.6'!$A$9:$W$200,23,0)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VLOOKUP($A193,'22.6'!$A$9:$W$200,23,0)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VLOOKUP($A194,'22.6'!$A$9:$W$200,23,0)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VLOOKUP($A195,'22.6'!$A$9:$W$200,23,0)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VLOOKUP($A196,'22.6'!$A$9:$W$200,23,0)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VLOOKUP($A197,'22.6'!$A$9:$W$200,23,0)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902</v>
      </c>
      <c r="E200" s="34"/>
      <c r="F200" s="34"/>
      <c r="G200" s="34"/>
      <c r="H200" s="34"/>
      <c r="I200" s="33">
        <f>SUM(I9:I198)</f>
        <v>408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7</v>
      </c>
      <c r="S200" s="33">
        <f>SUM(S9:S198)</f>
        <v>85</v>
      </c>
      <c r="T200" s="34"/>
      <c r="U200" s="34"/>
      <c r="V200" s="35"/>
      <c r="W200" s="33">
        <f>SUM(W9:W198)</f>
        <v>968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Y70:Y71"/>
    <mergeCell ref="Y74:Y75"/>
    <mergeCell ref="Y76:Y77"/>
    <mergeCell ref="Y114:Y115"/>
    <mergeCell ref="Y119:Y120"/>
    <mergeCell ref="O6:Q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Y44:Y46"/>
    <mergeCell ref="Y42:Y43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327" priority="34" stopIfTrue="1"/>
  </conditionalFormatting>
  <conditionalFormatting sqref="B132">
    <cfRule type="duplicateValues" dxfId="326" priority="33" stopIfTrue="1"/>
  </conditionalFormatting>
  <conditionalFormatting sqref="B118">
    <cfRule type="duplicateValues" dxfId="325" priority="32" stopIfTrue="1"/>
  </conditionalFormatting>
  <conditionalFormatting sqref="B198">
    <cfRule type="duplicateValues" dxfId="324" priority="31" stopIfTrue="1"/>
  </conditionalFormatting>
  <conditionalFormatting sqref="B201:B274">
    <cfRule type="duplicateValues" dxfId="323" priority="30" stopIfTrue="1"/>
  </conditionalFormatting>
  <conditionalFormatting sqref="B200">
    <cfRule type="duplicateValues" dxfId="322" priority="29" stopIfTrue="1"/>
  </conditionalFormatting>
  <conditionalFormatting sqref="I202">
    <cfRule type="duplicateValues" dxfId="321" priority="28" stopIfTrue="1"/>
  </conditionalFormatting>
  <conditionalFormatting sqref="I202">
    <cfRule type="duplicateValues" dxfId="320" priority="25" stopIfTrue="1"/>
    <cfRule type="duplicateValues" dxfId="319" priority="26" stopIfTrue="1"/>
    <cfRule type="duplicateValues" dxfId="318" priority="27" stopIfTrue="1"/>
  </conditionalFormatting>
  <conditionalFormatting sqref="B20">
    <cfRule type="duplicateValues" dxfId="317" priority="19" stopIfTrue="1"/>
  </conditionalFormatting>
  <conditionalFormatting sqref="B20">
    <cfRule type="duplicateValues" dxfId="316" priority="20" stopIfTrue="1"/>
  </conditionalFormatting>
  <conditionalFormatting sqref="B20">
    <cfRule type="duplicateValues" dxfId="315" priority="21" stopIfTrue="1"/>
  </conditionalFormatting>
  <conditionalFormatting sqref="B20">
    <cfRule type="duplicateValues" dxfId="314" priority="22" stopIfTrue="1"/>
    <cfRule type="duplicateValues" dxfId="313" priority="23" stopIfTrue="1"/>
    <cfRule type="duplicateValues" dxfId="312" priority="24" stopIfTrue="1"/>
  </conditionalFormatting>
  <conditionalFormatting sqref="A20:A25">
    <cfRule type="duplicateValues" dxfId="311" priority="18" stopIfTrue="1"/>
  </conditionalFormatting>
  <conditionalFormatting sqref="A26">
    <cfRule type="duplicateValues" dxfId="310" priority="17" stopIfTrue="1"/>
  </conditionalFormatting>
  <conditionalFormatting sqref="A27">
    <cfRule type="duplicateValues" dxfId="309" priority="16" stopIfTrue="1"/>
  </conditionalFormatting>
  <conditionalFormatting sqref="A28">
    <cfRule type="duplicateValues" dxfId="308" priority="15" stopIfTrue="1"/>
  </conditionalFormatting>
  <conditionalFormatting sqref="A29">
    <cfRule type="duplicateValues" dxfId="307" priority="14" stopIfTrue="1"/>
  </conditionalFormatting>
  <conditionalFormatting sqref="A30">
    <cfRule type="duplicateValues" dxfId="306" priority="13" stopIfTrue="1"/>
  </conditionalFormatting>
  <conditionalFormatting sqref="B275:B65318 B200 B5 B8:B19 B119:B131 B21:B117 B133:B197">
    <cfRule type="duplicateValues" dxfId="305" priority="35" stopIfTrue="1"/>
  </conditionalFormatting>
  <conditionalFormatting sqref="B275:B65318 B200 B5 B8:B19 B102:B117 B119:B131 B21:B99 B133:B197">
    <cfRule type="duplicateValues" dxfId="304" priority="36" stopIfTrue="1"/>
  </conditionalFormatting>
  <conditionalFormatting sqref="A200:A65318 A1:A5 A8:A19 A31:A198">
    <cfRule type="duplicateValues" dxfId="303" priority="37" stopIfTrue="1"/>
  </conditionalFormatting>
  <conditionalFormatting sqref="B200:B65318 B5 B8:B19 B21:B198">
    <cfRule type="duplicateValues" dxfId="302" priority="38" stopIfTrue="1"/>
  </conditionalFormatting>
  <conditionalFormatting sqref="B200:B65318 B1:B5 B8:B19 B21:B198">
    <cfRule type="duplicateValues" dxfId="301" priority="39" stopIfTrue="1"/>
    <cfRule type="duplicateValues" dxfId="300" priority="40" stopIfTrue="1"/>
    <cfRule type="duplicateValues" dxfId="299" priority="41" stopIfTrue="1"/>
  </conditionalFormatting>
  <conditionalFormatting sqref="Y17">
    <cfRule type="duplicateValues" dxfId="298" priority="7" stopIfTrue="1"/>
  </conditionalFormatting>
  <conditionalFormatting sqref="Y17">
    <cfRule type="duplicateValues" dxfId="297" priority="8" stopIfTrue="1"/>
  </conditionalFormatting>
  <conditionalFormatting sqref="Y17">
    <cfRule type="duplicateValues" dxfId="296" priority="9" stopIfTrue="1"/>
  </conditionalFormatting>
  <conditionalFormatting sqref="Y17">
    <cfRule type="duplicateValues" dxfId="295" priority="10" stopIfTrue="1"/>
    <cfRule type="duplicateValues" dxfId="294" priority="11" stopIfTrue="1"/>
    <cfRule type="duplicateValues" dxfId="293" priority="12" stopIfTrue="1"/>
  </conditionalFormatting>
  <conditionalFormatting sqref="Y13">
    <cfRule type="duplicateValues" dxfId="292" priority="1" stopIfTrue="1"/>
  </conditionalFormatting>
  <conditionalFormatting sqref="Y13">
    <cfRule type="duplicateValues" dxfId="291" priority="2" stopIfTrue="1"/>
  </conditionalFormatting>
  <conditionalFormatting sqref="Y13">
    <cfRule type="duplicateValues" dxfId="290" priority="3" stopIfTrue="1"/>
  </conditionalFormatting>
  <conditionalFormatting sqref="Y13">
    <cfRule type="duplicateValues" dxfId="289" priority="4" stopIfTrue="1"/>
    <cfRule type="duplicateValues" dxfId="288" priority="5" stopIfTrue="1"/>
    <cfRule type="duplicateValues" dxfId="28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B202" sqref="B202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68" t="s">
        <v>3</v>
      </c>
      <c r="B4" s="5">
        <v>42545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0" t="s">
        <v>29</v>
      </c>
      <c r="P7" s="70" t="s">
        <v>30</v>
      </c>
      <c r="Q7" s="69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VLOOKUP($A9,'23.6'!$A$9:$W$200,23,0)</f>
        <v>0</v>
      </c>
      <c r="E9" s="18">
        <v>15</v>
      </c>
      <c r="F9" s="18"/>
      <c r="G9" s="18"/>
      <c r="H9" s="12">
        <f>SUM(E9:G9)</f>
        <v>15</v>
      </c>
      <c r="I9" s="18">
        <v>15</v>
      </c>
      <c r="J9" s="18"/>
      <c r="K9" s="18"/>
      <c r="L9" s="12">
        <f>SUM(I9:K9)</f>
        <v>15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VLOOKUP($A10,'23.6'!$A$9:$W$200,23,0)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6</v>
      </c>
      <c r="J10" s="18"/>
      <c r="K10" s="18"/>
      <c r="L10" s="12">
        <f t="shared" ref="L10:L73" si="4">SUM(I10:K10)</f>
        <v>6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VLOOKUP($A11,'23.6'!$A$9:$W$200,23,0)</f>
        <v>0</v>
      </c>
      <c r="E11" s="18">
        <v>6</v>
      </c>
      <c r="F11" s="18"/>
      <c r="G11" s="18"/>
      <c r="H11" s="12">
        <f t="shared" si="3"/>
        <v>6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VLOOKUP($A12,'23.6'!$A$9:$W$200,23,0)</f>
        <v>0</v>
      </c>
      <c r="E12" s="18">
        <v>16</v>
      </c>
      <c r="F12" s="18"/>
      <c r="G12" s="18"/>
      <c r="H12" s="12">
        <f t="shared" si="3"/>
        <v>16</v>
      </c>
      <c r="I12" s="18">
        <v>14</v>
      </c>
      <c r="J12" s="18"/>
      <c r="K12" s="18"/>
      <c r="L12" s="12">
        <f t="shared" si="4"/>
        <v>14</v>
      </c>
      <c r="M12" s="18"/>
      <c r="N12" s="18"/>
      <c r="O12" s="18"/>
      <c r="P12" s="18"/>
      <c r="Q12" s="18"/>
      <c r="R12" s="14">
        <f t="shared" si="5"/>
        <v>0</v>
      </c>
      <c r="S12" s="18">
        <v>2</v>
      </c>
      <c r="T12" s="18"/>
      <c r="U12" s="12">
        <f t="shared" si="0"/>
        <v>2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VLOOKUP($A13,'23.6'!$A$9:$W$200,23,0)</f>
        <v>0</v>
      </c>
      <c r="E13" s="18">
        <v>10</v>
      </c>
      <c r="F13" s="18"/>
      <c r="G13" s="18"/>
      <c r="H13" s="12">
        <f t="shared" si="3"/>
        <v>10</v>
      </c>
      <c r="I13" s="18">
        <v>6</v>
      </c>
      <c r="J13" s="18"/>
      <c r="K13" s="18"/>
      <c r="L13" s="12">
        <f t="shared" si="4"/>
        <v>6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4</v>
      </c>
      <c r="W13" s="18">
        <v>4</v>
      </c>
      <c r="X13" s="19">
        <f t="shared" si="2"/>
        <v>0</v>
      </c>
      <c r="Y13" s="22"/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VLOOKUP($A14,'23.6'!$A$9:$W$200,23,0)</f>
        <v>0</v>
      </c>
      <c r="E14" s="18"/>
      <c r="F14" s="18"/>
      <c r="G14" s="18"/>
      <c r="H14" s="12">
        <f t="shared" si="3"/>
        <v>0</v>
      </c>
      <c r="I14" s="18"/>
      <c r="J14" s="18"/>
      <c r="K14" s="18"/>
      <c r="L14" s="12">
        <f t="shared" si="4"/>
        <v>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VLOOKUP($A15,'23.6'!$A$9:$W$200,23,0)</f>
        <v>0</v>
      </c>
      <c r="E15" s="18">
        <v>6</v>
      </c>
      <c r="F15" s="18"/>
      <c r="G15" s="18"/>
      <c r="H15" s="12">
        <f t="shared" si="3"/>
        <v>6</v>
      </c>
      <c r="I15" s="18">
        <v>6</v>
      </c>
      <c r="J15" s="18"/>
      <c r="K15" s="18"/>
      <c r="L15" s="12">
        <f t="shared" si="4"/>
        <v>6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VLOOKUP($A16,'23.6'!$A$9:$W$200,23,0)</f>
        <v>0</v>
      </c>
      <c r="E16" s="18">
        <v>6</v>
      </c>
      <c r="F16" s="18"/>
      <c r="G16" s="18"/>
      <c r="H16" s="12">
        <f t="shared" si="3"/>
        <v>6</v>
      </c>
      <c r="I16" s="18">
        <v>3</v>
      </c>
      <c r="J16" s="18"/>
      <c r="K16" s="18"/>
      <c r="L16" s="12">
        <f t="shared" si="4"/>
        <v>3</v>
      </c>
      <c r="M16" s="18"/>
      <c r="N16" s="18"/>
      <c r="O16" s="18"/>
      <c r="P16" s="18"/>
      <c r="Q16" s="18"/>
      <c r="R16" s="14">
        <f t="shared" si="5"/>
        <v>0</v>
      </c>
      <c r="S16" s="18">
        <v>3</v>
      </c>
      <c r="T16" s="18"/>
      <c r="U16" s="12">
        <f t="shared" si="0"/>
        <v>3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VLOOKUP($A17,'23.6'!$A$9:$W$200,23,0)</f>
        <v>0</v>
      </c>
      <c r="E17" s="18">
        <v>6</v>
      </c>
      <c r="F17" s="18"/>
      <c r="G17" s="18"/>
      <c r="H17" s="12">
        <f>SUM(E17:G17)</f>
        <v>6</v>
      </c>
      <c r="I17" s="18">
        <v>5</v>
      </c>
      <c r="J17" s="18"/>
      <c r="K17" s="18"/>
      <c r="L17" s="12">
        <f t="shared" si="4"/>
        <v>5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VLOOKUP($A18,'23.6'!$A$9:$W$200,23,0)</f>
        <v>0</v>
      </c>
      <c r="E18" s="18">
        <v>16</v>
      </c>
      <c r="F18" s="18"/>
      <c r="G18" s="18"/>
      <c r="H18" s="12">
        <f>SUM(E18:G18)</f>
        <v>16</v>
      </c>
      <c r="I18" s="18">
        <v>15</v>
      </c>
      <c r="J18" s="18"/>
      <c r="K18" s="18"/>
      <c r="L18" s="12">
        <f t="shared" si="4"/>
        <v>15</v>
      </c>
      <c r="M18" s="18"/>
      <c r="N18" s="18"/>
      <c r="O18" s="18"/>
      <c r="P18" s="18"/>
      <c r="Q18" s="18">
        <v>1</v>
      </c>
      <c r="R18" s="14">
        <f>SUM(M18:Q18)</f>
        <v>1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VLOOKUP($A19,'23.6'!$A$9:$W$200,23,0)</f>
        <v>0</v>
      </c>
      <c r="E19" s="18">
        <v>6</v>
      </c>
      <c r="F19" s="18"/>
      <c r="G19" s="18"/>
      <c r="H19" s="12">
        <f>SUM(E19:G19)</f>
        <v>6</v>
      </c>
      <c r="I19" s="18">
        <v>3</v>
      </c>
      <c r="J19" s="18"/>
      <c r="K19" s="18"/>
      <c r="L19" s="12">
        <f t="shared" si="4"/>
        <v>3</v>
      </c>
      <c r="M19" s="18"/>
      <c r="N19" s="18"/>
      <c r="O19" s="18"/>
      <c r="P19" s="18"/>
      <c r="Q19" s="18"/>
      <c r="R19" s="14">
        <f>SUM(M19:Q19)</f>
        <v>0</v>
      </c>
      <c r="S19" s="18">
        <v>3</v>
      </c>
      <c r="T19" s="18"/>
      <c r="U19" s="12">
        <f>S19+T19</f>
        <v>3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VLOOKUP($A20,'23.6'!$A$9:$W$200,23,0)</f>
        <v>0</v>
      </c>
      <c r="E20" s="18">
        <v>6</v>
      </c>
      <c r="F20" s="18"/>
      <c r="G20" s="18"/>
      <c r="H20" s="12">
        <f t="shared" si="3"/>
        <v>6</v>
      </c>
      <c r="I20" s="18">
        <v>3</v>
      </c>
      <c r="J20" s="18"/>
      <c r="K20" s="18"/>
      <c r="L20" s="12">
        <f t="shared" si="4"/>
        <v>3</v>
      </c>
      <c r="M20" s="18"/>
      <c r="N20" s="18"/>
      <c r="O20" s="18"/>
      <c r="P20" s="18"/>
      <c r="Q20" s="18"/>
      <c r="R20" s="14">
        <f t="shared" si="5"/>
        <v>0</v>
      </c>
      <c r="S20" s="18">
        <v>3</v>
      </c>
      <c r="T20" s="18"/>
      <c r="U20" s="12">
        <f t="shared" si="0"/>
        <v>3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VLOOKUP($A21,'23.6'!$A$9:$W$200,23,0)</f>
        <v>0</v>
      </c>
      <c r="E21" s="18">
        <v>6</v>
      </c>
      <c r="F21" s="18"/>
      <c r="G21" s="18"/>
      <c r="H21" s="12">
        <f t="shared" si="3"/>
        <v>6</v>
      </c>
      <c r="I21" s="18">
        <v>4</v>
      </c>
      <c r="J21" s="18"/>
      <c r="K21" s="18"/>
      <c r="L21" s="12">
        <f t="shared" si="4"/>
        <v>4</v>
      </c>
      <c r="M21" s="18"/>
      <c r="N21" s="18"/>
      <c r="O21" s="18"/>
      <c r="P21" s="18"/>
      <c r="Q21" s="18"/>
      <c r="R21" s="14">
        <f t="shared" si="5"/>
        <v>0</v>
      </c>
      <c r="S21" s="18">
        <v>2</v>
      </c>
      <c r="T21" s="18"/>
      <c r="U21" s="12">
        <f t="shared" si="0"/>
        <v>2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VLOOKUP($A22,'23.6'!$A$9:$W$200,23,0)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VLOOKUP($A23,'23.6'!$A$9:$W$200,23,0)</f>
        <v>2</v>
      </c>
      <c r="E23" s="18"/>
      <c r="F23" s="18"/>
      <c r="G23" s="18"/>
      <c r="H23" s="12">
        <f t="shared" si="3"/>
        <v>0</v>
      </c>
      <c r="I23" s="18">
        <v>2</v>
      </c>
      <c r="J23" s="18"/>
      <c r="K23" s="18"/>
      <c r="L23" s="12">
        <f t="shared" si="4"/>
        <v>2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VLOOKUP($A24,'23.6'!$A$9:$W$200,23,0)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VLOOKUP($A25,'23.6'!$A$9:$W$200,23,0)</f>
        <v>0</v>
      </c>
      <c r="E25" s="18">
        <v>6</v>
      </c>
      <c r="F25" s="18"/>
      <c r="G25" s="18"/>
      <c r="H25" s="12">
        <f t="shared" si="3"/>
        <v>6</v>
      </c>
      <c r="I25" s="18">
        <v>5</v>
      </c>
      <c r="J25" s="18"/>
      <c r="K25" s="18"/>
      <c r="L25" s="12">
        <f t="shared" si="4"/>
        <v>5</v>
      </c>
      <c r="M25" s="18"/>
      <c r="N25" s="18"/>
      <c r="O25" s="18"/>
      <c r="P25" s="18"/>
      <c r="Q25" s="18"/>
      <c r="R25" s="14">
        <f t="shared" si="5"/>
        <v>0</v>
      </c>
      <c r="S25" s="18">
        <v>1</v>
      </c>
      <c r="T25" s="18"/>
      <c r="U25" s="12">
        <f t="shared" si="0"/>
        <v>1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VLOOKUP($A26,'23.6'!$A$9:$W$200,23,0)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VLOOKUP($A27,'23.6'!$A$9:$W$200,23,0)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VLOOKUP($A28,'23.6'!$A$9:$W$200,23,0)</f>
        <v>0</v>
      </c>
      <c r="E28" s="18">
        <v>6</v>
      </c>
      <c r="F28" s="18"/>
      <c r="G28" s="18"/>
      <c r="H28" s="12">
        <f>SUM(E28:G28)</f>
        <v>6</v>
      </c>
      <c r="I28" s="18">
        <v>3</v>
      </c>
      <c r="J28" s="18"/>
      <c r="K28" s="18"/>
      <c r="L28" s="12">
        <f t="shared" si="4"/>
        <v>3</v>
      </c>
      <c r="M28" s="18"/>
      <c r="N28" s="18"/>
      <c r="O28" s="18"/>
      <c r="P28" s="18"/>
      <c r="Q28" s="18"/>
      <c r="R28" s="14">
        <f>SUM(M28:Q28)</f>
        <v>0</v>
      </c>
      <c r="S28" s="18">
        <v>3</v>
      </c>
      <c r="T28" s="18"/>
      <c r="U28" s="12">
        <f>S28+T28</f>
        <v>3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VLOOKUP($A29,'23.6'!$A$9:$W$200,23,0)</f>
        <v>0</v>
      </c>
      <c r="E29" s="18">
        <v>6</v>
      </c>
      <c r="F29" s="18"/>
      <c r="G29" s="18"/>
      <c r="H29" s="12">
        <f t="shared" si="3"/>
        <v>6</v>
      </c>
      <c r="I29" s="18">
        <v>1</v>
      </c>
      <c r="J29" s="18"/>
      <c r="K29" s="18"/>
      <c r="L29" s="12">
        <f t="shared" si="4"/>
        <v>1</v>
      </c>
      <c r="M29" s="18"/>
      <c r="N29" s="18"/>
      <c r="O29" s="18"/>
      <c r="P29" s="18"/>
      <c r="Q29" s="18"/>
      <c r="R29" s="14">
        <f t="shared" si="5"/>
        <v>0</v>
      </c>
      <c r="S29" s="18">
        <v>5</v>
      </c>
      <c r="T29" s="18"/>
      <c r="U29" s="12">
        <f t="shared" si="0"/>
        <v>5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VLOOKUP($A30,'23.6'!$A$9:$W$200,23,0)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VLOOKUP($A31,'23.6'!$A$9:$W$200,23,0)</f>
        <v>0</v>
      </c>
      <c r="E31" s="18">
        <v>6</v>
      </c>
      <c r="F31" s="18"/>
      <c r="G31" s="18"/>
      <c r="H31" s="12">
        <f t="shared" si="3"/>
        <v>6</v>
      </c>
      <c r="I31" s="18">
        <v>2</v>
      </c>
      <c r="J31" s="18"/>
      <c r="K31" s="18"/>
      <c r="L31" s="12">
        <f t="shared" si="4"/>
        <v>2</v>
      </c>
      <c r="M31" s="18"/>
      <c r="N31" s="18"/>
      <c r="O31" s="18"/>
      <c r="P31" s="18"/>
      <c r="Q31" s="18"/>
      <c r="R31" s="14">
        <f t="shared" si="5"/>
        <v>0</v>
      </c>
      <c r="S31" s="18">
        <v>4</v>
      </c>
      <c r="T31" s="18"/>
      <c r="U31" s="12">
        <f t="shared" si="0"/>
        <v>4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VLOOKUP($A32,'23.6'!$A$9:$W$200,23,0)</f>
        <v>0</v>
      </c>
      <c r="E32" s="18">
        <v>6</v>
      </c>
      <c r="F32" s="18"/>
      <c r="G32" s="18"/>
      <c r="H32" s="12">
        <f>SUM(E32:G32)</f>
        <v>6</v>
      </c>
      <c r="I32" s="18">
        <v>3</v>
      </c>
      <c r="J32" s="18"/>
      <c r="K32" s="18"/>
      <c r="L32" s="12">
        <f t="shared" si="4"/>
        <v>3</v>
      </c>
      <c r="M32" s="18"/>
      <c r="N32" s="18"/>
      <c r="O32" s="18"/>
      <c r="P32" s="18"/>
      <c r="Q32" s="18"/>
      <c r="R32" s="14">
        <f>SUM(M32:Q32)</f>
        <v>0</v>
      </c>
      <c r="S32" s="18">
        <v>3</v>
      </c>
      <c r="T32" s="18"/>
      <c r="U32" s="12">
        <f>S32+T32</f>
        <v>3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VLOOKUP($A33,'23.6'!$A$9:$W$200,23,0)</f>
        <v>0</v>
      </c>
      <c r="E33" s="18">
        <v>6</v>
      </c>
      <c r="F33" s="18"/>
      <c r="G33" s="18"/>
      <c r="H33" s="12">
        <f t="shared" si="3"/>
        <v>6</v>
      </c>
      <c r="I33" s="18">
        <v>4</v>
      </c>
      <c r="J33" s="18"/>
      <c r="K33" s="18"/>
      <c r="L33" s="12">
        <f t="shared" si="4"/>
        <v>4</v>
      </c>
      <c r="M33" s="18"/>
      <c r="N33" s="18"/>
      <c r="O33" s="18"/>
      <c r="P33" s="18"/>
      <c r="Q33" s="18"/>
      <c r="R33" s="14">
        <f t="shared" si="5"/>
        <v>0</v>
      </c>
      <c r="S33" s="18">
        <v>2</v>
      </c>
      <c r="T33" s="18"/>
      <c r="U33" s="12">
        <f t="shared" si="0"/>
        <v>2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VLOOKUP($A34,'23.6'!$A$9:$W$200,23,0)</f>
        <v>0</v>
      </c>
      <c r="E34" s="18">
        <v>6</v>
      </c>
      <c r="F34" s="18"/>
      <c r="G34" s="18"/>
      <c r="H34" s="12">
        <f t="shared" si="3"/>
        <v>6</v>
      </c>
      <c r="I34" s="18">
        <v>4</v>
      </c>
      <c r="J34" s="18"/>
      <c r="K34" s="18"/>
      <c r="L34" s="12">
        <f t="shared" si="4"/>
        <v>4</v>
      </c>
      <c r="M34" s="18"/>
      <c r="N34" s="18"/>
      <c r="O34" s="18"/>
      <c r="P34" s="18"/>
      <c r="Q34" s="18"/>
      <c r="R34" s="14">
        <f t="shared" si="5"/>
        <v>0</v>
      </c>
      <c r="S34" s="18">
        <v>2</v>
      </c>
      <c r="T34" s="18"/>
      <c r="U34" s="12">
        <f t="shared" si="0"/>
        <v>2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VLOOKUP($A35,'23.6'!$A$9:$W$200,23,0)</f>
        <v>0</v>
      </c>
      <c r="E35" s="18">
        <v>6</v>
      </c>
      <c r="F35" s="18"/>
      <c r="G35" s="18"/>
      <c r="H35" s="12">
        <f t="shared" si="3"/>
        <v>6</v>
      </c>
      <c r="I35" s="18">
        <v>1</v>
      </c>
      <c r="J35" s="18"/>
      <c r="K35" s="18"/>
      <c r="L35" s="12">
        <f t="shared" si="4"/>
        <v>1</v>
      </c>
      <c r="M35" s="18"/>
      <c r="N35" s="18"/>
      <c r="O35" s="18"/>
      <c r="P35" s="18"/>
      <c r="Q35" s="18"/>
      <c r="R35" s="14">
        <f t="shared" si="5"/>
        <v>0</v>
      </c>
      <c r="S35" s="18">
        <v>5</v>
      </c>
      <c r="T35" s="18"/>
      <c r="U35" s="12">
        <f t="shared" si="0"/>
        <v>5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VLOOKUP($A36,'23.6'!$A$9:$W$200,23,0)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VLOOKUP($A37,'23.6'!$A$9:$W$200,23,0)</f>
        <v>0</v>
      </c>
      <c r="E37" s="18">
        <v>6</v>
      </c>
      <c r="F37" s="18"/>
      <c r="G37" s="18"/>
      <c r="H37" s="12">
        <f t="shared" si="3"/>
        <v>6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4</v>
      </c>
      <c r="T37" s="18"/>
      <c r="U37" s="12">
        <f t="shared" si="0"/>
        <v>4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VLOOKUP($A38,'23.6'!$A$9:$W$200,23,0)</f>
        <v>0</v>
      </c>
      <c r="E38" s="18">
        <v>5</v>
      </c>
      <c r="F38" s="18"/>
      <c r="G38" s="18"/>
      <c r="H38" s="12">
        <f t="shared" si="3"/>
        <v>5</v>
      </c>
      <c r="I38" s="18">
        <v>2</v>
      </c>
      <c r="J38" s="18"/>
      <c r="K38" s="18"/>
      <c r="L38" s="12">
        <f t="shared" si="4"/>
        <v>2</v>
      </c>
      <c r="M38" s="18"/>
      <c r="N38" s="18"/>
      <c r="O38" s="18"/>
      <c r="P38" s="18"/>
      <c r="Q38" s="18"/>
      <c r="R38" s="14">
        <f t="shared" si="5"/>
        <v>0</v>
      </c>
      <c r="S38" s="18">
        <v>3</v>
      </c>
      <c r="T38" s="18"/>
      <c r="U38" s="12">
        <f t="shared" si="0"/>
        <v>3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VLOOKUP($A39,'23.6'!$A$9:$W$200,23,0)</f>
        <v>0</v>
      </c>
      <c r="E39" s="18">
        <v>6</v>
      </c>
      <c r="F39" s="18"/>
      <c r="G39" s="18"/>
      <c r="H39" s="12">
        <f t="shared" si="3"/>
        <v>6</v>
      </c>
      <c r="I39" s="18">
        <v>2</v>
      </c>
      <c r="J39" s="18"/>
      <c r="K39" s="18"/>
      <c r="L39" s="12">
        <f t="shared" si="4"/>
        <v>2</v>
      </c>
      <c r="M39" s="18"/>
      <c r="N39" s="18"/>
      <c r="O39" s="18"/>
      <c r="P39" s="18"/>
      <c r="Q39" s="18"/>
      <c r="R39" s="14">
        <f t="shared" si="5"/>
        <v>0</v>
      </c>
      <c r="S39" s="18">
        <v>4</v>
      </c>
      <c r="T39" s="18"/>
      <c r="U39" s="12">
        <f t="shared" si="0"/>
        <v>4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VLOOKUP($A40,'23.6'!$A$9:$W$200,23,0)</f>
        <v>0</v>
      </c>
      <c r="E40" s="18">
        <v>6</v>
      </c>
      <c r="F40" s="18"/>
      <c r="G40" s="18"/>
      <c r="H40" s="12">
        <f t="shared" si="3"/>
        <v>6</v>
      </c>
      <c r="I40" s="18">
        <v>4</v>
      </c>
      <c r="J40" s="18"/>
      <c r="K40" s="18"/>
      <c r="L40" s="12">
        <f t="shared" si="4"/>
        <v>4</v>
      </c>
      <c r="M40" s="18"/>
      <c r="N40" s="18"/>
      <c r="O40" s="18"/>
      <c r="P40" s="18"/>
      <c r="Q40" s="18"/>
      <c r="R40" s="14">
        <f t="shared" si="5"/>
        <v>0</v>
      </c>
      <c r="S40" s="18">
        <v>2</v>
      </c>
      <c r="T40" s="18"/>
      <c r="U40" s="12">
        <f t="shared" si="0"/>
        <v>2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VLOOKUP($A41,'23.6'!$A$9:$W$200,23,0)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VLOOKUP($A42,'23.6'!$A$9:$W$200,23,0)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VLOOKUP($A43,'23.6'!$A$9:$W$200,23,0)</f>
        <v>0</v>
      </c>
      <c r="E43" s="18">
        <v>6</v>
      </c>
      <c r="F43" s="18"/>
      <c r="G43" s="18"/>
      <c r="H43" s="12">
        <f t="shared" si="3"/>
        <v>6</v>
      </c>
      <c r="I43" s="18">
        <v>3</v>
      </c>
      <c r="J43" s="18"/>
      <c r="K43" s="18"/>
      <c r="L43" s="12">
        <f t="shared" si="4"/>
        <v>3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VLOOKUP($A44,'23.6'!$A$9:$W$200,23,0)</f>
        <v>0</v>
      </c>
      <c r="E44" s="18">
        <v>6</v>
      </c>
      <c r="F44" s="18"/>
      <c r="G44" s="18"/>
      <c r="H44" s="12">
        <f t="shared" si="3"/>
        <v>6</v>
      </c>
      <c r="I44" s="18">
        <v>4</v>
      </c>
      <c r="J44" s="18"/>
      <c r="K44" s="18"/>
      <c r="L44" s="12">
        <f t="shared" si="4"/>
        <v>4</v>
      </c>
      <c r="M44" s="18"/>
      <c r="N44" s="18"/>
      <c r="O44" s="18"/>
      <c r="P44" s="18"/>
      <c r="Q44" s="18"/>
      <c r="R44" s="14">
        <f t="shared" si="5"/>
        <v>0</v>
      </c>
      <c r="S44" s="18">
        <v>1</v>
      </c>
      <c r="T44" s="18"/>
      <c r="U44" s="12">
        <f t="shared" si="0"/>
        <v>1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VLOOKUP($A45,'23.6'!$A$9:$W$200,23,0)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VLOOKUP($A46,'23.6'!$A$9:$W$200,23,0)</f>
        <v>0</v>
      </c>
      <c r="E46" s="18">
        <v>6</v>
      </c>
      <c r="F46" s="18"/>
      <c r="G46" s="18"/>
      <c r="H46" s="12">
        <f t="shared" si="3"/>
        <v>6</v>
      </c>
      <c r="I46" s="18">
        <v>6</v>
      </c>
      <c r="J46" s="18"/>
      <c r="K46" s="18"/>
      <c r="L46" s="12">
        <f t="shared" si="4"/>
        <v>6</v>
      </c>
      <c r="M46" s="18"/>
      <c r="N46" s="18"/>
      <c r="O46" s="18"/>
      <c r="P46" s="18"/>
      <c r="Q46" s="18"/>
      <c r="R46" s="14">
        <f t="shared" si="5"/>
        <v>0</v>
      </c>
      <c r="S46" s="18">
        <v>1</v>
      </c>
      <c r="T46" s="18"/>
      <c r="U46" s="12">
        <f t="shared" si="0"/>
        <v>1</v>
      </c>
      <c r="V46" s="12">
        <f t="shared" si="1"/>
        <v>-1</v>
      </c>
      <c r="W46" s="18"/>
      <c r="X46" s="19">
        <f t="shared" si="2"/>
        <v>1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VLOOKUP($A47,'23.6'!$A$9:$W$200,23,0)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VLOOKUP($A48,'23.6'!$A$9:$W$200,23,0)</f>
        <v>0</v>
      </c>
      <c r="E48" s="18">
        <v>6</v>
      </c>
      <c r="F48" s="18"/>
      <c r="G48" s="18"/>
      <c r="H48" s="12">
        <f t="shared" si="3"/>
        <v>6</v>
      </c>
      <c r="I48" s="18">
        <v>1</v>
      </c>
      <c r="J48" s="18"/>
      <c r="K48" s="18"/>
      <c r="L48" s="12">
        <f t="shared" si="4"/>
        <v>1</v>
      </c>
      <c r="M48" s="18"/>
      <c r="N48" s="18"/>
      <c r="O48" s="18"/>
      <c r="P48" s="18"/>
      <c r="Q48" s="18"/>
      <c r="R48" s="14">
        <f t="shared" si="5"/>
        <v>0</v>
      </c>
      <c r="S48" s="18">
        <v>5</v>
      </c>
      <c r="T48" s="18"/>
      <c r="U48" s="12">
        <f t="shared" si="0"/>
        <v>5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VLOOKUP($A49,'23.6'!$A$9:$W$200,23,0)</f>
        <v>0</v>
      </c>
      <c r="E49" s="18">
        <v>6</v>
      </c>
      <c r="F49" s="18"/>
      <c r="G49" s="18"/>
      <c r="H49" s="12">
        <f t="shared" si="3"/>
        <v>6</v>
      </c>
      <c r="I49" s="18">
        <v>4</v>
      </c>
      <c r="J49" s="18"/>
      <c r="K49" s="18"/>
      <c r="L49" s="12">
        <f t="shared" si="4"/>
        <v>4</v>
      </c>
      <c r="M49" s="18"/>
      <c r="N49" s="18"/>
      <c r="O49" s="18"/>
      <c r="P49" s="18"/>
      <c r="Q49" s="18"/>
      <c r="R49" s="14">
        <f t="shared" si="5"/>
        <v>0</v>
      </c>
      <c r="S49" s="18">
        <v>2</v>
      </c>
      <c r="T49" s="18"/>
      <c r="U49" s="12">
        <f t="shared" si="0"/>
        <v>2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VLOOKUP($A50,'23.6'!$A$9:$W$200,23,0)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VLOOKUP($A51,'23.6'!$A$9:$W$200,23,0)</f>
        <v>0</v>
      </c>
      <c r="E51" s="18">
        <v>6</v>
      </c>
      <c r="F51" s="18"/>
      <c r="G51" s="18"/>
      <c r="H51" s="12">
        <f t="shared" si="3"/>
        <v>6</v>
      </c>
      <c r="I51" s="18">
        <v>5</v>
      </c>
      <c r="J51" s="18"/>
      <c r="K51" s="18"/>
      <c r="L51" s="12">
        <f t="shared" si="4"/>
        <v>5</v>
      </c>
      <c r="M51" s="18"/>
      <c r="N51" s="18"/>
      <c r="O51" s="18"/>
      <c r="P51" s="18"/>
      <c r="Q51" s="18"/>
      <c r="R51" s="14">
        <f t="shared" si="5"/>
        <v>0</v>
      </c>
      <c r="S51" s="18">
        <v>1</v>
      </c>
      <c r="T51" s="18"/>
      <c r="U51" s="12">
        <f t="shared" si="0"/>
        <v>1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VLOOKUP($A52,'23.6'!$A$9:$W$200,23,0)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VLOOKUP($A53,'23.6'!$A$9:$W$200,23,0)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VLOOKUP($A54,'23.6'!$A$9:$W$200,23,0)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VLOOKUP($A55,'23.6'!$A$9:$W$200,23,0)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VLOOKUP($A56,'23.6'!$A$9:$W$200,23,0)</f>
        <v>0</v>
      </c>
      <c r="E56" s="18">
        <v>6</v>
      </c>
      <c r="F56" s="18"/>
      <c r="G56" s="18"/>
      <c r="H56" s="12">
        <f t="shared" si="3"/>
        <v>6</v>
      </c>
      <c r="I56" s="18">
        <v>6</v>
      </c>
      <c r="J56" s="18"/>
      <c r="K56" s="18"/>
      <c r="L56" s="12">
        <f t="shared" si="4"/>
        <v>6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VLOOKUP($A57,'23.6'!$A$9:$W$200,23,0)</f>
        <v>0</v>
      </c>
      <c r="E57" s="18">
        <v>6</v>
      </c>
      <c r="F57" s="18"/>
      <c r="G57" s="18"/>
      <c r="H57" s="12">
        <f t="shared" si="3"/>
        <v>6</v>
      </c>
      <c r="I57" s="18">
        <v>5</v>
      </c>
      <c r="J57" s="18"/>
      <c r="K57" s="18"/>
      <c r="L57" s="12">
        <f t="shared" si="4"/>
        <v>5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VLOOKUP($A58,'23.6'!$A$9:$W$200,23,0)</f>
        <v>0</v>
      </c>
      <c r="E58" s="18">
        <v>5</v>
      </c>
      <c r="F58" s="18"/>
      <c r="G58" s="18"/>
      <c r="H58" s="12">
        <f>SUM(E58:G58)</f>
        <v>5</v>
      </c>
      <c r="I58" s="18">
        <v>3</v>
      </c>
      <c r="J58" s="18"/>
      <c r="K58" s="18"/>
      <c r="L58" s="12">
        <f t="shared" si="4"/>
        <v>3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2</v>
      </c>
      <c r="W58" s="18">
        <v>2</v>
      </c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VLOOKUP($A59,'23.6'!$A$9:$W$200,23,0)</f>
        <v>5</v>
      </c>
      <c r="E59" s="18"/>
      <c r="F59" s="18"/>
      <c r="G59" s="18"/>
      <c r="H59" s="12">
        <f t="shared" si="3"/>
        <v>0</v>
      </c>
      <c r="I59" s="18">
        <v>2</v>
      </c>
      <c r="J59" s="18"/>
      <c r="K59" s="18"/>
      <c r="L59" s="12">
        <f t="shared" si="4"/>
        <v>2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3</v>
      </c>
      <c r="W59" s="18">
        <v>3</v>
      </c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VLOOKUP($A60,'23.6'!$A$9:$W$200,23,0)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VLOOKUP($A61,'23.6'!$A$9:$W$200,23,0)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VLOOKUP($A62,'23.6'!$A$9:$W$200,23,0)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VLOOKUP($A63,'23.6'!$A$9:$W$200,23,0)</f>
        <v>0</v>
      </c>
      <c r="E63" s="18">
        <v>10</v>
      </c>
      <c r="F63" s="18"/>
      <c r="G63" s="18"/>
      <c r="H63" s="12">
        <f t="shared" ref="H63" si="10">SUM(E63:G63)</f>
        <v>10</v>
      </c>
      <c r="I63" s="18">
        <v>2</v>
      </c>
      <c r="J63" s="18"/>
      <c r="K63" s="18"/>
      <c r="L63" s="12">
        <f t="shared" si="4"/>
        <v>2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8</v>
      </c>
      <c r="W63" s="18">
        <v>8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VLOOKUP($A64,'23.6'!$A$9:$W$200,23,0)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VLOOKUP($A65,'23.6'!$A$9:$W$200,23,0)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VLOOKUP($A66,'23.6'!$A$9:$W$200,23,0)</f>
        <v>5</v>
      </c>
      <c r="E66" s="18"/>
      <c r="F66" s="18"/>
      <c r="G66" s="18"/>
      <c r="H66" s="12">
        <f t="shared" si="11"/>
        <v>0</v>
      </c>
      <c r="I66" s="18">
        <v>1</v>
      </c>
      <c r="J66" s="18"/>
      <c r="K66" s="18"/>
      <c r="L66" s="12">
        <f t="shared" si="4"/>
        <v>1</v>
      </c>
      <c r="M66" s="18"/>
      <c r="N66" s="18"/>
      <c r="O66" s="18"/>
      <c r="P66" s="18"/>
      <c r="Q66" s="18"/>
      <c r="R66" s="14">
        <f t="shared" si="5"/>
        <v>0</v>
      </c>
      <c r="S66" s="18">
        <v>3</v>
      </c>
      <c r="T66" s="18"/>
      <c r="U66" s="12">
        <f>S66+T66</f>
        <v>3</v>
      </c>
      <c r="V66" s="12">
        <f>D66+H66-L66-R66-U66</f>
        <v>1</v>
      </c>
      <c r="W66" s="18">
        <v>1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VLOOKUP($A67,'23.6'!$A$9:$W$200,23,0)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VLOOKUP($A68,'23.6'!$A$9:$W$200,23,0)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VLOOKUP($A69,'23.6'!$A$9:$W$200,23,0)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VLOOKUP($A70,'23.6'!$A$9:$W$200,23,0)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VLOOKUP($A71,'23.6'!$A$9:$W$200,23,0)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VLOOKUP($A72,'23.6'!$A$9:$W$200,23,0)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3</v>
      </c>
      <c r="J72" s="18"/>
      <c r="K72" s="18"/>
      <c r="L72" s="12">
        <f t="shared" si="4"/>
        <v>3</v>
      </c>
      <c r="M72" s="18"/>
      <c r="N72" s="18"/>
      <c r="O72" s="18"/>
      <c r="P72" s="18"/>
      <c r="Q72" s="18"/>
      <c r="R72" s="14">
        <f t="shared" si="5"/>
        <v>0</v>
      </c>
      <c r="S72" s="18">
        <v>4</v>
      </c>
      <c r="T72" s="18"/>
      <c r="U72" s="12">
        <f t="shared" si="13"/>
        <v>4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VLOOKUP($A73,'23.6'!$A$9:$W$200,23,0)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VLOOKUP($A74,'23.6'!$A$9:$W$200,23,0)</f>
        <v>4</v>
      </c>
      <c r="E74" s="18">
        <v>3</v>
      </c>
      <c r="F74" s="18"/>
      <c r="G74" s="18"/>
      <c r="H74" s="12">
        <f t="shared" ref="H74:H87" si="15">SUM(E74:G74)</f>
        <v>3</v>
      </c>
      <c r="I74" s="18"/>
      <c r="J74" s="18"/>
      <c r="K74" s="18"/>
      <c r="L74" s="12">
        <f t="shared" ref="L74:L137" si="16">SUM(I74:K74)</f>
        <v>0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5</v>
      </c>
      <c r="W74" s="18">
        <v>5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VLOOKUP($A75,'23.6'!$A$9:$W$200,23,0)</f>
        <v>4</v>
      </c>
      <c r="E75" s="18">
        <v>4</v>
      </c>
      <c r="F75" s="18"/>
      <c r="G75" s="18"/>
      <c r="H75" s="12">
        <f t="shared" si="15"/>
        <v>4</v>
      </c>
      <c r="I75" s="18">
        <v>3</v>
      </c>
      <c r="J75" s="18"/>
      <c r="K75" s="18"/>
      <c r="L75" s="12">
        <f t="shared" si="16"/>
        <v>3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5</v>
      </c>
      <c r="W75" s="18">
        <v>5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VLOOKUP($A76,'23.6'!$A$9:$W$200,23,0)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98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VLOOKUP($A77,'23.6'!$A$9:$W$200,23,0)</f>
        <v>2</v>
      </c>
      <c r="E77" s="18">
        <v>6</v>
      </c>
      <c r="F77" s="18"/>
      <c r="G77" s="18"/>
      <c r="H77" s="12">
        <f t="shared" si="15"/>
        <v>6</v>
      </c>
      <c r="I77" s="18">
        <v>1</v>
      </c>
      <c r="J77" s="18"/>
      <c r="K77" s="18"/>
      <c r="L77" s="12">
        <f t="shared" si="16"/>
        <v>1</v>
      </c>
      <c r="M77" s="18">
        <v>2</v>
      </c>
      <c r="N77" s="18"/>
      <c r="O77" s="18"/>
      <c r="P77" s="18"/>
      <c r="Q77" s="18"/>
      <c r="R77" s="14">
        <f t="shared" si="5"/>
        <v>2</v>
      </c>
      <c r="S77" s="18"/>
      <c r="T77" s="18"/>
      <c r="U77" s="12">
        <f t="shared" si="17"/>
        <v>0</v>
      </c>
      <c r="V77" s="12">
        <f t="shared" si="18"/>
        <v>5</v>
      </c>
      <c r="W77" s="18">
        <v>5</v>
      </c>
      <c r="X77" s="19">
        <f t="shared" si="19"/>
        <v>0</v>
      </c>
      <c r="Y77" s="98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VLOOKUP($A78,'23.6'!$A$9:$W$200,23,0)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VLOOKUP($A79,'23.6'!$A$9:$W$200,23,0)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VLOOKUP($A80,'23.6'!$A$9:$W$200,23,0)</f>
        <v>1</v>
      </c>
      <c r="E80" s="18">
        <v>6</v>
      </c>
      <c r="F80" s="18"/>
      <c r="G80" s="18"/>
      <c r="H80" s="12">
        <f t="shared" si="15"/>
        <v>6</v>
      </c>
      <c r="I80" s="18">
        <v>3</v>
      </c>
      <c r="J80" s="18"/>
      <c r="K80" s="18"/>
      <c r="L80" s="12">
        <f t="shared" si="16"/>
        <v>3</v>
      </c>
      <c r="M80" s="18">
        <v>1</v>
      </c>
      <c r="N80" s="18"/>
      <c r="O80" s="18"/>
      <c r="P80" s="18"/>
      <c r="Q80" s="18"/>
      <c r="R80" s="14">
        <f t="shared" si="5"/>
        <v>1</v>
      </c>
      <c r="S80" s="18"/>
      <c r="T80" s="18"/>
      <c r="U80" s="12">
        <f t="shared" si="17"/>
        <v>0</v>
      </c>
      <c r="V80" s="12">
        <f t="shared" si="18"/>
        <v>3</v>
      </c>
      <c r="W80" s="18">
        <v>3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VLOOKUP($A81,'23.6'!$A$9:$W$200,23,0)</f>
        <v>1</v>
      </c>
      <c r="E81" s="18">
        <v>2</v>
      </c>
      <c r="F81" s="18"/>
      <c r="G81" s="18"/>
      <c r="H81" s="12">
        <f t="shared" si="15"/>
        <v>2</v>
      </c>
      <c r="I81" s="18"/>
      <c r="J81" s="18"/>
      <c r="K81" s="18"/>
      <c r="L81" s="12">
        <f t="shared" si="16"/>
        <v>0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VLOOKUP($A82,'23.6'!$A$9:$W$200,23,0)</f>
        <v>0</v>
      </c>
      <c r="E82" s="18">
        <v>6</v>
      </c>
      <c r="F82" s="18"/>
      <c r="G82" s="18"/>
      <c r="H82" s="12">
        <f t="shared" si="15"/>
        <v>6</v>
      </c>
      <c r="I82" s="18">
        <v>5</v>
      </c>
      <c r="J82" s="18"/>
      <c r="K82" s="18"/>
      <c r="L82" s="12">
        <f t="shared" si="16"/>
        <v>5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1</v>
      </c>
      <c r="W82" s="18">
        <v>1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VLOOKUP($A83,'23.6'!$A$9:$W$200,23,0)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VLOOKUP($A84,'23.6'!$A$9:$W$200,23,0)</f>
        <v>3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3</v>
      </c>
      <c r="W84" s="18">
        <v>3</v>
      </c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VLOOKUP($A85,'23.6'!$A$9:$W$200,23,0)</f>
        <v>2</v>
      </c>
      <c r="E85" s="18">
        <v>6</v>
      </c>
      <c r="F85" s="18"/>
      <c r="G85" s="18"/>
      <c r="H85" s="12">
        <f t="shared" si="15"/>
        <v>6</v>
      </c>
      <c r="I85" s="18">
        <v>1</v>
      </c>
      <c r="J85" s="18"/>
      <c r="K85" s="18"/>
      <c r="L85" s="12">
        <f t="shared" si="16"/>
        <v>1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6</v>
      </c>
      <c r="W85" s="18">
        <v>6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VLOOKUP($A86,'23.6'!$A$9:$W$200,23,0)</f>
        <v>1</v>
      </c>
      <c r="E86" s="18">
        <v>1</v>
      </c>
      <c r="F86" s="18"/>
      <c r="G86" s="18"/>
      <c r="H86" s="12">
        <f t="shared" si="15"/>
        <v>1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VLOOKUP($A87,'23.6'!$A$9:$W$200,23,0)</f>
        <v>0</v>
      </c>
      <c r="E87" s="18">
        <v>4</v>
      </c>
      <c r="F87" s="18"/>
      <c r="G87" s="18"/>
      <c r="H87" s="12">
        <f t="shared" si="15"/>
        <v>4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2</v>
      </c>
      <c r="W87" s="18">
        <v>2</v>
      </c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VLOOKUP($A88,'23.6'!$A$9:$W$200,23,0)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VLOOKUP($A89,'23.6'!$A$9:$W$200,23,0)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VLOOKUP($A90,'23.6'!$A$9:$W$200,23,0)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VLOOKUP($A92,'23.6'!$A$9:$W$200,23,0)</f>
        <v>1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VLOOKUP($A93,'23.6'!$A$9:$W$200,23,0)</f>
        <v>0</v>
      </c>
      <c r="E93" s="18">
        <v>2</v>
      </c>
      <c r="F93" s="18"/>
      <c r="G93" s="18"/>
      <c r="H93" s="12">
        <f t="shared" si="12"/>
        <v>2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2</v>
      </c>
      <c r="W93" s="18">
        <v>2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VLOOKUP($A94,'23.6'!$A$9:$W$200,23,0)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VLOOKUP($A95,'23.6'!$A$9:$W$200,23,0)</f>
        <v>0</v>
      </c>
      <c r="E95" s="18">
        <v>1</v>
      </c>
      <c r="F95" s="18"/>
      <c r="G95" s="18"/>
      <c r="H95" s="12">
        <f t="shared" si="12"/>
        <v>1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VLOOKUP($A96,'23.6'!$A$9:$W$200,23,0)</f>
        <v>1</v>
      </c>
      <c r="E96" s="18"/>
      <c r="F96" s="18"/>
      <c r="G96" s="18"/>
      <c r="H96" s="12">
        <f>SUM(E96:G96)</f>
        <v>0</v>
      </c>
      <c r="I96" s="18">
        <v>1</v>
      </c>
      <c r="J96" s="18"/>
      <c r="K96" s="18"/>
      <c r="L96" s="12">
        <f t="shared" si="16"/>
        <v>1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VLOOKUP($A97,'23.6'!$A$9:$W$200,23,0)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VLOOKUP($A98,'23.6'!$A$9:$W$200,23,0)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VLOOKUP($A99,'23.6'!$A$9:$W$200,23,0)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VLOOKUP($A100,'23.6'!$A$9:$W$200,23,0)</f>
        <v>0</v>
      </c>
      <c r="E100" s="18">
        <v>1</v>
      </c>
      <c r="F100" s="18"/>
      <c r="G100" s="18"/>
      <c r="H100" s="12">
        <f t="shared" si="12"/>
        <v>1</v>
      </c>
      <c r="I100" s="18">
        <v>1</v>
      </c>
      <c r="J100" s="18"/>
      <c r="K100" s="18"/>
      <c r="L100" s="12">
        <f t="shared" si="16"/>
        <v>1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VLOOKUP($A101,'23.6'!$A$9:$W$200,23,0)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VLOOKUP($A102,'23.6'!$A$9:$W$200,23,0)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VLOOKUP($A103,'23.6'!$A$9:$W$200,23,0)</f>
        <v>0</v>
      </c>
      <c r="E103" s="18">
        <v>1</v>
      </c>
      <c r="F103" s="18"/>
      <c r="G103" s="18"/>
      <c r="H103" s="12">
        <f t="shared" si="12"/>
        <v>1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VLOOKUP($A104,'23.6'!$A$9:$W$200,23,0)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VLOOKUP($A105,'23.6'!$A$9:$W$200,23,0)</f>
        <v>2</v>
      </c>
      <c r="E105" s="18"/>
      <c r="F105" s="18"/>
      <c r="G105" s="18"/>
      <c r="H105" s="12">
        <f t="shared" si="12"/>
        <v>0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1</v>
      </c>
      <c r="W105" s="18">
        <v>1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VLOOKUP($A106,'23.6'!$A$9:$W$200,23,0)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VLOOKUP($A107,'23.6'!$A$9:$W$200,23,0)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VLOOKUP($A108,'23.6'!$A$9:$W$200,23,0)</f>
        <v>6</v>
      </c>
      <c r="E108" s="18">
        <v>6</v>
      </c>
      <c r="F108" s="18"/>
      <c r="G108" s="18"/>
      <c r="H108" s="12">
        <f>SUM(E108:G108)</f>
        <v>6</v>
      </c>
      <c r="I108" s="18">
        <v>6</v>
      </c>
      <c r="J108" s="18"/>
      <c r="K108" s="18"/>
      <c r="L108" s="12">
        <f t="shared" si="16"/>
        <v>6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6</v>
      </c>
      <c r="W108" s="18">
        <v>6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VLOOKUP($A109,'23.6'!$A$9:$W$200,23,0)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VLOOKUP($A110,'23.6'!$A$9:$W$200,23,0)</f>
        <v>0</v>
      </c>
      <c r="E110" s="18">
        <v>12</v>
      </c>
      <c r="F110" s="18"/>
      <c r="G110" s="18"/>
      <c r="H110" s="12">
        <f>SUM(E110:G110)</f>
        <v>12</v>
      </c>
      <c r="I110" s="18">
        <v>7</v>
      </c>
      <c r="J110" s="18"/>
      <c r="K110" s="18"/>
      <c r="L110" s="12">
        <f t="shared" si="16"/>
        <v>7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5</v>
      </c>
      <c r="W110" s="18">
        <v>5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VLOOKUP($A111,'23.6'!$A$9:$W$200,23,0)</f>
        <v>6</v>
      </c>
      <c r="E111" s="18">
        <v>5</v>
      </c>
      <c r="F111" s="18"/>
      <c r="G111" s="18"/>
      <c r="H111" s="12">
        <f t="shared" si="12"/>
        <v>5</v>
      </c>
      <c r="I111" s="18">
        <v>1</v>
      </c>
      <c r="J111" s="18"/>
      <c r="K111" s="18"/>
      <c r="L111" s="12">
        <f t="shared" si="16"/>
        <v>1</v>
      </c>
      <c r="M111" s="18"/>
      <c r="N111" s="18"/>
      <c r="O111" s="18"/>
      <c r="P111" s="18"/>
      <c r="Q111" s="18"/>
      <c r="R111" s="14">
        <f t="shared" si="20"/>
        <v>0</v>
      </c>
      <c r="S111" s="18">
        <v>2</v>
      </c>
      <c r="T111" s="18"/>
      <c r="U111" s="12">
        <f t="shared" si="25"/>
        <v>2</v>
      </c>
      <c r="V111" s="12">
        <f t="shared" si="24"/>
        <v>8</v>
      </c>
      <c r="W111" s="18">
        <v>8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VLOOKUP($A112,'23.6'!$A$9:$W$200,23,0)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VLOOKUP($A113,'23.6'!$A$9:$W$200,23,0)</f>
        <v>5</v>
      </c>
      <c r="E113" s="18">
        <v>9</v>
      </c>
      <c r="F113" s="18"/>
      <c r="G113" s="18"/>
      <c r="H113" s="12">
        <f t="shared" si="12"/>
        <v>9</v>
      </c>
      <c r="I113" s="18">
        <v>4</v>
      </c>
      <c r="J113" s="18"/>
      <c r="K113" s="18"/>
      <c r="L113" s="12">
        <f t="shared" si="16"/>
        <v>4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10</v>
      </c>
      <c r="W113" s="18">
        <v>10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VLOOKUP($A114,'23.6'!$A$9:$W$200,23,0)</f>
        <v>2</v>
      </c>
      <c r="E114" s="18">
        <v>12</v>
      </c>
      <c r="F114" s="18"/>
      <c r="G114" s="18"/>
      <c r="H114" s="12">
        <f>SUM(E114:G114)</f>
        <v>12</v>
      </c>
      <c r="I114" s="18">
        <v>7</v>
      </c>
      <c r="J114" s="18"/>
      <c r="K114" s="18"/>
      <c r="L114" s="12">
        <f t="shared" si="16"/>
        <v>7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7</v>
      </c>
      <c r="W114" s="18">
        <v>7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VLOOKUP($A115,'23.6'!$A$9:$W$200,23,0)</f>
        <v>3</v>
      </c>
      <c r="E115" s="18">
        <v>18</v>
      </c>
      <c r="F115" s="18"/>
      <c r="G115" s="18"/>
      <c r="H115" s="12">
        <f>SUM(E115:G115)</f>
        <v>18</v>
      </c>
      <c r="I115" s="18">
        <v>16</v>
      </c>
      <c r="J115" s="18"/>
      <c r="K115" s="18"/>
      <c r="L115" s="12">
        <f t="shared" si="16"/>
        <v>16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5</v>
      </c>
      <c r="W115" s="18">
        <v>5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VLOOKUP($A116,'23.6'!$A$9:$W$200,23,0)</f>
        <v>0</v>
      </c>
      <c r="E116" s="18">
        <v>15</v>
      </c>
      <c r="F116" s="18"/>
      <c r="G116" s="18"/>
      <c r="H116" s="12">
        <f>SUM(E116:G116)</f>
        <v>15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15</v>
      </c>
      <c r="W116" s="18">
        <v>15</v>
      </c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VLOOKUP($A117,'23.6'!$A$9:$W$200,23,0)</f>
        <v>2</v>
      </c>
      <c r="E117" s="18">
        <v>10</v>
      </c>
      <c r="F117" s="18"/>
      <c r="G117" s="18"/>
      <c r="H117" s="12">
        <f t="shared" si="12"/>
        <v>10</v>
      </c>
      <c r="I117" s="18">
        <v>5</v>
      </c>
      <c r="J117" s="18"/>
      <c r="K117" s="18"/>
      <c r="L117" s="12">
        <f t="shared" si="16"/>
        <v>5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7</v>
      </c>
      <c r="W117" s="18">
        <v>7</v>
      </c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VLOOKUP($A118,'23.6'!$A$9:$W$200,23,0)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VLOOKUP($A119,'23.6'!$A$9:$W$200,23,0)</f>
        <v>5</v>
      </c>
      <c r="E119" s="18"/>
      <c r="F119" s="18"/>
      <c r="G119" s="18"/>
      <c r="H119" s="12">
        <f t="shared" ref="H119:H129" si="27">SUM(E119:G119)</f>
        <v>0</v>
      </c>
      <c r="I119" s="18">
        <v>3</v>
      </c>
      <c r="J119" s="18"/>
      <c r="K119" s="18"/>
      <c r="L119" s="12">
        <f t="shared" si="16"/>
        <v>3</v>
      </c>
      <c r="M119" s="18"/>
      <c r="N119" s="18"/>
      <c r="O119" s="18"/>
      <c r="P119" s="18"/>
      <c r="Q119" s="18"/>
      <c r="R119" s="14">
        <f t="shared" si="20"/>
        <v>0</v>
      </c>
      <c r="S119" s="18">
        <v>2</v>
      </c>
      <c r="T119" s="18"/>
      <c r="U119" s="12">
        <f t="shared" ref="U119:U131" si="28">S119+T119</f>
        <v>2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VLOOKUP($A120,'23.6'!$A$9:$W$200,23,0)</f>
        <v>6</v>
      </c>
      <c r="E120" s="18"/>
      <c r="F120" s="18"/>
      <c r="G120" s="18"/>
      <c r="H120" s="12">
        <f t="shared" si="27"/>
        <v>0</v>
      </c>
      <c r="I120" s="18">
        <v>3</v>
      </c>
      <c r="J120" s="18"/>
      <c r="K120" s="18"/>
      <c r="L120" s="12">
        <f t="shared" si="16"/>
        <v>3</v>
      </c>
      <c r="M120" s="18"/>
      <c r="N120" s="18"/>
      <c r="O120" s="18"/>
      <c r="P120" s="18"/>
      <c r="Q120" s="18"/>
      <c r="R120" s="14">
        <f t="shared" si="20"/>
        <v>0</v>
      </c>
      <c r="S120" s="18">
        <v>4</v>
      </c>
      <c r="T120" s="18"/>
      <c r="U120" s="12">
        <f t="shared" si="28"/>
        <v>4</v>
      </c>
      <c r="V120" s="12">
        <f t="shared" si="29"/>
        <v>-1</v>
      </c>
      <c r="W120" s="18"/>
      <c r="X120" s="19">
        <f t="shared" si="30"/>
        <v>1</v>
      </c>
      <c r="Y120" s="21" t="s">
        <v>266</v>
      </c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VLOOKUP($A121,'23.6'!$A$9:$W$200,23,0)</f>
        <v>0</v>
      </c>
      <c r="E121" s="18">
        <v>62</v>
      </c>
      <c r="F121" s="18"/>
      <c r="G121" s="18"/>
      <c r="H121" s="12">
        <f t="shared" si="27"/>
        <v>62</v>
      </c>
      <c r="I121" s="18">
        <v>6</v>
      </c>
      <c r="J121" s="18"/>
      <c r="K121" s="18"/>
      <c r="L121" s="12">
        <f t="shared" si="16"/>
        <v>6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56</v>
      </c>
      <c r="W121" s="18">
        <f>18+38</f>
        <v>56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VLOOKUP($A122,'23.6'!$A$9:$W$200,23,0)</f>
        <v>2</v>
      </c>
      <c r="E122" s="18">
        <v>20</v>
      </c>
      <c r="F122" s="18"/>
      <c r="G122" s="18"/>
      <c r="H122" s="12">
        <f t="shared" si="27"/>
        <v>20</v>
      </c>
      <c r="I122" s="18">
        <v>9</v>
      </c>
      <c r="J122" s="18"/>
      <c r="K122" s="18"/>
      <c r="L122" s="12">
        <f t="shared" si="16"/>
        <v>9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13</v>
      </c>
      <c r="W122" s="18">
        <v>13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VLOOKUP($A123,'23.6'!$A$9:$W$200,23,0)</f>
        <v>6</v>
      </c>
      <c r="E123" s="18"/>
      <c r="F123" s="18"/>
      <c r="G123" s="18"/>
      <c r="H123" s="12">
        <f>SUM(E123:G123)</f>
        <v>0</v>
      </c>
      <c r="I123" s="18">
        <v>4</v>
      </c>
      <c r="J123" s="18"/>
      <c r="K123" s="18"/>
      <c r="L123" s="12">
        <f t="shared" si="16"/>
        <v>4</v>
      </c>
      <c r="M123" s="18"/>
      <c r="N123" s="18"/>
      <c r="O123" s="18"/>
      <c r="P123" s="18"/>
      <c r="Q123" s="18"/>
      <c r="R123" s="14">
        <f>SUM(M123:Q123)</f>
        <v>0</v>
      </c>
      <c r="S123" s="18">
        <v>1</v>
      </c>
      <c r="T123" s="18"/>
      <c r="U123" s="12">
        <f>S123+T123</f>
        <v>1</v>
      </c>
      <c r="V123" s="12">
        <f t="shared" si="29"/>
        <v>1</v>
      </c>
      <c r="W123" s="18"/>
      <c r="X123" s="19">
        <f>W123-V123</f>
        <v>-1</v>
      </c>
      <c r="Y123" s="21" t="s">
        <v>267</v>
      </c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VLOOKUP($A124,'23.6'!$A$9:$W$200,23,0)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VLOOKUP($A125,'23.6'!$A$9:$W$200,23,0)</f>
        <v>9</v>
      </c>
      <c r="E125" s="18">
        <v>68</v>
      </c>
      <c r="F125" s="18"/>
      <c r="G125" s="18"/>
      <c r="H125" s="12">
        <f t="shared" si="27"/>
        <v>68</v>
      </c>
      <c r="I125" s="18">
        <v>11</v>
      </c>
      <c r="J125" s="18"/>
      <c r="K125" s="18"/>
      <c r="L125" s="12">
        <f t="shared" si="16"/>
        <v>11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66</v>
      </c>
      <c r="W125" s="18">
        <f>24+42</f>
        <v>66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VLOOKUP($A126,'23.6'!$A$9:$W$200,23,0)</f>
        <v>0</v>
      </c>
      <c r="E126" s="18">
        <v>4</v>
      </c>
      <c r="F126" s="18"/>
      <c r="G126" s="18"/>
      <c r="H126" s="12">
        <f t="shared" si="27"/>
        <v>4</v>
      </c>
      <c r="I126" s="18">
        <v>1</v>
      </c>
      <c r="J126" s="18"/>
      <c r="K126" s="18"/>
      <c r="L126" s="12">
        <f t="shared" si="16"/>
        <v>1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3</v>
      </c>
      <c r="W126" s="18">
        <v>3</v>
      </c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VLOOKUP($A127,'23.6'!$A$9:$W$200,23,0)</f>
        <v>9</v>
      </c>
      <c r="E127" s="18"/>
      <c r="F127" s="18"/>
      <c r="G127" s="18"/>
      <c r="H127" s="12">
        <f t="shared" si="27"/>
        <v>0</v>
      </c>
      <c r="I127" s="18">
        <v>7</v>
      </c>
      <c r="J127" s="18"/>
      <c r="K127" s="18"/>
      <c r="L127" s="12">
        <f t="shared" si="16"/>
        <v>7</v>
      </c>
      <c r="M127" s="18"/>
      <c r="N127" s="18"/>
      <c r="O127" s="18"/>
      <c r="P127" s="18"/>
      <c r="Q127" s="18"/>
      <c r="R127" s="14">
        <f t="shared" si="20"/>
        <v>0</v>
      </c>
      <c r="S127" s="18">
        <v>2</v>
      </c>
      <c r="T127" s="18"/>
      <c r="U127" s="12">
        <f t="shared" si="28"/>
        <v>2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VLOOKUP($A128,'23.6'!$A$9:$W$200,23,0)</f>
        <v>28</v>
      </c>
      <c r="E128" s="18"/>
      <c r="F128" s="18"/>
      <c r="G128" s="18"/>
      <c r="H128" s="12">
        <f t="shared" si="27"/>
        <v>0</v>
      </c>
      <c r="I128" s="18">
        <v>10</v>
      </c>
      <c r="J128" s="18"/>
      <c r="K128" s="18"/>
      <c r="L128" s="12">
        <f t="shared" si="16"/>
        <v>10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18</v>
      </c>
      <c r="W128" s="18">
        <v>18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VLOOKUP($A129,'23.6'!$A$9:$W$200,23,0)</f>
        <v>26</v>
      </c>
      <c r="E129" s="18"/>
      <c r="F129" s="18"/>
      <c r="G129" s="18"/>
      <c r="H129" s="12">
        <f t="shared" si="27"/>
        <v>0</v>
      </c>
      <c r="I129" s="18">
        <v>12</v>
      </c>
      <c r="J129" s="18"/>
      <c r="K129" s="18"/>
      <c r="L129" s="12">
        <f t="shared" si="16"/>
        <v>12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14</v>
      </c>
      <c r="W129" s="18">
        <v>14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VLOOKUP($A130,'23.6'!$A$9:$W$200,23,0)</f>
        <v>43</v>
      </c>
      <c r="E130" s="18"/>
      <c r="F130" s="18"/>
      <c r="G130" s="18"/>
      <c r="H130" s="12">
        <f t="shared" si="12"/>
        <v>0</v>
      </c>
      <c r="I130" s="18">
        <v>14</v>
      </c>
      <c r="J130" s="18"/>
      <c r="K130" s="18"/>
      <c r="L130" s="12">
        <f t="shared" si="16"/>
        <v>14</v>
      </c>
      <c r="M130" s="18"/>
      <c r="N130" s="18"/>
      <c r="O130" s="18"/>
      <c r="P130" s="18"/>
      <c r="Q130" s="18"/>
      <c r="R130" s="14">
        <f t="shared" si="20"/>
        <v>0</v>
      </c>
      <c r="S130" s="18">
        <v>6</v>
      </c>
      <c r="T130" s="18"/>
      <c r="U130" s="12">
        <f t="shared" si="28"/>
        <v>6</v>
      </c>
      <c r="V130" s="12">
        <f t="shared" si="29"/>
        <v>23</v>
      </c>
      <c r="W130" s="18">
        <v>23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4</v>
      </c>
      <c r="E131" s="18"/>
      <c r="F131" s="18"/>
      <c r="G131" s="18"/>
      <c r="H131" s="12">
        <f t="shared" si="12"/>
        <v>0</v>
      </c>
      <c r="I131" s="18"/>
      <c r="J131" s="18">
        <v>2</v>
      </c>
      <c r="K131" s="18"/>
      <c r="L131" s="12">
        <f t="shared" si="16"/>
        <v>2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VLOOKUP($A132,'23.6'!$A$9:$W$200,23,0)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VLOOKUP($A133,'23.6'!$A$9:$W$200,23,0)</f>
        <v>19</v>
      </c>
      <c r="E133" s="18"/>
      <c r="F133" s="18"/>
      <c r="G133" s="18"/>
      <c r="H133" s="12">
        <f t="shared" ref="H133:H156" si="31">SUM(E133:G133)</f>
        <v>0</v>
      </c>
      <c r="I133" s="18">
        <v>3</v>
      </c>
      <c r="J133" s="18"/>
      <c r="K133" s="18"/>
      <c r="L133" s="12">
        <f t="shared" si="16"/>
        <v>3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16</v>
      </c>
      <c r="W133" s="18">
        <v>16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VLOOKUP($A134,'23.6'!$A$9:$W$200,23,0)</f>
        <v>15</v>
      </c>
      <c r="E134" s="18"/>
      <c r="F134" s="18"/>
      <c r="G134" s="18"/>
      <c r="H134" s="12">
        <f t="shared" si="31"/>
        <v>0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13</v>
      </c>
      <c r="W134" s="18">
        <v>13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VLOOKUP($A135,'23.6'!$A$9:$W$200,23,0)</f>
        <v>13</v>
      </c>
      <c r="E135" s="18"/>
      <c r="F135" s="18"/>
      <c r="G135" s="18"/>
      <c r="H135" s="12">
        <f t="shared" si="31"/>
        <v>0</v>
      </c>
      <c r="I135" s="18">
        <v>7</v>
      </c>
      <c r="J135" s="18"/>
      <c r="K135" s="18"/>
      <c r="L135" s="12">
        <f t="shared" si="16"/>
        <v>7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6</v>
      </c>
      <c r="W135" s="18">
        <v>6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VLOOKUP($A136,'23.6'!$A$9:$W$200,23,0)</f>
        <v>33</v>
      </c>
      <c r="E136" s="18"/>
      <c r="F136" s="18"/>
      <c r="G136" s="18"/>
      <c r="H136" s="12">
        <f>SUM(E136:G136)</f>
        <v>0</v>
      </c>
      <c r="I136" s="18">
        <v>2</v>
      </c>
      <c r="J136" s="18"/>
      <c r="K136" s="18"/>
      <c r="L136" s="12">
        <f t="shared" si="16"/>
        <v>2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31</v>
      </c>
      <c r="W136" s="18">
        <v>31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VLOOKUP($A137,'23.6'!$A$9:$W$200,23,0)</f>
        <v>27</v>
      </c>
      <c r="E137" s="18"/>
      <c r="F137" s="18"/>
      <c r="G137" s="18"/>
      <c r="H137" s="12">
        <f>SUM(E137:G137)</f>
        <v>0</v>
      </c>
      <c r="I137" s="18">
        <v>1</v>
      </c>
      <c r="J137" s="18"/>
      <c r="K137" s="18"/>
      <c r="L137" s="12">
        <f t="shared" si="16"/>
        <v>1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26</v>
      </c>
      <c r="W137" s="18">
        <v>26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VLOOKUP($A138,'23.6'!$A$9:$W$200,23,0)</f>
        <v>0</v>
      </c>
      <c r="E138" s="18">
        <v>25</v>
      </c>
      <c r="F138" s="18"/>
      <c r="G138" s="18"/>
      <c r="H138" s="12">
        <f>SUM(E138:G138)</f>
        <v>25</v>
      </c>
      <c r="I138" s="18">
        <v>2</v>
      </c>
      <c r="J138" s="18"/>
      <c r="K138" s="18"/>
      <c r="L138" s="12">
        <f t="shared" ref="L138:L198" si="35">SUM(I138:K138)</f>
        <v>2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23</v>
      </c>
      <c r="W138" s="18">
        <v>23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VLOOKUP($A139,'23.6'!$A$9:$W$200,23,0)</f>
        <v>0</v>
      </c>
      <c r="E139" s="18">
        <v>19</v>
      </c>
      <c r="F139" s="18"/>
      <c r="G139" s="18"/>
      <c r="H139" s="12">
        <f t="shared" ref="H139" si="36">SUM(E139:G139)</f>
        <v>19</v>
      </c>
      <c r="I139" s="18">
        <v>3</v>
      </c>
      <c r="J139" s="18"/>
      <c r="K139" s="18"/>
      <c r="L139" s="12">
        <f t="shared" si="35"/>
        <v>3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16</v>
      </c>
      <c r="W139" s="18">
        <v>16</v>
      </c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VLOOKUP($A140,'23.6'!$A$9:$W$200,23,0)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VLOOKUP($A141,'23.6'!$A$9:$W$200,23,0)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VLOOKUP($A142,'23.6'!$A$9:$W$200,23,0)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VLOOKUP($A143,'23.6'!$A$9:$W$200,23,0)</f>
        <v>7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VLOOKUP($A144,'23.6'!$A$9:$W$200,23,0)</f>
        <v>4</v>
      </c>
      <c r="E144" s="18">
        <v>6</v>
      </c>
      <c r="F144" s="18"/>
      <c r="G144" s="18"/>
      <c r="H144" s="12">
        <f>SUM(E144:G144)</f>
        <v>6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VLOOKUP($A145,'23.6'!$A$9:$W$200,23,0)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VLOOKUP($A146,'23.6'!$A$9:$W$200,23,0)</f>
        <v>3</v>
      </c>
      <c r="E146" s="18"/>
      <c r="F146" s="18"/>
      <c r="G146" s="18"/>
      <c r="H146" s="12">
        <f t="shared" si="31"/>
        <v>0</v>
      </c>
      <c r="I146" s="18">
        <v>3</v>
      </c>
      <c r="J146" s="18"/>
      <c r="K146" s="18"/>
      <c r="L146" s="12">
        <f t="shared" si="35"/>
        <v>3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VLOOKUP($A147,'23.6'!$A$9:$W$200,23,0)</f>
        <v>6</v>
      </c>
      <c r="E147" s="18"/>
      <c r="F147" s="18"/>
      <c r="G147" s="18"/>
      <c r="H147" s="12">
        <f t="shared" si="31"/>
        <v>0</v>
      </c>
      <c r="I147" s="18">
        <v>1</v>
      </c>
      <c r="J147" s="18"/>
      <c r="K147" s="18"/>
      <c r="L147" s="12">
        <f t="shared" si="35"/>
        <v>1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5</v>
      </c>
      <c r="W147" s="18">
        <v>5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VLOOKUP($A148,'23.6'!$A$9:$W$200,23,0)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VLOOKUP($A149,'23.6'!$A$9:$W$200,23,0)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VLOOKUP($A150,'23.6'!$A$9:$W$200,23,0)</f>
        <v>6</v>
      </c>
      <c r="E150" s="18"/>
      <c r="F150" s="18"/>
      <c r="G150" s="18"/>
      <c r="H150" s="12">
        <f t="shared" si="31"/>
        <v>0</v>
      </c>
      <c r="I150" s="18">
        <v>1</v>
      </c>
      <c r="J150" s="18"/>
      <c r="K150" s="18"/>
      <c r="L150" s="12">
        <f t="shared" si="35"/>
        <v>1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5</v>
      </c>
      <c r="W150" s="18">
        <v>5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VLOOKUP($A151,'23.6'!$A$9:$W$200,23,0)</f>
        <v>0</v>
      </c>
      <c r="E151" s="18">
        <v>5</v>
      </c>
      <c r="F151" s="18"/>
      <c r="G151" s="18"/>
      <c r="H151" s="12">
        <f t="shared" si="31"/>
        <v>5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5</v>
      </c>
      <c r="W151" s="18">
        <v>5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VLOOKUP($A152,'23.6'!$A$9:$W$200,23,0)</f>
        <v>4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4</v>
      </c>
      <c r="W152" s="18">
        <v>4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VLOOKUP($A153,'23.6'!$A$9:$W$200,23,0)</f>
        <v>7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7</v>
      </c>
      <c r="W153" s="18">
        <v>7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VLOOKUP($A154,'23.6'!$A$9:$W$200,23,0)</f>
        <v>0</v>
      </c>
      <c r="E154" s="18">
        <v>100</v>
      </c>
      <c r="F154" s="18"/>
      <c r="G154" s="18"/>
      <c r="H154" s="12">
        <f t="shared" si="31"/>
        <v>100</v>
      </c>
      <c r="I154" s="18">
        <v>10</v>
      </c>
      <c r="J154" s="18"/>
      <c r="K154" s="18"/>
      <c r="L154" s="12">
        <f t="shared" si="35"/>
        <v>10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90</v>
      </c>
      <c r="W154" s="18">
        <v>90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VLOOKUP($A155,'23.6'!$A$9:$W$200,23,0)</f>
        <v>2</v>
      </c>
      <c r="E155" s="18">
        <v>30</v>
      </c>
      <c r="F155" s="18"/>
      <c r="G155" s="18"/>
      <c r="H155" s="12">
        <f t="shared" si="31"/>
        <v>30</v>
      </c>
      <c r="I155" s="18"/>
      <c r="J155" s="18"/>
      <c r="K155" s="18"/>
      <c r="L155" s="12">
        <f t="shared" si="35"/>
        <v>0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32</v>
      </c>
      <c r="W155" s="18">
        <v>32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VLOOKUP($A156,'23.6'!$A$9:$W$200,23,0)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VLOOKUP($A157,'23.6'!$A$9:$W$200,23,0)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VLOOKUP($A158,'23.6'!$A$9:$W$200,23,0)</f>
        <v>0</v>
      </c>
      <c r="E158" s="18">
        <v>4</v>
      </c>
      <c r="F158" s="18"/>
      <c r="G158" s="18"/>
      <c r="H158" s="12">
        <f t="shared" ref="H158:H197" si="41">SUM(E158:G158)</f>
        <v>4</v>
      </c>
      <c r="I158" s="18">
        <v>4</v>
      </c>
      <c r="J158" s="18"/>
      <c r="K158" s="18"/>
      <c r="L158" s="12">
        <f t="shared" si="35"/>
        <v>4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VLOOKUP($A159,'23.6'!$A$9:$W$200,23,0)</f>
        <v>0</v>
      </c>
      <c r="E159" s="18">
        <v>4</v>
      </c>
      <c r="F159" s="18"/>
      <c r="G159" s="18"/>
      <c r="H159" s="12">
        <f t="shared" si="41"/>
        <v>4</v>
      </c>
      <c r="I159" s="18">
        <v>4</v>
      </c>
      <c r="J159" s="18"/>
      <c r="K159" s="18"/>
      <c r="L159" s="12">
        <f t="shared" si="35"/>
        <v>4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VLOOKUP($A160,'23.6'!$A$9:$W$200,23,0)</f>
        <v>0</v>
      </c>
      <c r="E160" s="18">
        <v>6</v>
      </c>
      <c r="F160" s="18"/>
      <c r="G160" s="18"/>
      <c r="H160" s="12">
        <f t="shared" si="41"/>
        <v>6</v>
      </c>
      <c r="I160" s="18">
        <v>6</v>
      </c>
      <c r="J160" s="18"/>
      <c r="K160" s="18"/>
      <c r="L160" s="12">
        <f t="shared" si="35"/>
        <v>6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VLOOKUP($A161,'23.6'!$A$9:$W$200,23,0)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VLOOKUP($A162,'23.6'!$A$9:$W$200,23,0)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VLOOKUP($A163,'23.6'!$A$9:$W$200,23,0)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VLOOKUP($A164,'23.6'!$A$9:$W$200,23,0)</f>
        <v>0</v>
      </c>
      <c r="E164" s="18">
        <v>4</v>
      </c>
      <c r="F164" s="18"/>
      <c r="G164" s="18"/>
      <c r="H164" s="12">
        <f t="shared" si="41"/>
        <v>4</v>
      </c>
      <c r="I164" s="18">
        <v>4</v>
      </c>
      <c r="J164" s="18"/>
      <c r="K164" s="18"/>
      <c r="L164" s="12">
        <f t="shared" si="35"/>
        <v>4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VLOOKUP($A165,'23.6'!$A$9:$W$200,23,0)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VLOOKUP($A166,'23.6'!$A$9:$W$200,23,0)</f>
        <v>0</v>
      </c>
      <c r="E166" s="18"/>
      <c r="F166" s="18"/>
      <c r="G166" s="18"/>
      <c r="H166" s="12">
        <f t="shared" si="41"/>
        <v>0</v>
      </c>
      <c r="I166" s="18"/>
      <c r="J166" s="18"/>
      <c r="K166" s="18"/>
      <c r="L166" s="12">
        <f t="shared" si="35"/>
        <v>0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VLOOKUP($A167,'23.6'!$A$9:$W$200,23,0)</f>
        <v>0</v>
      </c>
      <c r="E167" s="18">
        <v>1</v>
      </c>
      <c r="F167" s="18"/>
      <c r="G167" s="18"/>
      <c r="H167" s="12">
        <f>SUM(E167:G167)</f>
        <v>1</v>
      </c>
      <c r="I167" s="18">
        <v>1</v>
      </c>
      <c r="J167" s="18"/>
      <c r="K167" s="18"/>
      <c r="L167" s="12">
        <f t="shared" si="35"/>
        <v>1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VLOOKUP($A168,'23.6'!$A$9:$W$200,23,0)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VLOOKUP($A169,'23.6'!$A$9:$W$200,23,0)</f>
        <v>0</v>
      </c>
      <c r="E169" s="18">
        <v>2</v>
      </c>
      <c r="F169" s="18"/>
      <c r="G169" s="18"/>
      <c r="H169" s="12">
        <f>SUM(E169:G169)</f>
        <v>2</v>
      </c>
      <c r="I169" s="18">
        <v>2</v>
      </c>
      <c r="J169" s="18"/>
      <c r="K169" s="18"/>
      <c r="L169" s="12">
        <f t="shared" si="35"/>
        <v>2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VLOOKUP($A170,'23.6'!$A$9:$W$200,23,0)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VLOOKUP($A171,'23.6'!$A$9:$W$200,23,0)</f>
        <v>0</v>
      </c>
      <c r="E171" s="18">
        <v>1</v>
      </c>
      <c r="F171" s="18"/>
      <c r="G171" s="18"/>
      <c r="H171" s="12">
        <f>SUM(E171:G171)</f>
        <v>1</v>
      </c>
      <c r="I171" s="18">
        <v>1</v>
      </c>
      <c r="J171" s="18"/>
      <c r="K171" s="18"/>
      <c r="L171" s="12">
        <f t="shared" si="35"/>
        <v>1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VLOOKUP($A172,'23.6'!$A$9:$W$200,23,0)</f>
        <v>0</v>
      </c>
      <c r="E172" s="18"/>
      <c r="F172" s="18"/>
      <c r="G172" s="18"/>
      <c r="H172" s="12">
        <f t="shared" si="41"/>
        <v>0</v>
      </c>
      <c r="I172" s="18"/>
      <c r="J172" s="18"/>
      <c r="K172" s="18"/>
      <c r="L172" s="12">
        <f t="shared" si="35"/>
        <v>0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VLOOKUP($A173,'23.6'!$A$9:$W$200,23,0)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VLOOKUP($A174,'23.6'!$A$9:$W$200,23,0)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VLOOKUP($A175,'23.6'!$A$9:$W$200,23,0)</f>
        <v>0</v>
      </c>
      <c r="E175" s="18">
        <v>2</v>
      </c>
      <c r="F175" s="18"/>
      <c r="G175" s="18"/>
      <c r="H175" s="12">
        <f t="shared" si="41"/>
        <v>2</v>
      </c>
      <c r="I175" s="18">
        <v>2</v>
      </c>
      <c r="J175" s="18"/>
      <c r="K175" s="18"/>
      <c r="L175" s="12">
        <f t="shared" si="35"/>
        <v>2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VLOOKUP($A176,'23.6'!$A$9:$W$200,23,0)</f>
        <v>23</v>
      </c>
      <c r="E176" s="18"/>
      <c r="F176" s="18"/>
      <c r="G176" s="18"/>
      <c r="H176" s="12">
        <f>SUM(E176:G176)</f>
        <v>0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21</v>
      </c>
      <c r="W176" s="18">
        <v>21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VLOOKUP($A177,'23.6'!$A$9:$W$200,23,0)</f>
        <v>111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111</v>
      </c>
      <c r="W177" s="18">
        <f>96+15</f>
        <v>111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VLOOKUP($A178,'23.6'!$A$9:$W$200,23,0)</f>
        <v>0</v>
      </c>
      <c r="E178" s="18">
        <v>240</v>
      </c>
      <c r="F178" s="18"/>
      <c r="G178" s="18"/>
      <c r="H178" s="12">
        <f t="shared" si="41"/>
        <v>240</v>
      </c>
      <c r="I178" s="18">
        <v>5</v>
      </c>
      <c r="J178" s="18"/>
      <c r="K178" s="18"/>
      <c r="L178" s="12">
        <f t="shared" si="35"/>
        <v>5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235</v>
      </c>
      <c r="W178" s="18">
        <f>216+19</f>
        <v>235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VLOOKUP($A179,'23.6'!$A$9:$W$200,23,0)</f>
        <v>0</v>
      </c>
      <c r="E179" s="18">
        <v>3</v>
      </c>
      <c r="F179" s="18"/>
      <c r="G179" s="18"/>
      <c r="H179" s="12">
        <f t="shared" si="41"/>
        <v>3</v>
      </c>
      <c r="I179" s="18">
        <v>3</v>
      </c>
      <c r="J179" s="18"/>
      <c r="K179" s="18"/>
      <c r="L179" s="12">
        <f t="shared" si="35"/>
        <v>3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VLOOKUP($A180,'23.6'!$A$9:$W$200,23,0)</f>
        <v>0</v>
      </c>
      <c r="E180" s="18">
        <v>3</v>
      </c>
      <c r="F180" s="18"/>
      <c r="G180" s="18"/>
      <c r="H180" s="12">
        <f t="shared" si="41"/>
        <v>3</v>
      </c>
      <c r="I180" s="18">
        <v>3</v>
      </c>
      <c r="J180" s="18"/>
      <c r="K180" s="18"/>
      <c r="L180" s="12">
        <f t="shared" si="35"/>
        <v>3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VLOOKUP($A181,'23.6'!$A$9:$W$200,23,0)</f>
        <v>0</v>
      </c>
      <c r="E181" s="18"/>
      <c r="F181" s="18"/>
      <c r="G181" s="18"/>
      <c r="H181" s="12">
        <f t="shared" si="41"/>
        <v>0</v>
      </c>
      <c r="I181" s="18"/>
      <c r="J181" s="18"/>
      <c r="K181" s="18"/>
      <c r="L181" s="12">
        <f t="shared" si="35"/>
        <v>0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VLOOKUP($A182,'23.6'!$A$9:$W$200,23,0)</f>
        <v>0</v>
      </c>
      <c r="E182" s="18">
        <v>2</v>
      </c>
      <c r="F182" s="18"/>
      <c r="G182" s="18"/>
      <c r="H182" s="12">
        <f t="shared" si="41"/>
        <v>2</v>
      </c>
      <c r="I182" s="18">
        <v>2</v>
      </c>
      <c r="J182" s="18"/>
      <c r="K182" s="18"/>
      <c r="L182" s="12">
        <f t="shared" si="35"/>
        <v>2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VLOOKUP($A183,'23.6'!$A$9:$W$200,23,0)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VLOOKUP($A184,'23.6'!$A$9:$W$200,23,0)</f>
        <v>6</v>
      </c>
      <c r="E184" s="18">
        <v>24</v>
      </c>
      <c r="F184" s="18"/>
      <c r="G184" s="18"/>
      <c r="H184" s="12">
        <f t="shared" si="41"/>
        <v>24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30</v>
      </c>
      <c r="W184" s="18">
        <v>30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VLOOKUP($A185,'23.6'!$A$9:$W$200,23,0)</f>
        <v>67</v>
      </c>
      <c r="E185" s="18"/>
      <c r="F185" s="18"/>
      <c r="G185" s="18"/>
      <c r="H185" s="12">
        <f>SUM(E185:G185)</f>
        <v>0</v>
      </c>
      <c r="I185" s="18">
        <v>3</v>
      </c>
      <c r="J185" s="18"/>
      <c r="K185" s="18"/>
      <c r="L185" s="12">
        <f t="shared" si="35"/>
        <v>3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64</v>
      </c>
      <c r="W185" s="18">
        <v>64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VLOOKUP($A186,'23.6'!$A$9:$W$200,23,0)</f>
        <v>72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72</v>
      </c>
      <c r="W186" s="18">
        <v>72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VLOOKUP($A187,'23.6'!$A$9:$W$200,23,0)</f>
        <v>208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208</v>
      </c>
      <c r="W187" s="18">
        <f>144+48+15+1</f>
        <v>208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VLOOKUP($A188,'23.6'!$A$9:$W$200,23,0)</f>
        <v>81</v>
      </c>
      <c r="E188" s="18"/>
      <c r="F188" s="18"/>
      <c r="G188" s="18"/>
      <c r="H188" s="12">
        <f t="shared" si="41"/>
        <v>0</v>
      </c>
      <c r="I188" s="18">
        <v>3</v>
      </c>
      <c r="J188" s="18"/>
      <c r="K188" s="18"/>
      <c r="L188" s="12">
        <f t="shared" si="35"/>
        <v>3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78</v>
      </c>
      <c r="W188" s="18">
        <f>60+18</f>
        <v>78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VLOOKUP($A189,'23.6'!$A$9:$W$200,23,0)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VLOOKUP($A190,'23.6'!$A$9:$W$200,23,0)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VLOOKUP($A191,'23.6'!$A$9:$W$200,23,0)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VLOOKUP($A192,'23.6'!$A$9:$W$200,23,0)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VLOOKUP($A193,'23.6'!$A$9:$W$200,23,0)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VLOOKUP($A194,'23.6'!$A$9:$W$200,23,0)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VLOOKUP($A195,'23.6'!$A$9:$W$200,23,0)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VLOOKUP($A196,'23.6'!$A$9:$W$200,23,0)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VLOOKUP($A197,'23.6'!$A$9:$W$200,23,0)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968</v>
      </c>
      <c r="E200" s="34"/>
      <c r="F200" s="34"/>
      <c r="G200" s="34"/>
      <c r="H200" s="34"/>
      <c r="I200" s="33">
        <f>SUM(I9:I198)</f>
        <v>442</v>
      </c>
      <c r="J200" s="33">
        <f>SUM(J9:J198)</f>
        <v>2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8</v>
      </c>
      <c r="S200" s="33">
        <f>SUM(S9:S198)</f>
        <v>90</v>
      </c>
      <c r="T200" s="34"/>
      <c r="U200" s="34"/>
      <c r="V200" s="35"/>
      <c r="W200" s="33">
        <f>SUM(W9:W198)</f>
        <v>1488</v>
      </c>
      <c r="X200" s="33">
        <f>SUM(X9:X198)</f>
        <v>0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Y74:Y75"/>
    <mergeCell ref="Y76:Y77"/>
    <mergeCell ref="Y114:Y115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286" priority="34" stopIfTrue="1"/>
  </conditionalFormatting>
  <conditionalFormatting sqref="B132">
    <cfRule type="duplicateValues" dxfId="285" priority="33" stopIfTrue="1"/>
  </conditionalFormatting>
  <conditionalFormatting sqref="B118">
    <cfRule type="duplicateValues" dxfId="284" priority="32" stopIfTrue="1"/>
  </conditionalFormatting>
  <conditionalFormatting sqref="B198">
    <cfRule type="duplicateValues" dxfId="283" priority="31" stopIfTrue="1"/>
  </conditionalFormatting>
  <conditionalFormatting sqref="B201:B274">
    <cfRule type="duplicateValues" dxfId="282" priority="30" stopIfTrue="1"/>
  </conditionalFormatting>
  <conditionalFormatting sqref="B200">
    <cfRule type="duplicateValues" dxfId="281" priority="29" stopIfTrue="1"/>
  </conditionalFormatting>
  <conditionalFormatting sqref="I202">
    <cfRule type="duplicateValues" dxfId="280" priority="28" stopIfTrue="1"/>
  </conditionalFormatting>
  <conditionalFormatting sqref="I202">
    <cfRule type="duplicateValues" dxfId="279" priority="25" stopIfTrue="1"/>
    <cfRule type="duplicateValues" dxfId="278" priority="26" stopIfTrue="1"/>
    <cfRule type="duplicateValues" dxfId="277" priority="27" stopIfTrue="1"/>
  </conditionalFormatting>
  <conditionalFormatting sqref="B20">
    <cfRule type="duplicateValues" dxfId="276" priority="19" stopIfTrue="1"/>
  </conditionalFormatting>
  <conditionalFormatting sqref="B20">
    <cfRule type="duplicateValues" dxfId="275" priority="20" stopIfTrue="1"/>
  </conditionalFormatting>
  <conditionalFormatting sqref="B20">
    <cfRule type="duplicateValues" dxfId="274" priority="21" stopIfTrue="1"/>
  </conditionalFormatting>
  <conditionalFormatting sqref="B20">
    <cfRule type="duplicateValues" dxfId="273" priority="22" stopIfTrue="1"/>
    <cfRule type="duplicateValues" dxfId="272" priority="23" stopIfTrue="1"/>
    <cfRule type="duplicateValues" dxfId="271" priority="24" stopIfTrue="1"/>
  </conditionalFormatting>
  <conditionalFormatting sqref="A20:A25">
    <cfRule type="duplicateValues" dxfId="270" priority="18" stopIfTrue="1"/>
  </conditionalFormatting>
  <conditionalFormatting sqref="A26">
    <cfRule type="duplicateValues" dxfId="269" priority="17" stopIfTrue="1"/>
  </conditionalFormatting>
  <conditionalFormatting sqref="A27">
    <cfRule type="duplicateValues" dxfId="268" priority="16" stopIfTrue="1"/>
  </conditionalFormatting>
  <conditionalFormatting sqref="A28">
    <cfRule type="duplicateValues" dxfId="267" priority="15" stopIfTrue="1"/>
  </conditionalFormatting>
  <conditionalFormatting sqref="A29">
    <cfRule type="duplicateValues" dxfId="266" priority="14" stopIfTrue="1"/>
  </conditionalFormatting>
  <conditionalFormatting sqref="A30">
    <cfRule type="duplicateValues" dxfId="265" priority="13" stopIfTrue="1"/>
  </conditionalFormatting>
  <conditionalFormatting sqref="B275:B65318 B200 B5 B8:B19 B119:B131 B21:B117 B133:B197">
    <cfRule type="duplicateValues" dxfId="264" priority="35" stopIfTrue="1"/>
  </conditionalFormatting>
  <conditionalFormatting sqref="B275:B65318 B200 B5 B8:B19 B102:B117 B119:B131 B21:B99 B133:B197">
    <cfRule type="duplicateValues" dxfId="263" priority="36" stopIfTrue="1"/>
  </conditionalFormatting>
  <conditionalFormatting sqref="A200:A65318 A1:A5 A8:A19 A31:A198">
    <cfRule type="duplicateValues" dxfId="262" priority="37" stopIfTrue="1"/>
  </conditionalFormatting>
  <conditionalFormatting sqref="B200:B65318 B5 B8:B19 B21:B198">
    <cfRule type="duplicateValues" dxfId="261" priority="38" stopIfTrue="1"/>
  </conditionalFormatting>
  <conditionalFormatting sqref="B200:B65318 B1:B5 B8:B19 B21:B198">
    <cfRule type="duplicateValues" dxfId="260" priority="39" stopIfTrue="1"/>
    <cfRule type="duplicateValues" dxfId="259" priority="40" stopIfTrue="1"/>
    <cfRule type="duplicateValues" dxfId="258" priority="41" stopIfTrue="1"/>
  </conditionalFormatting>
  <conditionalFormatting sqref="Y17">
    <cfRule type="duplicateValues" dxfId="257" priority="7" stopIfTrue="1"/>
  </conditionalFormatting>
  <conditionalFormatting sqref="Y17">
    <cfRule type="duplicateValues" dxfId="256" priority="8" stopIfTrue="1"/>
  </conditionalFormatting>
  <conditionalFormatting sqref="Y17">
    <cfRule type="duplicateValues" dxfId="255" priority="9" stopIfTrue="1"/>
  </conditionalFormatting>
  <conditionalFormatting sqref="Y17">
    <cfRule type="duplicateValues" dxfId="254" priority="10" stopIfTrue="1"/>
    <cfRule type="duplicateValues" dxfId="253" priority="11" stopIfTrue="1"/>
    <cfRule type="duplicateValues" dxfId="252" priority="12" stopIfTrue="1"/>
  </conditionalFormatting>
  <conditionalFormatting sqref="Y13">
    <cfRule type="duplicateValues" dxfId="251" priority="1" stopIfTrue="1"/>
  </conditionalFormatting>
  <conditionalFormatting sqref="Y13">
    <cfRule type="duplicateValues" dxfId="250" priority="2" stopIfTrue="1"/>
  </conditionalFormatting>
  <conditionalFormatting sqref="Y13">
    <cfRule type="duplicateValues" dxfId="249" priority="3" stopIfTrue="1"/>
  </conditionalFormatting>
  <conditionalFormatting sqref="Y13">
    <cfRule type="duplicateValues" dxfId="248" priority="4" stopIfTrue="1"/>
    <cfRule type="duplicateValues" dxfId="247" priority="5" stopIfTrue="1"/>
    <cfRule type="duplicateValues" dxfId="24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ySplit="7" topLeftCell="A193" activePane="bottomLeft" state="frozen"/>
      <selection activeCell="M32" sqref="M32"/>
      <selection pane="bottomLeft" activeCell="X201" sqref="X201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71" t="s">
        <v>3</v>
      </c>
      <c r="B4" s="5">
        <v>42546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3" t="s">
        <v>29</v>
      </c>
      <c r="P7" s="73" t="s">
        <v>30</v>
      </c>
      <c r="Q7" s="72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VLOOKUP($A9,'24.6'!$A$9:$W$200,23,0)</f>
        <v>0</v>
      </c>
      <c r="E9" s="18">
        <v>30</v>
      </c>
      <c r="F9" s="18"/>
      <c r="G9" s="18"/>
      <c r="H9" s="12">
        <f>SUM(E9:G9)</f>
        <v>30</v>
      </c>
      <c r="I9" s="18">
        <v>30</v>
      </c>
      <c r="J9" s="18"/>
      <c r="K9" s="18"/>
      <c r="L9" s="12">
        <f>SUM(I9:K9)</f>
        <v>30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VLOOKUP($A10,'24.6'!$A$9:$W$200,23,0)</f>
        <v>0</v>
      </c>
      <c r="E10" s="18">
        <v>10</v>
      </c>
      <c r="F10" s="18"/>
      <c r="G10" s="18"/>
      <c r="H10" s="12">
        <f t="shared" ref="H10:H61" si="3">SUM(E10:G10)</f>
        <v>10</v>
      </c>
      <c r="I10" s="18">
        <v>10</v>
      </c>
      <c r="J10" s="18"/>
      <c r="K10" s="18"/>
      <c r="L10" s="12">
        <f t="shared" ref="L10:L73" si="4">SUM(I10:K10)</f>
        <v>10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VLOOKUP($A11,'24.6'!$A$9:$W$200,23,0)</f>
        <v>0</v>
      </c>
      <c r="E11" s="18">
        <v>10</v>
      </c>
      <c r="F11" s="18"/>
      <c r="G11" s="18"/>
      <c r="H11" s="12">
        <f t="shared" si="3"/>
        <v>10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>
        <v>4</v>
      </c>
      <c r="T11" s="18"/>
      <c r="U11" s="12">
        <f t="shared" si="0"/>
        <v>4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VLOOKUP($A12,'24.6'!$A$9:$W$200,23,0)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18</v>
      </c>
      <c r="J12" s="18"/>
      <c r="K12" s="18"/>
      <c r="L12" s="12">
        <f t="shared" si="4"/>
        <v>18</v>
      </c>
      <c r="M12" s="18"/>
      <c r="N12" s="18"/>
      <c r="O12" s="18"/>
      <c r="P12" s="18"/>
      <c r="Q12" s="18"/>
      <c r="R12" s="14">
        <f t="shared" si="5"/>
        <v>0</v>
      </c>
      <c r="S12" s="18">
        <v>2</v>
      </c>
      <c r="T12" s="18"/>
      <c r="U12" s="12">
        <f t="shared" si="0"/>
        <v>2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VLOOKUP($A13,'24.6'!$A$9:$W$200,23,0)</f>
        <v>4</v>
      </c>
      <c r="E13" s="18">
        <v>20</v>
      </c>
      <c r="F13" s="18"/>
      <c r="G13" s="18"/>
      <c r="H13" s="12">
        <f t="shared" si="3"/>
        <v>20</v>
      </c>
      <c r="I13" s="18">
        <v>6</v>
      </c>
      <c r="J13" s="18"/>
      <c r="K13" s="18"/>
      <c r="L13" s="12">
        <f t="shared" si="4"/>
        <v>6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18</v>
      </c>
      <c r="W13" s="18">
        <v>18</v>
      </c>
      <c r="X13" s="19">
        <f t="shared" si="2"/>
        <v>0</v>
      </c>
      <c r="Y13" s="22"/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VLOOKUP($A14,'24.6'!$A$9:$W$200,23,0)</f>
        <v>0</v>
      </c>
      <c r="E14" s="18">
        <v>16</v>
      </c>
      <c r="F14" s="18"/>
      <c r="G14" s="18"/>
      <c r="H14" s="12">
        <f t="shared" si="3"/>
        <v>16</v>
      </c>
      <c r="I14" s="18">
        <v>12</v>
      </c>
      <c r="J14" s="18"/>
      <c r="K14" s="18"/>
      <c r="L14" s="12">
        <f t="shared" si="4"/>
        <v>12</v>
      </c>
      <c r="M14" s="18"/>
      <c r="N14" s="18"/>
      <c r="O14" s="18"/>
      <c r="P14" s="18"/>
      <c r="Q14" s="18"/>
      <c r="R14" s="14">
        <f t="shared" si="5"/>
        <v>0</v>
      </c>
      <c r="S14" s="18">
        <v>4</v>
      </c>
      <c r="T14" s="18"/>
      <c r="U14" s="12">
        <f t="shared" si="0"/>
        <v>4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VLOOKUP($A15,'24.6'!$A$9:$W$200,23,0)</f>
        <v>0</v>
      </c>
      <c r="E15" s="18">
        <v>10</v>
      </c>
      <c r="F15" s="18"/>
      <c r="G15" s="18"/>
      <c r="H15" s="12">
        <f t="shared" si="3"/>
        <v>10</v>
      </c>
      <c r="I15" s="18">
        <v>8</v>
      </c>
      <c r="J15" s="18"/>
      <c r="K15" s="18"/>
      <c r="L15" s="12">
        <f t="shared" si="4"/>
        <v>8</v>
      </c>
      <c r="M15" s="18"/>
      <c r="N15" s="18"/>
      <c r="O15" s="18"/>
      <c r="P15" s="18"/>
      <c r="Q15" s="18"/>
      <c r="R15" s="14">
        <f t="shared" si="5"/>
        <v>0</v>
      </c>
      <c r="S15" s="18">
        <v>2</v>
      </c>
      <c r="T15" s="18"/>
      <c r="U15" s="12">
        <f t="shared" si="0"/>
        <v>2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VLOOKUP($A16,'24.6'!$A$9:$W$200,23,0)</f>
        <v>0</v>
      </c>
      <c r="E16" s="18">
        <v>10</v>
      </c>
      <c r="F16" s="18"/>
      <c r="G16" s="18"/>
      <c r="H16" s="12">
        <f t="shared" si="3"/>
        <v>10</v>
      </c>
      <c r="I16" s="18">
        <v>10</v>
      </c>
      <c r="J16" s="18"/>
      <c r="K16" s="18"/>
      <c r="L16" s="12">
        <f t="shared" si="4"/>
        <v>10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VLOOKUP($A17,'24.6'!$A$9:$W$200,23,0)</f>
        <v>0</v>
      </c>
      <c r="E17" s="18">
        <v>14</v>
      </c>
      <c r="F17" s="18"/>
      <c r="G17" s="18"/>
      <c r="H17" s="12">
        <f>SUM(E17:G17)</f>
        <v>14</v>
      </c>
      <c r="I17" s="18">
        <v>14</v>
      </c>
      <c r="J17" s="18"/>
      <c r="K17" s="18"/>
      <c r="L17" s="12">
        <f t="shared" si="4"/>
        <v>14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VLOOKUP($A18,'24.6'!$A$9:$W$200,23,0)</f>
        <v>0</v>
      </c>
      <c r="E18" s="18">
        <v>32</v>
      </c>
      <c r="F18" s="18"/>
      <c r="G18" s="18"/>
      <c r="H18" s="12">
        <f>SUM(E18:G18)</f>
        <v>32</v>
      </c>
      <c r="I18" s="18">
        <v>20</v>
      </c>
      <c r="J18" s="18"/>
      <c r="K18" s="18"/>
      <c r="L18" s="12">
        <f t="shared" si="4"/>
        <v>20</v>
      </c>
      <c r="M18" s="18"/>
      <c r="N18" s="18"/>
      <c r="O18" s="18"/>
      <c r="P18" s="18"/>
      <c r="Q18" s="18"/>
      <c r="R18" s="14">
        <f>SUM(M18:Q18)</f>
        <v>0</v>
      </c>
      <c r="S18" s="18">
        <v>12</v>
      </c>
      <c r="T18" s="18"/>
      <c r="U18" s="12">
        <f>S18+T18</f>
        <v>12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VLOOKUP($A19,'24.6'!$A$9:$W$200,23,0)</f>
        <v>0</v>
      </c>
      <c r="E19" s="18">
        <v>10</v>
      </c>
      <c r="F19" s="18"/>
      <c r="G19" s="18"/>
      <c r="H19" s="12">
        <f>SUM(E19:G19)</f>
        <v>10</v>
      </c>
      <c r="I19" s="18">
        <v>5</v>
      </c>
      <c r="J19" s="18"/>
      <c r="K19" s="18"/>
      <c r="L19" s="12">
        <f t="shared" si="4"/>
        <v>5</v>
      </c>
      <c r="M19" s="18"/>
      <c r="N19" s="18"/>
      <c r="O19" s="18"/>
      <c r="P19" s="18"/>
      <c r="Q19" s="18"/>
      <c r="R19" s="14">
        <f>SUM(M19:Q19)</f>
        <v>0</v>
      </c>
      <c r="S19" s="18">
        <v>5</v>
      </c>
      <c r="T19" s="18"/>
      <c r="U19" s="12">
        <f>S19+T19</f>
        <v>5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VLOOKUP($A20,'24.6'!$A$9:$W$200,23,0)</f>
        <v>0</v>
      </c>
      <c r="E20" s="18">
        <v>12</v>
      </c>
      <c r="F20" s="18"/>
      <c r="G20" s="18"/>
      <c r="H20" s="12">
        <f t="shared" si="3"/>
        <v>12</v>
      </c>
      <c r="I20" s="18">
        <v>10</v>
      </c>
      <c r="J20" s="18"/>
      <c r="K20" s="18"/>
      <c r="L20" s="12">
        <f t="shared" si="4"/>
        <v>10</v>
      </c>
      <c r="M20" s="18"/>
      <c r="N20" s="18"/>
      <c r="O20" s="18"/>
      <c r="P20" s="18"/>
      <c r="Q20" s="18"/>
      <c r="R20" s="14">
        <f t="shared" si="5"/>
        <v>0</v>
      </c>
      <c r="S20" s="18">
        <v>2</v>
      </c>
      <c r="T20" s="18"/>
      <c r="U20" s="12">
        <f t="shared" si="0"/>
        <v>2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VLOOKUP($A21,'24.6'!$A$9:$W$200,23,0)</f>
        <v>0</v>
      </c>
      <c r="E21" s="18">
        <v>10</v>
      </c>
      <c r="F21" s="18"/>
      <c r="G21" s="18"/>
      <c r="H21" s="12">
        <f t="shared" si="3"/>
        <v>10</v>
      </c>
      <c r="I21" s="18">
        <v>9</v>
      </c>
      <c r="J21" s="18"/>
      <c r="K21" s="18"/>
      <c r="L21" s="12">
        <f t="shared" si="4"/>
        <v>9</v>
      </c>
      <c r="M21" s="18"/>
      <c r="N21" s="18"/>
      <c r="O21" s="18"/>
      <c r="P21" s="18"/>
      <c r="Q21" s="18"/>
      <c r="R21" s="14">
        <f t="shared" si="5"/>
        <v>0</v>
      </c>
      <c r="S21" s="18">
        <v>1</v>
      </c>
      <c r="T21" s="18"/>
      <c r="U21" s="12">
        <f t="shared" si="0"/>
        <v>1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VLOOKUP($A22,'24.6'!$A$9:$W$200,23,0)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VLOOKUP($A23,'24.6'!$A$9:$W$200,23,0)</f>
        <v>0</v>
      </c>
      <c r="E23" s="18">
        <v>9</v>
      </c>
      <c r="F23" s="18"/>
      <c r="G23" s="18"/>
      <c r="H23" s="12">
        <f t="shared" si="3"/>
        <v>9</v>
      </c>
      <c r="I23" s="18">
        <v>4</v>
      </c>
      <c r="J23" s="18"/>
      <c r="K23" s="18"/>
      <c r="L23" s="12">
        <f t="shared" si="4"/>
        <v>4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5</v>
      </c>
      <c r="W23" s="18">
        <v>5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VLOOKUP($A24,'24.6'!$A$9:$W$200,23,0)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>
        <v>4</v>
      </c>
      <c r="T24" s="18"/>
      <c r="U24" s="12">
        <f t="shared" si="0"/>
        <v>4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VLOOKUP($A25,'24.6'!$A$9:$W$200,23,0)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VLOOKUP($A26,'24.6'!$A$9:$W$200,23,0)</f>
        <v>0</v>
      </c>
      <c r="E26" s="18">
        <v>10</v>
      </c>
      <c r="F26" s="18"/>
      <c r="G26" s="18"/>
      <c r="H26" s="12">
        <f>SUM(E26:G26)</f>
        <v>10</v>
      </c>
      <c r="I26" s="18">
        <v>8</v>
      </c>
      <c r="J26" s="18"/>
      <c r="K26" s="18"/>
      <c r="L26" s="12">
        <f t="shared" si="4"/>
        <v>8</v>
      </c>
      <c r="M26" s="18"/>
      <c r="N26" s="18"/>
      <c r="O26" s="18"/>
      <c r="P26" s="18"/>
      <c r="Q26" s="18"/>
      <c r="R26" s="14">
        <f>SUM(M26:Q26)</f>
        <v>0</v>
      </c>
      <c r="S26" s="18">
        <v>2</v>
      </c>
      <c r="T26" s="18"/>
      <c r="U26" s="12">
        <f>S26+T26</f>
        <v>2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VLOOKUP($A27,'24.6'!$A$9:$W$200,23,0)</f>
        <v>0</v>
      </c>
      <c r="E27" s="18">
        <v>12</v>
      </c>
      <c r="F27" s="18"/>
      <c r="G27" s="18"/>
      <c r="H27" s="12">
        <f>SUM(E27:G27)</f>
        <v>12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12</v>
      </c>
      <c r="W27" s="18">
        <v>12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VLOOKUP($A28,'24.6'!$A$9:$W$200,23,0)</f>
        <v>0</v>
      </c>
      <c r="E28" s="18">
        <v>9</v>
      </c>
      <c r="F28" s="18"/>
      <c r="G28" s="18"/>
      <c r="H28" s="12">
        <f>SUM(E28:G28)</f>
        <v>9</v>
      </c>
      <c r="I28" s="18">
        <v>7</v>
      </c>
      <c r="J28" s="18"/>
      <c r="K28" s="18"/>
      <c r="L28" s="12">
        <f t="shared" si="4"/>
        <v>7</v>
      </c>
      <c r="M28" s="18"/>
      <c r="N28" s="18"/>
      <c r="O28" s="18"/>
      <c r="P28" s="18"/>
      <c r="Q28" s="18"/>
      <c r="R28" s="14">
        <f>SUM(M28:Q28)</f>
        <v>0</v>
      </c>
      <c r="S28" s="18">
        <v>2</v>
      </c>
      <c r="T28" s="18"/>
      <c r="U28" s="12">
        <f>S28+T28</f>
        <v>2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VLOOKUP($A29,'24.6'!$A$9:$W$200,23,0)</f>
        <v>0</v>
      </c>
      <c r="E29" s="18">
        <v>10</v>
      </c>
      <c r="F29" s="18"/>
      <c r="G29" s="18"/>
      <c r="H29" s="12">
        <f t="shared" si="3"/>
        <v>10</v>
      </c>
      <c r="I29" s="18">
        <v>8</v>
      </c>
      <c r="J29" s="18"/>
      <c r="K29" s="18"/>
      <c r="L29" s="12">
        <f t="shared" si="4"/>
        <v>8</v>
      </c>
      <c r="M29" s="18"/>
      <c r="N29" s="18"/>
      <c r="O29" s="18"/>
      <c r="P29" s="18"/>
      <c r="Q29" s="18"/>
      <c r="R29" s="14">
        <f t="shared" si="5"/>
        <v>0</v>
      </c>
      <c r="S29" s="18">
        <v>2</v>
      </c>
      <c r="T29" s="18"/>
      <c r="U29" s="12">
        <f t="shared" si="0"/>
        <v>2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VLOOKUP($A30,'24.6'!$A$9:$W$200,23,0)</f>
        <v>0</v>
      </c>
      <c r="E30" s="18">
        <v>10</v>
      </c>
      <c r="F30" s="18"/>
      <c r="G30" s="18"/>
      <c r="H30" s="12">
        <f>SUM(E30:G30)</f>
        <v>10</v>
      </c>
      <c r="I30" s="18">
        <v>8</v>
      </c>
      <c r="J30" s="18"/>
      <c r="K30" s="18"/>
      <c r="L30" s="12">
        <f t="shared" si="4"/>
        <v>8</v>
      </c>
      <c r="M30" s="18"/>
      <c r="N30" s="18"/>
      <c r="O30" s="18"/>
      <c r="P30" s="18"/>
      <c r="Q30" s="18"/>
      <c r="R30" s="14">
        <f>SUM(M30:Q30)</f>
        <v>0</v>
      </c>
      <c r="S30" s="18">
        <v>2</v>
      </c>
      <c r="T30" s="18"/>
      <c r="U30" s="12">
        <f>S30+T30</f>
        <v>2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VLOOKUP($A31,'24.6'!$A$9:$W$200,23,0)</f>
        <v>0</v>
      </c>
      <c r="E31" s="18">
        <v>10</v>
      </c>
      <c r="F31" s="18"/>
      <c r="G31" s="18"/>
      <c r="H31" s="12">
        <f t="shared" si="3"/>
        <v>10</v>
      </c>
      <c r="I31" s="18">
        <v>3</v>
      </c>
      <c r="J31" s="18"/>
      <c r="K31" s="18"/>
      <c r="L31" s="12">
        <f t="shared" si="4"/>
        <v>3</v>
      </c>
      <c r="M31" s="18"/>
      <c r="N31" s="18"/>
      <c r="O31" s="18"/>
      <c r="P31" s="18"/>
      <c r="Q31" s="18"/>
      <c r="R31" s="14">
        <f t="shared" si="5"/>
        <v>0</v>
      </c>
      <c r="S31" s="18">
        <v>7</v>
      </c>
      <c r="T31" s="18"/>
      <c r="U31" s="12">
        <f t="shared" si="0"/>
        <v>7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VLOOKUP($A32,'24.6'!$A$9:$W$200,23,0)</f>
        <v>0</v>
      </c>
      <c r="E32" s="18">
        <v>14</v>
      </c>
      <c r="F32" s="18"/>
      <c r="G32" s="18"/>
      <c r="H32" s="12">
        <f>SUM(E32:G32)</f>
        <v>14</v>
      </c>
      <c r="I32" s="18">
        <v>13</v>
      </c>
      <c r="J32" s="18"/>
      <c r="K32" s="18"/>
      <c r="L32" s="12">
        <f t="shared" si="4"/>
        <v>13</v>
      </c>
      <c r="M32" s="18"/>
      <c r="N32" s="18"/>
      <c r="O32" s="18"/>
      <c r="P32" s="18"/>
      <c r="Q32" s="18">
        <v>1</v>
      </c>
      <c r="R32" s="14">
        <f>SUM(M32:Q32)</f>
        <v>1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VLOOKUP($A33,'24.6'!$A$9:$W$200,23,0)</f>
        <v>0</v>
      </c>
      <c r="E33" s="18">
        <v>10</v>
      </c>
      <c r="F33" s="18"/>
      <c r="G33" s="18"/>
      <c r="H33" s="12">
        <f t="shared" si="3"/>
        <v>10</v>
      </c>
      <c r="I33" s="18">
        <v>7</v>
      </c>
      <c r="J33" s="18"/>
      <c r="K33" s="18"/>
      <c r="L33" s="12">
        <f t="shared" si="4"/>
        <v>7</v>
      </c>
      <c r="M33" s="18"/>
      <c r="N33" s="18"/>
      <c r="O33" s="18"/>
      <c r="P33" s="18"/>
      <c r="Q33" s="18"/>
      <c r="R33" s="14">
        <f t="shared" si="5"/>
        <v>0</v>
      </c>
      <c r="S33" s="18">
        <v>3</v>
      </c>
      <c r="T33" s="18"/>
      <c r="U33" s="12">
        <f t="shared" si="0"/>
        <v>3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VLOOKUP($A34,'24.6'!$A$9:$W$200,23,0)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4</v>
      </c>
      <c r="J34" s="18"/>
      <c r="K34" s="18"/>
      <c r="L34" s="12">
        <f t="shared" si="4"/>
        <v>4</v>
      </c>
      <c r="M34" s="18"/>
      <c r="N34" s="18"/>
      <c r="O34" s="18"/>
      <c r="P34" s="18"/>
      <c r="Q34" s="18"/>
      <c r="R34" s="14">
        <f t="shared" si="5"/>
        <v>0</v>
      </c>
      <c r="S34" s="18">
        <v>6</v>
      </c>
      <c r="T34" s="18"/>
      <c r="U34" s="12">
        <f t="shared" si="0"/>
        <v>6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VLOOKUP($A35,'24.6'!$A$9:$W$200,23,0)</f>
        <v>0</v>
      </c>
      <c r="E35" s="18">
        <v>11</v>
      </c>
      <c r="F35" s="18"/>
      <c r="G35" s="18"/>
      <c r="H35" s="12">
        <f t="shared" si="3"/>
        <v>11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8</v>
      </c>
      <c r="T35" s="18"/>
      <c r="U35" s="12">
        <f t="shared" si="0"/>
        <v>8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VLOOKUP($A36,'24.6'!$A$9:$W$200,23,0)</f>
        <v>0</v>
      </c>
      <c r="E36" s="18">
        <v>10</v>
      </c>
      <c r="F36" s="18"/>
      <c r="G36" s="18"/>
      <c r="H36" s="12">
        <f t="shared" si="3"/>
        <v>10</v>
      </c>
      <c r="I36" s="18">
        <v>10</v>
      </c>
      <c r="J36" s="18"/>
      <c r="K36" s="18"/>
      <c r="L36" s="12">
        <f t="shared" si="4"/>
        <v>10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VLOOKUP($A37,'24.6'!$A$9:$W$200,23,0)</f>
        <v>0</v>
      </c>
      <c r="E37" s="18">
        <v>10</v>
      </c>
      <c r="F37" s="18"/>
      <c r="G37" s="18"/>
      <c r="H37" s="12">
        <f t="shared" si="3"/>
        <v>10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8</v>
      </c>
      <c r="T37" s="18"/>
      <c r="U37" s="12">
        <f t="shared" si="0"/>
        <v>8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VLOOKUP($A38,'24.6'!$A$9:$W$200,23,0)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3</v>
      </c>
      <c r="J38" s="18"/>
      <c r="K38" s="18"/>
      <c r="L38" s="12">
        <f t="shared" si="4"/>
        <v>3</v>
      </c>
      <c r="M38" s="18"/>
      <c r="N38" s="18"/>
      <c r="O38" s="18"/>
      <c r="P38" s="18"/>
      <c r="Q38" s="18"/>
      <c r="R38" s="14">
        <f t="shared" si="5"/>
        <v>0</v>
      </c>
      <c r="S38" s="18">
        <v>7</v>
      </c>
      <c r="T38" s="18"/>
      <c r="U38" s="12">
        <f t="shared" si="0"/>
        <v>7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VLOOKUP($A39,'24.6'!$A$9:$W$200,23,0)</f>
        <v>0</v>
      </c>
      <c r="E39" s="18">
        <v>8</v>
      </c>
      <c r="F39" s="18"/>
      <c r="G39" s="18"/>
      <c r="H39" s="12">
        <f t="shared" si="3"/>
        <v>8</v>
      </c>
      <c r="I39" s="18">
        <v>4</v>
      </c>
      <c r="J39" s="18"/>
      <c r="K39" s="18"/>
      <c r="L39" s="12">
        <f t="shared" si="4"/>
        <v>4</v>
      </c>
      <c r="M39" s="18"/>
      <c r="N39" s="18"/>
      <c r="O39" s="18"/>
      <c r="P39" s="18"/>
      <c r="Q39" s="18"/>
      <c r="R39" s="14">
        <f t="shared" si="5"/>
        <v>0</v>
      </c>
      <c r="S39" s="18">
        <v>4</v>
      </c>
      <c r="T39" s="18"/>
      <c r="U39" s="12">
        <f t="shared" si="0"/>
        <v>4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VLOOKUP($A40,'24.6'!$A$9:$W$200,23,0)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10</v>
      </c>
      <c r="J40" s="18"/>
      <c r="K40" s="18"/>
      <c r="L40" s="12">
        <f t="shared" si="4"/>
        <v>10</v>
      </c>
      <c r="M40" s="18"/>
      <c r="N40" s="18"/>
      <c r="O40" s="18"/>
      <c r="P40" s="18"/>
      <c r="Q40" s="18"/>
      <c r="R40" s="14">
        <f t="shared" si="5"/>
        <v>0</v>
      </c>
      <c r="S40" s="18"/>
      <c r="T40" s="18"/>
      <c r="U40" s="12">
        <f t="shared" si="0"/>
        <v>0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VLOOKUP($A41,'24.6'!$A$9:$W$200,23,0)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9</v>
      </c>
      <c r="J41" s="18"/>
      <c r="K41" s="18"/>
      <c r="L41" s="12">
        <f t="shared" si="4"/>
        <v>9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VLOOKUP($A42,'24.6'!$A$9:$W$200,23,0)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VLOOKUP($A43,'24.6'!$A$9:$W$200,23,0)</f>
        <v>0</v>
      </c>
      <c r="E43" s="18">
        <v>10</v>
      </c>
      <c r="F43" s="18"/>
      <c r="G43" s="18"/>
      <c r="H43" s="12">
        <f t="shared" si="3"/>
        <v>10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>
        <v>5</v>
      </c>
      <c r="T43" s="18"/>
      <c r="U43" s="12">
        <f t="shared" si="0"/>
        <v>5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VLOOKUP($A44,'24.6'!$A$9:$W$200,23,0)</f>
        <v>0</v>
      </c>
      <c r="E44" s="18">
        <v>10</v>
      </c>
      <c r="F44" s="18"/>
      <c r="G44" s="18"/>
      <c r="H44" s="12">
        <f t="shared" si="3"/>
        <v>10</v>
      </c>
      <c r="I44" s="18">
        <v>9</v>
      </c>
      <c r="J44" s="18"/>
      <c r="K44" s="18"/>
      <c r="L44" s="12">
        <f t="shared" si="4"/>
        <v>9</v>
      </c>
      <c r="M44" s="18"/>
      <c r="N44" s="18"/>
      <c r="O44" s="18"/>
      <c r="P44" s="18"/>
      <c r="Q44" s="18"/>
      <c r="R44" s="14">
        <f t="shared" si="5"/>
        <v>0</v>
      </c>
      <c r="S44" s="18">
        <v>7</v>
      </c>
      <c r="T44" s="18"/>
      <c r="U44" s="12">
        <f t="shared" si="0"/>
        <v>7</v>
      </c>
      <c r="V44" s="12">
        <f t="shared" si="1"/>
        <v>-6</v>
      </c>
      <c r="W44" s="18"/>
      <c r="X44" s="19">
        <f t="shared" si="2"/>
        <v>6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VLOOKUP($A45,'24.6'!$A$9:$W$200,23,0)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VLOOKUP($A46,'24.6'!$A$9:$W$200,23,0)</f>
        <v>0</v>
      </c>
      <c r="E46" s="18">
        <v>10</v>
      </c>
      <c r="F46" s="18"/>
      <c r="G46" s="18"/>
      <c r="H46" s="12">
        <f t="shared" si="3"/>
        <v>10</v>
      </c>
      <c r="I46" s="18">
        <v>4</v>
      </c>
      <c r="J46" s="18"/>
      <c r="K46" s="18"/>
      <c r="L46" s="12">
        <f t="shared" si="4"/>
        <v>4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6</v>
      </c>
      <c r="W46" s="18"/>
      <c r="X46" s="19">
        <f t="shared" si="2"/>
        <v>-6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VLOOKUP($A47,'24.6'!$A$9:$W$200,23,0)</f>
        <v>0</v>
      </c>
      <c r="E47" s="18">
        <v>8</v>
      </c>
      <c r="F47" s="18"/>
      <c r="G47" s="18"/>
      <c r="H47" s="12">
        <f t="shared" si="3"/>
        <v>8</v>
      </c>
      <c r="I47" s="18">
        <v>8</v>
      </c>
      <c r="J47" s="18"/>
      <c r="K47" s="18"/>
      <c r="L47" s="12">
        <f t="shared" si="4"/>
        <v>8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VLOOKUP($A48,'24.6'!$A$9:$W$200,23,0)</f>
        <v>0</v>
      </c>
      <c r="E48" s="18">
        <v>10</v>
      </c>
      <c r="F48" s="18"/>
      <c r="G48" s="18"/>
      <c r="H48" s="12">
        <f t="shared" si="3"/>
        <v>10</v>
      </c>
      <c r="I48" s="18">
        <v>6</v>
      </c>
      <c r="J48" s="18"/>
      <c r="K48" s="18"/>
      <c r="L48" s="12">
        <f t="shared" si="4"/>
        <v>6</v>
      </c>
      <c r="M48" s="18"/>
      <c r="N48" s="18"/>
      <c r="O48" s="18"/>
      <c r="P48" s="18"/>
      <c r="Q48" s="18"/>
      <c r="R48" s="14">
        <f t="shared" si="5"/>
        <v>0</v>
      </c>
      <c r="S48" s="18">
        <v>4</v>
      </c>
      <c r="T48" s="18"/>
      <c r="U48" s="12">
        <f t="shared" si="0"/>
        <v>4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VLOOKUP($A49,'24.6'!$A$9:$W$200,23,0)</f>
        <v>0</v>
      </c>
      <c r="E49" s="18">
        <v>10</v>
      </c>
      <c r="F49" s="18"/>
      <c r="G49" s="18"/>
      <c r="H49" s="12">
        <f t="shared" si="3"/>
        <v>10</v>
      </c>
      <c r="I49" s="18">
        <v>7</v>
      </c>
      <c r="J49" s="18"/>
      <c r="K49" s="18"/>
      <c r="L49" s="12">
        <f t="shared" si="4"/>
        <v>7</v>
      </c>
      <c r="M49" s="18"/>
      <c r="N49" s="18"/>
      <c r="O49" s="18"/>
      <c r="P49" s="18"/>
      <c r="Q49" s="18"/>
      <c r="R49" s="14">
        <f t="shared" si="5"/>
        <v>0</v>
      </c>
      <c r="S49" s="18">
        <v>3</v>
      </c>
      <c r="T49" s="18"/>
      <c r="U49" s="12">
        <f t="shared" si="0"/>
        <v>3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VLOOKUP($A50,'24.6'!$A$9:$W$200,23,0)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VLOOKUP($A51,'24.6'!$A$9:$W$200,23,0)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>
        <v>4</v>
      </c>
      <c r="T51" s="18"/>
      <c r="U51" s="12">
        <f t="shared" si="0"/>
        <v>4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VLOOKUP($A52,'24.6'!$A$9:$W$200,23,0)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VLOOKUP($A53,'24.6'!$A$9:$W$200,23,0)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VLOOKUP($A54,'24.6'!$A$9:$W$200,23,0)</f>
        <v>0</v>
      </c>
      <c r="E54" s="24">
        <v>9</v>
      </c>
      <c r="F54" s="24"/>
      <c r="G54" s="24"/>
      <c r="H54" s="12">
        <f t="shared" ref="H54:H55" si="6">SUM(E54:G54)</f>
        <v>9</v>
      </c>
      <c r="I54" s="24">
        <v>4</v>
      </c>
      <c r="J54" s="24"/>
      <c r="K54" s="24"/>
      <c r="L54" s="12">
        <f t="shared" si="4"/>
        <v>4</v>
      </c>
      <c r="M54" s="24"/>
      <c r="N54" s="18"/>
      <c r="O54" s="24"/>
      <c r="P54" s="18"/>
      <c r="Q54" s="24"/>
      <c r="R54" s="14">
        <f t="shared" si="5"/>
        <v>0</v>
      </c>
      <c r="S54" s="24">
        <v>5</v>
      </c>
      <c r="T54" s="24"/>
      <c r="U54" s="12">
        <f t="shared" ref="U54:U61" si="7">S54+T54</f>
        <v>5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VLOOKUP($A55,'24.6'!$A$9:$W$200,23,0)</f>
        <v>0</v>
      </c>
      <c r="E55" s="18">
        <v>8</v>
      </c>
      <c r="F55" s="18"/>
      <c r="G55" s="18"/>
      <c r="H55" s="12">
        <f t="shared" si="6"/>
        <v>8</v>
      </c>
      <c r="I55" s="18">
        <v>5</v>
      </c>
      <c r="J55" s="18"/>
      <c r="K55" s="18"/>
      <c r="L55" s="12">
        <f t="shared" si="4"/>
        <v>5</v>
      </c>
      <c r="M55" s="18"/>
      <c r="N55" s="18"/>
      <c r="O55" s="18"/>
      <c r="P55" s="18"/>
      <c r="Q55" s="18"/>
      <c r="R55" s="14">
        <f t="shared" si="5"/>
        <v>0</v>
      </c>
      <c r="S55" s="18">
        <v>3</v>
      </c>
      <c r="T55" s="18"/>
      <c r="U55" s="12">
        <f t="shared" si="7"/>
        <v>3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VLOOKUP($A56,'24.6'!$A$9:$W$200,23,0)</f>
        <v>0</v>
      </c>
      <c r="E56" s="18">
        <v>10</v>
      </c>
      <c r="F56" s="18"/>
      <c r="G56" s="18"/>
      <c r="H56" s="12">
        <f t="shared" si="3"/>
        <v>10</v>
      </c>
      <c r="I56" s="18">
        <v>10</v>
      </c>
      <c r="J56" s="18"/>
      <c r="K56" s="18"/>
      <c r="L56" s="12">
        <f t="shared" si="4"/>
        <v>10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VLOOKUP($A57,'24.6'!$A$9:$W$200,23,0)</f>
        <v>0</v>
      </c>
      <c r="E57" s="18">
        <v>10</v>
      </c>
      <c r="F57" s="18"/>
      <c r="G57" s="18"/>
      <c r="H57" s="12">
        <f t="shared" si="3"/>
        <v>10</v>
      </c>
      <c r="I57" s="18">
        <v>4</v>
      </c>
      <c r="J57" s="18"/>
      <c r="K57" s="18"/>
      <c r="L57" s="12">
        <f t="shared" si="4"/>
        <v>4</v>
      </c>
      <c r="M57" s="18"/>
      <c r="N57" s="18"/>
      <c r="O57" s="18"/>
      <c r="P57" s="18"/>
      <c r="Q57" s="18"/>
      <c r="R57" s="14">
        <f t="shared" si="5"/>
        <v>0</v>
      </c>
      <c r="S57" s="18">
        <v>6</v>
      </c>
      <c r="T57" s="18"/>
      <c r="U57" s="12">
        <f t="shared" si="7"/>
        <v>6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VLOOKUP($A58,'24.6'!$A$9:$W$200,23,0)</f>
        <v>2</v>
      </c>
      <c r="E58" s="18"/>
      <c r="F58" s="18"/>
      <c r="G58" s="18"/>
      <c r="H58" s="12">
        <f>SUM(E58:G58)</f>
        <v>0</v>
      </c>
      <c r="I58" s="18">
        <v>2</v>
      </c>
      <c r="J58" s="18"/>
      <c r="K58" s="18"/>
      <c r="L58" s="12">
        <f t="shared" si="4"/>
        <v>2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VLOOKUP($A59,'24.6'!$A$9:$W$200,23,0)</f>
        <v>3</v>
      </c>
      <c r="E59" s="18"/>
      <c r="F59" s="18"/>
      <c r="G59" s="18"/>
      <c r="H59" s="12">
        <f t="shared" si="3"/>
        <v>0</v>
      </c>
      <c r="I59" s="18">
        <v>3</v>
      </c>
      <c r="J59" s="18"/>
      <c r="K59" s="18"/>
      <c r="L59" s="12">
        <f t="shared" si="4"/>
        <v>3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VLOOKUP($A60,'24.6'!$A$9:$W$200,23,0)</f>
        <v>0</v>
      </c>
      <c r="E60" s="18">
        <v>8</v>
      </c>
      <c r="F60" s="18"/>
      <c r="G60" s="18"/>
      <c r="H60" s="12">
        <f t="shared" si="3"/>
        <v>8</v>
      </c>
      <c r="I60" s="18">
        <v>7</v>
      </c>
      <c r="J60" s="18"/>
      <c r="K60" s="18"/>
      <c r="L60" s="12">
        <f t="shared" si="4"/>
        <v>7</v>
      </c>
      <c r="M60" s="18"/>
      <c r="N60" s="18"/>
      <c r="O60" s="18"/>
      <c r="P60" s="18"/>
      <c r="Q60" s="18"/>
      <c r="R60" s="14">
        <f t="shared" si="5"/>
        <v>0</v>
      </c>
      <c r="S60" s="18">
        <v>1</v>
      </c>
      <c r="T60" s="18"/>
      <c r="U60" s="12">
        <f t="shared" si="7"/>
        <v>1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VLOOKUP($A61,'24.6'!$A$9:$W$200,23,0)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VLOOKUP($A62,'24.6'!$A$9:$W$200,23,0)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VLOOKUP($A63,'24.6'!$A$9:$W$200,23,0)</f>
        <v>8</v>
      </c>
      <c r="E63" s="18"/>
      <c r="F63" s="18"/>
      <c r="G63" s="18"/>
      <c r="H63" s="12">
        <f t="shared" ref="H63" si="10">SUM(E63:G63)</f>
        <v>0</v>
      </c>
      <c r="I63" s="18">
        <v>2</v>
      </c>
      <c r="J63" s="18"/>
      <c r="K63" s="18"/>
      <c r="L63" s="12">
        <f t="shared" si="4"/>
        <v>2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6</v>
      </c>
      <c r="W63" s="18">
        <v>6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VLOOKUP($A64,'24.6'!$A$9:$W$200,23,0)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VLOOKUP($A65,'24.6'!$A$9:$W$200,23,0)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VLOOKUP($A66,'24.6'!$A$9:$W$200,23,0)</f>
        <v>1</v>
      </c>
      <c r="E66" s="18"/>
      <c r="F66" s="18"/>
      <c r="G66" s="18"/>
      <c r="H66" s="12">
        <f t="shared" si="11"/>
        <v>0</v>
      </c>
      <c r="I66" s="18">
        <v>1</v>
      </c>
      <c r="J66" s="18"/>
      <c r="K66" s="18"/>
      <c r="L66" s="12">
        <f t="shared" si="4"/>
        <v>1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VLOOKUP($A67,'24.6'!$A$9:$W$200,23,0)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VLOOKUP($A68,'24.6'!$A$9:$W$200,23,0)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7</v>
      </c>
      <c r="J68" s="18"/>
      <c r="K68" s="18"/>
      <c r="L68" s="12">
        <f t="shared" si="4"/>
        <v>7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VLOOKUP($A69,'24.6'!$A$9:$W$200,23,0)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6</v>
      </c>
      <c r="J69" s="18"/>
      <c r="K69" s="18"/>
      <c r="L69" s="12">
        <f t="shared" si="4"/>
        <v>6</v>
      </c>
      <c r="M69" s="18"/>
      <c r="N69" s="18"/>
      <c r="O69" s="18"/>
      <c r="P69" s="18"/>
      <c r="Q69" s="18"/>
      <c r="R69" s="14">
        <f t="shared" si="5"/>
        <v>0</v>
      </c>
      <c r="S69" s="18">
        <v>2</v>
      </c>
      <c r="T69" s="18"/>
      <c r="U69" s="12">
        <f t="shared" si="13"/>
        <v>2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VLOOKUP($A70,'24.6'!$A$9:$W$200,23,0)</f>
        <v>0</v>
      </c>
      <c r="E70" s="18">
        <v>7</v>
      </c>
      <c r="F70" s="18"/>
      <c r="G70" s="18"/>
      <c r="H70" s="12">
        <f>SUM(E70:G70)</f>
        <v>7</v>
      </c>
      <c r="I70" s="18">
        <v>5</v>
      </c>
      <c r="J70" s="18"/>
      <c r="K70" s="18"/>
      <c r="L70" s="12">
        <f t="shared" si="4"/>
        <v>5</v>
      </c>
      <c r="M70" s="18"/>
      <c r="N70" s="18"/>
      <c r="O70" s="18"/>
      <c r="P70" s="18"/>
      <c r="Q70" s="18"/>
      <c r="R70" s="14">
        <f>SUM(M70:Q70)</f>
        <v>0</v>
      </c>
      <c r="S70" s="18">
        <v>1</v>
      </c>
      <c r="T70" s="18"/>
      <c r="U70" s="12">
        <f>S70+T70</f>
        <v>1</v>
      </c>
      <c r="V70" s="12">
        <f>D70+H70-L70-R70-U70</f>
        <v>1</v>
      </c>
      <c r="W70" s="18"/>
      <c r="X70" s="19">
        <f>W70-V70</f>
        <v>-1</v>
      </c>
      <c r="Y70" s="99" t="s">
        <v>70</v>
      </c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VLOOKUP($A71,'24.6'!$A$9:$W$200,23,0)</f>
        <v>0</v>
      </c>
      <c r="E71" s="18">
        <v>7</v>
      </c>
      <c r="F71" s="18"/>
      <c r="G71" s="18"/>
      <c r="H71" s="12">
        <f>SUM(E71:G71)</f>
        <v>7</v>
      </c>
      <c r="I71" s="18">
        <v>8</v>
      </c>
      <c r="J71" s="18"/>
      <c r="K71" s="18"/>
      <c r="L71" s="12">
        <f t="shared" si="4"/>
        <v>8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-1</v>
      </c>
      <c r="W71" s="18"/>
      <c r="X71" s="19">
        <f>W71-V71</f>
        <v>1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VLOOKUP($A72,'24.6'!$A$9:$W$200,23,0)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VLOOKUP($A73,'24.6'!$A$9:$W$200,23,0)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VLOOKUP($A74,'24.6'!$A$9:$W$200,23,0)</f>
        <v>5</v>
      </c>
      <c r="E74" s="18">
        <v>4</v>
      </c>
      <c r="F74" s="18"/>
      <c r="G74" s="18"/>
      <c r="H74" s="12">
        <f t="shared" ref="H74:H87" si="15">SUM(E74:G74)</f>
        <v>4</v>
      </c>
      <c r="I74" s="18"/>
      <c r="J74" s="18"/>
      <c r="K74" s="18"/>
      <c r="L74" s="12">
        <f t="shared" ref="L74:L137" si="16">SUM(I74:K74)</f>
        <v>0</v>
      </c>
      <c r="M74" s="18">
        <v>4</v>
      </c>
      <c r="N74" s="18"/>
      <c r="O74" s="18"/>
      <c r="P74" s="18"/>
      <c r="Q74" s="18"/>
      <c r="R74" s="14">
        <f t="shared" si="5"/>
        <v>4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5</v>
      </c>
      <c r="W74" s="18">
        <v>5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VLOOKUP($A75,'24.6'!$A$9:$W$200,23,0)</f>
        <v>5</v>
      </c>
      <c r="E75" s="18">
        <v>4</v>
      </c>
      <c r="F75" s="18"/>
      <c r="G75" s="18"/>
      <c r="H75" s="12">
        <f t="shared" si="15"/>
        <v>4</v>
      </c>
      <c r="I75" s="18">
        <v>1</v>
      </c>
      <c r="J75" s="18"/>
      <c r="K75" s="18"/>
      <c r="L75" s="12">
        <f t="shared" si="16"/>
        <v>1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6</v>
      </c>
      <c r="W75" s="18">
        <v>6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VLOOKUP($A76,'24.6'!$A$9:$W$200,23,0)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VLOOKUP($A77,'24.6'!$A$9:$W$200,23,0)</f>
        <v>5</v>
      </c>
      <c r="E77" s="18"/>
      <c r="F77" s="18"/>
      <c r="G77" s="18"/>
      <c r="H77" s="12">
        <f t="shared" si="15"/>
        <v>0</v>
      </c>
      <c r="I77" s="18">
        <v>1</v>
      </c>
      <c r="J77" s="18"/>
      <c r="K77" s="18"/>
      <c r="L77" s="12">
        <f t="shared" si="16"/>
        <v>1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4</v>
      </c>
      <c r="W77" s="18">
        <v>3</v>
      </c>
      <c r="X77" s="19">
        <f t="shared" si="19"/>
        <v>-1</v>
      </c>
      <c r="Y77" s="21" t="s">
        <v>268</v>
      </c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VLOOKUP($A78,'24.6'!$A$9:$W$200,23,0)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VLOOKUP($A79,'24.6'!$A$9:$W$200,23,0)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VLOOKUP($A80,'24.6'!$A$9:$W$200,23,0)</f>
        <v>3</v>
      </c>
      <c r="E80" s="18"/>
      <c r="F80" s="18"/>
      <c r="G80" s="18"/>
      <c r="H80" s="12">
        <f t="shared" si="15"/>
        <v>0</v>
      </c>
      <c r="I80" s="18">
        <v>3</v>
      </c>
      <c r="J80" s="18"/>
      <c r="K80" s="18"/>
      <c r="L80" s="12">
        <f t="shared" si="16"/>
        <v>3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0</v>
      </c>
      <c r="W80" s="18"/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VLOOKUP($A81,'24.6'!$A$9:$W$200,23,0)</f>
        <v>2</v>
      </c>
      <c r="E81" s="18">
        <v>2</v>
      </c>
      <c r="F81" s="18"/>
      <c r="G81" s="18"/>
      <c r="H81" s="12">
        <f t="shared" si="15"/>
        <v>2</v>
      </c>
      <c r="I81" s="18">
        <v>1</v>
      </c>
      <c r="J81" s="18"/>
      <c r="K81" s="18"/>
      <c r="L81" s="12">
        <f t="shared" si="16"/>
        <v>1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VLOOKUP($A82,'24.6'!$A$9:$W$200,23,0)</f>
        <v>1</v>
      </c>
      <c r="E82" s="18"/>
      <c r="F82" s="18"/>
      <c r="G82" s="18"/>
      <c r="H82" s="12">
        <f t="shared" si="15"/>
        <v>0</v>
      </c>
      <c r="I82" s="18">
        <v>2</v>
      </c>
      <c r="J82" s="18"/>
      <c r="K82" s="18"/>
      <c r="L82" s="12">
        <f t="shared" si="16"/>
        <v>2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-1</v>
      </c>
      <c r="W82" s="18"/>
      <c r="X82" s="19">
        <f t="shared" si="19"/>
        <v>1</v>
      </c>
      <c r="Y82" s="21" t="s">
        <v>269</v>
      </c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VLOOKUP($A83,'24.6'!$A$9:$W$200,23,0)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VLOOKUP($A84,'24.6'!$A$9:$W$200,23,0)</f>
        <v>3</v>
      </c>
      <c r="E84" s="18">
        <v>6</v>
      </c>
      <c r="F84" s="18"/>
      <c r="G84" s="18"/>
      <c r="H84" s="12">
        <f>SUM(E84:G84)</f>
        <v>6</v>
      </c>
      <c r="I84" s="18">
        <v>2</v>
      </c>
      <c r="J84" s="18"/>
      <c r="K84" s="18"/>
      <c r="L84" s="12">
        <f t="shared" si="16"/>
        <v>2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7</v>
      </c>
      <c r="W84" s="18">
        <v>7</v>
      </c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VLOOKUP($A85,'24.6'!$A$9:$W$200,23,0)</f>
        <v>6</v>
      </c>
      <c r="E85" s="18">
        <v>4</v>
      </c>
      <c r="F85" s="18"/>
      <c r="G85" s="18"/>
      <c r="H85" s="12">
        <f t="shared" si="15"/>
        <v>4</v>
      </c>
      <c r="I85" s="18"/>
      <c r="J85" s="18"/>
      <c r="K85" s="18"/>
      <c r="L85" s="12">
        <f t="shared" si="16"/>
        <v>0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8</v>
      </c>
      <c r="W85" s="18">
        <v>8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VLOOKUP($A86,'24.6'!$A$9:$W$200,23,0)</f>
        <v>1</v>
      </c>
      <c r="E86" s="18">
        <v>2</v>
      </c>
      <c r="F86" s="18"/>
      <c r="G86" s="18"/>
      <c r="H86" s="12">
        <f t="shared" si="15"/>
        <v>2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2</v>
      </c>
      <c r="W86" s="18">
        <v>2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VLOOKUP($A87,'24.6'!$A$9:$W$200,23,0)</f>
        <v>2</v>
      </c>
      <c r="E87" s="18">
        <v>4</v>
      </c>
      <c r="F87" s="18"/>
      <c r="G87" s="18"/>
      <c r="H87" s="12">
        <f t="shared" si="15"/>
        <v>4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4</v>
      </c>
      <c r="W87" s="18">
        <v>4</v>
      </c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VLOOKUP($A88,'24.6'!$A$9:$W$200,23,0)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VLOOKUP($A89,'24.6'!$A$9:$W$200,23,0)</f>
        <v>0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0</v>
      </c>
      <c r="W89" s="18"/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VLOOKUP($A90,'24.6'!$A$9:$W$200,23,0)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VLOOKUP($A92,'24.6'!$A$9:$W$200,23,0)</f>
        <v>1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VLOOKUP($A93,'24.6'!$A$9:$W$200,23,0)</f>
        <v>2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2</v>
      </c>
      <c r="W93" s="18">
        <v>2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VLOOKUP($A94,'24.6'!$A$9:$W$200,23,0)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VLOOKUP($A95,'24.6'!$A$9:$W$200,23,0)</f>
        <v>1</v>
      </c>
      <c r="E95" s="18"/>
      <c r="F95" s="18"/>
      <c r="G95" s="18"/>
      <c r="H95" s="12">
        <f t="shared" si="12"/>
        <v>0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VLOOKUP($A96,'24.6'!$A$9:$W$200,23,0)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VLOOKUP($A97,'24.6'!$A$9:$W$200,23,0)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VLOOKUP($A98,'24.6'!$A$9:$W$200,23,0)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VLOOKUP($A99,'24.6'!$A$9:$W$200,23,0)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VLOOKUP($A100,'24.6'!$A$9:$W$200,23,0)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VLOOKUP($A101,'24.6'!$A$9:$W$200,23,0)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VLOOKUP($A102,'24.6'!$A$9:$W$200,23,0)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VLOOKUP($A103,'24.6'!$A$9:$W$200,23,0)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VLOOKUP($A104,'24.6'!$A$9:$W$200,23,0)</f>
        <v>0</v>
      </c>
      <c r="E104" s="18">
        <v>1</v>
      </c>
      <c r="F104" s="18"/>
      <c r="G104" s="18"/>
      <c r="H104" s="12">
        <f t="shared" si="12"/>
        <v>1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VLOOKUP($A105,'24.6'!$A$9:$W$200,23,0)</f>
        <v>1</v>
      </c>
      <c r="E105" s="18">
        <v>2</v>
      </c>
      <c r="F105" s="18"/>
      <c r="G105" s="18"/>
      <c r="H105" s="12">
        <f t="shared" si="12"/>
        <v>2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2</v>
      </c>
      <c r="W105" s="18">
        <v>2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VLOOKUP($A106,'24.6'!$A$9:$W$200,23,0)</f>
        <v>0</v>
      </c>
      <c r="E106" s="18">
        <v>1</v>
      </c>
      <c r="F106" s="18"/>
      <c r="G106" s="18"/>
      <c r="H106" s="12">
        <f t="shared" si="12"/>
        <v>1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1</v>
      </c>
      <c r="W106" s="18">
        <v>1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VLOOKUP($A107,'24.6'!$A$9:$W$200,23,0)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VLOOKUP($A108,'24.6'!$A$9:$W$200,23,0)</f>
        <v>6</v>
      </c>
      <c r="E108" s="18"/>
      <c r="F108" s="18"/>
      <c r="G108" s="18"/>
      <c r="H108" s="12">
        <f>SUM(E108:G108)</f>
        <v>0</v>
      </c>
      <c r="I108" s="18">
        <v>6</v>
      </c>
      <c r="J108" s="18"/>
      <c r="K108" s="18"/>
      <c r="L108" s="12">
        <f t="shared" si="16"/>
        <v>6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VLOOKUP($A109,'24.6'!$A$9:$W$200,23,0)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VLOOKUP($A110,'24.6'!$A$9:$W$200,23,0)</f>
        <v>5</v>
      </c>
      <c r="E110" s="18"/>
      <c r="F110" s="18"/>
      <c r="G110" s="18"/>
      <c r="H110" s="12">
        <f>SUM(E110:G110)</f>
        <v>0</v>
      </c>
      <c r="I110" s="18">
        <v>5</v>
      </c>
      <c r="J110" s="18"/>
      <c r="K110" s="18"/>
      <c r="L110" s="12">
        <f t="shared" si="16"/>
        <v>5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VLOOKUP($A111,'24.6'!$A$9:$W$200,23,0)</f>
        <v>8</v>
      </c>
      <c r="E111" s="18"/>
      <c r="F111" s="18"/>
      <c r="G111" s="18"/>
      <c r="H111" s="12">
        <f t="shared" si="12"/>
        <v>0</v>
      </c>
      <c r="I111" s="18">
        <v>1</v>
      </c>
      <c r="J111" s="18"/>
      <c r="K111" s="18"/>
      <c r="L111" s="12">
        <f t="shared" si="16"/>
        <v>1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7</v>
      </c>
      <c r="W111" s="18">
        <v>7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VLOOKUP($A112,'24.6'!$A$9:$W$200,23,0)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VLOOKUP($A113,'24.6'!$A$9:$W$200,23,0)</f>
        <v>10</v>
      </c>
      <c r="E113" s="18"/>
      <c r="F113" s="18"/>
      <c r="G113" s="18"/>
      <c r="H113" s="12">
        <f t="shared" si="12"/>
        <v>0</v>
      </c>
      <c r="I113" s="18">
        <v>5</v>
      </c>
      <c r="J113" s="18"/>
      <c r="K113" s="18"/>
      <c r="L113" s="12">
        <f t="shared" si="16"/>
        <v>5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5</v>
      </c>
      <c r="W113" s="18">
        <v>5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VLOOKUP($A114,'24.6'!$A$9:$W$200,23,0)</f>
        <v>7</v>
      </c>
      <c r="E114" s="18"/>
      <c r="F114" s="18"/>
      <c r="G114" s="18"/>
      <c r="H114" s="12">
        <f>SUM(E114:G114)</f>
        <v>0</v>
      </c>
      <c r="I114" s="18">
        <v>7</v>
      </c>
      <c r="J114" s="18"/>
      <c r="K114" s="18"/>
      <c r="L114" s="12">
        <f t="shared" si="16"/>
        <v>7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VLOOKUP($A115,'24.6'!$A$9:$W$200,23,0)</f>
        <v>5</v>
      </c>
      <c r="E115" s="18"/>
      <c r="F115" s="18"/>
      <c r="G115" s="18"/>
      <c r="H115" s="12">
        <f>SUM(E115:G115)</f>
        <v>0</v>
      </c>
      <c r="I115" s="18">
        <v>4</v>
      </c>
      <c r="J115" s="18"/>
      <c r="K115" s="18"/>
      <c r="L115" s="12">
        <f t="shared" si="16"/>
        <v>4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1</v>
      </c>
      <c r="W115" s="18">
        <v>1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VLOOKUP($A116,'24.6'!$A$9:$W$200,23,0)</f>
        <v>15</v>
      </c>
      <c r="E116" s="18"/>
      <c r="F116" s="18"/>
      <c r="G116" s="18"/>
      <c r="H116" s="12">
        <f>SUM(E116:G116)</f>
        <v>0</v>
      </c>
      <c r="I116" s="18">
        <v>15</v>
      </c>
      <c r="J116" s="18"/>
      <c r="K116" s="18"/>
      <c r="L116" s="12">
        <f t="shared" si="16"/>
        <v>15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21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VLOOKUP($A117,'24.6'!$A$9:$W$200,23,0)</f>
        <v>7</v>
      </c>
      <c r="E117" s="18"/>
      <c r="F117" s="18"/>
      <c r="G117" s="18"/>
      <c r="H117" s="12">
        <f t="shared" si="12"/>
        <v>0</v>
      </c>
      <c r="I117" s="18">
        <v>7</v>
      </c>
      <c r="J117" s="18"/>
      <c r="K117" s="18"/>
      <c r="L117" s="12">
        <f t="shared" si="16"/>
        <v>7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VLOOKUP($A118,'24.6'!$A$9:$W$200,23,0)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VLOOKUP($A119,'24.6'!$A$9:$W$200,23,0)</f>
        <v>0</v>
      </c>
      <c r="E119" s="18">
        <v>19</v>
      </c>
      <c r="F119" s="18"/>
      <c r="G119" s="18"/>
      <c r="H119" s="12">
        <f t="shared" ref="H119:H129" si="27">SUM(E119:G119)</f>
        <v>19</v>
      </c>
      <c r="I119" s="18">
        <v>1</v>
      </c>
      <c r="J119" s="18"/>
      <c r="K119" s="18"/>
      <c r="L119" s="12">
        <f t="shared" si="16"/>
        <v>1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18</v>
      </c>
      <c r="W119" s="18">
        <v>18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VLOOKUP($A120,'24.6'!$A$9:$W$200,23,0)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VLOOKUP($A121,'24.6'!$A$9:$W$200,23,0)</f>
        <v>56</v>
      </c>
      <c r="E121" s="18"/>
      <c r="F121" s="18"/>
      <c r="G121" s="18"/>
      <c r="H121" s="12">
        <f t="shared" si="27"/>
        <v>0</v>
      </c>
      <c r="I121" s="18">
        <v>33</v>
      </c>
      <c r="J121" s="18"/>
      <c r="K121" s="18"/>
      <c r="L121" s="12">
        <f t="shared" si="16"/>
        <v>33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23</v>
      </c>
      <c r="W121" s="18">
        <v>23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VLOOKUP($A122,'24.6'!$A$9:$W$200,23,0)</f>
        <v>13</v>
      </c>
      <c r="E122" s="18">
        <v>20</v>
      </c>
      <c r="F122" s="18"/>
      <c r="G122" s="18"/>
      <c r="H122" s="12">
        <f t="shared" si="27"/>
        <v>20</v>
      </c>
      <c r="I122" s="18">
        <v>6</v>
      </c>
      <c r="J122" s="18"/>
      <c r="K122" s="18"/>
      <c r="L122" s="12">
        <f t="shared" si="16"/>
        <v>6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27</v>
      </c>
      <c r="W122" s="18">
        <v>27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VLOOKUP($A123,'24.6'!$A$9:$W$200,23,0)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VLOOKUP($A124,'24.6'!$A$9:$W$200,23,0)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VLOOKUP($A125,'24.6'!$A$9:$W$200,23,0)</f>
        <v>66</v>
      </c>
      <c r="E125" s="18"/>
      <c r="F125" s="18"/>
      <c r="G125" s="18"/>
      <c r="H125" s="12">
        <f t="shared" si="27"/>
        <v>0</v>
      </c>
      <c r="I125" s="18">
        <v>37</v>
      </c>
      <c r="J125" s="18"/>
      <c r="K125" s="18"/>
      <c r="L125" s="12">
        <f t="shared" si="16"/>
        <v>37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29</v>
      </c>
      <c r="W125" s="18">
        <v>29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VLOOKUP($A126,'24.6'!$A$9:$W$200,23,0)</f>
        <v>3</v>
      </c>
      <c r="E126" s="18"/>
      <c r="F126" s="18"/>
      <c r="G126" s="18"/>
      <c r="H126" s="12">
        <f t="shared" si="27"/>
        <v>0</v>
      </c>
      <c r="I126" s="18">
        <v>3</v>
      </c>
      <c r="J126" s="18"/>
      <c r="K126" s="18"/>
      <c r="L126" s="12">
        <f t="shared" si="16"/>
        <v>3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VLOOKUP($A127,'24.6'!$A$9:$W$200,23,0)</f>
        <v>0</v>
      </c>
      <c r="E127" s="18">
        <v>18</v>
      </c>
      <c r="F127" s="18"/>
      <c r="G127" s="18"/>
      <c r="H127" s="12">
        <f t="shared" si="27"/>
        <v>18</v>
      </c>
      <c r="I127" s="18">
        <v>10</v>
      </c>
      <c r="J127" s="18"/>
      <c r="K127" s="18"/>
      <c r="L127" s="12">
        <f t="shared" si="16"/>
        <v>10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8</v>
      </c>
      <c r="W127" s="18">
        <v>7</v>
      </c>
      <c r="X127" s="19">
        <f t="shared" si="30"/>
        <v>-1</v>
      </c>
      <c r="Y127" s="21" t="s">
        <v>43</v>
      </c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VLOOKUP($A128,'24.6'!$A$9:$W$200,23,0)</f>
        <v>18</v>
      </c>
      <c r="E128" s="18">
        <v>28</v>
      </c>
      <c r="F128" s="18"/>
      <c r="G128" s="18"/>
      <c r="H128" s="12">
        <f t="shared" si="27"/>
        <v>28</v>
      </c>
      <c r="I128" s="18">
        <v>17</v>
      </c>
      <c r="J128" s="18"/>
      <c r="K128" s="18"/>
      <c r="L128" s="12">
        <f t="shared" si="16"/>
        <v>17</v>
      </c>
      <c r="M128" s="18"/>
      <c r="N128" s="18"/>
      <c r="O128" s="18"/>
      <c r="P128" s="18"/>
      <c r="Q128" s="18"/>
      <c r="R128" s="14">
        <f t="shared" si="20"/>
        <v>0</v>
      </c>
      <c r="S128" s="18">
        <v>1</v>
      </c>
      <c r="T128" s="18"/>
      <c r="U128" s="12">
        <f t="shared" si="28"/>
        <v>1</v>
      </c>
      <c r="V128" s="12">
        <f t="shared" si="29"/>
        <v>28</v>
      </c>
      <c r="W128" s="18">
        <v>28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VLOOKUP($A129,'24.6'!$A$9:$W$200,23,0)</f>
        <v>14</v>
      </c>
      <c r="E129" s="18">
        <v>28</v>
      </c>
      <c r="F129" s="18"/>
      <c r="G129" s="18"/>
      <c r="H129" s="12">
        <f t="shared" si="27"/>
        <v>28</v>
      </c>
      <c r="I129" s="18">
        <v>26</v>
      </c>
      <c r="J129" s="18"/>
      <c r="K129" s="18"/>
      <c r="L129" s="12">
        <f t="shared" si="16"/>
        <v>26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16</v>
      </c>
      <c r="W129" s="18">
        <v>16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VLOOKUP($A130,'24.6'!$A$9:$W$200,23,0)</f>
        <v>23</v>
      </c>
      <c r="E130" s="18">
        <v>28</v>
      </c>
      <c r="F130" s="18"/>
      <c r="G130" s="18"/>
      <c r="H130" s="12">
        <f t="shared" si="12"/>
        <v>28</v>
      </c>
      <c r="I130" s="18">
        <v>22</v>
      </c>
      <c r="J130" s="18"/>
      <c r="K130" s="18"/>
      <c r="L130" s="12">
        <f t="shared" si="16"/>
        <v>22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29</v>
      </c>
      <c r="W130" s="18">
        <v>29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>
        <v>2</v>
      </c>
      <c r="K131" s="18"/>
      <c r="L131" s="12">
        <f t="shared" si="16"/>
        <v>2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VLOOKUP($A132,'24.6'!$A$9:$W$200,23,0)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VLOOKUP($A133,'24.6'!$A$9:$W$200,23,0)</f>
        <v>16</v>
      </c>
      <c r="E133" s="18"/>
      <c r="F133" s="18"/>
      <c r="G133" s="18"/>
      <c r="H133" s="12">
        <f t="shared" ref="H133:H156" si="31">SUM(E133:G133)</f>
        <v>0</v>
      </c>
      <c r="I133" s="18">
        <v>1</v>
      </c>
      <c r="J133" s="18"/>
      <c r="K133" s="18"/>
      <c r="L133" s="12">
        <f t="shared" si="16"/>
        <v>1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15</v>
      </c>
      <c r="W133" s="18">
        <v>15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VLOOKUP($A134,'24.6'!$A$9:$W$200,23,0)</f>
        <v>13</v>
      </c>
      <c r="E134" s="18"/>
      <c r="F134" s="18"/>
      <c r="G134" s="18"/>
      <c r="H134" s="12">
        <f t="shared" si="31"/>
        <v>0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11</v>
      </c>
      <c r="W134" s="18">
        <v>11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VLOOKUP($A135,'24.6'!$A$9:$W$200,23,0)</f>
        <v>6</v>
      </c>
      <c r="E135" s="18"/>
      <c r="F135" s="18"/>
      <c r="G135" s="18"/>
      <c r="H135" s="12">
        <f t="shared" si="31"/>
        <v>0</v>
      </c>
      <c r="I135" s="18">
        <v>1</v>
      </c>
      <c r="J135" s="18"/>
      <c r="K135" s="18"/>
      <c r="L135" s="12">
        <f t="shared" si="16"/>
        <v>1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5</v>
      </c>
      <c r="W135" s="18">
        <v>5</v>
      </c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VLOOKUP($A136,'24.6'!$A$9:$W$200,23,0)</f>
        <v>31</v>
      </c>
      <c r="E136" s="18"/>
      <c r="F136" s="18"/>
      <c r="G136" s="18"/>
      <c r="H136" s="12">
        <f>SUM(E136:G136)</f>
        <v>0</v>
      </c>
      <c r="I136" s="18">
        <v>4</v>
      </c>
      <c r="J136" s="18"/>
      <c r="K136" s="18"/>
      <c r="L136" s="12">
        <f t="shared" si="16"/>
        <v>4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27</v>
      </c>
      <c r="W136" s="18">
        <v>27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VLOOKUP($A137,'24.6'!$A$9:$W$200,23,0)</f>
        <v>26</v>
      </c>
      <c r="E137" s="18"/>
      <c r="F137" s="18"/>
      <c r="G137" s="18"/>
      <c r="H137" s="12">
        <f>SUM(E137:G137)</f>
        <v>0</v>
      </c>
      <c r="I137" s="18">
        <v>6</v>
      </c>
      <c r="J137" s="18"/>
      <c r="K137" s="18"/>
      <c r="L137" s="12">
        <f t="shared" si="16"/>
        <v>6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20</v>
      </c>
      <c r="W137" s="18">
        <v>20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VLOOKUP($A138,'24.6'!$A$9:$W$200,23,0)</f>
        <v>23</v>
      </c>
      <c r="E138" s="18"/>
      <c r="F138" s="18"/>
      <c r="G138" s="18"/>
      <c r="H138" s="12">
        <f>SUM(E138:G138)</f>
        <v>0</v>
      </c>
      <c r="I138" s="18">
        <v>6</v>
      </c>
      <c r="J138" s="18"/>
      <c r="K138" s="18"/>
      <c r="L138" s="12">
        <f t="shared" ref="L138:L198" si="35">SUM(I138:K138)</f>
        <v>6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17</v>
      </c>
      <c r="W138" s="18">
        <v>17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VLOOKUP($A139,'24.6'!$A$9:$W$200,23,0)</f>
        <v>16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16</v>
      </c>
      <c r="W139" s="18">
        <v>16</v>
      </c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VLOOKUP($A140,'24.6'!$A$9:$W$200,23,0)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VLOOKUP($A141,'24.6'!$A$9:$W$200,23,0)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VLOOKUP($A142,'24.6'!$A$9:$W$200,23,0)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VLOOKUP($A143,'24.6'!$A$9:$W$200,23,0)</f>
        <v>7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VLOOKUP($A144,'24.6'!$A$9:$W$200,23,0)</f>
        <v>10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VLOOKUP($A145,'24.6'!$A$9:$W$200,23,0)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VLOOKUP($A146,'24.6'!$A$9:$W$200,23,0)</f>
        <v>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VLOOKUP($A147,'24.6'!$A$9:$W$200,23,0)</f>
        <v>5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5</v>
      </c>
      <c r="W147" s="18">
        <v>5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VLOOKUP($A148,'24.6'!$A$9:$W$200,23,0)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VLOOKUP($A149,'24.6'!$A$9:$W$200,23,0)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VLOOKUP($A150,'24.6'!$A$9:$W$200,23,0)</f>
        <v>5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5</v>
      </c>
      <c r="W150" s="18">
        <v>5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VLOOKUP($A151,'24.6'!$A$9:$W$200,23,0)</f>
        <v>5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5</v>
      </c>
      <c r="W151" s="18">
        <v>5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VLOOKUP($A152,'24.6'!$A$9:$W$200,23,0)</f>
        <v>4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4</v>
      </c>
      <c r="W152" s="18">
        <v>4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VLOOKUP($A153,'24.6'!$A$9:$W$200,23,0)</f>
        <v>7</v>
      </c>
      <c r="E153" s="18"/>
      <c r="F153" s="18"/>
      <c r="G153" s="18"/>
      <c r="H153" s="12">
        <f t="shared" si="31"/>
        <v>0</v>
      </c>
      <c r="I153" s="18">
        <v>1</v>
      </c>
      <c r="J153" s="18"/>
      <c r="K153" s="18"/>
      <c r="L153" s="12">
        <f t="shared" si="35"/>
        <v>1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6</v>
      </c>
      <c r="W153" s="18">
        <v>6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VLOOKUP($A154,'24.6'!$A$9:$W$200,23,0)</f>
        <v>90</v>
      </c>
      <c r="E154" s="18"/>
      <c r="F154" s="18"/>
      <c r="G154" s="18"/>
      <c r="H154" s="12">
        <f t="shared" si="31"/>
        <v>0</v>
      </c>
      <c r="I154" s="18">
        <v>29</v>
      </c>
      <c r="J154" s="18"/>
      <c r="K154" s="18"/>
      <c r="L154" s="12">
        <f t="shared" si="35"/>
        <v>29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61</v>
      </c>
      <c r="W154" s="18">
        <v>61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VLOOKUP($A155,'24.6'!$A$9:$W$200,23,0)</f>
        <v>32</v>
      </c>
      <c r="E155" s="18"/>
      <c r="F155" s="18"/>
      <c r="G155" s="18"/>
      <c r="H155" s="12">
        <f t="shared" si="31"/>
        <v>0</v>
      </c>
      <c r="I155" s="18">
        <v>8</v>
      </c>
      <c r="J155" s="18"/>
      <c r="K155" s="18"/>
      <c r="L155" s="12">
        <f t="shared" si="35"/>
        <v>8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24</v>
      </c>
      <c r="W155" s="18">
        <v>24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VLOOKUP($A156,'24.6'!$A$9:$W$200,23,0)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VLOOKUP($A157,'24.6'!$A$9:$W$200,23,0)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VLOOKUP($A158,'24.6'!$A$9:$W$200,23,0)</f>
        <v>0</v>
      </c>
      <c r="E158" s="18">
        <v>2</v>
      </c>
      <c r="F158" s="18"/>
      <c r="G158" s="18"/>
      <c r="H158" s="12">
        <f t="shared" ref="H158:H197" si="41">SUM(E158:G158)</f>
        <v>2</v>
      </c>
      <c r="I158" s="18">
        <v>2</v>
      </c>
      <c r="J158" s="18"/>
      <c r="K158" s="18"/>
      <c r="L158" s="12">
        <f t="shared" si="35"/>
        <v>2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VLOOKUP($A159,'24.6'!$A$9:$W$200,23,0)</f>
        <v>0</v>
      </c>
      <c r="E159" s="18">
        <v>4</v>
      </c>
      <c r="F159" s="18"/>
      <c r="G159" s="18"/>
      <c r="H159" s="12">
        <f t="shared" si="41"/>
        <v>4</v>
      </c>
      <c r="I159" s="18">
        <v>4</v>
      </c>
      <c r="J159" s="18"/>
      <c r="K159" s="18"/>
      <c r="L159" s="12">
        <f t="shared" si="35"/>
        <v>4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VLOOKUP($A160,'24.6'!$A$9:$W$200,23,0)</f>
        <v>0</v>
      </c>
      <c r="E160" s="18">
        <v>10</v>
      </c>
      <c r="F160" s="18"/>
      <c r="G160" s="18"/>
      <c r="H160" s="12">
        <f t="shared" si="41"/>
        <v>10</v>
      </c>
      <c r="I160" s="18">
        <v>10</v>
      </c>
      <c r="J160" s="18"/>
      <c r="K160" s="18"/>
      <c r="L160" s="12">
        <f t="shared" si="35"/>
        <v>10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VLOOKUP($A161,'24.6'!$A$9:$W$200,23,0)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VLOOKUP($A162,'24.6'!$A$9:$W$200,23,0)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VLOOKUP($A163,'24.6'!$A$9:$W$200,23,0)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VLOOKUP($A164,'24.6'!$A$9:$W$200,23,0)</f>
        <v>0</v>
      </c>
      <c r="E164" s="18">
        <v>8</v>
      </c>
      <c r="F164" s="18"/>
      <c r="G164" s="18"/>
      <c r="H164" s="12">
        <f t="shared" si="41"/>
        <v>8</v>
      </c>
      <c r="I164" s="18">
        <v>8</v>
      </c>
      <c r="J164" s="18"/>
      <c r="K164" s="18"/>
      <c r="L164" s="12">
        <f t="shared" si="35"/>
        <v>8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VLOOKUP($A165,'24.6'!$A$9:$W$200,23,0)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VLOOKUP($A166,'24.6'!$A$9:$W$200,23,0)</f>
        <v>0</v>
      </c>
      <c r="E166" s="18">
        <v>3</v>
      </c>
      <c r="F166" s="18"/>
      <c r="G166" s="18"/>
      <c r="H166" s="12">
        <f t="shared" si="41"/>
        <v>3</v>
      </c>
      <c r="I166" s="18">
        <v>3</v>
      </c>
      <c r="J166" s="18"/>
      <c r="K166" s="18"/>
      <c r="L166" s="12">
        <f t="shared" si="35"/>
        <v>3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VLOOKUP($A167,'24.6'!$A$9:$W$200,23,0)</f>
        <v>0</v>
      </c>
      <c r="E167" s="18">
        <v>2</v>
      </c>
      <c r="F167" s="18"/>
      <c r="G167" s="18"/>
      <c r="H167" s="12">
        <f>SUM(E167:G167)</f>
        <v>2</v>
      </c>
      <c r="I167" s="18">
        <v>2</v>
      </c>
      <c r="J167" s="18"/>
      <c r="K167" s="18"/>
      <c r="L167" s="12">
        <f t="shared" si="35"/>
        <v>2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VLOOKUP($A168,'24.6'!$A$9:$W$200,23,0)</f>
        <v>0</v>
      </c>
      <c r="E168" s="18">
        <v>1</v>
      </c>
      <c r="F168" s="18"/>
      <c r="G168" s="18"/>
      <c r="H168" s="12">
        <f>SUM(E168:G168)</f>
        <v>1</v>
      </c>
      <c r="I168" s="18">
        <v>1</v>
      </c>
      <c r="J168" s="18"/>
      <c r="K168" s="18"/>
      <c r="L168" s="12">
        <f t="shared" si="35"/>
        <v>1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VLOOKUP($A169,'24.6'!$A$9:$W$200,23,0)</f>
        <v>0</v>
      </c>
      <c r="E169" s="18">
        <v>20</v>
      </c>
      <c r="F169" s="18"/>
      <c r="G169" s="18"/>
      <c r="H169" s="12">
        <f>SUM(E169:G169)</f>
        <v>20</v>
      </c>
      <c r="I169" s="18">
        <v>20</v>
      </c>
      <c r="J169" s="18"/>
      <c r="K169" s="18"/>
      <c r="L169" s="12">
        <f t="shared" si="35"/>
        <v>20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VLOOKUP($A170,'24.6'!$A$9:$W$200,23,0)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VLOOKUP($A171,'24.6'!$A$9:$W$200,23,0)</f>
        <v>0</v>
      </c>
      <c r="E171" s="18">
        <v>3</v>
      </c>
      <c r="F171" s="18"/>
      <c r="G171" s="18"/>
      <c r="H171" s="12">
        <f>SUM(E171:G171)</f>
        <v>3</v>
      </c>
      <c r="I171" s="18">
        <v>3</v>
      </c>
      <c r="J171" s="18"/>
      <c r="K171" s="18"/>
      <c r="L171" s="12">
        <f t="shared" si="35"/>
        <v>3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VLOOKUP($A172,'24.6'!$A$9:$W$200,23,0)</f>
        <v>0</v>
      </c>
      <c r="E172" s="18">
        <v>4</v>
      </c>
      <c r="F172" s="18"/>
      <c r="G172" s="18"/>
      <c r="H172" s="12">
        <f t="shared" si="41"/>
        <v>4</v>
      </c>
      <c r="I172" s="18">
        <v>4</v>
      </c>
      <c r="J172" s="18"/>
      <c r="K172" s="18"/>
      <c r="L172" s="12">
        <f t="shared" si="35"/>
        <v>4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VLOOKUP($A173,'24.6'!$A$9:$W$200,23,0)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VLOOKUP($A174,'24.6'!$A$9:$W$200,23,0)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VLOOKUP($A175,'24.6'!$A$9:$W$200,23,0)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VLOOKUP($A176,'24.6'!$A$9:$W$200,23,0)</f>
        <v>21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21</v>
      </c>
      <c r="W176" s="18">
        <v>21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VLOOKUP($A177,'24.6'!$A$9:$W$200,23,0)</f>
        <v>111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111</v>
      </c>
      <c r="W177" s="18">
        <v>111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VLOOKUP($A178,'24.6'!$A$9:$W$200,23,0)</f>
        <v>235</v>
      </c>
      <c r="E178" s="18"/>
      <c r="F178" s="18"/>
      <c r="G178" s="18"/>
      <c r="H178" s="12">
        <f t="shared" si="41"/>
        <v>0</v>
      </c>
      <c r="I178" s="18">
        <v>16</v>
      </c>
      <c r="J178" s="18"/>
      <c r="K178" s="18"/>
      <c r="L178" s="12">
        <f t="shared" si="35"/>
        <v>16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219</v>
      </c>
      <c r="W178" s="18">
        <v>219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VLOOKUP($A179,'24.6'!$A$9:$W$200,23,0)</f>
        <v>0</v>
      </c>
      <c r="E179" s="18">
        <v>2</v>
      </c>
      <c r="F179" s="18"/>
      <c r="G179" s="18"/>
      <c r="H179" s="12">
        <f t="shared" si="41"/>
        <v>2</v>
      </c>
      <c r="I179" s="18">
        <v>2</v>
      </c>
      <c r="J179" s="18"/>
      <c r="K179" s="18"/>
      <c r="L179" s="12">
        <f t="shared" si="35"/>
        <v>2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VLOOKUP($A180,'24.6'!$A$9:$W$200,23,0)</f>
        <v>0</v>
      </c>
      <c r="E180" s="18">
        <v>9</v>
      </c>
      <c r="F180" s="18"/>
      <c r="G180" s="18"/>
      <c r="H180" s="12">
        <f t="shared" si="41"/>
        <v>9</v>
      </c>
      <c r="I180" s="18">
        <v>9</v>
      </c>
      <c r="J180" s="18"/>
      <c r="K180" s="18"/>
      <c r="L180" s="12">
        <f t="shared" si="35"/>
        <v>9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VLOOKUP($A181,'24.6'!$A$9:$W$200,23,0)</f>
        <v>0</v>
      </c>
      <c r="E181" s="18">
        <v>4</v>
      </c>
      <c r="F181" s="18"/>
      <c r="G181" s="18"/>
      <c r="H181" s="12">
        <f t="shared" si="41"/>
        <v>4</v>
      </c>
      <c r="I181" s="18">
        <v>4</v>
      </c>
      <c r="J181" s="18"/>
      <c r="K181" s="18"/>
      <c r="L181" s="12">
        <f t="shared" si="35"/>
        <v>4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VLOOKUP($A182,'24.6'!$A$9:$W$200,23,0)</f>
        <v>0</v>
      </c>
      <c r="E182" s="18">
        <v>1</v>
      </c>
      <c r="F182" s="18"/>
      <c r="G182" s="18"/>
      <c r="H182" s="12">
        <f t="shared" si="41"/>
        <v>1</v>
      </c>
      <c r="I182" s="18">
        <v>1</v>
      </c>
      <c r="J182" s="18"/>
      <c r="K182" s="18"/>
      <c r="L182" s="12">
        <f t="shared" si="35"/>
        <v>1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VLOOKUP($A183,'24.6'!$A$9:$W$200,23,0)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VLOOKUP($A184,'24.6'!$A$9:$W$200,23,0)</f>
        <v>30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30</v>
      </c>
      <c r="W184" s="18">
        <v>30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VLOOKUP($A185,'24.6'!$A$9:$W$200,23,0)</f>
        <v>64</v>
      </c>
      <c r="E185" s="18"/>
      <c r="F185" s="18"/>
      <c r="G185" s="18"/>
      <c r="H185" s="12">
        <f>SUM(E185:G185)</f>
        <v>0</v>
      </c>
      <c r="I185" s="18">
        <v>2</v>
      </c>
      <c r="J185" s="18"/>
      <c r="K185" s="18"/>
      <c r="L185" s="12">
        <f t="shared" si="35"/>
        <v>2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62</v>
      </c>
      <c r="W185" s="18">
        <f>48+14</f>
        <v>62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VLOOKUP($A186,'24.6'!$A$9:$W$200,23,0)</f>
        <v>72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70</v>
      </c>
      <c r="W186" s="18">
        <f>48+22</f>
        <v>70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VLOOKUP($A187,'24.6'!$A$9:$W$200,23,0)</f>
        <v>208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208</v>
      </c>
      <c r="W187" s="18">
        <f>48+144+16</f>
        <v>208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VLOOKUP($A188,'24.6'!$A$9:$W$200,23,0)</f>
        <v>78</v>
      </c>
      <c r="E188" s="18"/>
      <c r="F188" s="18"/>
      <c r="G188" s="18"/>
      <c r="H188" s="12">
        <f t="shared" si="41"/>
        <v>0</v>
      </c>
      <c r="I188" s="18">
        <v>5</v>
      </c>
      <c r="J188" s="18"/>
      <c r="K188" s="18"/>
      <c r="L188" s="12">
        <f t="shared" si="35"/>
        <v>5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73</v>
      </c>
      <c r="W188" s="18">
        <f>12+48+13</f>
        <v>73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VLOOKUP($A189,'24.6'!$A$9:$W$200,23,0)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VLOOKUP($A190,'24.6'!$A$9:$W$200,23,0)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VLOOKUP($A191,'24.6'!$A$9:$W$200,23,0)</f>
        <v>0</v>
      </c>
      <c r="E191" s="18">
        <v>3</v>
      </c>
      <c r="F191" s="18"/>
      <c r="G191" s="18"/>
      <c r="H191" s="12">
        <f t="shared" si="41"/>
        <v>3</v>
      </c>
      <c r="I191" s="18">
        <v>3</v>
      </c>
      <c r="J191" s="18"/>
      <c r="K191" s="18"/>
      <c r="L191" s="12">
        <f t="shared" si="35"/>
        <v>3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VLOOKUP($A192,'24.6'!$A$9:$W$200,23,0)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VLOOKUP($A193,'24.6'!$A$9:$W$200,23,0)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VLOOKUP($A194,'24.6'!$A$9:$W$200,23,0)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VLOOKUP($A195,'24.6'!$A$9:$W$200,23,0)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VLOOKUP($A196,'24.6'!$A$9:$W$200,23,0)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VLOOKUP($A197,'24.6'!$A$9:$W$200,23,0)</f>
        <v>0</v>
      </c>
      <c r="E197" s="18">
        <v>1</v>
      </c>
      <c r="F197" s="18"/>
      <c r="G197" s="18"/>
      <c r="H197" s="12">
        <f t="shared" si="41"/>
        <v>1</v>
      </c>
      <c r="I197" s="18">
        <v>1</v>
      </c>
      <c r="J197" s="18"/>
      <c r="K197" s="18"/>
      <c r="L197" s="12">
        <f t="shared" si="35"/>
        <v>1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1488</v>
      </c>
      <c r="E200" s="34"/>
      <c r="F200" s="34"/>
      <c r="G200" s="34"/>
      <c r="H200" s="34"/>
      <c r="I200" s="33">
        <f>SUM(I9:I198)</f>
        <v>783</v>
      </c>
      <c r="J200" s="33">
        <f>SUM(J9:J198)</f>
        <v>2</v>
      </c>
      <c r="K200" s="33"/>
      <c r="L200" s="34"/>
      <c r="M200" s="34"/>
      <c r="N200" s="34"/>
      <c r="O200" s="34"/>
      <c r="P200" s="34"/>
      <c r="Q200" s="33">
        <f>SUM(Q9:Q198)</f>
        <v>1</v>
      </c>
      <c r="R200" s="33">
        <f>SUM(R9:R198)</f>
        <v>10</v>
      </c>
      <c r="S200" s="33">
        <f>SUM(S9:S198)</f>
        <v>130</v>
      </c>
      <c r="T200" s="34"/>
      <c r="U200" s="34"/>
      <c r="V200" s="35"/>
      <c r="W200" s="33">
        <f>SUM(W9:W198)</f>
        <v>1365</v>
      </c>
      <c r="X200" s="33">
        <f>SUM(X9:X198)</f>
        <v>-1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Y70:Y71"/>
    <mergeCell ref="Y74:Y75"/>
    <mergeCell ref="Y114:Y115"/>
    <mergeCell ref="R6:R7"/>
    <mergeCell ref="S6:S7"/>
    <mergeCell ref="T6:T7"/>
    <mergeCell ref="U6:U7"/>
    <mergeCell ref="Y42:Y43"/>
    <mergeCell ref="Y44:Y4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245" priority="34" stopIfTrue="1"/>
  </conditionalFormatting>
  <conditionalFormatting sqref="B132">
    <cfRule type="duplicateValues" dxfId="244" priority="33" stopIfTrue="1"/>
  </conditionalFormatting>
  <conditionalFormatting sqref="B118">
    <cfRule type="duplicateValues" dxfId="243" priority="32" stopIfTrue="1"/>
  </conditionalFormatting>
  <conditionalFormatting sqref="B198">
    <cfRule type="duplicateValues" dxfId="242" priority="31" stopIfTrue="1"/>
  </conditionalFormatting>
  <conditionalFormatting sqref="B201:B274">
    <cfRule type="duplicateValues" dxfId="241" priority="30" stopIfTrue="1"/>
  </conditionalFormatting>
  <conditionalFormatting sqref="B200">
    <cfRule type="duplicateValues" dxfId="240" priority="29" stopIfTrue="1"/>
  </conditionalFormatting>
  <conditionalFormatting sqref="I202">
    <cfRule type="duplicateValues" dxfId="239" priority="28" stopIfTrue="1"/>
  </conditionalFormatting>
  <conditionalFormatting sqref="I202">
    <cfRule type="duplicateValues" dxfId="238" priority="25" stopIfTrue="1"/>
    <cfRule type="duplicateValues" dxfId="237" priority="26" stopIfTrue="1"/>
    <cfRule type="duplicateValues" dxfId="236" priority="27" stopIfTrue="1"/>
  </conditionalFormatting>
  <conditionalFormatting sqref="B20">
    <cfRule type="duplicateValues" dxfId="235" priority="19" stopIfTrue="1"/>
  </conditionalFormatting>
  <conditionalFormatting sqref="B20">
    <cfRule type="duplicateValues" dxfId="234" priority="20" stopIfTrue="1"/>
  </conditionalFormatting>
  <conditionalFormatting sqref="B20">
    <cfRule type="duplicateValues" dxfId="233" priority="21" stopIfTrue="1"/>
  </conditionalFormatting>
  <conditionalFormatting sqref="B20">
    <cfRule type="duplicateValues" dxfId="232" priority="22" stopIfTrue="1"/>
    <cfRule type="duplicateValues" dxfId="231" priority="23" stopIfTrue="1"/>
    <cfRule type="duplicateValues" dxfId="230" priority="24" stopIfTrue="1"/>
  </conditionalFormatting>
  <conditionalFormatting sqref="A20:A25">
    <cfRule type="duplicateValues" dxfId="229" priority="18" stopIfTrue="1"/>
  </conditionalFormatting>
  <conditionalFormatting sqref="A26">
    <cfRule type="duplicateValues" dxfId="228" priority="17" stopIfTrue="1"/>
  </conditionalFormatting>
  <conditionalFormatting sqref="A27">
    <cfRule type="duplicateValues" dxfId="227" priority="16" stopIfTrue="1"/>
  </conditionalFormatting>
  <conditionalFormatting sqref="A28">
    <cfRule type="duplicateValues" dxfId="226" priority="15" stopIfTrue="1"/>
  </conditionalFormatting>
  <conditionalFormatting sqref="A29">
    <cfRule type="duplicateValues" dxfId="225" priority="14" stopIfTrue="1"/>
  </conditionalFormatting>
  <conditionalFormatting sqref="A30">
    <cfRule type="duplicateValues" dxfId="224" priority="13" stopIfTrue="1"/>
  </conditionalFormatting>
  <conditionalFormatting sqref="B275:B65318 B200 B5 B8:B19 B119:B131 B21:B117 B133:B197">
    <cfRule type="duplicateValues" dxfId="223" priority="35" stopIfTrue="1"/>
  </conditionalFormatting>
  <conditionalFormatting sqref="B275:B65318 B200 B5 B8:B19 B102:B117 B119:B131 B21:B99 B133:B197">
    <cfRule type="duplicateValues" dxfId="222" priority="36" stopIfTrue="1"/>
  </conditionalFormatting>
  <conditionalFormatting sqref="A200:A65318 A1:A5 A8:A19 A31:A198">
    <cfRule type="duplicateValues" dxfId="221" priority="37" stopIfTrue="1"/>
  </conditionalFormatting>
  <conditionalFormatting sqref="B200:B65318 B5 B8:B19 B21:B198">
    <cfRule type="duplicateValues" dxfId="220" priority="38" stopIfTrue="1"/>
  </conditionalFormatting>
  <conditionalFormatting sqref="B200:B65318 B1:B5 B8:B19 B21:B198">
    <cfRule type="duplicateValues" dxfId="219" priority="39" stopIfTrue="1"/>
    <cfRule type="duplicateValues" dxfId="218" priority="40" stopIfTrue="1"/>
    <cfRule type="duplicateValues" dxfId="217" priority="41" stopIfTrue="1"/>
  </conditionalFormatting>
  <conditionalFormatting sqref="Y17">
    <cfRule type="duplicateValues" dxfId="216" priority="7" stopIfTrue="1"/>
  </conditionalFormatting>
  <conditionalFormatting sqref="Y17">
    <cfRule type="duplicateValues" dxfId="215" priority="8" stopIfTrue="1"/>
  </conditionalFormatting>
  <conditionalFormatting sqref="Y17">
    <cfRule type="duplicateValues" dxfId="214" priority="9" stopIfTrue="1"/>
  </conditionalFormatting>
  <conditionalFormatting sqref="Y17">
    <cfRule type="duplicateValues" dxfId="213" priority="10" stopIfTrue="1"/>
    <cfRule type="duplicateValues" dxfId="212" priority="11" stopIfTrue="1"/>
    <cfRule type="duplicateValues" dxfId="211" priority="12" stopIfTrue="1"/>
  </conditionalFormatting>
  <conditionalFormatting sqref="Y13">
    <cfRule type="duplicateValues" dxfId="210" priority="1" stopIfTrue="1"/>
  </conditionalFormatting>
  <conditionalFormatting sqref="Y13">
    <cfRule type="duplicateValues" dxfId="209" priority="2" stopIfTrue="1"/>
  </conditionalFormatting>
  <conditionalFormatting sqref="Y13">
    <cfRule type="duplicateValues" dxfId="208" priority="3" stopIfTrue="1"/>
  </conditionalFormatting>
  <conditionalFormatting sqref="Y13">
    <cfRule type="duplicateValues" dxfId="207" priority="4" stopIfTrue="1"/>
    <cfRule type="duplicateValues" dxfId="206" priority="5" stopIfTrue="1"/>
    <cfRule type="duplicateValues" dxfId="20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B1" zoomScaleNormal="100" workbookViewId="0">
      <pane ySplit="7" topLeftCell="A193" activePane="bottomLeft" state="frozen"/>
      <selection activeCell="M32" sqref="M32"/>
      <selection pane="bottomLeft" activeCell="W179" sqref="W179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71" t="s">
        <v>3</v>
      </c>
      <c r="B4" s="5">
        <v>42547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3" t="s">
        <v>29</v>
      </c>
      <c r="P7" s="73" t="s">
        <v>30</v>
      </c>
      <c r="Q7" s="72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VLOOKUP($A9,'25.6'!$A$9:$W$200,23,0)</f>
        <v>0</v>
      </c>
      <c r="E9" s="18">
        <v>35</v>
      </c>
      <c r="F9" s="18"/>
      <c r="G9" s="18"/>
      <c r="H9" s="12">
        <f>SUM(E9:G9)</f>
        <v>35</v>
      </c>
      <c r="I9" s="18">
        <v>29</v>
      </c>
      <c r="J9" s="18"/>
      <c r="K9" s="18"/>
      <c r="L9" s="12">
        <f>SUM(I9:K9)</f>
        <v>29</v>
      </c>
      <c r="M9" s="18"/>
      <c r="N9" s="18"/>
      <c r="O9" s="18"/>
      <c r="P9" s="18"/>
      <c r="Q9" s="18"/>
      <c r="R9" s="14">
        <f>SUM(M9:Q9)</f>
        <v>0</v>
      </c>
      <c r="S9" s="18">
        <v>6</v>
      </c>
      <c r="T9" s="18"/>
      <c r="U9" s="12">
        <f t="shared" ref="U9:U52" si="0">S9+T9</f>
        <v>6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VLOOKUP($A10,'25.6'!$A$9:$W$200,23,0)</f>
        <v>0</v>
      </c>
      <c r="E10" s="18">
        <v>12</v>
      </c>
      <c r="F10" s="18"/>
      <c r="G10" s="18"/>
      <c r="H10" s="12">
        <f t="shared" ref="H10:H61" si="3">SUM(E10:G10)</f>
        <v>12</v>
      </c>
      <c r="I10" s="18">
        <v>12</v>
      </c>
      <c r="J10" s="18"/>
      <c r="K10" s="18"/>
      <c r="L10" s="12">
        <f t="shared" ref="L10:L73" si="4">SUM(I10:K10)</f>
        <v>12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VLOOKUP($A11,'25.6'!$A$9:$W$200,23,0)</f>
        <v>0</v>
      </c>
      <c r="E11" s="18">
        <v>12</v>
      </c>
      <c r="F11" s="18"/>
      <c r="G11" s="18"/>
      <c r="H11" s="12">
        <f t="shared" si="3"/>
        <v>12</v>
      </c>
      <c r="I11" s="18">
        <v>12</v>
      </c>
      <c r="J11" s="18"/>
      <c r="K11" s="18"/>
      <c r="L11" s="12">
        <f t="shared" si="4"/>
        <v>12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VLOOKUP($A12,'25.6'!$A$9:$W$200,23,0)</f>
        <v>0</v>
      </c>
      <c r="E12" s="18">
        <v>35</v>
      </c>
      <c r="F12" s="18"/>
      <c r="G12" s="18"/>
      <c r="H12" s="12">
        <f t="shared" si="3"/>
        <v>35</v>
      </c>
      <c r="I12" s="18">
        <v>28</v>
      </c>
      <c r="J12" s="18"/>
      <c r="K12" s="18"/>
      <c r="L12" s="12">
        <f t="shared" si="4"/>
        <v>28</v>
      </c>
      <c r="M12" s="18"/>
      <c r="N12" s="18"/>
      <c r="O12" s="18"/>
      <c r="P12" s="18"/>
      <c r="Q12" s="18"/>
      <c r="R12" s="14">
        <f t="shared" si="5"/>
        <v>0</v>
      </c>
      <c r="S12" s="18">
        <v>7</v>
      </c>
      <c r="T12" s="18"/>
      <c r="U12" s="12">
        <f t="shared" si="0"/>
        <v>7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VLOOKUP($A13,'25.6'!$A$9:$W$200,23,0)</f>
        <v>18</v>
      </c>
      <c r="E13" s="18"/>
      <c r="F13" s="18"/>
      <c r="G13" s="18"/>
      <c r="H13" s="12">
        <f t="shared" si="3"/>
        <v>0</v>
      </c>
      <c r="I13" s="18">
        <v>12</v>
      </c>
      <c r="J13" s="18"/>
      <c r="K13" s="18"/>
      <c r="L13" s="12">
        <f t="shared" si="4"/>
        <v>12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6</v>
      </c>
      <c r="W13" s="18">
        <v>5</v>
      </c>
      <c r="X13" s="19">
        <f t="shared" si="2"/>
        <v>-1</v>
      </c>
      <c r="Y13" s="22" t="s">
        <v>43</v>
      </c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VLOOKUP($A14,'25.6'!$A$9:$W$200,23,0)</f>
        <v>0</v>
      </c>
      <c r="E14" s="18">
        <v>20</v>
      </c>
      <c r="F14" s="18"/>
      <c r="G14" s="18"/>
      <c r="H14" s="12">
        <f t="shared" si="3"/>
        <v>20</v>
      </c>
      <c r="I14" s="18">
        <v>20</v>
      </c>
      <c r="J14" s="18"/>
      <c r="K14" s="18"/>
      <c r="L14" s="12">
        <f t="shared" si="4"/>
        <v>20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VLOOKUP($A15,'25.6'!$A$9:$W$200,23,0)</f>
        <v>0</v>
      </c>
      <c r="E15" s="18">
        <v>12</v>
      </c>
      <c r="F15" s="18"/>
      <c r="G15" s="18"/>
      <c r="H15" s="12">
        <f t="shared" si="3"/>
        <v>12</v>
      </c>
      <c r="I15" s="18">
        <v>12</v>
      </c>
      <c r="J15" s="18"/>
      <c r="K15" s="18"/>
      <c r="L15" s="12">
        <f t="shared" si="4"/>
        <v>12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VLOOKUP($A16,'25.6'!$A$9:$W$200,23,0)</f>
        <v>0</v>
      </c>
      <c r="E16" s="18">
        <v>12</v>
      </c>
      <c r="F16" s="18"/>
      <c r="G16" s="18"/>
      <c r="H16" s="12">
        <f t="shared" si="3"/>
        <v>12</v>
      </c>
      <c r="I16" s="18">
        <v>12</v>
      </c>
      <c r="J16" s="18"/>
      <c r="K16" s="18"/>
      <c r="L16" s="12">
        <f t="shared" si="4"/>
        <v>12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VLOOKUP($A17,'25.6'!$A$9:$W$200,23,0)</f>
        <v>0</v>
      </c>
      <c r="E17" s="18">
        <v>16</v>
      </c>
      <c r="F17" s="18"/>
      <c r="G17" s="18"/>
      <c r="H17" s="12">
        <f>SUM(E17:G17)</f>
        <v>16</v>
      </c>
      <c r="I17" s="18">
        <v>18</v>
      </c>
      <c r="J17" s="18"/>
      <c r="K17" s="18"/>
      <c r="L17" s="12">
        <f t="shared" si="4"/>
        <v>18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-3</v>
      </c>
      <c r="W17" s="18"/>
      <c r="X17" s="19">
        <f t="shared" si="2"/>
        <v>3</v>
      </c>
      <c r="Y17" s="22" t="s">
        <v>135</v>
      </c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VLOOKUP($A18,'25.6'!$A$9:$W$200,23,0)</f>
        <v>0</v>
      </c>
      <c r="E18" s="18">
        <v>32</v>
      </c>
      <c r="F18" s="18"/>
      <c r="G18" s="18"/>
      <c r="H18" s="12">
        <f>SUM(E18:G18)</f>
        <v>32</v>
      </c>
      <c r="I18" s="18">
        <v>31</v>
      </c>
      <c r="J18" s="18"/>
      <c r="K18" s="18"/>
      <c r="L18" s="12">
        <f t="shared" si="4"/>
        <v>31</v>
      </c>
      <c r="M18" s="18"/>
      <c r="N18" s="18"/>
      <c r="O18" s="18"/>
      <c r="P18" s="18"/>
      <c r="Q18" s="18"/>
      <c r="R18" s="14">
        <f>SUM(M18:Q18)</f>
        <v>0</v>
      </c>
      <c r="S18" s="18">
        <v>1</v>
      </c>
      <c r="T18" s="18"/>
      <c r="U18" s="12">
        <f>S18+T18</f>
        <v>1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VLOOKUP($A19,'25.6'!$A$9:$W$200,23,0)</f>
        <v>0</v>
      </c>
      <c r="E19" s="18">
        <v>12</v>
      </c>
      <c r="F19" s="18"/>
      <c r="G19" s="18"/>
      <c r="H19" s="12">
        <f>SUM(E19:G19)</f>
        <v>12</v>
      </c>
      <c r="I19" s="18">
        <v>9</v>
      </c>
      <c r="J19" s="18"/>
      <c r="K19" s="18"/>
      <c r="L19" s="12">
        <f t="shared" si="4"/>
        <v>9</v>
      </c>
      <c r="M19" s="18"/>
      <c r="N19" s="18"/>
      <c r="O19" s="18"/>
      <c r="P19" s="18"/>
      <c r="Q19" s="18"/>
      <c r="R19" s="14">
        <f>SUM(M19:Q19)</f>
        <v>0</v>
      </c>
      <c r="S19" s="18">
        <v>3</v>
      </c>
      <c r="T19" s="18"/>
      <c r="U19" s="12">
        <f>S19+T19</f>
        <v>3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VLOOKUP($A20,'25.6'!$A$9:$W$200,23,0)</f>
        <v>0</v>
      </c>
      <c r="E20" s="18">
        <v>14</v>
      </c>
      <c r="F20" s="18"/>
      <c r="G20" s="18"/>
      <c r="H20" s="12">
        <f t="shared" si="3"/>
        <v>14</v>
      </c>
      <c r="I20" s="18">
        <v>12</v>
      </c>
      <c r="J20" s="18"/>
      <c r="K20" s="18"/>
      <c r="L20" s="12">
        <f t="shared" si="4"/>
        <v>12</v>
      </c>
      <c r="M20" s="18"/>
      <c r="N20" s="18"/>
      <c r="O20" s="18"/>
      <c r="P20" s="18"/>
      <c r="Q20" s="18"/>
      <c r="R20" s="14">
        <f t="shared" si="5"/>
        <v>0</v>
      </c>
      <c r="S20" s="18">
        <v>2</v>
      </c>
      <c r="T20" s="18"/>
      <c r="U20" s="12">
        <f t="shared" si="0"/>
        <v>2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VLOOKUP($A21,'25.6'!$A$9:$W$200,23,0)</f>
        <v>0</v>
      </c>
      <c r="E21" s="18">
        <v>12</v>
      </c>
      <c r="F21" s="18"/>
      <c r="G21" s="18"/>
      <c r="H21" s="12">
        <f t="shared" si="3"/>
        <v>12</v>
      </c>
      <c r="I21" s="18">
        <v>12</v>
      </c>
      <c r="J21" s="18"/>
      <c r="K21" s="18"/>
      <c r="L21" s="12">
        <f t="shared" si="4"/>
        <v>12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VLOOKUP($A22,'25.6'!$A$9:$W$200,23,0)</f>
        <v>0</v>
      </c>
      <c r="E22" s="18">
        <v>8</v>
      </c>
      <c r="F22" s="18"/>
      <c r="G22" s="18"/>
      <c r="H22" s="12">
        <f t="shared" si="3"/>
        <v>8</v>
      </c>
      <c r="I22" s="18">
        <v>8</v>
      </c>
      <c r="J22" s="18"/>
      <c r="K22" s="18"/>
      <c r="L22" s="12">
        <f t="shared" si="4"/>
        <v>8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VLOOKUP($A23,'25.6'!$A$9:$W$200,23,0)</f>
        <v>5</v>
      </c>
      <c r="E23" s="18"/>
      <c r="F23" s="18"/>
      <c r="G23" s="18"/>
      <c r="H23" s="12">
        <f t="shared" si="3"/>
        <v>0</v>
      </c>
      <c r="I23" s="18">
        <v>5</v>
      </c>
      <c r="J23" s="18"/>
      <c r="K23" s="18"/>
      <c r="L23" s="12">
        <f t="shared" si="4"/>
        <v>5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VLOOKUP($A24,'25.6'!$A$9:$W$200,23,0)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10</v>
      </c>
      <c r="J24" s="18"/>
      <c r="K24" s="18"/>
      <c r="L24" s="12">
        <f t="shared" si="4"/>
        <v>10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VLOOKUP($A25,'25.6'!$A$9:$W$200,23,0)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8</v>
      </c>
      <c r="J25" s="18"/>
      <c r="K25" s="18"/>
      <c r="L25" s="12">
        <f t="shared" si="4"/>
        <v>8</v>
      </c>
      <c r="M25" s="18"/>
      <c r="N25" s="18"/>
      <c r="O25" s="18"/>
      <c r="P25" s="18"/>
      <c r="Q25" s="18"/>
      <c r="R25" s="14">
        <f t="shared" si="5"/>
        <v>0</v>
      </c>
      <c r="S25" s="18">
        <v>1</v>
      </c>
      <c r="T25" s="18"/>
      <c r="U25" s="12">
        <f t="shared" si="0"/>
        <v>1</v>
      </c>
      <c r="V25" s="12">
        <f t="shared" si="1"/>
        <v>1</v>
      </c>
      <c r="W25" s="18"/>
      <c r="X25" s="19">
        <f t="shared" si="2"/>
        <v>-1</v>
      </c>
      <c r="Y25" s="21" t="s">
        <v>43</v>
      </c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VLOOKUP($A26,'25.6'!$A$9:$W$200,23,0)</f>
        <v>0</v>
      </c>
      <c r="E26" s="18">
        <v>12</v>
      </c>
      <c r="F26" s="18"/>
      <c r="G26" s="18"/>
      <c r="H26" s="12">
        <f>SUM(E26:G26)</f>
        <v>12</v>
      </c>
      <c r="I26" s="18">
        <v>12</v>
      </c>
      <c r="J26" s="18"/>
      <c r="K26" s="18"/>
      <c r="L26" s="12">
        <f t="shared" si="4"/>
        <v>12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VLOOKUP($A27,'25.6'!$A$9:$W$200,23,0)</f>
        <v>12</v>
      </c>
      <c r="E27" s="18"/>
      <c r="F27" s="18"/>
      <c r="G27" s="18"/>
      <c r="H27" s="12">
        <f>SUM(E27:G27)</f>
        <v>0</v>
      </c>
      <c r="I27" s="18">
        <v>4</v>
      </c>
      <c r="J27" s="18"/>
      <c r="K27" s="18"/>
      <c r="L27" s="12">
        <f t="shared" si="4"/>
        <v>4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8</v>
      </c>
      <c r="W27" s="18">
        <v>8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VLOOKUP($A28,'25.6'!$A$9:$W$200,23,0)</f>
        <v>0</v>
      </c>
      <c r="E28" s="18">
        <v>10</v>
      </c>
      <c r="F28" s="18"/>
      <c r="G28" s="18"/>
      <c r="H28" s="12">
        <f>SUM(E28:G28)</f>
        <v>10</v>
      </c>
      <c r="I28" s="18">
        <v>10</v>
      </c>
      <c r="J28" s="18"/>
      <c r="K28" s="18"/>
      <c r="L28" s="12">
        <f t="shared" si="4"/>
        <v>10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VLOOKUP($A29,'25.6'!$A$9:$W$200,23,0)</f>
        <v>0</v>
      </c>
      <c r="E29" s="18">
        <v>12</v>
      </c>
      <c r="F29" s="18"/>
      <c r="G29" s="18"/>
      <c r="H29" s="12">
        <f t="shared" si="3"/>
        <v>12</v>
      </c>
      <c r="I29" s="18">
        <v>8</v>
      </c>
      <c r="J29" s="18"/>
      <c r="K29" s="18"/>
      <c r="L29" s="12">
        <f t="shared" si="4"/>
        <v>8</v>
      </c>
      <c r="M29" s="18"/>
      <c r="N29" s="18"/>
      <c r="O29" s="18"/>
      <c r="P29" s="18"/>
      <c r="Q29" s="18"/>
      <c r="R29" s="14">
        <f t="shared" si="5"/>
        <v>0</v>
      </c>
      <c r="S29" s="18">
        <v>4</v>
      </c>
      <c r="T29" s="18"/>
      <c r="U29" s="12">
        <f t="shared" si="0"/>
        <v>4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VLOOKUP($A30,'25.6'!$A$9:$W$200,23,0)</f>
        <v>0</v>
      </c>
      <c r="E30" s="18">
        <v>16</v>
      </c>
      <c r="F30" s="18"/>
      <c r="G30" s="18"/>
      <c r="H30" s="12">
        <f>SUM(E30:G30)</f>
        <v>16</v>
      </c>
      <c r="I30" s="18">
        <v>12</v>
      </c>
      <c r="J30" s="18"/>
      <c r="K30" s="18"/>
      <c r="L30" s="12">
        <f t="shared" si="4"/>
        <v>12</v>
      </c>
      <c r="M30" s="18"/>
      <c r="N30" s="18"/>
      <c r="O30" s="18"/>
      <c r="P30" s="18"/>
      <c r="Q30" s="18"/>
      <c r="R30" s="14">
        <f>SUM(M30:Q30)</f>
        <v>0</v>
      </c>
      <c r="S30" s="18">
        <v>2</v>
      </c>
      <c r="T30" s="18"/>
      <c r="U30" s="12">
        <f>S30+T30</f>
        <v>2</v>
      </c>
      <c r="V30" s="12">
        <f t="shared" si="1"/>
        <v>2</v>
      </c>
      <c r="W30" s="18"/>
      <c r="X30" s="19">
        <f>W30-V30</f>
        <v>-2</v>
      </c>
      <c r="Y30" s="21" t="s">
        <v>43</v>
      </c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VLOOKUP($A31,'25.6'!$A$9:$W$200,23,0)</f>
        <v>0</v>
      </c>
      <c r="E31" s="18">
        <v>12</v>
      </c>
      <c r="F31" s="18"/>
      <c r="G31" s="18"/>
      <c r="H31" s="12">
        <f t="shared" si="3"/>
        <v>12</v>
      </c>
      <c r="I31" s="18">
        <v>7</v>
      </c>
      <c r="J31" s="18"/>
      <c r="K31" s="18"/>
      <c r="L31" s="12">
        <f t="shared" si="4"/>
        <v>7</v>
      </c>
      <c r="M31" s="18"/>
      <c r="N31" s="18"/>
      <c r="O31" s="18"/>
      <c r="P31" s="18"/>
      <c r="Q31" s="18"/>
      <c r="R31" s="14">
        <f t="shared" si="5"/>
        <v>0</v>
      </c>
      <c r="S31" s="18">
        <v>6</v>
      </c>
      <c r="T31" s="18"/>
      <c r="U31" s="12">
        <f t="shared" si="0"/>
        <v>6</v>
      </c>
      <c r="V31" s="12">
        <f t="shared" si="1"/>
        <v>-1</v>
      </c>
      <c r="W31" s="18"/>
      <c r="X31" s="19">
        <f t="shared" si="2"/>
        <v>1</v>
      </c>
      <c r="Y31" s="21" t="s">
        <v>135</v>
      </c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VLOOKUP($A32,'25.6'!$A$9:$W$200,23,0)</f>
        <v>0</v>
      </c>
      <c r="E32" s="18">
        <v>12</v>
      </c>
      <c r="F32" s="18"/>
      <c r="G32" s="18"/>
      <c r="H32" s="12">
        <f>SUM(E32:G32)</f>
        <v>12</v>
      </c>
      <c r="I32" s="18">
        <v>9</v>
      </c>
      <c r="J32" s="18"/>
      <c r="K32" s="18"/>
      <c r="L32" s="12">
        <f t="shared" si="4"/>
        <v>9</v>
      </c>
      <c r="M32" s="18"/>
      <c r="N32" s="18"/>
      <c r="O32" s="18"/>
      <c r="P32" s="18"/>
      <c r="Q32" s="18"/>
      <c r="R32" s="14">
        <f>SUM(M32:Q32)</f>
        <v>0</v>
      </c>
      <c r="S32" s="18">
        <v>3</v>
      </c>
      <c r="T32" s="18"/>
      <c r="U32" s="12">
        <f>S32+T32</f>
        <v>3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VLOOKUP($A33,'25.6'!$A$9:$W$200,23,0)</f>
        <v>0</v>
      </c>
      <c r="E33" s="18">
        <v>12</v>
      </c>
      <c r="F33" s="18"/>
      <c r="G33" s="18"/>
      <c r="H33" s="12">
        <f t="shared" si="3"/>
        <v>12</v>
      </c>
      <c r="I33" s="18">
        <v>11</v>
      </c>
      <c r="J33" s="18"/>
      <c r="K33" s="18"/>
      <c r="L33" s="12">
        <f t="shared" si="4"/>
        <v>11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1</v>
      </c>
      <c r="W33" s="18"/>
      <c r="X33" s="19">
        <f t="shared" si="2"/>
        <v>-1</v>
      </c>
      <c r="Y33" s="21" t="s">
        <v>43</v>
      </c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VLOOKUP($A34,'25.6'!$A$9:$W$200,23,0)</f>
        <v>0</v>
      </c>
      <c r="E34" s="18">
        <v>10</v>
      </c>
      <c r="F34" s="18"/>
      <c r="G34" s="18"/>
      <c r="H34" s="12">
        <f t="shared" si="3"/>
        <v>10</v>
      </c>
      <c r="I34" s="18">
        <v>10</v>
      </c>
      <c r="J34" s="18"/>
      <c r="K34" s="18"/>
      <c r="L34" s="12">
        <f t="shared" si="4"/>
        <v>10</v>
      </c>
      <c r="M34" s="18"/>
      <c r="N34" s="18"/>
      <c r="O34" s="18"/>
      <c r="P34" s="18"/>
      <c r="Q34" s="18"/>
      <c r="R34" s="14">
        <f t="shared" si="5"/>
        <v>0</v>
      </c>
      <c r="S34" s="18"/>
      <c r="T34" s="18"/>
      <c r="U34" s="12">
        <f t="shared" si="0"/>
        <v>0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VLOOKUP($A35,'25.6'!$A$9:$W$200,23,0)</f>
        <v>0</v>
      </c>
      <c r="E35" s="18">
        <v>12</v>
      </c>
      <c r="F35" s="18"/>
      <c r="G35" s="18"/>
      <c r="H35" s="12">
        <f t="shared" si="3"/>
        <v>12</v>
      </c>
      <c r="I35" s="18">
        <v>9</v>
      </c>
      <c r="J35" s="18"/>
      <c r="K35" s="18"/>
      <c r="L35" s="12">
        <f t="shared" si="4"/>
        <v>9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VLOOKUP($A36,'25.6'!$A$9:$W$200,23,0)</f>
        <v>0</v>
      </c>
      <c r="E36" s="18">
        <v>12</v>
      </c>
      <c r="F36" s="18"/>
      <c r="G36" s="18"/>
      <c r="H36" s="12">
        <f t="shared" si="3"/>
        <v>12</v>
      </c>
      <c r="I36" s="18">
        <v>13</v>
      </c>
      <c r="J36" s="18"/>
      <c r="K36" s="18"/>
      <c r="L36" s="12">
        <f t="shared" si="4"/>
        <v>13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-1</v>
      </c>
      <c r="W36" s="18"/>
      <c r="X36" s="19">
        <f t="shared" si="2"/>
        <v>1</v>
      </c>
      <c r="Y36" s="21" t="s">
        <v>43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VLOOKUP($A37,'25.6'!$A$9:$W$200,23,0)</f>
        <v>0</v>
      </c>
      <c r="E37" s="18">
        <v>12</v>
      </c>
      <c r="F37" s="18"/>
      <c r="G37" s="18"/>
      <c r="H37" s="12">
        <f t="shared" si="3"/>
        <v>12</v>
      </c>
      <c r="I37" s="18">
        <v>10</v>
      </c>
      <c r="J37" s="18"/>
      <c r="K37" s="18"/>
      <c r="L37" s="12">
        <f t="shared" si="4"/>
        <v>10</v>
      </c>
      <c r="M37" s="18"/>
      <c r="N37" s="18"/>
      <c r="O37" s="18"/>
      <c r="P37" s="18"/>
      <c r="Q37" s="18"/>
      <c r="R37" s="14">
        <f t="shared" si="5"/>
        <v>0</v>
      </c>
      <c r="S37" s="18">
        <v>1</v>
      </c>
      <c r="T37" s="18"/>
      <c r="U37" s="12">
        <f t="shared" si="0"/>
        <v>1</v>
      </c>
      <c r="V37" s="12">
        <f t="shared" si="1"/>
        <v>1</v>
      </c>
      <c r="W37" s="18"/>
      <c r="X37" s="19">
        <f t="shared" si="2"/>
        <v>-1</v>
      </c>
      <c r="Y37" s="21" t="s">
        <v>135</v>
      </c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VLOOKUP($A38,'25.6'!$A$9:$W$200,23,0)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VLOOKUP($A39,'25.6'!$A$9:$W$200,23,0)</f>
        <v>0</v>
      </c>
      <c r="E39" s="18">
        <v>8</v>
      </c>
      <c r="F39" s="18"/>
      <c r="G39" s="18"/>
      <c r="H39" s="12">
        <f t="shared" si="3"/>
        <v>8</v>
      </c>
      <c r="I39" s="18">
        <v>7</v>
      </c>
      <c r="J39" s="18"/>
      <c r="K39" s="18"/>
      <c r="L39" s="12">
        <f t="shared" si="4"/>
        <v>7</v>
      </c>
      <c r="M39" s="18"/>
      <c r="N39" s="18"/>
      <c r="O39" s="18"/>
      <c r="P39" s="18"/>
      <c r="Q39" s="18"/>
      <c r="R39" s="14">
        <f t="shared" si="5"/>
        <v>0</v>
      </c>
      <c r="S39" s="18">
        <v>1</v>
      </c>
      <c r="T39" s="18"/>
      <c r="U39" s="12">
        <f t="shared" si="0"/>
        <v>1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VLOOKUP($A40,'25.6'!$A$9:$W$200,23,0)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10</v>
      </c>
      <c r="J40" s="18"/>
      <c r="K40" s="18"/>
      <c r="L40" s="12">
        <f t="shared" si="4"/>
        <v>10</v>
      </c>
      <c r="M40" s="18"/>
      <c r="N40" s="18"/>
      <c r="O40" s="18"/>
      <c r="P40" s="18"/>
      <c r="Q40" s="18"/>
      <c r="R40" s="14">
        <f t="shared" si="5"/>
        <v>0</v>
      </c>
      <c r="S40" s="18"/>
      <c r="T40" s="18"/>
      <c r="U40" s="12">
        <f t="shared" si="0"/>
        <v>0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VLOOKUP($A41,'25.6'!$A$9:$W$200,23,0)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7</v>
      </c>
      <c r="J41" s="18"/>
      <c r="K41" s="18"/>
      <c r="L41" s="12">
        <f t="shared" si="4"/>
        <v>7</v>
      </c>
      <c r="M41" s="18"/>
      <c r="N41" s="18"/>
      <c r="O41" s="18"/>
      <c r="P41" s="18"/>
      <c r="Q41" s="18"/>
      <c r="R41" s="14">
        <f t="shared" si="5"/>
        <v>0</v>
      </c>
      <c r="S41" s="18">
        <v>3</v>
      </c>
      <c r="T41" s="18"/>
      <c r="U41" s="12">
        <f t="shared" si="0"/>
        <v>3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VLOOKUP($A42,'25.6'!$A$9:$W$200,23,0)</f>
        <v>0</v>
      </c>
      <c r="E42" s="18"/>
      <c r="F42" s="18"/>
      <c r="G42" s="18"/>
      <c r="H42" s="12">
        <f t="shared" si="3"/>
        <v>0</v>
      </c>
      <c r="I42" s="18">
        <v>1</v>
      </c>
      <c r="J42" s="18"/>
      <c r="K42" s="18"/>
      <c r="L42" s="12">
        <f t="shared" si="4"/>
        <v>1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-1</v>
      </c>
      <c r="W42" s="18"/>
      <c r="X42" s="19">
        <f t="shared" si="2"/>
        <v>1</v>
      </c>
      <c r="Y42" s="98" t="s">
        <v>270</v>
      </c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VLOOKUP($A43,'25.6'!$A$9:$W$200,23,0)</f>
        <v>0</v>
      </c>
      <c r="E43" s="18">
        <v>12</v>
      </c>
      <c r="F43" s="18"/>
      <c r="G43" s="18"/>
      <c r="H43" s="12">
        <f t="shared" si="3"/>
        <v>12</v>
      </c>
      <c r="I43" s="18">
        <v>6</v>
      </c>
      <c r="J43" s="18"/>
      <c r="K43" s="18"/>
      <c r="L43" s="12">
        <f t="shared" si="4"/>
        <v>6</v>
      </c>
      <c r="M43" s="18"/>
      <c r="N43" s="18"/>
      <c r="O43" s="18"/>
      <c r="P43" s="18"/>
      <c r="Q43" s="18"/>
      <c r="R43" s="14">
        <f t="shared" si="5"/>
        <v>0</v>
      </c>
      <c r="S43" s="18">
        <v>5</v>
      </c>
      <c r="T43" s="18"/>
      <c r="U43" s="12">
        <f t="shared" si="0"/>
        <v>5</v>
      </c>
      <c r="V43" s="12">
        <f t="shared" si="1"/>
        <v>1</v>
      </c>
      <c r="W43" s="18"/>
      <c r="X43" s="19">
        <f t="shared" si="2"/>
        <v>-1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VLOOKUP($A44,'25.6'!$A$9:$W$200,23,0)</f>
        <v>0</v>
      </c>
      <c r="E44" s="18">
        <v>12</v>
      </c>
      <c r="F44" s="18"/>
      <c r="G44" s="18"/>
      <c r="H44" s="12">
        <f t="shared" si="3"/>
        <v>12</v>
      </c>
      <c r="I44" s="18">
        <v>11</v>
      </c>
      <c r="J44" s="18"/>
      <c r="K44" s="18"/>
      <c r="L44" s="12">
        <f t="shared" si="4"/>
        <v>11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VLOOKUP($A45,'25.6'!$A$9:$W$200,23,0)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VLOOKUP($A46,'25.6'!$A$9:$W$200,23,0)</f>
        <v>0</v>
      </c>
      <c r="E46" s="18">
        <v>12</v>
      </c>
      <c r="F46" s="18"/>
      <c r="G46" s="18"/>
      <c r="H46" s="12">
        <f t="shared" si="3"/>
        <v>12</v>
      </c>
      <c r="I46" s="18">
        <v>11</v>
      </c>
      <c r="J46" s="18"/>
      <c r="K46" s="18"/>
      <c r="L46" s="12">
        <f t="shared" si="4"/>
        <v>11</v>
      </c>
      <c r="M46" s="18"/>
      <c r="N46" s="18"/>
      <c r="O46" s="18"/>
      <c r="P46" s="18"/>
      <c r="Q46" s="18"/>
      <c r="R46" s="14">
        <f t="shared" si="5"/>
        <v>0</v>
      </c>
      <c r="S46" s="18">
        <v>2</v>
      </c>
      <c r="T46" s="18"/>
      <c r="U46" s="12">
        <f t="shared" si="0"/>
        <v>2</v>
      </c>
      <c r="V46" s="12">
        <f t="shared" si="1"/>
        <v>-1</v>
      </c>
      <c r="W46" s="18"/>
      <c r="X46" s="19">
        <f t="shared" si="2"/>
        <v>1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VLOOKUP($A47,'25.6'!$A$9:$W$200,23,0)</f>
        <v>0</v>
      </c>
      <c r="E47" s="18">
        <v>8</v>
      </c>
      <c r="F47" s="18"/>
      <c r="G47" s="18"/>
      <c r="H47" s="12">
        <f t="shared" si="3"/>
        <v>8</v>
      </c>
      <c r="I47" s="18">
        <v>8</v>
      </c>
      <c r="J47" s="18"/>
      <c r="K47" s="18"/>
      <c r="L47" s="12">
        <f t="shared" si="4"/>
        <v>8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VLOOKUP($A48,'25.6'!$A$9:$W$200,23,0)</f>
        <v>0</v>
      </c>
      <c r="E48" s="18">
        <v>12</v>
      </c>
      <c r="F48" s="18"/>
      <c r="G48" s="18"/>
      <c r="H48" s="12">
        <f t="shared" si="3"/>
        <v>12</v>
      </c>
      <c r="I48" s="18">
        <v>5</v>
      </c>
      <c r="J48" s="18"/>
      <c r="K48" s="18"/>
      <c r="L48" s="12">
        <f t="shared" si="4"/>
        <v>5</v>
      </c>
      <c r="M48" s="18"/>
      <c r="N48" s="18"/>
      <c r="O48" s="18"/>
      <c r="P48" s="18"/>
      <c r="Q48" s="18"/>
      <c r="R48" s="14">
        <f t="shared" si="5"/>
        <v>0</v>
      </c>
      <c r="S48" s="18">
        <v>7</v>
      </c>
      <c r="T48" s="18"/>
      <c r="U48" s="12">
        <f t="shared" si="0"/>
        <v>7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VLOOKUP($A49,'25.6'!$A$9:$W$200,23,0)</f>
        <v>0</v>
      </c>
      <c r="E49" s="18">
        <v>12</v>
      </c>
      <c r="F49" s="18"/>
      <c r="G49" s="18"/>
      <c r="H49" s="12">
        <f t="shared" si="3"/>
        <v>12</v>
      </c>
      <c r="I49" s="18">
        <v>9</v>
      </c>
      <c r="J49" s="18"/>
      <c r="K49" s="18"/>
      <c r="L49" s="12">
        <f t="shared" si="4"/>
        <v>9</v>
      </c>
      <c r="M49" s="18"/>
      <c r="N49" s="18"/>
      <c r="O49" s="18"/>
      <c r="P49" s="18"/>
      <c r="Q49" s="18"/>
      <c r="R49" s="14">
        <f t="shared" si="5"/>
        <v>0</v>
      </c>
      <c r="S49" s="18">
        <v>3</v>
      </c>
      <c r="T49" s="18"/>
      <c r="U49" s="12">
        <f t="shared" si="0"/>
        <v>3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VLOOKUP($A50,'25.6'!$A$9:$W$200,23,0)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VLOOKUP($A51,'25.6'!$A$9:$W$200,23,0)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10</v>
      </c>
      <c r="J51" s="18"/>
      <c r="K51" s="18"/>
      <c r="L51" s="12">
        <f t="shared" si="4"/>
        <v>10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VLOOKUP($A52,'25.6'!$A$9:$W$200,23,0)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VLOOKUP($A53,'25.6'!$A$9:$W$200,23,0)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VLOOKUP($A54,'25.6'!$A$9:$W$200,23,0)</f>
        <v>0</v>
      </c>
      <c r="E54" s="24">
        <v>9</v>
      </c>
      <c r="F54" s="24"/>
      <c r="G54" s="24"/>
      <c r="H54" s="12">
        <f t="shared" ref="H54:H55" si="6">SUM(E54:G54)</f>
        <v>9</v>
      </c>
      <c r="I54" s="24">
        <v>9</v>
      </c>
      <c r="J54" s="24"/>
      <c r="K54" s="24"/>
      <c r="L54" s="12">
        <f t="shared" si="4"/>
        <v>9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VLOOKUP($A55,'25.6'!$A$9:$W$200,23,0)</f>
        <v>0</v>
      </c>
      <c r="E55" s="18">
        <v>8</v>
      </c>
      <c r="F55" s="18"/>
      <c r="G55" s="18"/>
      <c r="H55" s="12">
        <f t="shared" si="6"/>
        <v>8</v>
      </c>
      <c r="I55" s="18">
        <v>8</v>
      </c>
      <c r="J55" s="18"/>
      <c r="K55" s="18"/>
      <c r="L55" s="12">
        <f t="shared" si="4"/>
        <v>8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VLOOKUP($A56,'25.6'!$A$9:$W$200,23,0)</f>
        <v>0</v>
      </c>
      <c r="E56" s="18">
        <v>12</v>
      </c>
      <c r="F56" s="18"/>
      <c r="G56" s="18"/>
      <c r="H56" s="12">
        <f t="shared" si="3"/>
        <v>12</v>
      </c>
      <c r="I56" s="18">
        <v>12</v>
      </c>
      <c r="J56" s="18"/>
      <c r="K56" s="18"/>
      <c r="L56" s="12">
        <f t="shared" si="4"/>
        <v>12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VLOOKUP($A57,'25.6'!$A$9:$W$200,23,0)</f>
        <v>0</v>
      </c>
      <c r="E57" s="18">
        <v>12</v>
      </c>
      <c r="F57" s="18"/>
      <c r="G57" s="18"/>
      <c r="H57" s="12">
        <f t="shared" si="3"/>
        <v>12</v>
      </c>
      <c r="I57" s="18">
        <v>6</v>
      </c>
      <c r="J57" s="18"/>
      <c r="K57" s="18"/>
      <c r="L57" s="12">
        <f t="shared" si="4"/>
        <v>6</v>
      </c>
      <c r="M57" s="18"/>
      <c r="N57" s="18"/>
      <c r="O57" s="18"/>
      <c r="P57" s="18"/>
      <c r="Q57" s="18"/>
      <c r="R57" s="14">
        <f t="shared" si="5"/>
        <v>0</v>
      </c>
      <c r="S57" s="18">
        <v>6</v>
      </c>
      <c r="T57" s="18"/>
      <c r="U57" s="12">
        <f t="shared" si="7"/>
        <v>6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VLOOKUP($A58,'25.6'!$A$9:$W$200,23,0)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VLOOKUP($A59,'25.6'!$A$9:$W$200,23,0)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VLOOKUP($A60,'25.6'!$A$9:$W$200,23,0)</f>
        <v>0</v>
      </c>
      <c r="E60" s="18">
        <v>8</v>
      </c>
      <c r="F60" s="18"/>
      <c r="G60" s="18"/>
      <c r="H60" s="12">
        <f t="shared" si="3"/>
        <v>8</v>
      </c>
      <c r="I60" s="18">
        <v>8</v>
      </c>
      <c r="J60" s="18"/>
      <c r="K60" s="18"/>
      <c r="L60" s="12">
        <f t="shared" si="4"/>
        <v>8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VLOOKUP($A61,'25.6'!$A$9:$W$200,23,0)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VLOOKUP($A62,'25.6'!$A$9:$W$200,23,0)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VLOOKUP($A63,'25.6'!$A$9:$W$200,23,0)</f>
        <v>6</v>
      </c>
      <c r="E63" s="18"/>
      <c r="F63" s="18"/>
      <c r="G63" s="18"/>
      <c r="H63" s="12">
        <f t="shared" ref="H63" si="10">SUM(E63:G63)</f>
        <v>0</v>
      </c>
      <c r="I63" s="18">
        <v>3</v>
      </c>
      <c r="J63" s="18"/>
      <c r="K63" s="18"/>
      <c r="L63" s="12">
        <f t="shared" si="4"/>
        <v>3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3</v>
      </c>
      <c r="W63" s="18">
        <v>3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VLOOKUP($A64,'25.6'!$A$9:$W$200,23,0)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VLOOKUP($A65,'25.6'!$A$9:$W$200,23,0)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VLOOKUP($A66,'25.6'!$A$9:$W$200,23,0)</f>
        <v>0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VLOOKUP($A67,'25.6'!$A$9:$W$200,23,0)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VLOOKUP($A68,'25.6'!$A$9:$W$200,23,0)</f>
        <v>0</v>
      </c>
      <c r="E68" s="18">
        <v>6</v>
      </c>
      <c r="F68" s="18"/>
      <c r="G68" s="18"/>
      <c r="H68" s="12">
        <f t="shared" ref="H68:H131" si="12">SUM(E68:G68)</f>
        <v>6</v>
      </c>
      <c r="I68" s="18">
        <v>6</v>
      </c>
      <c r="J68" s="18"/>
      <c r="K68" s="18"/>
      <c r="L68" s="12">
        <f t="shared" si="4"/>
        <v>6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VLOOKUP($A69,'25.6'!$A$9:$W$200,23,0)</f>
        <v>0</v>
      </c>
      <c r="E69" s="18">
        <v>8</v>
      </c>
      <c r="F69" s="18"/>
      <c r="G69" s="18"/>
      <c r="H69" s="12">
        <f t="shared" si="12"/>
        <v>8</v>
      </c>
      <c r="I69" s="18">
        <v>8</v>
      </c>
      <c r="J69" s="18"/>
      <c r="K69" s="18"/>
      <c r="L69" s="12">
        <f t="shared" si="4"/>
        <v>8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VLOOKUP($A70,'25.6'!$A$9:$W$200,23,0)</f>
        <v>0</v>
      </c>
      <c r="E70" s="18">
        <v>7</v>
      </c>
      <c r="F70" s="18"/>
      <c r="G70" s="18"/>
      <c r="H70" s="12">
        <f>SUM(E70:G70)</f>
        <v>7</v>
      </c>
      <c r="I70" s="18">
        <v>7</v>
      </c>
      <c r="J70" s="18"/>
      <c r="K70" s="18"/>
      <c r="L70" s="12">
        <f t="shared" si="4"/>
        <v>7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VLOOKUP($A71,'25.6'!$A$9:$W$200,23,0)</f>
        <v>0</v>
      </c>
      <c r="E71" s="18">
        <v>7</v>
      </c>
      <c r="F71" s="18"/>
      <c r="G71" s="18"/>
      <c r="H71" s="12">
        <f>SUM(E71:G71)</f>
        <v>7</v>
      </c>
      <c r="I71" s="18">
        <v>7</v>
      </c>
      <c r="J71" s="18"/>
      <c r="K71" s="18"/>
      <c r="L71" s="12">
        <f t="shared" si="4"/>
        <v>7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VLOOKUP($A72,'25.6'!$A$9:$W$200,23,0)</f>
        <v>0</v>
      </c>
      <c r="E72" s="18">
        <v>8</v>
      </c>
      <c r="F72" s="18"/>
      <c r="G72" s="18"/>
      <c r="H72" s="12">
        <f t="shared" si="12"/>
        <v>8</v>
      </c>
      <c r="I72" s="18">
        <v>8</v>
      </c>
      <c r="J72" s="18"/>
      <c r="K72" s="18"/>
      <c r="L72" s="12">
        <f t="shared" si="4"/>
        <v>8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VLOOKUP($A73,'25.6'!$A$9:$W$200,23,0)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VLOOKUP($A74,'25.6'!$A$9:$W$200,23,0)</f>
        <v>5</v>
      </c>
      <c r="E74" s="18">
        <v>2</v>
      </c>
      <c r="F74" s="18"/>
      <c r="G74" s="18"/>
      <c r="H74" s="12">
        <f t="shared" ref="H74:H87" si="15">SUM(E74:G74)</f>
        <v>2</v>
      </c>
      <c r="I74" s="18">
        <v>3</v>
      </c>
      <c r="J74" s="18"/>
      <c r="K74" s="18"/>
      <c r="L74" s="12">
        <f t="shared" ref="L74:L137" si="16">SUM(I74:K74)</f>
        <v>3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3</v>
      </c>
      <c r="W74" s="18">
        <v>4</v>
      </c>
      <c r="X74" s="19">
        <f t="shared" ref="X74:X87" si="19">W74-V74</f>
        <v>1</v>
      </c>
      <c r="Y74" s="101" t="s">
        <v>70</v>
      </c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VLOOKUP($A75,'25.6'!$A$9:$W$200,23,0)</f>
        <v>6</v>
      </c>
      <c r="E75" s="18">
        <v>4</v>
      </c>
      <c r="F75" s="18"/>
      <c r="G75" s="18"/>
      <c r="H75" s="12">
        <f t="shared" si="15"/>
        <v>4</v>
      </c>
      <c r="I75" s="18">
        <v>2</v>
      </c>
      <c r="J75" s="18"/>
      <c r="K75" s="18"/>
      <c r="L75" s="12">
        <f t="shared" si="16"/>
        <v>2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6</v>
      </c>
      <c r="W75" s="18">
        <v>4</v>
      </c>
      <c r="X75" s="19">
        <f t="shared" si="19"/>
        <v>-2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VLOOKUP($A76,'25.6'!$A$9:$W$200,23,0)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VLOOKUP($A77,'25.6'!$A$9:$W$200,23,0)</f>
        <v>3</v>
      </c>
      <c r="E77" s="18"/>
      <c r="F77" s="18"/>
      <c r="G77" s="18"/>
      <c r="H77" s="12">
        <f t="shared" si="15"/>
        <v>0</v>
      </c>
      <c r="I77" s="18">
        <v>3</v>
      </c>
      <c r="J77" s="18"/>
      <c r="K77" s="18"/>
      <c r="L77" s="12">
        <f t="shared" si="16"/>
        <v>3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VLOOKUP($A78,'25.6'!$A$9:$W$200,23,0)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VLOOKUP($A79,'25.6'!$A$9:$W$200,23,0)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VLOOKUP($A80,'25.6'!$A$9:$W$200,23,0)</f>
        <v>0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0</v>
      </c>
      <c r="W80" s="18"/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VLOOKUP($A81,'25.6'!$A$9:$W$200,23,0)</f>
        <v>2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VLOOKUP($A82,'25.6'!$A$9:$W$200,23,0)</f>
        <v>0</v>
      </c>
      <c r="E82" s="18"/>
      <c r="F82" s="18"/>
      <c r="G82" s="18"/>
      <c r="H82" s="12">
        <f t="shared" si="15"/>
        <v>0</v>
      </c>
      <c r="I82" s="18"/>
      <c r="J82" s="18"/>
      <c r="K82" s="18"/>
      <c r="L82" s="12">
        <f t="shared" si="16"/>
        <v>0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VLOOKUP($A83,'25.6'!$A$9:$W$200,23,0)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VLOOKUP($A84,'25.6'!$A$9:$W$200,23,0)</f>
        <v>7</v>
      </c>
      <c r="E84" s="18"/>
      <c r="F84" s="18"/>
      <c r="G84" s="18"/>
      <c r="H84" s="12">
        <f>SUM(E84:G84)</f>
        <v>0</v>
      </c>
      <c r="I84" s="18">
        <v>4</v>
      </c>
      <c r="J84" s="18"/>
      <c r="K84" s="18"/>
      <c r="L84" s="12">
        <f t="shared" si="16"/>
        <v>4</v>
      </c>
      <c r="M84" s="18"/>
      <c r="N84" s="18"/>
      <c r="O84" s="18"/>
      <c r="P84" s="18"/>
      <c r="Q84" s="18"/>
      <c r="R84" s="14">
        <f>SUM(M84:Q84)</f>
        <v>0</v>
      </c>
      <c r="S84" s="18">
        <v>3</v>
      </c>
      <c r="T84" s="18"/>
      <c r="U84" s="12">
        <f>S84+T84</f>
        <v>3</v>
      </c>
      <c r="V84" s="12">
        <f t="shared" si="18"/>
        <v>0</v>
      </c>
      <c r="W84" s="18"/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VLOOKUP($A85,'25.6'!$A$9:$W$200,23,0)</f>
        <v>8</v>
      </c>
      <c r="E85" s="18">
        <v>2</v>
      </c>
      <c r="F85" s="18"/>
      <c r="G85" s="18"/>
      <c r="H85" s="12">
        <f t="shared" si="15"/>
        <v>2</v>
      </c>
      <c r="I85" s="18">
        <v>4</v>
      </c>
      <c r="J85" s="18"/>
      <c r="K85" s="18"/>
      <c r="L85" s="12">
        <f t="shared" si="16"/>
        <v>4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VLOOKUP($A86,'25.6'!$A$9:$W$200,23,0)</f>
        <v>2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3</v>
      </c>
      <c r="W86" s="18">
        <v>3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VLOOKUP($A87,'25.6'!$A$9:$W$200,23,0)</f>
        <v>4</v>
      </c>
      <c r="E87" s="18">
        <v>2</v>
      </c>
      <c r="F87" s="18"/>
      <c r="G87" s="18"/>
      <c r="H87" s="12">
        <f t="shared" si="15"/>
        <v>2</v>
      </c>
      <c r="I87" s="18">
        <v>4</v>
      </c>
      <c r="J87" s="18"/>
      <c r="K87" s="18"/>
      <c r="L87" s="12">
        <f t="shared" si="16"/>
        <v>4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2</v>
      </c>
      <c r="W87" s="18">
        <v>2</v>
      </c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VLOOKUP($A88,'25.6'!$A$9:$W$200,23,0)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VLOOKUP($A89,'25.6'!$A$9:$W$200,23,0)</f>
        <v>0</v>
      </c>
      <c r="E89" s="18">
        <v>2</v>
      </c>
      <c r="F89" s="18"/>
      <c r="G89" s="18"/>
      <c r="H89" s="12">
        <f>SUM(E89:G89)</f>
        <v>2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2</v>
      </c>
      <c r="W89" s="18">
        <v>2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VLOOKUP($A90,'25.6'!$A$9:$W$200,23,0)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VLOOKUP($A92,'25.6'!$A$9:$W$200,23,0)</f>
        <v>1</v>
      </c>
      <c r="E92" s="18"/>
      <c r="F92" s="18"/>
      <c r="G92" s="18"/>
      <c r="H92" s="12">
        <f t="shared" si="12"/>
        <v>0</v>
      </c>
      <c r="I92" s="18">
        <v>1</v>
      </c>
      <c r="J92" s="18"/>
      <c r="K92" s="18"/>
      <c r="L92" s="12">
        <f t="shared" si="16"/>
        <v>1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VLOOKUP($A93,'25.6'!$A$9:$W$200,23,0)</f>
        <v>2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2</v>
      </c>
      <c r="W93" s="18">
        <v>2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VLOOKUP($A94,'25.6'!$A$9:$W$200,23,0)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VLOOKUP($A95,'25.6'!$A$9:$W$200,23,0)</f>
        <v>0</v>
      </c>
      <c r="E95" s="18">
        <v>1</v>
      </c>
      <c r="F95" s="18"/>
      <c r="G95" s="18"/>
      <c r="H95" s="12">
        <f t="shared" si="12"/>
        <v>1</v>
      </c>
      <c r="I95" s="18">
        <v>1</v>
      </c>
      <c r="J95" s="18"/>
      <c r="K95" s="18"/>
      <c r="L95" s="12">
        <f t="shared" si="16"/>
        <v>1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0</v>
      </c>
      <c r="W95" s="18"/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VLOOKUP($A96,'25.6'!$A$9:$W$200,23,0)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VLOOKUP($A97,'25.6'!$A$9:$W$200,23,0)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VLOOKUP($A98,'25.6'!$A$9:$W$200,23,0)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VLOOKUP($A99,'25.6'!$A$9:$W$200,23,0)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VLOOKUP($A100,'25.6'!$A$9:$W$200,23,0)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VLOOKUP($A101,'25.6'!$A$9:$W$200,23,0)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VLOOKUP($A102,'25.6'!$A$9:$W$200,23,0)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VLOOKUP($A103,'25.6'!$A$9:$W$200,23,0)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VLOOKUP($A104,'25.6'!$A$9:$W$200,23,0)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VLOOKUP($A105,'25.6'!$A$9:$W$200,23,0)</f>
        <v>2</v>
      </c>
      <c r="E105" s="18"/>
      <c r="F105" s="18"/>
      <c r="G105" s="18"/>
      <c r="H105" s="12">
        <f t="shared" si="12"/>
        <v>0</v>
      </c>
      <c r="I105" s="18">
        <v>1</v>
      </c>
      <c r="J105" s="18"/>
      <c r="K105" s="18"/>
      <c r="L105" s="12">
        <f t="shared" si="16"/>
        <v>1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1</v>
      </c>
      <c r="W105" s="18">
        <v>1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VLOOKUP($A106,'25.6'!$A$9:$W$200,23,0)</f>
        <v>1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1</v>
      </c>
      <c r="W106" s="18">
        <v>1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VLOOKUP($A107,'25.6'!$A$9:$W$200,23,0)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VLOOKUP($A108,'25.6'!$A$9:$W$200,23,0)</f>
        <v>0</v>
      </c>
      <c r="E108" s="18">
        <v>9</v>
      </c>
      <c r="F108" s="18"/>
      <c r="G108" s="18"/>
      <c r="H108" s="12">
        <f>SUM(E108:G108)</f>
        <v>9</v>
      </c>
      <c r="I108" s="18">
        <v>6</v>
      </c>
      <c r="J108" s="18"/>
      <c r="K108" s="18"/>
      <c r="L108" s="12">
        <f t="shared" si="16"/>
        <v>6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3</v>
      </c>
      <c r="W108" s="18">
        <v>3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VLOOKUP($A109,'25.6'!$A$9:$W$200,23,0)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VLOOKUP($A110,'25.6'!$A$9:$W$200,23,0)</f>
        <v>0</v>
      </c>
      <c r="E110" s="18">
        <v>12</v>
      </c>
      <c r="F110" s="18"/>
      <c r="G110" s="18"/>
      <c r="H110" s="12">
        <f>SUM(E110:G110)</f>
        <v>12</v>
      </c>
      <c r="I110" s="18">
        <v>9</v>
      </c>
      <c r="J110" s="18"/>
      <c r="K110" s="18"/>
      <c r="L110" s="12">
        <f t="shared" si="16"/>
        <v>9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3</v>
      </c>
      <c r="W110" s="18">
        <v>3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VLOOKUP($A111,'25.6'!$A$9:$W$200,23,0)</f>
        <v>7</v>
      </c>
      <c r="E111" s="18">
        <v>5</v>
      </c>
      <c r="F111" s="18"/>
      <c r="G111" s="18"/>
      <c r="H111" s="12">
        <f t="shared" si="12"/>
        <v>5</v>
      </c>
      <c r="I111" s="18">
        <v>3</v>
      </c>
      <c r="J111" s="18"/>
      <c r="K111" s="18"/>
      <c r="L111" s="12">
        <f t="shared" si="16"/>
        <v>3</v>
      </c>
      <c r="M111" s="18"/>
      <c r="N111" s="18"/>
      <c r="O111" s="18"/>
      <c r="P111" s="18"/>
      <c r="Q111" s="18"/>
      <c r="R111" s="14">
        <f t="shared" si="20"/>
        <v>0</v>
      </c>
      <c r="S111" s="18">
        <v>2</v>
      </c>
      <c r="T111" s="18"/>
      <c r="U111" s="12">
        <f t="shared" si="25"/>
        <v>2</v>
      </c>
      <c r="V111" s="12">
        <f t="shared" si="24"/>
        <v>7</v>
      </c>
      <c r="W111" s="18">
        <v>7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VLOOKUP($A112,'25.6'!$A$9:$W$200,23,0)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VLOOKUP($A113,'25.6'!$A$9:$W$200,23,0)</f>
        <v>5</v>
      </c>
      <c r="E113" s="18">
        <v>7</v>
      </c>
      <c r="F113" s="18"/>
      <c r="G113" s="18"/>
      <c r="H113" s="12">
        <f t="shared" si="12"/>
        <v>7</v>
      </c>
      <c r="I113" s="18">
        <v>5</v>
      </c>
      <c r="J113" s="18"/>
      <c r="K113" s="18"/>
      <c r="L113" s="12">
        <f t="shared" si="16"/>
        <v>5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7</v>
      </c>
      <c r="W113" s="18">
        <v>7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VLOOKUP($A114,'25.6'!$A$9:$W$200,23,0)</f>
        <v>0</v>
      </c>
      <c r="E114" s="18">
        <v>15</v>
      </c>
      <c r="F114" s="18"/>
      <c r="G114" s="18"/>
      <c r="H114" s="12">
        <f>SUM(E114:G114)</f>
        <v>15</v>
      </c>
      <c r="I114" s="18">
        <v>2</v>
      </c>
      <c r="J114" s="18"/>
      <c r="K114" s="18"/>
      <c r="L114" s="12">
        <f t="shared" si="16"/>
        <v>2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13</v>
      </c>
      <c r="W114" s="18">
        <v>12</v>
      </c>
      <c r="X114" s="19">
        <f>W114-V114</f>
        <v>-1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VLOOKUP($A115,'25.6'!$A$9:$W$200,23,0)</f>
        <v>1</v>
      </c>
      <c r="E115" s="18">
        <v>22</v>
      </c>
      <c r="F115" s="18"/>
      <c r="G115" s="18"/>
      <c r="H115" s="12">
        <f>SUM(E115:G115)</f>
        <v>22</v>
      </c>
      <c r="I115" s="18">
        <v>15</v>
      </c>
      <c r="J115" s="18"/>
      <c r="K115" s="18"/>
      <c r="L115" s="12">
        <f t="shared" si="16"/>
        <v>15</v>
      </c>
      <c r="M115" s="18"/>
      <c r="N115" s="18"/>
      <c r="O115" s="18"/>
      <c r="P115" s="18"/>
      <c r="Q115" s="18"/>
      <c r="R115" s="14">
        <f>SUM(M115:Q115)</f>
        <v>0</v>
      </c>
      <c r="S115" s="18">
        <v>1</v>
      </c>
      <c r="T115" s="18"/>
      <c r="U115" s="12">
        <f>S115+T115</f>
        <v>1</v>
      </c>
      <c r="V115" s="12">
        <f t="shared" si="24"/>
        <v>7</v>
      </c>
      <c r="W115" s="18">
        <v>6</v>
      </c>
      <c r="X115" s="19">
        <f>W115-V115</f>
        <v>-1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VLOOKUP($A116,'25.6'!$A$9:$W$200,23,0)</f>
        <v>0</v>
      </c>
      <c r="E116" s="18">
        <v>8</v>
      </c>
      <c r="F116" s="18"/>
      <c r="G116" s="18"/>
      <c r="H116" s="12">
        <f>SUM(E116:G116)</f>
        <v>8</v>
      </c>
      <c r="I116" s="18">
        <v>4</v>
      </c>
      <c r="J116" s="18"/>
      <c r="K116" s="18"/>
      <c r="L116" s="12">
        <f t="shared" si="16"/>
        <v>4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4</v>
      </c>
      <c r="W116" s="18">
        <v>6</v>
      </c>
      <c r="X116" s="19">
        <f>W116-V116</f>
        <v>2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VLOOKUP($A117,'25.6'!$A$9:$W$200,23,0)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VLOOKUP($A118,'25.6'!$A$9:$W$200,23,0)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VLOOKUP($A119,'25.6'!$A$9:$W$200,23,0)</f>
        <v>18</v>
      </c>
      <c r="E119" s="18"/>
      <c r="F119" s="18"/>
      <c r="G119" s="18"/>
      <c r="H119" s="12">
        <f t="shared" ref="H119:H129" si="27">SUM(E119:G119)</f>
        <v>0</v>
      </c>
      <c r="I119" s="18">
        <v>6</v>
      </c>
      <c r="J119" s="18"/>
      <c r="K119" s="18"/>
      <c r="L119" s="12">
        <f t="shared" si="16"/>
        <v>6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12</v>
      </c>
      <c r="W119" s="18">
        <v>12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VLOOKUP($A120,'25.6'!$A$9:$W$200,23,0)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VLOOKUP($A121,'25.6'!$A$9:$W$200,23,0)</f>
        <v>23</v>
      </c>
      <c r="E121" s="18"/>
      <c r="F121" s="18"/>
      <c r="G121" s="18"/>
      <c r="H121" s="12">
        <f t="shared" si="27"/>
        <v>0</v>
      </c>
      <c r="I121" s="18">
        <v>19</v>
      </c>
      <c r="J121" s="18"/>
      <c r="K121" s="18"/>
      <c r="L121" s="12">
        <f t="shared" si="16"/>
        <v>19</v>
      </c>
      <c r="M121" s="18"/>
      <c r="N121" s="18"/>
      <c r="O121" s="18"/>
      <c r="P121" s="18"/>
      <c r="Q121" s="18"/>
      <c r="R121" s="14">
        <f t="shared" si="20"/>
        <v>0</v>
      </c>
      <c r="S121" s="18">
        <v>1</v>
      </c>
      <c r="T121" s="18"/>
      <c r="U121" s="12">
        <f t="shared" si="28"/>
        <v>1</v>
      </c>
      <c r="V121" s="12">
        <f t="shared" si="29"/>
        <v>3</v>
      </c>
      <c r="W121" s="18">
        <v>3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VLOOKUP($A122,'25.6'!$A$9:$W$200,23,0)</f>
        <v>27</v>
      </c>
      <c r="E122" s="18"/>
      <c r="F122" s="18"/>
      <c r="G122" s="18"/>
      <c r="H122" s="12">
        <f t="shared" si="27"/>
        <v>0</v>
      </c>
      <c r="I122" s="18">
        <v>16</v>
      </c>
      <c r="J122" s="18"/>
      <c r="K122" s="18"/>
      <c r="L122" s="12">
        <f t="shared" si="16"/>
        <v>16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11</v>
      </c>
      <c r="W122" s="18">
        <v>11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VLOOKUP($A123,'25.6'!$A$9:$W$200,23,0)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VLOOKUP($A124,'25.6'!$A$9:$W$200,23,0)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VLOOKUP($A125,'25.6'!$A$9:$W$200,23,0)</f>
        <v>29</v>
      </c>
      <c r="E125" s="18"/>
      <c r="F125" s="18"/>
      <c r="G125" s="18"/>
      <c r="H125" s="12">
        <f t="shared" si="27"/>
        <v>0</v>
      </c>
      <c r="I125" s="18">
        <v>27</v>
      </c>
      <c r="J125" s="18"/>
      <c r="K125" s="18"/>
      <c r="L125" s="12">
        <f t="shared" si="16"/>
        <v>27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2</v>
      </c>
      <c r="W125" s="18">
        <v>1</v>
      </c>
      <c r="X125" s="19">
        <f t="shared" si="30"/>
        <v>-1</v>
      </c>
      <c r="Y125" s="21" t="s">
        <v>43</v>
      </c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VLOOKUP($A126,'25.6'!$A$9:$W$200,23,0)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VLOOKUP($A127,'25.6'!$A$9:$W$200,23,0)</f>
        <v>7</v>
      </c>
      <c r="E127" s="18"/>
      <c r="F127" s="18"/>
      <c r="G127" s="18"/>
      <c r="H127" s="12">
        <f t="shared" si="27"/>
        <v>0</v>
      </c>
      <c r="I127" s="18">
        <v>7</v>
      </c>
      <c r="J127" s="18"/>
      <c r="K127" s="18"/>
      <c r="L127" s="12">
        <f t="shared" si="16"/>
        <v>7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VLOOKUP($A128,'25.6'!$A$9:$W$200,23,0)</f>
        <v>28</v>
      </c>
      <c r="E128" s="18"/>
      <c r="F128" s="18"/>
      <c r="G128" s="18"/>
      <c r="H128" s="12">
        <f t="shared" si="27"/>
        <v>0</v>
      </c>
      <c r="I128" s="18">
        <v>17</v>
      </c>
      <c r="J128" s="18"/>
      <c r="K128" s="18"/>
      <c r="L128" s="12">
        <f t="shared" si="16"/>
        <v>17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11</v>
      </c>
      <c r="W128" s="18">
        <v>11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VLOOKUP($A129,'25.6'!$A$9:$W$200,23,0)</f>
        <v>16</v>
      </c>
      <c r="E129" s="18">
        <v>14</v>
      </c>
      <c r="F129" s="18"/>
      <c r="G129" s="18"/>
      <c r="H129" s="12">
        <f t="shared" si="27"/>
        <v>14</v>
      </c>
      <c r="I129" s="18">
        <v>20</v>
      </c>
      <c r="J129" s="18"/>
      <c r="K129" s="18"/>
      <c r="L129" s="12">
        <f t="shared" si="16"/>
        <v>20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10</v>
      </c>
      <c r="W129" s="18">
        <v>10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VLOOKUP($A130,'25.6'!$A$9:$W$200,23,0)</f>
        <v>29</v>
      </c>
      <c r="E130" s="18"/>
      <c r="F130" s="18"/>
      <c r="G130" s="18"/>
      <c r="H130" s="12">
        <f t="shared" si="12"/>
        <v>0</v>
      </c>
      <c r="I130" s="18">
        <v>19</v>
      </c>
      <c r="J130" s="18"/>
      <c r="K130" s="18"/>
      <c r="L130" s="12">
        <f t="shared" si="16"/>
        <v>19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10</v>
      </c>
      <c r="W130" s="18">
        <v>10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VLOOKUP($A132,'25.6'!$A$9:$W$200,23,0)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VLOOKUP($A133,'25.6'!$A$9:$W$200,23,0)</f>
        <v>15</v>
      </c>
      <c r="E133" s="18"/>
      <c r="F133" s="18"/>
      <c r="G133" s="18"/>
      <c r="H133" s="12">
        <f t="shared" ref="H133:H156" si="31">SUM(E133:G133)</f>
        <v>0</v>
      </c>
      <c r="I133" s="18">
        <v>1</v>
      </c>
      <c r="J133" s="18"/>
      <c r="K133" s="18"/>
      <c r="L133" s="12">
        <f t="shared" si="16"/>
        <v>1</v>
      </c>
      <c r="M133" s="18"/>
      <c r="N133" s="18"/>
      <c r="O133" s="18"/>
      <c r="P133" s="18"/>
      <c r="Q133" s="18"/>
      <c r="R133" s="14">
        <f t="shared" si="20"/>
        <v>0</v>
      </c>
      <c r="S133" s="18">
        <v>1</v>
      </c>
      <c r="T133" s="18"/>
      <c r="U133" s="12">
        <f t="shared" ref="U133:U140" si="32">S133+T133</f>
        <v>1</v>
      </c>
      <c r="V133" s="12">
        <f t="shared" ref="V133:V140" si="33">D133+H133-L133-R133-U133</f>
        <v>13</v>
      </c>
      <c r="W133" s="18">
        <v>13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VLOOKUP($A134,'25.6'!$A$9:$W$200,23,0)</f>
        <v>11</v>
      </c>
      <c r="E134" s="18"/>
      <c r="F134" s="18"/>
      <c r="G134" s="18"/>
      <c r="H134" s="12">
        <f t="shared" si="31"/>
        <v>0</v>
      </c>
      <c r="I134" s="18">
        <v>4</v>
      </c>
      <c r="J134" s="18"/>
      <c r="K134" s="18"/>
      <c r="L134" s="12">
        <f t="shared" si="16"/>
        <v>4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7</v>
      </c>
      <c r="W134" s="18">
        <v>7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VLOOKUP($A135,'25.6'!$A$9:$W$200,23,0)</f>
        <v>5</v>
      </c>
      <c r="E135" s="18"/>
      <c r="F135" s="18"/>
      <c r="G135" s="18"/>
      <c r="H135" s="12">
        <f t="shared" si="31"/>
        <v>0</v>
      </c>
      <c r="I135" s="18">
        <v>5</v>
      </c>
      <c r="J135" s="18"/>
      <c r="K135" s="18"/>
      <c r="L135" s="12">
        <f t="shared" si="16"/>
        <v>5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VLOOKUP($A136,'25.6'!$A$9:$W$200,23,0)</f>
        <v>27</v>
      </c>
      <c r="E136" s="18"/>
      <c r="F136" s="18"/>
      <c r="G136" s="18"/>
      <c r="H136" s="12">
        <f>SUM(E136:G136)</f>
        <v>0</v>
      </c>
      <c r="I136" s="18">
        <v>4</v>
      </c>
      <c r="J136" s="18"/>
      <c r="K136" s="18"/>
      <c r="L136" s="12">
        <f t="shared" si="16"/>
        <v>4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23</v>
      </c>
      <c r="W136" s="18">
        <v>23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VLOOKUP($A137,'25.6'!$A$9:$W$200,23,0)</f>
        <v>20</v>
      </c>
      <c r="E137" s="18"/>
      <c r="F137" s="18"/>
      <c r="G137" s="18"/>
      <c r="H137" s="12">
        <f>SUM(E137:G137)</f>
        <v>0</v>
      </c>
      <c r="I137" s="18">
        <v>4</v>
      </c>
      <c r="J137" s="18"/>
      <c r="K137" s="18"/>
      <c r="L137" s="12">
        <f t="shared" si="16"/>
        <v>4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16</v>
      </c>
      <c r="W137" s="18">
        <v>16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VLOOKUP($A138,'25.6'!$A$9:$W$200,23,0)</f>
        <v>17</v>
      </c>
      <c r="E138" s="18"/>
      <c r="F138" s="18"/>
      <c r="G138" s="18"/>
      <c r="H138" s="12">
        <f>SUM(E138:G138)</f>
        <v>0</v>
      </c>
      <c r="I138" s="18">
        <v>7</v>
      </c>
      <c r="J138" s="18"/>
      <c r="K138" s="18"/>
      <c r="L138" s="12">
        <f t="shared" ref="L138:L198" si="35">SUM(I138:K138)</f>
        <v>7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10</v>
      </c>
      <c r="W138" s="18">
        <v>10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VLOOKUP($A139,'25.6'!$A$9:$W$200,23,0)</f>
        <v>16</v>
      </c>
      <c r="E139" s="18"/>
      <c r="F139" s="18"/>
      <c r="G139" s="18"/>
      <c r="H139" s="12">
        <f t="shared" ref="H139" si="36">SUM(E139:G139)</f>
        <v>0</v>
      </c>
      <c r="I139" s="18">
        <v>7</v>
      </c>
      <c r="J139" s="18"/>
      <c r="K139" s="18"/>
      <c r="L139" s="12">
        <f t="shared" si="35"/>
        <v>7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9</v>
      </c>
      <c r="W139" s="18">
        <v>9</v>
      </c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VLOOKUP($A140,'25.6'!$A$9:$W$200,23,0)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VLOOKUP($A141,'25.6'!$A$9:$W$200,23,0)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VLOOKUP($A142,'25.6'!$A$9:$W$200,23,0)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VLOOKUP($A143,'25.6'!$A$9:$W$200,23,0)</f>
        <v>7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VLOOKUP($A144,'25.6'!$A$9:$W$200,23,0)</f>
        <v>10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VLOOKUP($A145,'25.6'!$A$9:$W$200,23,0)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VLOOKUP($A146,'25.6'!$A$9:$W$200,23,0)</f>
        <v>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VLOOKUP($A147,'25.6'!$A$9:$W$200,23,0)</f>
        <v>5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5</v>
      </c>
      <c r="W147" s="18">
        <v>5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VLOOKUP($A148,'25.6'!$A$9:$W$200,23,0)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VLOOKUP($A149,'25.6'!$A$9:$W$200,23,0)</f>
        <v>11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11</v>
      </c>
      <c r="W149" s="18">
        <v>11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VLOOKUP($A150,'25.6'!$A$9:$W$200,23,0)</f>
        <v>5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5</v>
      </c>
      <c r="W150" s="18">
        <v>5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VLOOKUP($A151,'25.6'!$A$9:$W$200,23,0)</f>
        <v>5</v>
      </c>
      <c r="E151" s="18"/>
      <c r="F151" s="18"/>
      <c r="G151" s="18"/>
      <c r="H151" s="12">
        <f t="shared" si="31"/>
        <v>0</v>
      </c>
      <c r="I151" s="18">
        <v>1</v>
      </c>
      <c r="J151" s="18"/>
      <c r="K151" s="18"/>
      <c r="L151" s="12">
        <f t="shared" si="35"/>
        <v>1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VLOOKUP($A152,'25.6'!$A$9:$W$200,23,0)</f>
        <v>4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4</v>
      </c>
      <c r="W152" s="18">
        <v>4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VLOOKUP($A153,'25.6'!$A$9:$W$200,23,0)</f>
        <v>6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6</v>
      </c>
      <c r="W153" s="18">
        <v>6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VLOOKUP($A154,'25.6'!$A$9:$W$200,23,0)</f>
        <v>61</v>
      </c>
      <c r="E154" s="18"/>
      <c r="F154" s="18"/>
      <c r="G154" s="18"/>
      <c r="H154" s="12">
        <f t="shared" si="31"/>
        <v>0</v>
      </c>
      <c r="I154" s="18">
        <v>9</v>
      </c>
      <c r="J154" s="18"/>
      <c r="K154" s="18"/>
      <c r="L154" s="12">
        <f t="shared" si="35"/>
        <v>9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52</v>
      </c>
      <c r="W154" s="18">
        <v>52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VLOOKUP($A155,'25.6'!$A$9:$W$200,23,0)</f>
        <v>24</v>
      </c>
      <c r="E155" s="18"/>
      <c r="F155" s="18"/>
      <c r="G155" s="18"/>
      <c r="H155" s="12">
        <f t="shared" si="31"/>
        <v>0</v>
      </c>
      <c r="I155" s="18">
        <v>2</v>
      </c>
      <c r="J155" s="18"/>
      <c r="K155" s="18"/>
      <c r="L155" s="12">
        <f t="shared" si="35"/>
        <v>2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22</v>
      </c>
      <c r="W155" s="18">
        <v>22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VLOOKUP($A156,'25.6'!$A$9:$W$200,23,0)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VLOOKUP($A157,'25.6'!$A$9:$W$200,23,0)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VLOOKUP($A158,'25.6'!$A$9:$W$200,23,0)</f>
        <v>0</v>
      </c>
      <c r="E158" s="18">
        <v>7</v>
      </c>
      <c r="F158" s="18"/>
      <c r="G158" s="18"/>
      <c r="H158" s="12">
        <f t="shared" ref="H158:H197" si="41">SUM(E158:G158)</f>
        <v>7</v>
      </c>
      <c r="I158" s="18">
        <v>7</v>
      </c>
      <c r="J158" s="18"/>
      <c r="K158" s="18"/>
      <c r="L158" s="12">
        <f t="shared" si="35"/>
        <v>7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VLOOKUP($A159,'25.6'!$A$9:$W$200,23,0)</f>
        <v>0</v>
      </c>
      <c r="E159" s="18">
        <v>7</v>
      </c>
      <c r="F159" s="18"/>
      <c r="G159" s="18"/>
      <c r="H159" s="12">
        <f t="shared" si="41"/>
        <v>7</v>
      </c>
      <c r="I159" s="18">
        <v>7</v>
      </c>
      <c r="J159" s="18"/>
      <c r="K159" s="18"/>
      <c r="L159" s="12">
        <f t="shared" si="35"/>
        <v>7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VLOOKUP($A160,'25.6'!$A$9:$W$200,23,0)</f>
        <v>0</v>
      </c>
      <c r="E160" s="18">
        <v>10</v>
      </c>
      <c r="F160" s="18"/>
      <c r="G160" s="18"/>
      <c r="H160" s="12">
        <f t="shared" si="41"/>
        <v>10</v>
      </c>
      <c r="I160" s="18">
        <v>10</v>
      </c>
      <c r="J160" s="18"/>
      <c r="K160" s="18"/>
      <c r="L160" s="12">
        <f t="shared" si="35"/>
        <v>10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VLOOKUP($A161,'25.6'!$A$9:$W$200,23,0)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VLOOKUP($A162,'25.6'!$A$9:$W$200,23,0)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VLOOKUP($A163,'25.6'!$A$9:$W$200,23,0)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VLOOKUP($A164,'25.6'!$A$9:$W$200,23,0)</f>
        <v>0</v>
      </c>
      <c r="E164" s="18">
        <v>12</v>
      </c>
      <c r="F164" s="18"/>
      <c r="G164" s="18"/>
      <c r="H164" s="12">
        <f t="shared" si="41"/>
        <v>12</v>
      </c>
      <c r="I164" s="18">
        <v>12</v>
      </c>
      <c r="J164" s="18"/>
      <c r="K164" s="18"/>
      <c r="L164" s="12">
        <f t="shared" si="35"/>
        <v>12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VLOOKUP($A165,'25.6'!$A$9:$W$200,23,0)</f>
        <v>0</v>
      </c>
      <c r="E165" s="18">
        <v>2</v>
      </c>
      <c r="F165" s="18"/>
      <c r="G165" s="18"/>
      <c r="H165" s="12">
        <f t="shared" si="41"/>
        <v>2</v>
      </c>
      <c r="I165" s="18">
        <v>2</v>
      </c>
      <c r="J165" s="18"/>
      <c r="K165" s="18"/>
      <c r="L165" s="12">
        <f t="shared" si="35"/>
        <v>2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VLOOKUP($A166,'25.6'!$A$9:$W$200,23,0)</f>
        <v>0</v>
      </c>
      <c r="E166" s="18">
        <v>8</v>
      </c>
      <c r="F166" s="18"/>
      <c r="G166" s="18"/>
      <c r="H166" s="12">
        <f t="shared" si="41"/>
        <v>8</v>
      </c>
      <c r="I166" s="18">
        <v>8</v>
      </c>
      <c r="J166" s="18"/>
      <c r="K166" s="18"/>
      <c r="L166" s="12">
        <f t="shared" si="35"/>
        <v>8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VLOOKUP($A167,'25.6'!$A$9:$W$200,23,0)</f>
        <v>0</v>
      </c>
      <c r="E167" s="18">
        <v>2</v>
      </c>
      <c r="F167" s="18"/>
      <c r="G167" s="18"/>
      <c r="H167" s="12">
        <f>SUM(E167:G167)</f>
        <v>2</v>
      </c>
      <c r="I167" s="18">
        <v>2</v>
      </c>
      <c r="J167" s="18"/>
      <c r="K167" s="18"/>
      <c r="L167" s="12">
        <f t="shared" si="35"/>
        <v>2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VLOOKUP($A168,'25.6'!$A$9:$W$200,23,0)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VLOOKUP($A169,'25.6'!$A$9:$W$200,23,0)</f>
        <v>0</v>
      </c>
      <c r="E169" s="18">
        <v>5</v>
      </c>
      <c r="F169" s="18"/>
      <c r="G169" s="18"/>
      <c r="H169" s="12">
        <f>SUM(E169:G169)</f>
        <v>5</v>
      </c>
      <c r="I169" s="18">
        <v>5</v>
      </c>
      <c r="J169" s="18"/>
      <c r="K169" s="18"/>
      <c r="L169" s="12">
        <f t="shared" si="35"/>
        <v>5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VLOOKUP($A170,'25.6'!$A$9:$W$200,23,0)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VLOOKUP($A171,'25.6'!$A$9:$W$200,23,0)</f>
        <v>0</v>
      </c>
      <c r="E171" s="18">
        <v>4</v>
      </c>
      <c r="F171" s="18"/>
      <c r="G171" s="18"/>
      <c r="H171" s="12">
        <f>SUM(E171:G171)</f>
        <v>4</v>
      </c>
      <c r="I171" s="18">
        <v>4</v>
      </c>
      <c r="J171" s="18"/>
      <c r="K171" s="18"/>
      <c r="L171" s="12">
        <f t="shared" si="35"/>
        <v>4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VLOOKUP($A172,'25.6'!$A$9:$W$200,23,0)</f>
        <v>0</v>
      </c>
      <c r="E172" s="18">
        <v>8</v>
      </c>
      <c r="F172" s="18"/>
      <c r="G172" s="18"/>
      <c r="H172" s="12">
        <f t="shared" si="41"/>
        <v>8</v>
      </c>
      <c r="I172" s="18">
        <v>8</v>
      </c>
      <c r="J172" s="18"/>
      <c r="K172" s="18"/>
      <c r="L172" s="12">
        <f t="shared" si="35"/>
        <v>8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VLOOKUP($A173,'25.6'!$A$9:$W$200,23,0)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VLOOKUP($A174,'25.6'!$A$9:$W$200,23,0)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VLOOKUP($A175,'25.6'!$A$9:$W$200,23,0)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VLOOKUP($A176,'25.6'!$A$9:$W$200,23,0)</f>
        <v>21</v>
      </c>
      <c r="E176" s="18"/>
      <c r="F176" s="18"/>
      <c r="G176" s="18"/>
      <c r="H176" s="12">
        <f>SUM(E176:G176)</f>
        <v>0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19</v>
      </c>
      <c r="W176" s="18">
        <v>19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VLOOKUP($A177,'25.6'!$A$9:$W$200,23,0)</f>
        <v>111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111</v>
      </c>
      <c r="W177" s="18">
        <f>96+15</f>
        <v>111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VLOOKUP($A178,'25.6'!$A$9:$W$200,23,0)</f>
        <v>219</v>
      </c>
      <c r="E178" s="18"/>
      <c r="F178" s="18"/>
      <c r="G178" s="18"/>
      <c r="H178" s="12">
        <f t="shared" si="41"/>
        <v>0</v>
      </c>
      <c r="I178" s="18">
        <v>21</v>
      </c>
      <c r="J178" s="18"/>
      <c r="K178" s="18"/>
      <c r="L178" s="12">
        <f t="shared" si="35"/>
        <v>21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198</v>
      </c>
      <c r="W178" s="18">
        <f>168+29</f>
        <v>197</v>
      </c>
      <c r="X178" s="19">
        <f t="shared" si="44"/>
        <v>-1</v>
      </c>
      <c r="Y178" s="21" t="s">
        <v>43</v>
      </c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VLOOKUP($A179,'25.6'!$A$9:$W$200,23,0)</f>
        <v>0</v>
      </c>
      <c r="E179" s="18">
        <v>12</v>
      </c>
      <c r="F179" s="18"/>
      <c r="G179" s="18"/>
      <c r="H179" s="12">
        <f t="shared" si="41"/>
        <v>12</v>
      </c>
      <c r="I179" s="18">
        <v>12</v>
      </c>
      <c r="J179" s="18"/>
      <c r="K179" s="18"/>
      <c r="L179" s="12">
        <f t="shared" si="35"/>
        <v>12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VLOOKUP($A180,'25.6'!$A$9:$W$200,23,0)</f>
        <v>0</v>
      </c>
      <c r="E180" s="18">
        <v>8</v>
      </c>
      <c r="F180" s="18"/>
      <c r="G180" s="18"/>
      <c r="H180" s="12">
        <f t="shared" si="41"/>
        <v>8</v>
      </c>
      <c r="I180" s="18">
        <v>8</v>
      </c>
      <c r="J180" s="18"/>
      <c r="K180" s="18"/>
      <c r="L180" s="12">
        <f t="shared" si="35"/>
        <v>8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VLOOKUP($A181,'25.6'!$A$9:$W$200,23,0)</f>
        <v>0</v>
      </c>
      <c r="E181" s="18">
        <v>7</v>
      </c>
      <c r="F181" s="18"/>
      <c r="G181" s="18"/>
      <c r="H181" s="12">
        <f t="shared" si="41"/>
        <v>7</v>
      </c>
      <c r="I181" s="18">
        <v>7</v>
      </c>
      <c r="J181" s="18"/>
      <c r="K181" s="18"/>
      <c r="L181" s="12">
        <f t="shared" si="35"/>
        <v>7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VLOOKUP($A182,'25.6'!$A$9:$W$200,23,0)</f>
        <v>0</v>
      </c>
      <c r="E182" s="18">
        <v>3</v>
      </c>
      <c r="F182" s="18"/>
      <c r="G182" s="18"/>
      <c r="H182" s="12">
        <f t="shared" si="41"/>
        <v>3</v>
      </c>
      <c r="I182" s="18">
        <v>3</v>
      </c>
      <c r="J182" s="18"/>
      <c r="K182" s="18"/>
      <c r="L182" s="12">
        <f t="shared" si="35"/>
        <v>3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VLOOKUP($A183,'25.6'!$A$9:$W$200,23,0)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VLOOKUP($A184,'25.6'!$A$9:$W$200,23,0)</f>
        <v>30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30</v>
      </c>
      <c r="W184" s="18">
        <v>30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VLOOKUP($A185,'25.6'!$A$9:$W$200,23,0)</f>
        <v>62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61</v>
      </c>
      <c r="W185" s="18">
        <f>48+13</f>
        <v>61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VLOOKUP($A186,'25.6'!$A$9:$W$200,23,0)</f>
        <v>70</v>
      </c>
      <c r="E186" s="18"/>
      <c r="F186" s="18"/>
      <c r="G186" s="18"/>
      <c r="H186" s="12">
        <f t="shared" si="41"/>
        <v>0</v>
      </c>
      <c r="I186" s="18">
        <v>4</v>
      </c>
      <c r="J186" s="18"/>
      <c r="K186" s="18"/>
      <c r="L186" s="12">
        <f t="shared" si="35"/>
        <v>4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66</v>
      </c>
      <c r="W186" s="18">
        <f>48+18</f>
        <v>66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VLOOKUP($A187,'25.6'!$A$9:$W$200,23,0)</f>
        <v>208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208</v>
      </c>
      <c r="W187" s="18">
        <f>192+15</f>
        <v>207</v>
      </c>
      <c r="X187" s="19">
        <f t="shared" si="46"/>
        <v>-1</v>
      </c>
      <c r="Y187" s="98" t="s">
        <v>70</v>
      </c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VLOOKUP($A188,'25.6'!$A$9:$W$200,23,0)</f>
        <v>73</v>
      </c>
      <c r="E188" s="18"/>
      <c r="F188" s="18"/>
      <c r="G188" s="18"/>
      <c r="H188" s="12">
        <f t="shared" si="41"/>
        <v>0</v>
      </c>
      <c r="I188" s="18">
        <v>6</v>
      </c>
      <c r="J188" s="18"/>
      <c r="K188" s="18"/>
      <c r="L188" s="12">
        <f t="shared" si="35"/>
        <v>6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67</v>
      </c>
      <c r="W188" s="18">
        <f>20+48</f>
        <v>68</v>
      </c>
      <c r="X188" s="19">
        <f t="shared" si="46"/>
        <v>1</v>
      </c>
      <c r="Y188" s="98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VLOOKUP($A189,'25.6'!$A$9:$W$200,23,0)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VLOOKUP($A190,'25.6'!$A$9:$W$200,23,0)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VLOOKUP($A191,'25.6'!$A$9:$W$200,23,0)</f>
        <v>0</v>
      </c>
      <c r="E191" s="18">
        <v>3</v>
      </c>
      <c r="F191" s="18"/>
      <c r="G191" s="18"/>
      <c r="H191" s="12">
        <f t="shared" si="41"/>
        <v>3</v>
      </c>
      <c r="I191" s="18">
        <v>3</v>
      </c>
      <c r="J191" s="18"/>
      <c r="K191" s="18"/>
      <c r="L191" s="12">
        <f t="shared" si="35"/>
        <v>3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VLOOKUP($A192,'25.6'!$A$9:$W$200,23,0)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VLOOKUP($A193,'25.6'!$A$9:$W$200,23,0)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VLOOKUP($A194,'25.6'!$A$9:$W$200,23,0)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VLOOKUP($A195,'25.6'!$A$9:$W$200,23,0)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VLOOKUP($A196,'25.6'!$A$9:$W$200,23,0)</f>
        <v>0</v>
      </c>
      <c r="E196" s="18">
        <v>1</v>
      </c>
      <c r="F196" s="18"/>
      <c r="G196" s="18"/>
      <c r="H196" s="12">
        <f t="shared" si="41"/>
        <v>1</v>
      </c>
      <c r="I196" s="18">
        <v>1</v>
      </c>
      <c r="J196" s="18"/>
      <c r="K196" s="18"/>
      <c r="L196" s="12">
        <f t="shared" si="35"/>
        <v>1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VLOOKUP($A197,'25.6'!$A$9:$W$200,23,0)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1365</v>
      </c>
      <c r="E200" s="34"/>
      <c r="F200" s="34"/>
      <c r="G200" s="34"/>
      <c r="H200" s="34"/>
      <c r="I200" s="33">
        <f>SUM(I9:I198)</f>
        <v>914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6</v>
      </c>
      <c r="S200" s="33">
        <f>SUM(S9:S198)</f>
        <v>79</v>
      </c>
      <c r="T200" s="34"/>
      <c r="U200" s="34"/>
      <c r="V200" s="35"/>
      <c r="W200" s="33">
        <f>SUM(W9:W198)</f>
        <v>1153</v>
      </c>
      <c r="X200" s="33">
        <f>SUM(X9:X198)</f>
        <v>-4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70:Y71"/>
    <mergeCell ref="Y74:Y75"/>
    <mergeCell ref="Y114:Y116"/>
    <mergeCell ref="Y187:Y188"/>
    <mergeCell ref="R6:R7"/>
    <mergeCell ref="S6:S7"/>
    <mergeCell ref="T6:T7"/>
    <mergeCell ref="U6:U7"/>
    <mergeCell ref="Y42:Y43"/>
    <mergeCell ref="Y44:Y4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204" priority="34" stopIfTrue="1"/>
  </conditionalFormatting>
  <conditionalFormatting sqref="B132">
    <cfRule type="duplicateValues" dxfId="203" priority="33" stopIfTrue="1"/>
  </conditionalFormatting>
  <conditionalFormatting sqref="B118">
    <cfRule type="duplicateValues" dxfId="202" priority="32" stopIfTrue="1"/>
  </conditionalFormatting>
  <conditionalFormatting sqref="B198">
    <cfRule type="duplicateValues" dxfId="201" priority="31" stopIfTrue="1"/>
  </conditionalFormatting>
  <conditionalFormatting sqref="B201:B274">
    <cfRule type="duplicateValues" dxfId="200" priority="30" stopIfTrue="1"/>
  </conditionalFormatting>
  <conditionalFormatting sqref="B200">
    <cfRule type="duplicateValues" dxfId="199" priority="29" stopIfTrue="1"/>
  </conditionalFormatting>
  <conditionalFormatting sqref="I202">
    <cfRule type="duplicateValues" dxfId="198" priority="28" stopIfTrue="1"/>
  </conditionalFormatting>
  <conditionalFormatting sqref="I202">
    <cfRule type="duplicateValues" dxfId="197" priority="25" stopIfTrue="1"/>
    <cfRule type="duplicateValues" dxfId="196" priority="26" stopIfTrue="1"/>
    <cfRule type="duplicateValues" dxfId="195" priority="27" stopIfTrue="1"/>
  </conditionalFormatting>
  <conditionalFormatting sqref="B20">
    <cfRule type="duplicateValues" dxfId="194" priority="19" stopIfTrue="1"/>
  </conditionalFormatting>
  <conditionalFormatting sqref="B20">
    <cfRule type="duplicateValues" dxfId="193" priority="20" stopIfTrue="1"/>
  </conditionalFormatting>
  <conditionalFormatting sqref="B20">
    <cfRule type="duplicateValues" dxfId="192" priority="21" stopIfTrue="1"/>
  </conditionalFormatting>
  <conditionalFormatting sqref="B20">
    <cfRule type="duplicateValues" dxfId="191" priority="22" stopIfTrue="1"/>
    <cfRule type="duplicateValues" dxfId="190" priority="23" stopIfTrue="1"/>
    <cfRule type="duplicateValues" dxfId="189" priority="24" stopIfTrue="1"/>
  </conditionalFormatting>
  <conditionalFormatting sqref="A20:A25">
    <cfRule type="duplicateValues" dxfId="188" priority="18" stopIfTrue="1"/>
  </conditionalFormatting>
  <conditionalFormatting sqref="A26">
    <cfRule type="duplicateValues" dxfId="187" priority="17" stopIfTrue="1"/>
  </conditionalFormatting>
  <conditionalFormatting sqref="A27">
    <cfRule type="duplicateValues" dxfId="186" priority="16" stopIfTrue="1"/>
  </conditionalFormatting>
  <conditionalFormatting sqref="A28">
    <cfRule type="duplicateValues" dxfId="185" priority="15" stopIfTrue="1"/>
  </conditionalFormatting>
  <conditionalFormatting sqref="A29">
    <cfRule type="duplicateValues" dxfId="184" priority="14" stopIfTrue="1"/>
  </conditionalFormatting>
  <conditionalFormatting sqref="A30">
    <cfRule type="duplicateValues" dxfId="183" priority="13" stopIfTrue="1"/>
  </conditionalFormatting>
  <conditionalFormatting sqref="B275:B65318 B200 B5 B8:B19 B119:B131 B21:B117 B133:B197">
    <cfRule type="duplicateValues" dxfId="182" priority="35" stopIfTrue="1"/>
  </conditionalFormatting>
  <conditionalFormatting sqref="B275:B65318 B200 B5 B8:B19 B102:B117 B119:B131 B21:B99 B133:B197">
    <cfRule type="duplicateValues" dxfId="181" priority="36" stopIfTrue="1"/>
  </conditionalFormatting>
  <conditionalFormatting sqref="A200:A65318 A1:A5 A8:A19 A31:A198">
    <cfRule type="duplicateValues" dxfId="180" priority="37" stopIfTrue="1"/>
  </conditionalFormatting>
  <conditionalFormatting sqref="B200:B65318 B5 B8:B19 B21:B198">
    <cfRule type="duplicateValues" dxfId="179" priority="38" stopIfTrue="1"/>
  </conditionalFormatting>
  <conditionalFormatting sqref="B200:B65318 B1:B5 B8:B19 B21:B198">
    <cfRule type="duplicateValues" dxfId="178" priority="39" stopIfTrue="1"/>
    <cfRule type="duplicateValues" dxfId="177" priority="40" stopIfTrue="1"/>
    <cfRule type="duplicateValues" dxfId="176" priority="41" stopIfTrue="1"/>
  </conditionalFormatting>
  <conditionalFormatting sqref="Y17">
    <cfRule type="duplicateValues" dxfId="175" priority="7" stopIfTrue="1"/>
  </conditionalFormatting>
  <conditionalFormatting sqref="Y17">
    <cfRule type="duplicateValues" dxfId="174" priority="8" stopIfTrue="1"/>
  </conditionalFormatting>
  <conditionalFormatting sqref="Y17">
    <cfRule type="duplicateValues" dxfId="173" priority="9" stopIfTrue="1"/>
  </conditionalFormatting>
  <conditionalFormatting sqref="Y17">
    <cfRule type="duplicateValues" dxfId="172" priority="10" stopIfTrue="1"/>
    <cfRule type="duplicateValues" dxfId="171" priority="11" stopIfTrue="1"/>
    <cfRule type="duplicateValues" dxfId="170" priority="12" stopIfTrue="1"/>
  </conditionalFormatting>
  <conditionalFormatting sqref="Y13">
    <cfRule type="duplicateValues" dxfId="169" priority="1" stopIfTrue="1"/>
  </conditionalFormatting>
  <conditionalFormatting sqref="Y13">
    <cfRule type="duplicateValues" dxfId="168" priority="2" stopIfTrue="1"/>
  </conditionalFormatting>
  <conditionalFormatting sqref="Y13">
    <cfRule type="duplicateValues" dxfId="167" priority="3" stopIfTrue="1"/>
  </conditionalFormatting>
  <conditionalFormatting sqref="Y13">
    <cfRule type="duplicateValues" dxfId="166" priority="4" stopIfTrue="1"/>
    <cfRule type="duplicateValues" dxfId="165" priority="5" stopIfTrue="1"/>
    <cfRule type="duplicateValues" dxfId="16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8" activePane="bottomLeft" state="frozen"/>
      <selection activeCell="M32" sqref="M32"/>
      <selection pane="bottomLeft" activeCell="Y13" sqref="Y1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74" t="s">
        <v>3</v>
      </c>
      <c r="B4" s="5">
        <v>42548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6" t="s">
        <v>29</v>
      </c>
      <c r="P7" s="76" t="s">
        <v>30</v>
      </c>
      <c r="Q7" s="75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VLOOKUP($A9,'26.6'!$A$9:$W$200,23,0)</f>
        <v>0</v>
      </c>
      <c r="E9" s="18">
        <v>10</v>
      </c>
      <c r="F9" s="18"/>
      <c r="G9" s="18"/>
      <c r="H9" s="12">
        <f>SUM(E9:G9)</f>
        <v>10</v>
      </c>
      <c r="I9" s="18">
        <v>10</v>
      </c>
      <c r="J9" s="18"/>
      <c r="K9" s="18"/>
      <c r="L9" s="12">
        <f>SUM(I9:K9)</f>
        <v>10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VLOOKUP($A10,'26.6'!$A$9:$W$200,23,0)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5</v>
      </c>
      <c r="J10" s="18"/>
      <c r="K10" s="18"/>
      <c r="L10" s="12">
        <f t="shared" ref="L10:L73" si="4">SUM(I10:K10)</f>
        <v>5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1</v>
      </c>
      <c r="T10" s="18"/>
      <c r="U10" s="12">
        <f t="shared" si="0"/>
        <v>1</v>
      </c>
      <c r="V10" s="12">
        <f t="shared" si="1"/>
        <v>0</v>
      </c>
      <c r="W10" s="18"/>
      <c r="X10" s="19">
        <f t="shared" si="2"/>
        <v>0</v>
      </c>
      <c r="Y10" s="21"/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VLOOKUP($A11,'26.6'!$A$9:$W$200,23,0)</f>
        <v>0</v>
      </c>
      <c r="E11" s="18">
        <v>6</v>
      </c>
      <c r="F11" s="18"/>
      <c r="G11" s="18"/>
      <c r="H11" s="12">
        <f t="shared" si="3"/>
        <v>6</v>
      </c>
      <c r="I11" s="18">
        <v>6</v>
      </c>
      <c r="J11" s="18"/>
      <c r="K11" s="18"/>
      <c r="L11" s="12">
        <f t="shared" si="4"/>
        <v>6</v>
      </c>
      <c r="M11" s="18"/>
      <c r="N11" s="18"/>
      <c r="O11" s="18"/>
      <c r="P11" s="18"/>
      <c r="Q11" s="18"/>
      <c r="R11" s="14">
        <f t="shared" si="5"/>
        <v>0</v>
      </c>
      <c r="S11" s="18"/>
      <c r="T11" s="18"/>
      <c r="U11" s="12">
        <f t="shared" si="0"/>
        <v>0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VLOOKUP($A12,'26.6'!$A$9:$W$200,23,0)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10</v>
      </c>
      <c r="J12" s="18"/>
      <c r="K12" s="18"/>
      <c r="L12" s="12">
        <f t="shared" si="4"/>
        <v>10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VLOOKUP($A13,'26.6'!$A$9:$W$200,23,0)</f>
        <v>5</v>
      </c>
      <c r="E13" s="18"/>
      <c r="F13" s="18"/>
      <c r="G13" s="18"/>
      <c r="H13" s="12">
        <f t="shared" si="3"/>
        <v>0</v>
      </c>
      <c r="I13" s="18">
        <v>5</v>
      </c>
      <c r="J13" s="18"/>
      <c r="K13" s="18"/>
      <c r="L13" s="12">
        <f t="shared" si="4"/>
        <v>5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Y13" s="22"/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VLOOKUP($A14,'26.6'!$A$9:$W$200,23,0)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10</v>
      </c>
      <c r="J14" s="18"/>
      <c r="K14" s="18"/>
      <c r="L14" s="12">
        <f t="shared" si="4"/>
        <v>10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VLOOKUP($A15,'26.6'!$A$9:$W$200,23,0)</f>
        <v>0</v>
      </c>
      <c r="E15" s="18">
        <v>6</v>
      </c>
      <c r="F15" s="18"/>
      <c r="G15" s="18"/>
      <c r="H15" s="12">
        <f t="shared" si="3"/>
        <v>6</v>
      </c>
      <c r="I15" s="18">
        <v>5</v>
      </c>
      <c r="J15" s="18"/>
      <c r="K15" s="18"/>
      <c r="L15" s="12">
        <f t="shared" si="4"/>
        <v>5</v>
      </c>
      <c r="M15" s="18"/>
      <c r="N15" s="18"/>
      <c r="O15" s="18"/>
      <c r="P15" s="18"/>
      <c r="Q15" s="18"/>
      <c r="R15" s="14">
        <f t="shared" si="5"/>
        <v>0</v>
      </c>
      <c r="S15" s="18">
        <v>1</v>
      </c>
      <c r="T15" s="18"/>
      <c r="U15" s="12">
        <f t="shared" si="0"/>
        <v>1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VLOOKUP($A16,'26.6'!$A$9:$W$200,23,0)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VLOOKUP($A17,'26.6'!$A$9:$W$200,23,0)</f>
        <v>0</v>
      </c>
      <c r="E17" s="18">
        <v>10</v>
      </c>
      <c r="F17" s="18"/>
      <c r="G17" s="18"/>
      <c r="H17" s="12">
        <f>SUM(E17:G17)</f>
        <v>10</v>
      </c>
      <c r="I17" s="18">
        <v>9</v>
      </c>
      <c r="J17" s="18"/>
      <c r="K17" s="18"/>
      <c r="L17" s="12">
        <f t="shared" si="4"/>
        <v>9</v>
      </c>
      <c r="M17" s="18"/>
      <c r="N17" s="18"/>
      <c r="O17" s="18"/>
      <c r="P17" s="18"/>
      <c r="Q17" s="18"/>
      <c r="R17" s="14">
        <f t="shared" si="5"/>
        <v>0</v>
      </c>
      <c r="S17" s="18">
        <v>1</v>
      </c>
      <c r="T17" s="18"/>
      <c r="U17" s="12">
        <f t="shared" si="0"/>
        <v>1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VLOOKUP($A18,'26.6'!$A$9:$W$200,23,0)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VLOOKUP($A19,'26.6'!$A$9:$W$200,23,0)</f>
        <v>0</v>
      </c>
      <c r="E19" s="18">
        <v>6</v>
      </c>
      <c r="F19" s="18"/>
      <c r="G19" s="18"/>
      <c r="H19" s="12">
        <f>SUM(E19:G19)</f>
        <v>6</v>
      </c>
      <c r="I19" s="18">
        <v>5</v>
      </c>
      <c r="J19" s="18"/>
      <c r="K19" s="18"/>
      <c r="L19" s="12">
        <f t="shared" si="4"/>
        <v>5</v>
      </c>
      <c r="M19" s="18"/>
      <c r="N19" s="18"/>
      <c r="O19" s="18"/>
      <c r="P19" s="18"/>
      <c r="Q19" s="18"/>
      <c r="R19" s="14">
        <f>SUM(M19:Q19)</f>
        <v>0</v>
      </c>
      <c r="S19" s="18">
        <v>1</v>
      </c>
      <c r="T19" s="18"/>
      <c r="U19" s="12">
        <f>S19+T19</f>
        <v>1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VLOOKUP($A20,'26.6'!$A$9:$W$200,23,0)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VLOOKUP($A21,'26.6'!$A$9:$W$200,23,0)</f>
        <v>0</v>
      </c>
      <c r="E21" s="18">
        <v>10</v>
      </c>
      <c r="F21" s="18"/>
      <c r="G21" s="18"/>
      <c r="H21" s="12">
        <f t="shared" si="3"/>
        <v>10</v>
      </c>
      <c r="I21" s="18">
        <v>10</v>
      </c>
      <c r="J21" s="18"/>
      <c r="K21" s="18"/>
      <c r="L21" s="12">
        <f t="shared" si="4"/>
        <v>10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VLOOKUP($A22,'26.6'!$A$9:$W$200,23,0)</f>
        <v>0</v>
      </c>
      <c r="E22" s="18">
        <v>6</v>
      </c>
      <c r="F22" s="18"/>
      <c r="G22" s="18"/>
      <c r="H22" s="12">
        <f t="shared" si="3"/>
        <v>6</v>
      </c>
      <c r="I22" s="18">
        <v>6</v>
      </c>
      <c r="J22" s="18"/>
      <c r="K22" s="18"/>
      <c r="L22" s="12">
        <f t="shared" si="4"/>
        <v>6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VLOOKUP($A23,'26.6'!$A$9:$W$200,23,0)</f>
        <v>0</v>
      </c>
      <c r="E23" s="18"/>
      <c r="F23" s="18"/>
      <c r="G23" s="18"/>
      <c r="H23" s="12">
        <f t="shared" si="3"/>
        <v>0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VLOOKUP($A24,'26.6'!$A$9:$W$200,23,0)</f>
        <v>0</v>
      </c>
      <c r="E24" s="18">
        <v>6</v>
      </c>
      <c r="F24" s="18"/>
      <c r="G24" s="18"/>
      <c r="H24" s="12">
        <f t="shared" si="3"/>
        <v>6</v>
      </c>
      <c r="I24" s="18">
        <v>5</v>
      </c>
      <c r="J24" s="18"/>
      <c r="K24" s="18"/>
      <c r="L24" s="12">
        <f t="shared" si="4"/>
        <v>5</v>
      </c>
      <c r="M24" s="18"/>
      <c r="N24" s="18"/>
      <c r="O24" s="18"/>
      <c r="P24" s="18"/>
      <c r="Q24" s="18"/>
      <c r="R24" s="14">
        <f t="shared" si="5"/>
        <v>0</v>
      </c>
      <c r="S24" s="18">
        <v>1</v>
      </c>
      <c r="T24" s="18"/>
      <c r="U24" s="12">
        <f t="shared" si="0"/>
        <v>1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VLOOKUP($A25,'26.6'!$A$9:$W$200,23,0)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VLOOKUP($A26,'26.6'!$A$9:$W$200,23,0)</f>
        <v>0</v>
      </c>
      <c r="E26" s="18">
        <v>6</v>
      </c>
      <c r="F26" s="18"/>
      <c r="G26" s="18"/>
      <c r="H26" s="12">
        <f>SUM(E26:G26)</f>
        <v>6</v>
      </c>
      <c r="I26" s="18">
        <v>4</v>
      </c>
      <c r="J26" s="18"/>
      <c r="K26" s="18"/>
      <c r="L26" s="12">
        <f t="shared" si="4"/>
        <v>4</v>
      </c>
      <c r="M26" s="18"/>
      <c r="N26" s="18"/>
      <c r="O26" s="18"/>
      <c r="P26" s="18"/>
      <c r="Q26" s="18"/>
      <c r="R26" s="14">
        <f>SUM(M26:Q26)</f>
        <v>0</v>
      </c>
      <c r="S26" s="18">
        <v>2</v>
      </c>
      <c r="T26" s="18"/>
      <c r="U26" s="12">
        <f>S26+T26</f>
        <v>2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VLOOKUP($A27,'26.6'!$A$9:$W$200,23,0)</f>
        <v>8</v>
      </c>
      <c r="E27" s="18"/>
      <c r="F27" s="18"/>
      <c r="G27" s="18"/>
      <c r="H27" s="12">
        <f>SUM(E27:G27)</f>
        <v>0</v>
      </c>
      <c r="I27" s="18">
        <v>8</v>
      </c>
      <c r="J27" s="18"/>
      <c r="K27" s="18"/>
      <c r="L27" s="12">
        <f t="shared" si="4"/>
        <v>8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VLOOKUP($A28,'26.6'!$A$9:$W$200,23,0)</f>
        <v>0</v>
      </c>
      <c r="E28" s="18">
        <v>6</v>
      </c>
      <c r="F28" s="18"/>
      <c r="G28" s="18"/>
      <c r="H28" s="12">
        <f>SUM(E28:G28)</f>
        <v>6</v>
      </c>
      <c r="I28" s="18">
        <v>5</v>
      </c>
      <c r="J28" s="18"/>
      <c r="K28" s="18"/>
      <c r="L28" s="12">
        <f t="shared" si="4"/>
        <v>5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VLOOKUP($A29,'26.6'!$A$9:$W$200,23,0)</f>
        <v>0</v>
      </c>
      <c r="E29" s="18">
        <v>6</v>
      </c>
      <c r="F29" s="18"/>
      <c r="G29" s="18"/>
      <c r="H29" s="12">
        <f t="shared" si="3"/>
        <v>6</v>
      </c>
      <c r="I29" s="18">
        <v>6</v>
      </c>
      <c r="J29" s="18"/>
      <c r="K29" s="18"/>
      <c r="L29" s="12">
        <f t="shared" si="4"/>
        <v>6</v>
      </c>
      <c r="M29" s="18"/>
      <c r="N29" s="18"/>
      <c r="O29" s="18"/>
      <c r="P29" s="18"/>
      <c r="Q29" s="18"/>
      <c r="R29" s="14">
        <f t="shared" si="5"/>
        <v>0</v>
      </c>
      <c r="S29" s="18"/>
      <c r="T29" s="18"/>
      <c r="U29" s="12">
        <f t="shared" si="0"/>
        <v>0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VLOOKUP($A30,'26.6'!$A$9:$W$200,23,0)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VLOOKUP($A31,'26.6'!$A$9:$W$200,23,0)</f>
        <v>0</v>
      </c>
      <c r="E31" s="18">
        <v>6</v>
      </c>
      <c r="F31" s="18"/>
      <c r="G31" s="18"/>
      <c r="H31" s="12">
        <f t="shared" si="3"/>
        <v>6</v>
      </c>
      <c r="I31" s="18">
        <v>6</v>
      </c>
      <c r="J31" s="18"/>
      <c r="K31" s="18"/>
      <c r="L31" s="12">
        <f t="shared" si="4"/>
        <v>6</v>
      </c>
      <c r="M31" s="18"/>
      <c r="N31" s="18"/>
      <c r="O31" s="18"/>
      <c r="P31" s="18"/>
      <c r="Q31" s="18"/>
      <c r="R31" s="14">
        <f t="shared" si="5"/>
        <v>0</v>
      </c>
      <c r="S31" s="18"/>
      <c r="T31" s="18"/>
      <c r="U31" s="12">
        <f t="shared" si="0"/>
        <v>0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VLOOKUP($A32,'26.6'!$A$9:$W$200,23,0)</f>
        <v>0</v>
      </c>
      <c r="E32" s="18">
        <v>10</v>
      </c>
      <c r="F32" s="18"/>
      <c r="G32" s="18"/>
      <c r="H32" s="12">
        <f>SUM(E32:G32)</f>
        <v>10</v>
      </c>
      <c r="I32" s="18">
        <v>10</v>
      </c>
      <c r="J32" s="18"/>
      <c r="K32" s="18"/>
      <c r="L32" s="12">
        <f t="shared" si="4"/>
        <v>10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VLOOKUP($A33,'26.6'!$A$9:$W$200,23,0)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VLOOKUP($A34,'26.6'!$A$9:$W$200,23,0)</f>
        <v>0</v>
      </c>
      <c r="E34" s="18">
        <v>6</v>
      </c>
      <c r="F34" s="18"/>
      <c r="G34" s="18"/>
      <c r="H34" s="12">
        <f t="shared" si="3"/>
        <v>6</v>
      </c>
      <c r="I34" s="18">
        <v>2</v>
      </c>
      <c r="J34" s="18"/>
      <c r="K34" s="18"/>
      <c r="L34" s="12">
        <f t="shared" si="4"/>
        <v>2</v>
      </c>
      <c r="M34" s="18"/>
      <c r="N34" s="18"/>
      <c r="O34" s="18"/>
      <c r="P34" s="18"/>
      <c r="Q34" s="18"/>
      <c r="R34" s="14">
        <f t="shared" si="5"/>
        <v>0</v>
      </c>
      <c r="S34" s="18">
        <v>4</v>
      </c>
      <c r="T34" s="18"/>
      <c r="U34" s="12">
        <f t="shared" si="0"/>
        <v>4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VLOOKUP($A35,'26.6'!$A$9:$W$200,23,0)</f>
        <v>0</v>
      </c>
      <c r="E35" s="18">
        <v>6</v>
      </c>
      <c r="F35" s="18"/>
      <c r="G35" s="18"/>
      <c r="H35" s="12">
        <f t="shared" si="3"/>
        <v>6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VLOOKUP($A36,'26.6'!$A$9:$W$200,23,0)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VLOOKUP($A37,'26.6'!$A$9:$W$200,23,0)</f>
        <v>0</v>
      </c>
      <c r="E37" s="18">
        <v>4</v>
      </c>
      <c r="F37" s="18"/>
      <c r="G37" s="18"/>
      <c r="H37" s="12">
        <f t="shared" si="3"/>
        <v>4</v>
      </c>
      <c r="I37" s="18">
        <v>2</v>
      </c>
      <c r="J37" s="18"/>
      <c r="K37" s="18"/>
      <c r="L37" s="12">
        <f t="shared" si="4"/>
        <v>2</v>
      </c>
      <c r="M37" s="18"/>
      <c r="N37" s="18"/>
      <c r="O37" s="18"/>
      <c r="P37" s="18"/>
      <c r="Q37" s="18"/>
      <c r="R37" s="14">
        <f t="shared" si="5"/>
        <v>0</v>
      </c>
      <c r="S37" s="18">
        <v>2</v>
      </c>
      <c r="T37" s="18"/>
      <c r="U37" s="12">
        <f t="shared" si="0"/>
        <v>2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VLOOKUP($A38,'26.6'!$A$9:$W$200,23,0)</f>
        <v>0</v>
      </c>
      <c r="E38" s="18">
        <v>6</v>
      </c>
      <c r="F38" s="18"/>
      <c r="G38" s="18"/>
      <c r="H38" s="12">
        <f t="shared" si="3"/>
        <v>6</v>
      </c>
      <c r="I38" s="18">
        <v>3</v>
      </c>
      <c r="J38" s="18"/>
      <c r="K38" s="18"/>
      <c r="L38" s="12">
        <f t="shared" si="4"/>
        <v>3</v>
      </c>
      <c r="M38" s="18"/>
      <c r="N38" s="18"/>
      <c r="O38" s="18"/>
      <c r="P38" s="18"/>
      <c r="Q38" s="18"/>
      <c r="R38" s="14">
        <f t="shared" si="5"/>
        <v>0</v>
      </c>
      <c r="S38" s="18">
        <v>3</v>
      </c>
      <c r="T38" s="18"/>
      <c r="U38" s="12">
        <f t="shared" si="0"/>
        <v>3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VLOOKUP($A39,'26.6'!$A$9:$W$200,23,0)</f>
        <v>0</v>
      </c>
      <c r="E39" s="18">
        <v>4</v>
      </c>
      <c r="F39" s="18"/>
      <c r="G39" s="18"/>
      <c r="H39" s="12">
        <f t="shared" si="3"/>
        <v>4</v>
      </c>
      <c r="I39" s="18">
        <v>3</v>
      </c>
      <c r="J39" s="18"/>
      <c r="K39" s="18"/>
      <c r="L39" s="12">
        <f t="shared" si="4"/>
        <v>3</v>
      </c>
      <c r="M39" s="18"/>
      <c r="N39" s="18"/>
      <c r="O39" s="18"/>
      <c r="P39" s="18"/>
      <c r="Q39" s="18"/>
      <c r="R39" s="14">
        <f t="shared" si="5"/>
        <v>0</v>
      </c>
      <c r="S39" s="18">
        <v>1</v>
      </c>
      <c r="T39" s="18"/>
      <c r="U39" s="12">
        <f t="shared" si="0"/>
        <v>1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VLOOKUP($A40,'26.6'!$A$9:$W$200,23,0)</f>
        <v>0</v>
      </c>
      <c r="E40" s="18">
        <v>6</v>
      </c>
      <c r="F40" s="18"/>
      <c r="G40" s="18"/>
      <c r="H40" s="12">
        <f t="shared" si="3"/>
        <v>6</v>
      </c>
      <c r="I40" s="18">
        <v>1</v>
      </c>
      <c r="J40" s="18"/>
      <c r="K40" s="18"/>
      <c r="L40" s="12">
        <f t="shared" si="4"/>
        <v>1</v>
      </c>
      <c r="M40" s="18"/>
      <c r="N40" s="18"/>
      <c r="O40" s="18"/>
      <c r="P40" s="18"/>
      <c r="Q40" s="18"/>
      <c r="R40" s="14">
        <f t="shared" si="5"/>
        <v>0</v>
      </c>
      <c r="S40" s="18">
        <v>5</v>
      </c>
      <c r="T40" s="18"/>
      <c r="U40" s="12">
        <f t="shared" si="0"/>
        <v>5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VLOOKUP($A41,'26.6'!$A$9:$W$200,23,0)</f>
        <v>0</v>
      </c>
      <c r="E41" s="18">
        <v>6</v>
      </c>
      <c r="F41" s="18"/>
      <c r="G41" s="18"/>
      <c r="H41" s="12">
        <f t="shared" si="3"/>
        <v>6</v>
      </c>
      <c r="I41" s="18">
        <v>5</v>
      </c>
      <c r="J41" s="18"/>
      <c r="K41" s="18"/>
      <c r="L41" s="12">
        <f t="shared" si="4"/>
        <v>5</v>
      </c>
      <c r="M41" s="18"/>
      <c r="N41" s="18"/>
      <c r="O41" s="18"/>
      <c r="P41" s="18"/>
      <c r="Q41" s="18"/>
      <c r="R41" s="14">
        <f t="shared" si="5"/>
        <v>0</v>
      </c>
      <c r="S41" s="18">
        <v>1</v>
      </c>
      <c r="T41" s="18"/>
      <c r="U41" s="12">
        <f t="shared" si="0"/>
        <v>1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VLOOKUP($A42,'26.6'!$A$9:$W$200,23,0)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VLOOKUP($A43,'26.6'!$A$9:$W$200,23,0)</f>
        <v>0</v>
      </c>
      <c r="E43" s="18">
        <v>5</v>
      </c>
      <c r="F43" s="18"/>
      <c r="G43" s="18"/>
      <c r="H43" s="12">
        <f t="shared" si="3"/>
        <v>5</v>
      </c>
      <c r="I43" s="18">
        <v>5</v>
      </c>
      <c r="J43" s="18"/>
      <c r="K43" s="18"/>
      <c r="L43" s="12">
        <f t="shared" si="4"/>
        <v>5</v>
      </c>
      <c r="M43" s="18"/>
      <c r="N43" s="18"/>
      <c r="O43" s="18"/>
      <c r="P43" s="18"/>
      <c r="Q43" s="18"/>
      <c r="R43" s="14">
        <f t="shared" si="5"/>
        <v>0</v>
      </c>
      <c r="S43" s="18"/>
      <c r="T43" s="18"/>
      <c r="U43" s="12">
        <f t="shared" si="0"/>
        <v>0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VLOOKUP($A44,'26.6'!$A$9:$W$200,23,0)</f>
        <v>0</v>
      </c>
      <c r="E44" s="18">
        <v>6</v>
      </c>
      <c r="F44" s="18"/>
      <c r="G44" s="18"/>
      <c r="H44" s="12">
        <f t="shared" si="3"/>
        <v>6</v>
      </c>
      <c r="I44" s="18">
        <v>6</v>
      </c>
      <c r="J44" s="18"/>
      <c r="K44" s="18"/>
      <c r="L44" s="12">
        <f t="shared" si="4"/>
        <v>6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VLOOKUP($A45,'26.6'!$A$9:$W$200,23,0)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VLOOKUP($A46,'26.6'!$A$9:$W$200,23,0)</f>
        <v>0</v>
      </c>
      <c r="E46" s="18">
        <v>10</v>
      </c>
      <c r="F46" s="18"/>
      <c r="G46" s="18"/>
      <c r="H46" s="12">
        <f t="shared" si="3"/>
        <v>10</v>
      </c>
      <c r="I46" s="18">
        <v>10</v>
      </c>
      <c r="J46" s="18"/>
      <c r="K46" s="18"/>
      <c r="L46" s="12">
        <f t="shared" si="4"/>
        <v>10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VLOOKUP($A47,'26.6'!$A$9:$W$200,23,0)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VLOOKUP($A48,'26.6'!$A$9:$W$200,23,0)</f>
        <v>0</v>
      </c>
      <c r="E48" s="18">
        <v>4</v>
      </c>
      <c r="F48" s="18"/>
      <c r="G48" s="18"/>
      <c r="H48" s="12">
        <f t="shared" si="3"/>
        <v>4</v>
      </c>
      <c r="I48" s="18">
        <v>2</v>
      </c>
      <c r="J48" s="18"/>
      <c r="K48" s="18"/>
      <c r="L48" s="12">
        <f t="shared" si="4"/>
        <v>2</v>
      </c>
      <c r="M48" s="18"/>
      <c r="N48" s="18"/>
      <c r="O48" s="18"/>
      <c r="P48" s="18"/>
      <c r="Q48" s="18"/>
      <c r="R48" s="14">
        <f t="shared" si="5"/>
        <v>0</v>
      </c>
      <c r="S48" s="18">
        <v>2</v>
      </c>
      <c r="T48" s="18"/>
      <c r="U48" s="12">
        <f t="shared" si="0"/>
        <v>2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VLOOKUP($A49,'26.6'!$A$9:$W$200,23,0)</f>
        <v>0</v>
      </c>
      <c r="E49" s="18">
        <v>6</v>
      </c>
      <c r="F49" s="18"/>
      <c r="G49" s="18"/>
      <c r="H49" s="12">
        <f t="shared" si="3"/>
        <v>6</v>
      </c>
      <c r="I49" s="18">
        <v>6</v>
      </c>
      <c r="J49" s="18"/>
      <c r="K49" s="18"/>
      <c r="L49" s="12">
        <f t="shared" si="4"/>
        <v>6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VLOOKUP($A50,'26.6'!$A$9:$W$200,23,0)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VLOOKUP($A51,'26.6'!$A$9:$W$200,23,0)</f>
        <v>0</v>
      </c>
      <c r="E51" s="18">
        <v>6</v>
      </c>
      <c r="F51" s="18"/>
      <c r="G51" s="18"/>
      <c r="H51" s="12">
        <f t="shared" si="3"/>
        <v>6</v>
      </c>
      <c r="I51" s="18">
        <v>6</v>
      </c>
      <c r="J51" s="18"/>
      <c r="K51" s="18"/>
      <c r="L51" s="12">
        <f t="shared" si="4"/>
        <v>6</v>
      </c>
      <c r="M51" s="18"/>
      <c r="N51" s="18"/>
      <c r="O51" s="18"/>
      <c r="P51" s="18"/>
      <c r="Q51" s="18"/>
      <c r="R51" s="14">
        <f t="shared" si="5"/>
        <v>0</v>
      </c>
      <c r="S51" s="18"/>
      <c r="T51" s="18"/>
      <c r="U51" s="12">
        <f t="shared" si="0"/>
        <v>0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VLOOKUP($A52,'26.6'!$A$9:$W$200,23,0)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VLOOKUP($A53,'26.6'!$A$9:$W$200,23,0)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VLOOKUP($A54,'26.6'!$A$9:$W$200,23,0)</f>
        <v>0</v>
      </c>
      <c r="E54" s="24">
        <v>4</v>
      </c>
      <c r="F54" s="24"/>
      <c r="G54" s="24"/>
      <c r="H54" s="12">
        <f t="shared" ref="H54:H55" si="6">SUM(E54:G54)</f>
        <v>4</v>
      </c>
      <c r="I54" s="24">
        <v>4</v>
      </c>
      <c r="J54" s="24"/>
      <c r="K54" s="24"/>
      <c r="L54" s="12">
        <f t="shared" si="4"/>
        <v>4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VLOOKUP($A55,'26.6'!$A$9:$W$200,23,0)</f>
        <v>0</v>
      </c>
      <c r="E55" s="18">
        <v>6</v>
      </c>
      <c r="F55" s="18"/>
      <c r="G55" s="18"/>
      <c r="H55" s="12">
        <f t="shared" si="6"/>
        <v>6</v>
      </c>
      <c r="I55" s="18">
        <v>3</v>
      </c>
      <c r="J55" s="18"/>
      <c r="K55" s="18"/>
      <c r="L55" s="12">
        <f t="shared" si="4"/>
        <v>3</v>
      </c>
      <c r="M55" s="18"/>
      <c r="N55" s="18"/>
      <c r="O55" s="18"/>
      <c r="P55" s="18"/>
      <c r="Q55" s="18"/>
      <c r="R55" s="14">
        <f t="shared" si="5"/>
        <v>0</v>
      </c>
      <c r="S55" s="18">
        <v>3</v>
      </c>
      <c r="T55" s="18"/>
      <c r="U55" s="12">
        <f t="shared" si="7"/>
        <v>3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VLOOKUP($A56,'26.6'!$A$9:$W$200,23,0)</f>
        <v>0</v>
      </c>
      <c r="E56" s="18">
        <v>6</v>
      </c>
      <c r="F56" s="18"/>
      <c r="G56" s="18"/>
      <c r="H56" s="12">
        <f t="shared" si="3"/>
        <v>6</v>
      </c>
      <c r="I56" s="18">
        <v>5</v>
      </c>
      <c r="J56" s="18"/>
      <c r="K56" s="18"/>
      <c r="L56" s="12">
        <f t="shared" si="4"/>
        <v>5</v>
      </c>
      <c r="M56" s="18"/>
      <c r="N56" s="18"/>
      <c r="O56" s="18"/>
      <c r="P56" s="18"/>
      <c r="Q56" s="18"/>
      <c r="R56" s="14">
        <f t="shared" si="5"/>
        <v>0</v>
      </c>
      <c r="S56" s="18">
        <v>1</v>
      </c>
      <c r="T56" s="18"/>
      <c r="U56" s="12">
        <f t="shared" si="7"/>
        <v>1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VLOOKUP($A57,'26.6'!$A$9:$W$200,23,0)</f>
        <v>0</v>
      </c>
      <c r="E57" s="18">
        <v>6</v>
      </c>
      <c r="F57" s="18"/>
      <c r="G57" s="18"/>
      <c r="H57" s="12">
        <f t="shared" si="3"/>
        <v>6</v>
      </c>
      <c r="I57" s="18">
        <v>5</v>
      </c>
      <c r="J57" s="18"/>
      <c r="K57" s="18"/>
      <c r="L57" s="12">
        <f t="shared" si="4"/>
        <v>5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VLOOKUP($A58,'26.6'!$A$9:$W$200,23,0)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VLOOKUP($A59,'26.6'!$A$9:$W$200,23,0)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VLOOKUP($A60,'26.6'!$A$9:$W$200,23,0)</f>
        <v>0</v>
      </c>
      <c r="E60" s="18">
        <v>6</v>
      </c>
      <c r="F60" s="18"/>
      <c r="G60" s="18"/>
      <c r="H60" s="12">
        <f t="shared" si="3"/>
        <v>6</v>
      </c>
      <c r="I60" s="18">
        <v>2</v>
      </c>
      <c r="J60" s="18"/>
      <c r="K60" s="18"/>
      <c r="L60" s="12">
        <f t="shared" si="4"/>
        <v>2</v>
      </c>
      <c r="M60" s="18"/>
      <c r="N60" s="18"/>
      <c r="O60" s="18"/>
      <c r="P60" s="18"/>
      <c r="Q60" s="18"/>
      <c r="R60" s="14">
        <f t="shared" si="5"/>
        <v>0</v>
      </c>
      <c r="S60" s="18">
        <v>4</v>
      </c>
      <c r="T60" s="18"/>
      <c r="U60" s="12">
        <f t="shared" si="7"/>
        <v>4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VLOOKUP($A61,'26.6'!$A$9:$W$200,23,0)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VLOOKUP($A62,'26.6'!$A$9:$W$200,23,0)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VLOOKUP($A63,'26.6'!$A$9:$W$200,23,0)</f>
        <v>3</v>
      </c>
      <c r="E63" s="18"/>
      <c r="F63" s="18"/>
      <c r="G63" s="18"/>
      <c r="H63" s="12">
        <f t="shared" ref="H63" si="10">SUM(E63:G63)</f>
        <v>0</v>
      </c>
      <c r="I63" s="18">
        <v>1</v>
      </c>
      <c r="J63" s="18"/>
      <c r="K63" s="18"/>
      <c r="L63" s="12">
        <f t="shared" si="4"/>
        <v>1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2</v>
      </c>
      <c r="W63" s="18">
        <v>2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VLOOKUP($A64,'26.6'!$A$9:$W$200,23,0)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VLOOKUP($A65,'26.6'!$A$9:$W$200,23,0)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VLOOKUP($A66,'26.6'!$A$9:$W$200,23,0)</f>
        <v>0</v>
      </c>
      <c r="E66" s="18">
        <v>5</v>
      </c>
      <c r="F66" s="18"/>
      <c r="G66" s="18"/>
      <c r="H66" s="12">
        <f t="shared" si="11"/>
        <v>5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5</v>
      </c>
      <c r="W66" s="18">
        <v>5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VLOOKUP($A67,'26.6'!$A$9:$W$200,23,0)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VLOOKUP($A68,'26.6'!$A$9:$W$200,23,0)</f>
        <v>0</v>
      </c>
      <c r="E68" s="18">
        <v>3</v>
      </c>
      <c r="F68" s="18"/>
      <c r="G68" s="18"/>
      <c r="H68" s="12">
        <f t="shared" ref="H68:H131" si="12">SUM(E68:G68)</f>
        <v>3</v>
      </c>
      <c r="I68" s="18">
        <v>3</v>
      </c>
      <c r="J68" s="18"/>
      <c r="K68" s="18"/>
      <c r="L68" s="12">
        <f t="shared" si="4"/>
        <v>3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VLOOKUP($A69,'26.6'!$A$9:$W$200,23,0)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VLOOKUP($A70,'26.6'!$A$9:$W$200,23,0)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VLOOKUP($A71,'26.6'!$A$9:$W$200,23,0)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VLOOKUP($A72,'26.6'!$A$9:$W$200,23,0)</f>
        <v>0</v>
      </c>
      <c r="E72" s="18">
        <v>3</v>
      </c>
      <c r="F72" s="18"/>
      <c r="G72" s="18"/>
      <c r="H72" s="12">
        <f t="shared" si="12"/>
        <v>3</v>
      </c>
      <c r="I72" s="18"/>
      <c r="J72" s="18"/>
      <c r="K72" s="18"/>
      <c r="L72" s="12">
        <f t="shared" si="4"/>
        <v>0</v>
      </c>
      <c r="M72" s="18"/>
      <c r="N72" s="18"/>
      <c r="O72" s="18"/>
      <c r="P72" s="18"/>
      <c r="Q72" s="18"/>
      <c r="R72" s="14">
        <f t="shared" si="5"/>
        <v>0</v>
      </c>
      <c r="S72" s="18">
        <v>3</v>
      </c>
      <c r="T72" s="18"/>
      <c r="U72" s="12">
        <f t="shared" si="13"/>
        <v>3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VLOOKUP($A73,'26.6'!$A$9:$W$200,23,0)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VLOOKUP($A74,'26.6'!$A$9:$W$200,23,0)</f>
        <v>4</v>
      </c>
      <c r="E74" s="18">
        <v>3</v>
      </c>
      <c r="F74" s="18"/>
      <c r="G74" s="18"/>
      <c r="H74" s="12">
        <f t="shared" ref="H74:H87" si="15">SUM(E74:G74)</f>
        <v>3</v>
      </c>
      <c r="I74" s="18">
        <v>2</v>
      </c>
      <c r="J74" s="18"/>
      <c r="K74" s="18"/>
      <c r="L74" s="12">
        <f t="shared" ref="L74:L137" si="16">SUM(I74:K74)</f>
        <v>2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4</v>
      </c>
      <c r="W74" s="18">
        <v>4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VLOOKUP($A75,'26.6'!$A$9:$W$200,23,0)</f>
        <v>4</v>
      </c>
      <c r="E75" s="18">
        <v>2</v>
      </c>
      <c r="F75" s="18"/>
      <c r="G75" s="18"/>
      <c r="H75" s="12">
        <f t="shared" si="15"/>
        <v>2</v>
      </c>
      <c r="I75" s="18">
        <v>3</v>
      </c>
      <c r="J75" s="18"/>
      <c r="K75" s="18"/>
      <c r="L75" s="12">
        <f t="shared" si="16"/>
        <v>3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3</v>
      </c>
      <c r="W75" s="18">
        <v>3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VLOOKUP($A76,'26.6'!$A$9:$W$200,23,0)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VLOOKUP($A77,'26.6'!$A$9:$W$200,23,0)</f>
        <v>0</v>
      </c>
      <c r="E77" s="18"/>
      <c r="F77" s="18"/>
      <c r="G77" s="18"/>
      <c r="H77" s="12">
        <f t="shared" si="15"/>
        <v>0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VLOOKUP($A78,'26.6'!$A$9:$W$200,23,0)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VLOOKUP($A79,'26.6'!$A$9:$W$200,23,0)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VLOOKUP($A80,'26.6'!$A$9:$W$200,23,0)</f>
        <v>0</v>
      </c>
      <c r="E80" s="18"/>
      <c r="F80" s="18"/>
      <c r="G80" s="18"/>
      <c r="H80" s="12">
        <f t="shared" si="15"/>
        <v>0</v>
      </c>
      <c r="I80" s="18"/>
      <c r="J80" s="18"/>
      <c r="K80" s="18"/>
      <c r="L80" s="12">
        <f t="shared" si="16"/>
        <v>0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0</v>
      </c>
      <c r="W80" s="18"/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VLOOKUP($A81,'26.6'!$A$9:$W$200,23,0)</f>
        <v>1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2</v>
      </c>
      <c r="W81" s="18">
        <v>2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VLOOKUP($A82,'26.6'!$A$9:$W$200,23,0)</f>
        <v>0</v>
      </c>
      <c r="E82" s="18"/>
      <c r="F82" s="18"/>
      <c r="G82" s="18"/>
      <c r="H82" s="12">
        <f t="shared" si="15"/>
        <v>0</v>
      </c>
      <c r="I82" s="18"/>
      <c r="J82" s="18"/>
      <c r="K82" s="18"/>
      <c r="L82" s="12">
        <f t="shared" si="16"/>
        <v>0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VLOOKUP($A83,'26.6'!$A$9:$W$200,23,0)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VLOOKUP($A84,'26.6'!$A$9:$W$200,23,0)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VLOOKUP($A85,'26.6'!$A$9:$W$200,23,0)</f>
        <v>4</v>
      </c>
      <c r="E85" s="18">
        <v>2</v>
      </c>
      <c r="F85" s="18"/>
      <c r="G85" s="18"/>
      <c r="H85" s="12">
        <f t="shared" si="15"/>
        <v>2</v>
      </c>
      <c r="I85" s="18">
        <v>2</v>
      </c>
      <c r="J85" s="18"/>
      <c r="K85" s="18"/>
      <c r="L85" s="12">
        <f t="shared" si="16"/>
        <v>2</v>
      </c>
      <c r="M85" s="18">
        <v>2</v>
      </c>
      <c r="N85" s="18"/>
      <c r="O85" s="18"/>
      <c r="P85" s="18"/>
      <c r="Q85" s="18"/>
      <c r="R85" s="14">
        <f t="shared" si="5"/>
        <v>2</v>
      </c>
      <c r="S85" s="18"/>
      <c r="T85" s="18"/>
      <c r="U85" s="12">
        <f t="shared" si="17"/>
        <v>0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VLOOKUP($A86,'26.6'!$A$9:$W$200,23,0)</f>
        <v>3</v>
      </c>
      <c r="E86" s="18">
        <v>1</v>
      </c>
      <c r="F86" s="18"/>
      <c r="G86" s="18"/>
      <c r="H86" s="12">
        <f t="shared" si="15"/>
        <v>1</v>
      </c>
      <c r="I86" s="18">
        <v>1</v>
      </c>
      <c r="J86" s="18"/>
      <c r="K86" s="18"/>
      <c r="L86" s="12">
        <f t="shared" si="16"/>
        <v>1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3</v>
      </c>
      <c r="W86" s="18">
        <v>3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VLOOKUP($A87,'26.6'!$A$9:$W$200,23,0)</f>
        <v>2</v>
      </c>
      <c r="E87" s="18">
        <v>2</v>
      </c>
      <c r="F87" s="18"/>
      <c r="G87" s="18"/>
      <c r="H87" s="12">
        <f t="shared" si="15"/>
        <v>2</v>
      </c>
      <c r="I87" s="18">
        <v>1</v>
      </c>
      <c r="J87" s="18"/>
      <c r="K87" s="18"/>
      <c r="L87" s="12">
        <f t="shared" si="16"/>
        <v>1</v>
      </c>
      <c r="M87" s="18">
        <v>1</v>
      </c>
      <c r="N87" s="18"/>
      <c r="O87" s="18"/>
      <c r="P87" s="18"/>
      <c r="Q87" s="18"/>
      <c r="R87" s="14">
        <f t="shared" ref="R87:R155" si="20">SUM(M87:Q87)</f>
        <v>1</v>
      </c>
      <c r="S87" s="18"/>
      <c r="T87" s="18"/>
      <c r="U87" s="12">
        <f t="shared" si="17"/>
        <v>0</v>
      </c>
      <c r="V87" s="12">
        <f t="shared" si="18"/>
        <v>2</v>
      </c>
      <c r="W87" s="18">
        <v>2</v>
      </c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VLOOKUP($A88,'26.6'!$A$9:$W$200,23,0)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VLOOKUP($A89,'26.6'!$A$9:$W$200,23,0)</f>
        <v>2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2</v>
      </c>
      <c r="W89" s="18">
        <v>2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VLOOKUP($A90,'26.6'!$A$9:$W$200,23,0)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VLOOKUP($A92,'26.6'!$A$9:$W$200,23,0)</f>
        <v>0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VLOOKUP($A93,'26.6'!$A$9:$W$200,23,0)</f>
        <v>2</v>
      </c>
      <c r="E93" s="18"/>
      <c r="F93" s="18"/>
      <c r="G93" s="18"/>
      <c r="H93" s="12">
        <f t="shared" si="12"/>
        <v>0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1</v>
      </c>
      <c r="W93" s="18">
        <v>1</v>
      </c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VLOOKUP($A94,'26.6'!$A$9:$W$200,23,0)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VLOOKUP($A95,'26.6'!$A$9:$W$200,23,0)</f>
        <v>0</v>
      </c>
      <c r="E95" s="18">
        <v>1</v>
      </c>
      <c r="F95" s="18"/>
      <c r="G95" s="18"/>
      <c r="H95" s="12">
        <f t="shared" si="12"/>
        <v>1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VLOOKUP($A96,'26.6'!$A$9:$W$200,23,0)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VLOOKUP($A97,'26.6'!$A$9:$W$200,23,0)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VLOOKUP($A98,'26.6'!$A$9:$W$200,23,0)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VLOOKUP($A99,'26.6'!$A$9:$W$200,23,0)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VLOOKUP($A100,'26.6'!$A$9:$W$200,23,0)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VLOOKUP($A101,'26.6'!$A$9:$W$200,23,0)</f>
        <v>0</v>
      </c>
      <c r="E101" s="18">
        <v>1</v>
      </c>
      <c r="F101" s="18"/>
      <c r="G101" s="18"/>
      <c r="H101" s="12">
        <f t="shared" si="12"/>
        <v>1</v>
      </c>
      <c r="I101" s="18">
        <v>1</v>
      </c>
      <c r="J101" s="18"/>
      <c r="K101" s="18"/>
      <c r="L101" s="12">
        <f t="shared" si="16"/>
        <v>1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VLOOKUP($A102,'26.6'!$A$9:$W$200,23,0)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VLOOKUP($A103,'26.6'!$A$9:$W$200,23,0)</f>
        <v>1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1</v>
      </c>
      <c r="W103" s="18">
        <v>1</v>
      </c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VLOOKUP($A104,'26.6'!$A$9:$W$200,23,0)</f>
        <v>0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0</v>
      </c>
      <c r="W104" s="18"/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VLOOKUP($A105,'26.6'!$A$9:$W$200,23,0)</f>
        <v>1</v>
      </c>
      <c r="E105" s="18">
        <v>1</v>
      </c>
      <c r="F105" s="18"/>
      <c r="G105" s="18"/>
      <c r="H105" s="12">
        <f t="shared" si="12"/>
        <v>1</v>
      </c>
      <c r="I105" s="18">
        <v>2</v>
      </c>
      <c r="J105" s="18"/>
      <c r="K105" s="18"/>
      <c r="L105" s="12">
        <f t="shared" si="16"/>
        <v>2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0</v>
      </c>
      <c r="W105" s="18"/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VLOOKUP($A106,'26.6'!$A$9:$W$200,23,0)</f>
        <v>1</v>
      </c>
      <c r="E106" s="18">
        <v>1</v>
      </c>
      <c r="F106" s="18"/>
      <c r="G106" s="18"/>
      <c r="H106" s="12">
        <f t="shared" si="12"/>
        <v>1</v>
      </c>
      <c r="I106" s="18">
        <v>1</v>
      </c>
      <c r="J106" s="18"/>
      <c r="K106" s="18"/>
      <c r="L106" s="12">
        <f t="shared" si="16"/>
        <v>1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1</v>
      </c>
      <c r="W106" s="18">
        <v>1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VLOOKUP($A107,'26.6'!$A$9:$W$200,23,0)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VLOOKUP($A108,'26.6'!$A$9:$W$200,23,0)</f>
        <v>3</v>
      </c>
      <c r="E108" s="18">
        <v>6</v>
      </c>
      <c r="F108" s="18"/>
      <c r="G108" s="18"/>
      <c r="H108" s="12">
        <f>SUM(E108:G108)</f>
        <v>6</v>
      </c>
      <c r="I108" s="18">
        <v>2</v>
      </c>
      <c r="J108" s="18"/>
      <c r="K108" s="18"/>
      <c r="L108" s="12">
        <f t="shared" si="16"/>
        <v>2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7</v>
      </c>
      <c r="W108" s="18">
        <v>7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VLOOKUP($A109,'26.6'!$A$9:$W$200,23,0)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VLOOKUP($A110,'26.6'!$A$9:$W$200,23,0)</f>
        <v>3</v>
      </c>
      <c r="E110" s="18">
        <v>6</v>
      </c>
      <c r="F110" s="18"/>
      <c r="G110" s="18"/>
      <c r="H110" s="12">
        <f>SUM(E110:G110)</f>
        <v>6</v>
      </c>
      <c r="I110" s="18">
        <v>9</v>
      </c>
      <c r="J110" s="18"/>
      <c r="K110" s="18"/>
      <c r="L110" s="12">
        <f t="shared" si="16"/>
        <v>9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VLOOKUP($A111,'26.6'!$A$9:$W$200,23,0)</f>
        <v>7</v>
      </c>
      <c r="E111" s="18"/>
      <c r="F111" s="18"/>
      <c r="G111" s="18"/>
      <c r="H111" s="12">
        <f t="shared" si="12"/>
        <v>0</v>
      </c>
      <c r="I111" s="18">
        <v>2</v>
      </c>
      <c r="J111" s="18"/>
      <c r="K111" s="18"/>
      <c r="L111" s="12">
        <f t="shared" si="16"/>
        <v>2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5</v>
      </c>
      <c r="W111" s="18">
        <v>5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VLOOKUP($A112,'26.6'!$A$9:$W$200,23,0)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VLOOKUP($A113,'26.6'!$A$9:$W$200,23,0)</f>
        <v>7</v>
      </c>
      <c r="E113" s="18"/>
      <c r="F113" s="18"/>
      <c r="G113" s="18"/>
      <c r="H113" s="12">
        <f t="shared" si="12"/>
        <v>0</v>
      </c>
      <c r="I113" s="18">
        <v>6</v>
      </c>
      <c r="J113" s="18"/>
      <c r="K113" s="18"/>
      <c r="L113" s="12">
        <f t="shared" si="16"/>
        <v>6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1</v>
      </c>
      <c r="W113" s="18">
        <v>1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VLOOKUP($A114,'26.6'!$A$9:$W$200,23,0)</f>
        <v>12</v>
      </c>
      <c r="E114" s="18"/>
      <c r="F114" s="18"/>
      <c r="G114" s="18"/>
      <c r="H114" s="12">
        <f>SUM(E114:G114)</f>
        <v>0</v>
      </c>
      <c r="I114" s="18">
        <v>7</v>
      </c>
      <c r="J114" s="18"/>
      <c r="K114" s="18"/>
      <c r="L114" s="12">
        <f t="shared" si="16"/>
        <v>7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5</v>
      </c>
      <c r="W114" s="18">
        <v>6</v>
      </c>
      <c r="X114" s="19">
        <f>W114-V114</f>
        <v>1</v>
      </c>
      <c r="Y114" s="98" t="s">
        <v>70</v>
      </c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VLOOKUP($A115,'26.6'!$A$9:$W$200,23,0)</f>
        <v>6</v>
      </c>
      <c r="E115" s="18"/>
      <c r="F115" s="18"/>
      <c r="G115" s="18"/>
      <c r="H115" s="12">
        <f>SUM(E115:G115)</f>
        <v>0</v>
      </c>
      <c r="I115" s="18">
        <v>7</v>
      </c>
      <c r="J115" s="18"/>
      <c r="K115" s="18"/>
      <c r="L115" s="12">
        <f t="shared" si="16"/>
        <v>7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-1</v>
      </c>
      <c r="W115" s="18"/>
      <c r="X115" s="19">
        <f>W115-V115</f>
        <v>1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VLOOKUP($A116,'26.6'!$A$9:$W$200,23,0)</f>
        <v>6</v>
      </c>
      <c r="E116" s="18"/>
      <c r="F116" s="18"/>
      <c r="G116" s="18"/>
      <c r="H116" s="12">
        <f>SUM(E116:G116)</f>
        <v>0</v>
      </c>
      <c r="I116" s="18">
        <v>4</v>
      </c>
      <c r="J116" s="18"/>
      <c r="K116" s="18"/>
      <c r="L116" s="12">
        <f t="shared" si="16"/>
        <v>4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2</v>
      </c>
      <c r="W116" s="18"/>
      <c r="X116" s="19">
        <f>W116-V116</f>
        <v>-2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VLOOKUP($A117,'26.6'!$A$9:$W$200,23,0)</f>
        <v>0</v>
      </c>
      <c r="E117" s="18"/>
      <c r="F117" s="18"/>
      <c r="G117" s="18"/>
      <c r="H117" s="12">
        <f t="shared" si="12"/>
        <v>0</v>
      </c>
      <c r="I117" s="18"/>
      <c r="J117" s="18"/>
      <c r="K117" s="18"/>
      <c r="L117" s="12">
        <f t="shared" si="16"/>
        <v>0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VLOOKUP($A118,'26.6'!$A$9:$W$200,23,0)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VLOOKUP($A119,'26.6'!$A$9:$W$200,23,0)</f>
        <v>12</v>
      </c>
      <c r="E119" s="18"/>
      <c r="F119" s="18"/>
      <c r="G119" s="18"/>
      <c r="H119" s="12">
        <f t="shared" ref="H119:H129" si="27">SUM(E119:G119)</f>
        <v>0</v>
      </c>
      <c r="I119" s="18">
        <v>4</v>
      </c>
      <c r="J119" s="18"/>
      <c r="K119" s="18"/>
      <c r="L119" s="12">
        <f t="shared" si="16"/>
        <v>4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8</v>
      </c>
      <c r="W119" s="18">
        <v>8</v>
      </c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VLOOKUP($A120,'26.6'!$A$9:$W$200,23,0)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VLOOKUP($A121,'26.6'!$A$9:$W$200,23,0)</f>
        <v>3</v>
      </c>
      <c r="E121" s="18">
        <v>64</v>
      </c>
      <c r="F121" s="18"/>
      <c r="G121" s="18"/>
      <c r="H121" s="12">
        <f t="shared" si="27"/>
        <v>64</v>
      </c>
      <c r="I121" s="18">
        <v>22</v>
      </c>
      <c r="J121" s="18"/>
      <c r="K121" s="18"/>
      <c r="L121" s="12">
        <f t="shared" si="16"/>
        <v>22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45</v>
      </c>
      <c r="W121" s="18">
        <v>45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VLOOKUP($A122,'26.6'!$A$9:$W$200,23,0)</f>
        <v>11</v>
      </c>
      <c r="E122" s="18"/>
      <c r="F122" s="18"/>
      <c r="G122" s="18"/>
      <c r="H122" s="12">
        <f t="shared" si="27"/>
        <v>0</v>
      </c>
      <c r="I122" s="18">
        <v>9</v>
      </c>
      <c r="J122" s="18"/>
      <c r="K122" s="18"/>
      <c r="L122" s="12">
        <f t="shared" si="16"/>
        <v>9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2</v>
      </c>
      <c r="W122" s="18">
        <v>2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VLOOKUP($A123,'26.6'!$A$9:$W$200,23,0)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VLOOKUP($A124,'26.6'!$A$9:$W$200,23,0)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VLOOKUP($A125,'26.6'!$A$9:$W$200,23,0)</f>
        <v>1</v>
      </c>
      <c r="E125" s="18"/>
      <c r="F125" s="18"/>
      <c r="G125" s="18"/>
      <c r="H125" s="12">
        <f t="shared" si="27"/>
        <v>0</v>
      </c>
      <c r="I125" s="18">
        <v>1</v>
      </c>
      <c r="J125" s="18"/>
      <c r="K125" s="18"/>
      <c r="L125" s="12">
        <f t="shared" si="16"/>
        <v>1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0</v>
      </c>
      <c r="W125" s="18"/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VLOOKUP($A126,'26.6'!$A$9:$W$200,23,0)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VLOOKUP($A127,'26.6'!$A$9:$W$200,23,0)</f>
        <v>0</v>
      </c>
      <c r="E127" s="18">
        <v>18</v>
      </c>
      <c r="F127" s="18"/>
      <c r="G127" s="18"/>
      <c r="H127" s="12">
        <f t="shared" si="27"/>
        <v>18</v>
      </c>
      <c r="I127" s="18">
        <v>3</v>
      </c>
      <c r="J127" s="18"/>
      <c r="K127" s="18"/>
      <c r="L127" s="12">
        <f t="shared" si="16"/>
        <v>3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15</v>
      </c>
      <c r="W127" s="18">
        <v>15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VLOOKUP($A128,'26.6'!$A$9:$W$200,23,0)</f>
        <v>11</v>
      </c>
      <c r="E128" s="18"/>
      <c r="F128" s="18"/>
      <c r="G128" s="18"/>
      <c r="H128" s="12">
        <f t="shared" si="27"/>
        <v>0</v>
      </c>
      <c r="I128" s="18">
        <v>8</v>
      </c>
      <c r="J128" s="18"/>
      <c r="K128" s="18"/>
      <c r="L128" s="12">
        <f t="shared" si="16"/>
        <v>8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3</v>
      </c>
      <c r="W128" s="18">
        <v>3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VLOOKUP($A129,'26.6'!$A$9:$W$200,23,0)</f>
        <v>10</v>
      </c>
      <c r="E129" s="18"/>
      <c r="F129" s="18"/>
      <c r="G129" s="18"/>
      <c r="H129" s="12">
        <f t="shared" si="27"/>
        <v>0</v>
      </c>
      <c r="I129" s="18">
        <v>10</v>
      </c>
      <c r="J129" s="18"/>
      <c r="K129" s="18"/>
      <c r="L129" s="12">
        <f t="shared" si="16"/>
        <v>10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0</v>
      </c>
      <c r="W129" s="18"/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VLOOKUP($A130,'26.6'!$A$9:$W$200,23,0)</f>
        <v>10</v>
      </c>
      <c r="E130" s="18">
        <v>28</v>
      </c>
      <c r="F130" s="18"/>
      <c r="G130" s="18"/>
      <c r="H130" s="12">
        <f t="shared" si="12"/>
        <v>28</v>
      </c>
      <c r="I130" s="18">
        <v>19</v>
      </c>
      <c r="J130" s="18"/>
      <c r="K130" s="18"/>
      <c r="L130" s="12">
        <f t="shared" si="16"/>
        <v>19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19</v>
      </c>
      <c r="W130" s="18">
        <v>19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VLOOKUP($A132,'26.6'!$A$9:$W$200,23,0)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VLOOKUP($A133,'26.6'!$A$9:$W$200,23,0)</f>
        <v>13</v>
      </c>
      <c r="E133" s="18"/>
      <c r="F133" s="18"/>
      <c r="G133" s="18"/>
      <c r="H133" s="12">
        <f t="shared" ref="H133:H156" si="31">SUM(E133:G133)</f>
        <v>0</v>
      </c>
      <c r="I133" s="18">
        <v>1</v>
      </c>
      <c r="J133" s="18"/>
      <c r="K133" s="18"/>
      <c r="L133" s="12">
        <f t="shared" si="16"/>
        <v>1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12</v>
      </c>
      <c r="W133" s="18">
        <v>12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VLOOKUP($A134,'26.6'!$A$9:$W$200,23,0)</f>
        <v>7</v>
      </c>
      <c r="E134" s="18"/>
      <c r="F134" s="18"/>
      <c r="G134" s="18"/>
      <c r="H134" s="12">
        <f t="shared" si="31"/>
        <v>0</v>
      </c>
      <c r="I134" s="18">
        <v>3</v>
      </c>
      <c r="J134" s="18"/>
      <c r="K134" s="18"/>
      <c r="L134" s="12">
        <f t="shared" si="16"/>
        <v>3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4</v>
      </c>
      <c r="W134" s="18">
        <v>4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VLOOKUP($A135,'26.6'!$A$9:$W$200,23,0)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VLOOKUP($A136,'26.6'!$A$9:$W$200,23,0)</f>
        <v>23</v>
      </c>
      <c r="E136" s="18"/>
      <c r="F136" s="18"/>
      <c r="G136" s="18"/>
      <c r="H136" s="12">
        <f>SUM(E136:G136)</f>
        <v>0</v>
      </c>
      <c r="I136" s="18"/>
      <c r="J136" s="18"/>
      <c r="K136" s="18"/>
      <c r="L136" s="12">
        <f t="shared" si="16"/>
        <v>0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23</v>
      </c>
      <c r="W136" s="18">
        <v>23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VLOOKUP($A137,'26.6'!$A$9:$W$200,23,0)</f>
        <v>16</v>
      </c>
      <c r="E137" s="18"/>
      <c r="F137" s="18"/>
      <c r="G137" s="18"/>
      <c r="H137" s="12">
        <f>SUM(E137:G137)</f>
        <v>0</v>
      </c>
      <c r="I137" s="18">
        <v>3</v>
      </c>
      <c r="J137" s="18"/>
      <c r="K137" s="18"/>
      <c r="L137" s="12">
        <f t="shared" si="16"/>
        <v>3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13</v>
      </c>
      <c r="W137" s="18">
        <v>13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VLOOKUP($A138,'26.6'!$A$9:$W$200,23,0)</f>
        <v>10</v>
      </c>
      <c r="E138" s="18"/>
      <c r="F138" s="18"/>
      <c r="G138" s="18"/>
      <c r="H138" s="12">
        <f>SUM(E138:G138)</f>
        <v>0</v>
      </c>
      <c r="I138" s="18">
        <v>2</v>
      </c>
      <c r="J138" s="18"/>
      <c r="K138" s="18"/>
      <c r="L138" s="12">
        <f t="shared" ref="L138:L198" si="35">SUM(I138:K138)</f>
        <v>2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8</v>
      </c>
      <c r="W138" s="18">
        <v>8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VLOOKUP($A139,'26.6'!$A$9:$W$200,23,0)</f>
        <v>9</v>
      </c>
      <c r="E139" s="18"/>
      <c r="F139" s="18"/>
      <c r="G139" s="18"/>
      <c r="H139" s="12">
        <f t="shared" ref="H139" si="36">SUM(E139:G139)</f>
        <v>0</v>
      </c>
      <c r="I139" s="18">
        <v>1</v>
      </c>
      <c r="J139" s="18"/>
      <c r="K139" s="18"/>
      <c r="L139" s="12">
        <f t="shared" si="35"/>
        <v>1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8</v>
      </c>
      <c r="W139" s="18">
        <v>8</v>
      </c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VLOOKUP($A140,'26.6'!$A$9:$W$200,23,0)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VLOOKUP($A141,'26.6'!$A$9:$W$200,23,0)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VLOOKUP($A142,'26.6'!$A$9:$W$200,23,0)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VLOOKUP($A143,'26.6'!$A$9:$W$200,23,0)</f>
        <v>7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7</v>
      </c>
      <c r="W143" s="18">
        <v>7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VLOOKUP($A144,'26.6'!$A$9:$W$200,23,0)</f>
        <v>10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VLOOKUP($A145,'26.6'!$A$9:$W$200,23,0)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VLOOKUP($A146,'26.6'!$A$9:$W$200,23,0)</f>
        <v>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VLOOKUP($A147,'26.6'!$A$9:$W$200,23,0)</f>
        <v>5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5</v>
      </c>
      <c r="W147" s="18">
        <v>5</v>
      </c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VLOOKUP($A148,'26.6'!$A$9:$W$200,23,0)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VLOOKUP($A149,'26.6'!$A$9:$W$200,23,0)</f>
        <v>11</v>
      </c>
      <c r="E149" s="18"/>
      <c r="F149" s="18"/>
      <c r="G149" s="18"/>
      <c r="H149" s="12">
        <f t="shared" si="31"/>
        <v>0</v>
      </c>
      <c r="I149" s="18">
        <v>2</v>
      </c>
      <c r="J149" s="18"/>
      <c r="K149" s="18"/>
      <c r="L149" s="12">
        <f t="shared" si="35"/>
        <v>2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9</v>
      </c>
      <c r="W149" s="18">
        <v>9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VLOOKUP($A150,'26.6'!$A$9:$W$200,23,0)</f>
        <v>5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5</v>
      </c>
      <c r="W150" s="18">
        <v>5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VLOOKUP($A151,'26.6'!$A$9:$W$200,23,0)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VLOOKUP($A152,'26.6'!$A$9:$W$200,23,0)</f>
        <v>4</v>
      </c>
      <c r="E152" s="18"/>
      <c r="F152" s="18"/>
      <c r="G152" s="18"/>
      <c r="H152" s="12">
        <f t="shared" si="31"/>
        <v>0</v>
      </c>
      <c r="I152" s="18">
        <v>1</v>
      </c>
      <c r="J152" s="18"/>
      <c r="K152" s="18"/>
      <c r="L152" s="12">
        <f t="shared" si="35"/>
        <v>1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3</v>
      </c>
      <c r="W152" s="18">
        <v>3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VLOOKUP($A153,'26.6'!$A$9:$W$200,23,0)</f>
        <v>6</v>
      </c>
      <c r="E153" s="18"/>
      <c r="F153" s="18"/>
      <c r="G153" s="18"/>
      <c r="H153" s="12">
        <f t="shared" si="31"/>
        <v>0</v>
      </c>
      <c r="I153" s="18">
        <v>1</v>
      </c>
      <c r="J153" s="18"/>
      <c r="K153" s="18"/>
      <c r="L153" s="12">
        <f t="shared" si="35"/>
        <v>1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5</v>
      </c>
      <c r="W153" s="18">
        <v>5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VLOOKUP($A154,'26.6'!$A$9:$W$200,23,0)</f>
        <v>52</v>
      </c>
      <c r="E154" s="18"/>
      <c r="F154" s="18"/>
      <c r="G154" s="18"/>
      <c r="H154" s="12">
        <f t="shared" si="31"/>
        <v>0</v>
      </c>
      <c r="I154" s="18">
        <v>6</v>
      </c>
      <c r="J154" s="18"/>
      <c r="K154" s="18"/>
      <c r="L154" s="12">
        <f t="shared" si="35"/>
        <v>6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46</v>
      </c>
      <c r="W154" s="18">
        <v>46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VLOOKUP($A155,'26.6'!$A$9:$W$200,23,0)</f>
        <v>22</v>
      </c>
      <c r="E155" s="18"/>
      <c r="F155" s="18"/>
      <c r="G155" s="18"/>
      <c r="H155" s="12">
        <f t="shared" si="31"/>
        <v>0</v>
      </c>
      <c r="I155" s="18">
        <v>11</v>
      </c>
      <c r="J155" s="18"/>
      <c r="K155" s="18"/>
      <c r="L155" s="12">
        <f t="shared" si="35"/>
        <v>11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11</v>
      </c>
      <c r="W155" s="18">
        <v>11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VLOOKUP($A156,'26.6'!$A$9:$W$200,23,0)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VLOOKUP($A157,'26.6'!$A$9:$W$200,23,0)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VLOOKUP($A158,'26.6'!$A$9:$W$200,23,0)</f>
        <v>0</v>
      </c>
      <c r="E158" s="18">
        <v>3</v>
      </c>
      <c r="F158" s="18"/>
      <c r="G158" s="18"/>
      <c r="H158" s="12">
        <f t="shared" ref="H158:H197" si="41">SUM(E158:G158)</f>
        <v>3</v>
      </c>
      <c r="I158" s="18">
        <v>3</v>
      </c>
      <c r="J158" s="18"/>
      <c r="K158" s="18"/>
      <c r="L158" s="12">
        <f t="shared" si="35"/>
        <v>3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VLOOKUP($A159,'26.6'!$A$9:$W$200,23,0)</f>
        <v>0</v>
      </c>
      <c r="E159" s="18">
        <v>4</v>
      </c>
      <c r="F159" s="18"/>
      <c r="G159" s="18"/>
      <c r="H159" s="12">
        <f t="shared" si="41"/>
        <v>4</v>
      </c>
      <c r="I159" s="18">
        <v>4</v>
      </c>
      <c r="J159" s="18"/>
      <c r="K159" s="18"/>
      <c r="L159" s="12">
        <f t="shared" si="35"/>
        <v>4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VLOOKUP($A160,'26.6'!$A$9:$W$200,23,0)</f>
        <v>0</v>
      </c>
      <c r="E160" s="18">
        <v>3</v>
      </c>
      <c r="F160" s="18"/>
      <c r="G160" s="18"/>
      <c r="H160" s="12">
        <f t="shared" si="41"/>
        <v>3</v>
      </c>
      <c r="I160" s="18">
        <v>3</v>
      </c>
      <c r="J160" s="18"/>
      <c r="K160" s="18"/>
      <c r="L160" s="12">
        <f t="shared" si="35"/>
        <v>3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VLOOKUP($A161,'26.6'!$A$9:$W$200,23,0)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VLOOKUP($A162,'26.6'!$A$9:$W$200,23,0)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VLOOKUP($A163,'26.6'!$A$9:$W$200,23,0)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VLOOKUP($A164,'26.6'!$A$9:$W$200,23,0)</f>
        <v>0</v>
      </c>
      <c r="E164" s="18">
        <v>7</v>
      </c>
      <c r="F164" s="18"/>
      <c r="G164" s="18"/>
      <c r="H164" s="12">
        <f t="shared" si="41"/>
        <v>7</v>
      </c>
      <c r="I164" s="18">
        <v>7</v>
      </c>
      <c r="J164" s="18"/>
      <c r="K164" s="18"/>
      <c r="L164" s="12">
        <f t="shared" si="35"/>
        <v>7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VLOOKUP($A165,'26.6'!$A$9:$W$200,23,0)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VLOOKUP($A166,'26.6'!$A$9:$W$200,23,0)</f>
        <v>0</v>
      </c>
      <c r="E166" s="18"/>
      <c r="F166" s="18"/>
      <c r="G166" s="18"/>
      <c r="H166" s="12">
        <f t="shared" si="41"/>
        <v>0</v>
      </c>
      <c r="I166" s="18"/>
      <c r="J166" s="18"/>
      <c r="K166" s="18"/>
      <c r="L166" s="12">
        <f t="shared" si="35"/>
        <v>0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VLOOKUP($A167,'26.6'!$A$9:$W$200,23,0)</f>
        <v>0</v>
      </c>
      <c r="E167" s="18"/>
      <c r="F167" s="18"/>
      <c r="G167" s="18"/>
      <c r="H167" s="12">
        <f>SUM(E167:G167)</f>
        <v>0</v>
      </c>
      <c r="I167" s="18"/>
      <c r="J167" s="18"/>
      <c r="K167" s="18"/>
      <c r="L167" s="12">
        <f t="shared" si="35"/>
        <v>0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VLOOKUP($A168,'26.6'!$A$9:$W$200,23,0)</f>
        <v>0</v>
      </c>
      <c r="E168" s="18">
        <v>2</v>
      </c>
      <c r="F168" s="18"/>
      <c r="G168" s="18"/>
      <c r="H168" s="12">
        <f>SUM(E168:G168)</f>
        <v>2</v>
      </c>
      <c r="I168" s="18">
        <v>2</v>
      </c>
      <c r="J168" s="18"/>
      <c r="K168" s="18"/>
      <c r="L168" s="12">
        <f t="shared" si="35"/>
        <v>2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VLOOKUP($A169,'26.6'!$A$9:$W$200,23,0)</f>
        <v>0</v>
      </c>
      <c r="E169" s="18">
        <v>6</v>
      </c>
      <c r="F169" s="18"/>
      <c r="G169" s="18"/>
      <c r="H169" s="12">
        <f>SUM(E169:G169)</f>
        <v>6</v>
      </c>
      <c r="I169" s="18">
        <v>6</v>
      </c>
      <c r="J169" s="18"/>
      <c r="K169" s="18"/>
      <c r="L169" s="12">
        <f t="shared" si="35"/>
        <v>6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VLOOKUP($A170,'26.6'!$A$9:$W$200,23,0)</f>
        <v>0</v>
      </c>
      <c r="E170" s="18">
        <v>1</v>
      </c>
      <c r="F170" s="18"/>
      <c r="G170" s="18"/>
      <c r="H170" s="12">
        <f>SUM(E170:G170)</f>
        <v>1</v>
      </c>
      <c r="I170" s="18">
        <v>1</v>
      </c>
      <c r="J170" s="18"/>
      <c r="K170" s="18"/>
      <c r="L170" s="12">
        <f t="shared" si="35"/>
        <v>1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VLOOKUP($A171,'26.6'!$A$9:$W$200,23,0)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VLOOKUP($A172,'26.6'!$A$9:$W$200,23,0)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VLOOKUP($A173,'26.6'!$A$9:$W$200,23,0)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VLOOKUP($A174,'26.6'!$A$9:$W$200,23,0)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VLOOKUP($A175,'26.6'!$A$9:$W$200,23,0)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VLOOKUP($A176,'26.6'!$A$9:$W$200,23,0)</f>
        <v>19</v>
      </c>
      <c r="E176" s="18"/>
      <c r="F176" s="18"/>
      <c r="G176" s="18"/>
      <c r="H176" s="12">
        <f>SUM(E176:G176)</f>
        <v>0</v>
      </c>
      <c r="I176" s="18">
        <v>1</v>
      </c>
      <c r="J176" s="18"/>
      <c r="K176" s="18"/>
      <c r="L176" s="12">
        <f t="shared" si="35"/>
        <v>1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18</v>
      </c>
      <c r="W176" s="18">
        <v>18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VLOOKUP($A177,'26.6'!$A$9:$W$200,23,0)</f>
        <v>111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110</v>
      </c>
      <c r="W177" s="18">
        <v>110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VLOOKUP($A178,'26.6'!$A$9:$W$200,23,0)</f>
        <v>197</v>
      </c>
      <c r="E178" s="18"/>
      <c r="F178" s="18"/>
      <c r="G178" s="18"/>
      <c r="H178" s="12">
        <f t="shared" si="41"/>
        <v>0</v>
      </c>
      <c r="I178" s="18">
        <v>7</v>
      </c>
      <c r="J178" s="18"/>
      <c r="K178" s="18"/>
      <c r="L178" s="12">
        <f t="shared" si="35"/>
        <v>7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190</v>
      </c>
      <c r="W178" s="18">
        <v>190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VLOOKUP($A179,'26.6'!$A$9:$W$200,23,0)</f>
        <v>0</v>
      </c>
      <c r="E179" s="18"/>
      <c r="F179" s="18"/>
      <c r="G179" s="18"/>
      <c r="H179" s="12">
        <f t="shared" si="41"/>
        <v>0</v>
      </c>
      <c r="I179" s="18"/>
      <c r="J179" s="18"/>
      <c r="K179" s="18"/>
      <c r="L179" s="12">
        <f t="shared" si="35"/>
        <v>0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VLOOKUP($A180,'26.6'!$A$9:$W$200,23,0)</f>
        <v>0</v>
      </c>
      <c r="E180" s="18">
        <v>2</v>
      </c>
      <c r="F180" s="18"/>
      <c r="G180" s="18"/>
      <c r="H180" s="12">
        <f t="shared" si="41"/>
        <v>2</v>
      </c>
      <c r="I180" s="18">
        <v>2</v>
      </c>
      <c r="J180" s="18"/>
      <c r="K180" s="18"/>
      <c r="L180" s="12">
        <f t="shared" si="35"/>
        <v>2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VLOOKUP($A181,'26.6'!$A$9:$W$200,23,0)</f>
        <v>0</v>
      </c>
      <c r="E181" s="18">
        <v>2</v>
      </c>
      <c r="F181" s="18"/>
      <c r="G181" s="18"/>
      <c r="H181" s="12">
        <f t="shared" si="41"/>
        <v>2</v>
      </c>
      <c r="I181" s="18">
        <v>2</v>
      </c>
      <c r="J181" s="18"/>
      <c r="K181" s="18"/>
      <c r="L181" s="12">
        <f t="shared" si="35"/>
        <v>2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VLOOKUP($A182,'26.6'!$A$9:$W$200,23,0)</f>
        <v>0</v>
      </c>
      <c r="E182" s="18">
        <v>1</v>
      </c>
      <c r="F182" s="18"/>
      <c r="G182" s="18"/>
      <c r="H182" s="12">
        <f t="shared" si="41"/>
        <v>1</v>
      </c>
      <c r="I182" s="18">
        <v>1</v>
      </c>
      <c r="J182" s="18"/>
      <c r="K182" s="18"/>
      <c r="L182" s="12">
        <f t="shared" si="35"/>
        <v>1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VLOOKUP($A183,'26.6'!$A$9:$W$200,23,0)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VLOOKUP($A184,'26.6'!$A$9:$W$200,23,0)</f>
        <v>30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29</v>
      </c>
      <c r="W184" s="18">
        <v>29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VLOOKUP($A185,'26.6'!$A$9:$W$200,23,0)</f>
        <v>61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60</v>
      </c>
      <c r="W185" s="18">
        <f>13+47</f>
        <v>60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VLOOKUP($A186,'26.6'!$A$9:$W$200,23,0)</f>
        <v>66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66</v>
      </c>
      <c r="W186" s="18">
        <f>18+48</f>
        <v>66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VLOOKUP($A187,'26.6'!$A$9:$W$200,23,0)</f>
        <v>207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207</v>
      </c>
      <c r="W187" s="18">
        <v>207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VLOOKUP($A188,'26.6'!$A$9:$W$200,23,0)</f>
        <v>68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68</v>
      </c>
      <c r="W188" s="18">
        <v>68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VLOOKUP($A189,'26.6'!$A$9:$W$200,23,0)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VLOOKUP($A190,'26.6'!$A$9:$W$200,23,0)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VLOOKUP($A191,'26.6'!$A$9:$W$200,23,0)</f>
        <v>0</v>
      </c>
      <c r="E191" s="18"/>
      <c r="F191" s="18"/>
      <c r="G191" s="18"/>
      <c r="H191" s="12">
        <f t="shared" si="41"/>
        <v>0</v>
      </c>
      <c r="I191" s="18"/>
      <c r="J191" s="18"/>
      <c r="K191" s="18"/>
      <c r="L191" s="12">
        <f t="shared" si="35"/>
        <v>0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VLOOKUP($A192,'26.6'!$A$9:$W$200,23,0)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VLOOKUP($A193,'26.6'!$A$9:$W$200,23,0)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VLOOKUP($A194,'26.6'!$A$9:$W$200,23,0)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VLOOKUP($A195,'26.6'!$A$9:$W$200,23,0)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VLOOKUP($A196,'26.6'!$A$9:$W$200,23,0)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VLOOKUP($A197,'26.6'!$A$9:$W$200,23,0)</f>
        <v>0</v>
      </c>
      <c r="E197" s="18">
        <v>2</v>
      </c>
      <c r="F197" s="18"/>
      <c r="G197" s="18"/>
      <c r="H197" s="12">
        <f t="shared" si="41"/>
        <v>2</v>
      </c>
      <c r="I197" s="18">
        <v>2</v>
      </c>
      <c r="J197" s="18"/>
      <c r="K197" s="18"/>
      <c r="L197" s="12">
        <f t="shared" si="35"/>
        <v>2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1153</v>
      </c>
      <c r="E200" s="34"/>
      <c r="F200" s="34"/>
      <c r="G200" s="34"/>
      <c r="H200" s="34"/>
      <c r="I200" s="33">
        <f>SUM(I9:I198)</f>
        <v>475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4</v>
      </c>
      <c r="S200" s="33">
        <f>SUM(S9:S198)</f>
        <v>41</v>
      </c>
      <c r="T200" s="34"/>
      <c r="U200" s="34"/>
      <c r="V200" s="35"/>
      <c r="W200" s="33">
        <f>SUM(W9:W198)</f>
        <v>1108</v>
      </c>
      <c r="X200" s="33">
        <f>SUM(X9:X198)</f>
        <v>0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Y74:Y75"/>
    <mergeCell ref="Y114:Y116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163" priority="34" stopIfTrue="1"/>
  </conditionalFormatting>
  <conditionalFormatting sqref="B132">
    <cfRule type="duplicateValues" dxfId="162" priority="33" stopIfTrue="1"/>
  </conditionalFormatting>
  <conditionalFormatting sqref="B118">
    <cfRule type="duplicateValues" dxfId="161" priority="32" stopIfTrue="1"/>
  </conditionalFormatting>
  <conditionalFormatting sqref="B198">
    <cfRule type="duplicateValues" dxfId="160" priority="31" stopIfTrue="1"/>
  </conditionalFormatting>
  <conditionalFormatting sqref="B201:B274">
    <cfRule type="duplicateValues" dxfId="159" priority="30" stopIfTrue="1"/>
  </conditionalFormatting>
  <conditionalFormatting sqref="B200">
    <cfRule type="duplicateValues" dxfId="158" priority="29" stopIfTrue="1"/>
  </conditionalFormatting>
  <conditionalFormatting sqref="I202">
    <cfRule type="duplicateValues" dxfId="157" priority="28" stopIfTrue="1"/>
  </conditionalFormatting>
  <conditionalFormatting sqref="I202">
    <cfRule type="duplicateValues" dxfId="156" priority="25" stopIfTrue="1"/>
    <cfRule type="duplicateValues" dxfId="155" priority="26" stopIfTrue="1"/>
    <cfRule type="duplicateValues" dxfId="154" priority="27" stopIfTrue="1"/>
  </conditionalFormatting>
  <conditionalFormatting sqref="B20">
    <cfRule type="duplicateValues" dxfId="153" priority="19" stopIfTrue="1"/>
  </conditionalFormatting>
  <conditionalFormatting sqref="B20">
    <cfRule type="duplicateValues" dxfId="152" priority="20" stopIfTrue="1"/>
  </conditionalFormatting>
  <conditionalFormatting sqref="B20">
    <cfRule type="duplicateValues" dxfId="151" priority="21" stopIfTrue="1"/>
  </conditionalFormatting>
  <conditionalFormatting sqref="B20">
    <cfRule type="duplicateValues" dxfId="150" priority="22" stopIfTrue="1"/>
    <cfRule type="duplicateValues" dxfId="149" priority="23" stopIfTrue="1"/>
    <cfRule type="duplicateValues" dxfId="148" priority="24" stopIfTrue="1"/>
  </conditionalFormatting>
  <conditionalFormatting sqref="A20:A25">
    <cfRule type="duplicateValues" dxfId="147" priority="18" stopIfTrue="1"/>
  </conditionalFormatting>
  <conditionalFormatting sqref="A26">
    <cfRule type="duplicateValues" dxfId="146" priority="17" stopIfTrue="1"/>
  </conditionalFormatting>
  <conditionalFormatting sqref="A27">
    <cfRule type="duplicateValues" dxfId="145" priority="16" stopIfTrue="1"/>
  </conditionalFormatting>
  <conditionalFormatting sqref="A28">
    <cfRule type="duplicateValues" dxfId="144" priority="15" stopIfTrue="1"/>
  </conditionalFormatting>
  <conditionalFormatting sqref="A29">
    <cfRule type="duplicateValues" dxfId="143" priority="14" stopIfTrue="1"/>
  </conditionalFormatting>
  <conditionalFormatting sqref="A30">
    <cfRule type="duplicateValues" dxfId="142" priority="13" stopIfTrue="1"/>
  </conditionalFormatting>
  <conditionalFormatting sqref="B275:B65318 B200 B5 B8:B19 B119:B131 B21:B117 B133:B197">
    <cfRule type="duplicateValues" dxfId="141" priority="35" stopIfTrue="1"/>
  </conditionalFormatting>
  <conditionalFormatting sqref="B275:B65318 B200 B5 B8:B19 B102:B117 B119:B131 B21:B99 B133:B197">
    <cfRule type="duplicateValues" dxfId="140" priority="36" stopIfTrue="1"/>
  </conditionalFormatting>
  <conditionalFormatting sqref="A200:A65318 A1:A5 A8:A19 A31:A198">
    <cfRule type="duplicateValues" dxfId="139" priority="37" stopIfTrue="1"/>
  </conditionalFormatting>
  <conditionalFormatting sqref="B200:B65318 B5 B8:B19 B21:B198">
    <cfRule type="duplicateValues" dxfId="138" priority="38" stopIfTrue="1"/>
  </conditionalFormatting>
  <conditionalFormatting sqref="B200:B65318 B1:B5 B8:B19 B21:B198">
    <cfRule type="duplicateValues" dxfId="137" priority="39" stopIfTrue="1"/>
    <cfRule type="duplicateValues" dxfId="136" priority="40" stopIfTrue="1"/>
    <cfRule type="duplicateValues" dxfId="135" priority="41" stopIfTrue="1"/>
  </conditionalFormatting>
  <conditionalFormatting sqref="Y17">
    <cfRule type="duplicateValues" dxfId="134" priority="7" stopIfTrue="1"/>
  </conditionalFormatting>
  <conditionalFormatting sqref="Y17">
    <cfRule type="duplicateValues" dxfId="133" priority="8" stopIfTrue="1"/>
  </conditionalFormatting>
  <conditionalFormatting sqref="Y17">
    <cfRule type="duplicateValues" dxfId="132" priority="9" stopIfTrue="1"/>
  </conditionalFormatting>
  <conditionalFormatting sqref="Y17">
    <cfRule type="duplicateValues" dxfId="131" priority="10" stopIfTrue="1"/>
    <cfRule type="duplicateValues" dxfId="130" priority="11" stopIfTrue="1"/>
    <cfRule type="duplicateValues" dxfId="129" priority="12" stopIfTrue="1"/>
  </conditionalFormatting>
  <conditionalFormatting sqref="Y13">
    <cfRule type="duplicateValues" dxfId="128" priority="1" stopIfTrue="1"/>
  </conditionalFormatting>
  <conditionalFormatting sqref="Y13">
    <cfRule type="duplicateValues" dxfId="127" priority="2" stopIfTrue="1"/>
  </conditionalFormatting>
  <conditionalFormatting sqref="Y13">
    <cfRule type="duplicateValues" dxfId="126" priority="3" stopIfTrue="1"/>
  </conditionalFormatting>
  <conditionalFormatting sqref="Y13">
    <cfRule type="duplicateValues" dxfId="125" priority="4" stopIfTrue="1"/>
    <cfRule type="duplicateValues" dxfId="124" priority="5" stopIfTrue="1"/>
    <cfRule type="duplicateValues" dxfId="12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107" activePane="bottomLeft" state="frozen"/>
      <selection activeCell="M32" sqref="M32"/>
      <selection pane="bottomLeft" activeCell="Y113" sqref="Y113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74" t="s">
        <v>3</v>
      </c>
      <c r="B4" s="5">
        <v>42549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6" t="s">
        <v>29</v>
      </c>
      <c r="P7" s="76" t="s">
        <v>30</v>
      </c>
      <c r="Q7" s="75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VLOOKUP($A9,'27.6'!$A$9:$W$200,23,0)</f>
        <v>0</v>
      </c>
      <c r="E9" s="18">
        <v>10</v>
      </c>
      <c r="F9" s="18"/>
      <c r="G9" s="18"/>
      <c r="H9" s="12">
        <f>SUM(E9:G9)</f>
        <v>10</v>
      </c>
      <c r="I9" s="18">
        <v>9</v>
      </c>
      <c r="J9" s="18"/>
      <c r="K9" s="18"/>
      <c r="L9" s="12">
        <f>SUM(I9:K9)</f>
        <v>9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1</v>
      </c>
      <c r="W9" s="18"/>
      <c r="X9" s="52">
        <f t="shared" ref="X9:X52" si="2">W9-V9</f>
        <v>-1</v>
      </c>
      <c r="Y9" s="3" t="s">
        <v>239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VLOOKUP($A10,'27.6'!$A$9:$W$200,23,0)</f>
        <v>0</v>
      </c>
      <c r="E10" s="18">
        <v>12</v>
      </c>
      <c r="F10" s="18"/>
      <c r="G10" s="18"/>
      <c r="H10" s="12">
        <f t="shared" ref="H10:H61" si="3">SUM(E10:G10)</f>
        <v>12</v>
      </c>
      <c r="I10" s="18">
        <v>10</v>
      </c>
      <c r="J10" s="18"/>
      <c r="K10" s="18"/>
      <c r="L10" s="12">
        <f t="shared" ref="L10:L73" si="4">SUM(I10:K10)</f>
        <v>10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/>
      <c r="T10" s="18"/>
      <c r="U10" s="12">
        <f t="shared" si="0"/>
        <v>0</v>
      </c>
      <c r="V10" s="12">
        <f t="shared" si="1"/>
        <v>2</v>
      </c>
      <c r="W10" s="18"/>
      <c r="X10" s="19">
        <f t="shared" si="2"/>
        <v>-2</v>
      </c>
      <c r="Y10" s="3" t="s">
        <v>43</v>
      </c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VLOOKUP($A11,'27.6'!$A$9:$W$200,23,0)</f>
        <v>0</v>
      </c>
      <c r="E11" s="18">
        <v>10</v>
      </c>
      <c r="F11" s="18"/>
      <c r="G11" s="18"/>
      <c r="H11" s="12">
        <f t="shared" si="3"/>
        <v>10</v>
      </c>
      <c r="I11" s="18">
        <v>9</v>
      </c>
      <c r="J11" s="18"/>
      <c r="K11" s="18"/>
      <c r="L11" s="12">
        <f t="shared" si="4"/>
        <v>9</v>
      </c>
      <c r="M11" s="18"/>
      <c r="N11" s="18"/>
      <c r="O11" s="18"/>
      <c r="P11" s="18"/>
      <c r="Q11" s="18"/>
      <c r="R11" s="14">
        <f t="shared" si="5"/>
        <v>0</v>
      </c>
      <c r="S11" s="18">
        <v>1</v>
      </c>
      <c r="T11" s="18"/>
      <c r="U11" s="12">
        <f t="shared" si="0"/>
        <v>1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VLOOKUP($A12,'27.6'!$A$9:$W$200,23,0)</f>
        <v>0</v>
      </c>
      <c r="E12" s="18">
        <v>20</v>
      </c>
      <c r="F12" s="18"/>
      <c r="G12" s="18"/>
      <c r="H12" s="12">
        <f t="shared" si="3"/>
        <v>20</v>
      </c>
      <c r="I12" s="18">
        <v>21</v>
      </c>
      <c r="J12" s="18"/>
      <c r="K12" s="18"/>
      <c r="L12" s="12">
        <f t="shared" si="4"/>
        <v>21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-1</v>
      </c>
      <c r="W12" s="18"/>
      <c r="X12" s="19">
        <f t="shared" si="2"/>
        <v>1</v>
      </c>
      <c r="Y12" s="3" t="s">
        <v>271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VLOOKUP($A13,'27.6'!$A$9:$W$200,23,0)</f>
        <v>0</v>
      </c>
      <c r="E13" s="18"/>
      <c r="F13" s="18"/>
      <c r="G13" s="18"/>
      <c r="H13" s="12">
        <f t="shared" si="3"/>
        <v>0</v>
      </c>
      <c r="I13" s="18"/>
      <c r="J13" s="18"/>
      <c r="K13" s="18"/>
      <c r="L13" s="12">
        <f t="shared" si="4"/>
        <v>0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0</v>
      </c>
      <c r="W13" s="18"/>
      <c r="X13" s="19">
        <f t="shared" si="2"/>
        <v>0</v>
      </c>
      <c r="Y13" s="22"/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VLOOKUP($A14,'27.6'!$A$9:$W$200,23,0)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10</v>
      </c>
      <c r="J14" s="18"/>
      <c r="K14" s="18"/>
      <c r="L14" s="12">
        <f t="shared" si="4"/>
        <v>10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VLOOKUP($A15,'27.6'!$A$9:$W$200,23,0)</f>
        <v>0</v>
      </c>
      <c r="E15" s="18">
        <v>6</v>
      </c>
      <c r="F15" s="18"/>
      <c r="G15" s="18"/>
      <c r="H15" s="12">
        <f t="shared" si="3"/>
        <v>6</v>
      </c>
      <c r="I15" s="18">
        <v>6</v>
      </c>
      <c r="J15" s="18"/>
      <c r="K15" s="18"/>
      <c r="L15" s="12">
        <f t="shared" si="4"/>
        <v>6</v>
      </c>
      <c r="M15" s="18"/>
      <c r="N15" s="18"/>
      <c r="O15" s="18"/>
      <c r="P15" s="18"/>
      <c r="Q15" s="18"/>
      <c r="R15" s="14">
        <f t="shared" si="5"/>
        <v>0</v>
      </c>
      <c r="S15" s="18"/>
      <c r="T15" s="18"/>
      <c r="U15" s="12">
        <f t="shared" si="0"/>
        <v>0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VLOOKUP($A16,'27.6'!$A$9:$W$200,23,0)</f>
        <v>0</v>
      </c>
      <c r="E16" s="18">
        <v>12</v>
      </c>
      <c r="F16" s="18"/>
      <c r="G16" s="18"/>
      <c r="H16" s="12">
        <f t="shared" si="3"/>
        <v>12</v>
      </c>
      <c r="I16" s="18">
        <v>11</v>
      </c>
      <c r="J16" s="18"/>
      <c r="K16" s="18"/>
      <c r="L16" s="12">
        <f t="shared" si="4"/>
        <v>11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1</v>
      </c>
      <c r="W16" s="18"/>
      <c r="X16" s="19">
        <f t="shared" si="2"/>
        <v>-1</v>
      </c>
      <c r="Y16" s="3" t="s">
        <v>43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VLOOKUP($A17,'27.6'!$A$9:$W$200,23,0)</f>
        <v>0</v>
      </c>
      <c r="E17" s="18">
        <v>10</v>
      </c>
      <c r="F17" s="18"/>
      <c r="G17" s="18"/>
      <c r="H17" s="12">
        <f>SUM(E17:G17)</f>
        <v>10</v>
      </c>
      <c r="I17" s="18">
        <v>10</v>
      </c>
      <c r="J17" s="18"/>
      <c r="K17" s="18"/>
      <c r="L17" s="12">
        <f t="shared" si="4"/>
        <v>10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VLOOKUP($A18,'27.6'!$A$9:$W$200,23,0)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VLOOKUP($A19,'27.6'!$A$9:$W$200,23,0)</f>
        <v>0</v>
      </c>
      <c r="E19" s="18"/>
      <c r="F19" s="18"/>
      <c r="G19" s="18"/>
      <c r="H19" s="12">
        <f>SUM(E19:G19)</f>
        <v>0</v>
      </c>
      <c r="I19" s="18"/>
      <c r="J19" s="18"/>
      <c r="K19" s="18"/>
      <c r="L19" s="12">
        <f t="shared" si="4"/>
        <v>0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VLOOKUP($A20,'27.6'!$A$9:$W$200,23,0)</f>
        <v>0</v>
      </c>
      <c r="E20" s="18">
        <v>8</v>
      </c>
      <c r="F20" s="18"/>
      <c r="G20" s="18"/>
      <c r="H20" s="12">
        <f t="shared" si="3"/>
        <v>8</v>
      </c>
      <c r="I20" s="18">
        <v>7</v>
      </c>
      <c r="J20" s="18"/>
      <c r="K20" s="18"/>
      <c r="L20" s="12">
        <f t="shared" si="4"/>
        <v>7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1</v>
      </c>
      <c r="W20" s="18"/>
      <c r="X20" s="19">
        <f t="shared" si="2"/>
        <v>-1</v>
      </c>
      <c r="Y20" s="21" t="s">
        <v>43</v>
      </c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VLOOKUP($A21,'27.6'!$A$9:$W$200,23,0)</f>
        <v>0</v>
      </c>
      <c r="E21" s="18">
        <v>10</v>
      </c>
      <c r="F21" s="18"/>
      <c r="G21" s="18"/>
      <c r="H21" s="12">
        <f t="shared" si="3"/>
        <v>10</v>
      </c>
      <c r="I21" s="18">
        <v>8</v>
      </c>
      <c r="J21" s="18"/>
      <c r="K21" s="18"/>
      <c r="L21" s="12">
        <f t="shared" si="4"/>
        <v>8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2</v>
      </c>
      <c r="W21" s="18"/>
      <c r="X21" s="19">
        <f t="shared" si="2"/>
        <v>-2</v>
      </c>
      <c r="Y21" s="21" t="s">
        <v>43</v>
      </c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VLOOKUP($A22,'27.6'!$A$9:$W$200,23,0)</f>
        <v>0</v>
      </c>
      <c r="E22" s="18">
        <v>8</v>
      </c>
      <c r="F22" s="18"/>
      <c r="G22" s="18"/>
      <c r="H22" s="12">
        <f t="shared" si="3"/>
        <v>8</v>
      </c>
      <c r="I22" s="18">
        <v>7</v>
      </c>
      <c r="J22" s="18"/>
      <c r="K22" s="18"/>
      <c r="L22" s="12">
        <f t="shared" si="4"/>
        <v>7</v>
      </c>
      <c r="M22" s="18"/>
      <c r="N22" s="18"/>
      <c r="O22" s="18"/>
      <c r="P22" s="18"/>
      <c r="Q22" s="18"/>
      <c r="R22" s="14">
        <f t="shared" si="5"/>
        <v>0</v>
      </c>
      <c r="S22" s="18">
        <v>1</v>
      </c>
      <c r="T22" s="18"/>
      <c r="U22" s="12">
        <f t="shared" si="0"/>
        <v>1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VLOOKUP($A23,'27.6'!$A$9:$W$200,23,0)</f>
        <v>0</v>
      </c>
      <c r="E23" s="18"/>
      <c r="F23" s="18"/>
      <c r="G23" s="18"/>
      <c r="H23" s="12">
        <f t="shared" si="3"/>
        <v>0</v>
      </c>
      <c r="I23" s="18"/>
      <c r="J23" s="18"/>
      <c r="K23" s="18"/>
      <c r="L23" s="12">
        <f t="shared" si="4"/>
        <v>0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VLOOKUP($A24,'27.6'!$A$9:$W$200,23,0)</f>
        <v>0</v>
      </c>
      <c r="E24" s="18">
        <v>10</v>
      </c>
      <c r="F24" s="18"/>
      <c r="G24" s="18"/>
      <c r="H24" s="12">
        <f t="shared" si="3"/>
        <v>10</v>
      </c>
      <c r="I24" s="18">
        <v>11</v>
      </c>
      <c r="J24" s="18"/>
      <c r="K24" s="18"/>
      <c r="L24" s="12">
        <f t="shared" si="4"/>
        <v>11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-1</v>
      </c>
      <c r="W24" s="18"/>
      <c r="X24" s="19">
        <f t="shared" si="2"/>
        <v>1</v>
      </c>
      <c r="Y24" s="21" t="s">
        <v>135</v>
      </c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VLOOKUP($A25,'27.6'!$A$9:$W$200,23,0)</f>
        <v>0</v>
      </c>
      <c r="E25" s="18">
        <v>10</v>
      </c>
      <c r="F25" s="18"/>
      <c r="G25" s="18"/>
      <c r="H25" s="12">
        <f t="shared" si="3"/>
        <v>10</v>
      </c>
      <c r="I25" s="18">
        <v>10</v>
      </c>
      <c r="J25" s="18"/>
      <c r="K25" s="18"/>
      <c r="L25" s="12">
        <f t="shared" si="4"/>
        <v>10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VLOOKUP($A26,'27.6'!$A$9:$W$200,23,0)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VLOOKUP($A27,'27.6'!$A$9:$W$200,23,0)</f>
        <v>0</v>
      </c>
      <c r="E27" s="18"/>
      <c r="F27" s="18"/>
      <c r="G27" s="18"/>
      <c r="H27" s="12">
        <f>SUM(E27:G27)</f>
        <v>0</v>
      </c>
      <c r="I27" s="18"/>
      <c r="J27" s="18"/>
      <c r="K27" s="18"/>
      <c r="L27" s="12">
        <f t="shared" si="4"/>
        <v>0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0</v>
      </c>
      <c r="W27" s="18"/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VLOOKUP($A28,'27.6'!$A$9:$W$200,23,0)</f>
        <v>0</v>
      </c>
      <c r="E28" s="18">
        <v>10</v>
      </c>
      <c r="F28" s="18"/>
      <c r="G28" s="18"/>
      <c r="H28" s="12">
        <f>SUM(E28:G28)</f>
        <v>10</v>
      </c>
      <c r="I28" s="18">
        <v>9</v>
      </c>
      <c r="J28" s="18"/>
      <c r="K28" s="18"/>
      <c r="L28" s="12">
        <f t="shared" si="4"/>
        <v>9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VLOOKUP($A29,'27.6'!$A$9:$W$200,23,0)</f>
        <v>0</v>
      </c>
      <c r="E29" s="18">
        <v>8</v>
      </c>
      <c r="F29" s="18"/>
      <c r="G29" s="18"/>
      <c r="H29" s="12">
        <f t="shared" si="3"/>
        <v>8</v>
      </c>
      <c r="I29" s="18">
        <v>8</v>
      </c>
      <c r="J29" s="18"/>
      <c r="K29" s="18"/>
      <c r="L29" s="12">
        <f t="shared" si="4"/>
        <v>8</v>
      </c>
      <c r="M29" s="18"/>
      <c r="N29" s="18"/>
      <c r="O29" s="18"/>
      <c r="P29" s="18"/>
      <c r="Q29" s="18"/>
      <c r="R29" s="14">
        <f t="shared" si="5"/>
        <v>0</v>
      </c>
      <c r="S29" s="18"/>
      <c r="T29" s="18"/>
      <c r="U29" s="12">
        <f t="shared" si="0"/>
        <v>0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VLOOKUP($A30,'27.6'!$A$9:$W$200,23,0)</f>
        <v>0</v>
      </c>
      <c r="E30" s="18">
        <v>10</v>
      </c>
      <c r="F30" s="18"/>
      <c r="G30" s="18"/>
      <c r="H30" s="12">
        <f>SUM(E30:G30)</f>
        <v>10</v>
      </c>
      <c r="I30" s="18">
        <v>7</v>
      </c>
      <c r="J30" s="18"/>
      <c r="K30" s="18"/>
      <c r="L30" s="12">
        <f t="shared" si="4"/>
        <v>7</v>
      </c>
      <c r="M30" s="18"/>
      <c r="N30" s="18"/>
      <c r="O30" s="18"/>
      <c r="P30" s="18"/>
      <c r="Q30" s="18"/>
      <c r="R30" s="14">
        <f>SUM(M30:Q30)</f>
        <v>0</v>
      </c>
      <c r="S30" s="18">
        <v>3</v>
      </c>
      <c r="T30" s="18"/>
      <c r="U30" s="12">
        <f>S30+T30</f>
        <v>3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VLOOKUP($A31,'27.6'!$A$9:$W$200,23,0)</f>
        <v>0</v>
      </c>
      <c r="E31" s="18">
        <v>8</v>
      </c>
      <c r="F31" s="18"/>
      <c r="G31" s="18"/>
      <c r="H31" s="12">
        <f t="shared" si="3"/>
        <v>8</v>
      </c>
      <c r="I31" s="18">
        <v>7</v>
      </c>
      <c r="J31" s="18"/>
      <c r="K31" s="18"/>
      <c r="L31" s="12">
        <f t="shared" si="4"/>
        <v>7</v>
      </c>
      <c r="M31" s="18"/>
      <c r="N31" s="18"/>
      <c r="O31" s="18"/>
      <c r="P31" s="18"/>
      <c r="Q31" s="18"/>
      <c r="R31" s="14">
        <f t="shared" si="5"/>
        <v>0</v>
      </c>
      <c r="S31" s="18">
        <v>1</v>
      </c>
      <c r="T31" s="18"/>
      <c r="U31" s="12">
        <f t="shared" si="0"/>
        <v>1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VLOOKUP($A32,'27.6'!$A$9:$W$200,23,0)</f>
        <v>0</v>
      </c>
      <c r="E32" s="18">
        <v>8</v>
      </c>
      <c r="F32" s="18"/>
      <c r="G32" s="18"/>
      <c r="H32" s="12">
        <f>SUM(E32:G32)</f>
        <v>8</v>
      </c>
      <c r="I32" s="18">
        <v>8</v>
      </c>
      <c r="J32" s="18"/>
      <c r="K32" s="18"/>
      <c r="L32" s="12">
        <f t="shared" si="4"/>
        <v>8</v>
      </c>
      <c r="M32" s="18"/>
      <c r="N32" s="18"/>
      <c r="O32" s="18"/>
      <c r="P32" s="18"/>
      <c r="Q32" s="18"/>
      <c r="R32" s="14">
        <f>SUM(M32:Q32)</f>
        <v>0</v>
      </c>
      <c r="S32" s="18"/>
      <c r="T32" s="18"/>
      <c r="U32" s="12">
        <f>S32+T32</f>
        <v>0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VLOOKUP($A33,'27.6'!$A$9:$W$200,23,0)</f>
        <v>0</v>
      </c>
      <c r="E33" s="18">
        <v>8</v>
      </c>
      <c r="F33" s="18"/>
      <c r="G33" s="18"/>
      <c r="H33" s="12">
        <f t="shared" si="3"/>
        <v>8</v>
      </c>
      <c r="I33" s="18">
        <v>8</v>
      </c>
      <c r="J33" s="18"/>
      <c r="K33" s="18"/>
      <c r="L33" s="12">
        <f t="shared" si="4"/>
        <v>8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VLOOKUP($A34,'27.6'!$A$9:$W$200,23,0)</f>
        <v>0</v>
      </c>
      <c r="E34" s="18">
        <v>8</v>
      </c>
      <c r="F34" s="18"/>
      <c r="G34" s="18"/>
      <c r="H34" s="12">
        <f t="shared" si="3"/>
        <v>8</v>
      </c>
      <c r="I34" s="18">
        <v>8</v>
      </c>
      <c r="J34" s="18"/>
      <c r="K34" s="18"/>
      <c r="L34" s="12">
        <f t="shared" si="4"/>
        <v>8</v>
      </c>
      <c r="M34" s="18"/>
      <c r="N34" s="18"/>
      <c r="O34" s="18"/>
      <c r="P34" s="18"/>
      <c r="Q34" s="18"/>
      <c r="R34" s="14">
        <f t="shared" si="5"/>
        <v>0</v>
      </c>
      <c r="S34" s="18"/>
      <c r="T34" s="18"/>
      <c r="U34" s="12">
        <f t="shared" si="0"/>
        <v>0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VLOOKUP($A35,'27.6'!$A$9:$W$200,23,0)</f>
        <v>0</v>
      </c>
      <c r="E35" s="18">
        <v>6</v>
      </c>
      <c r="F35" s="18"/>
      <c r="G35" s="18"/>
      <c r="H35" s="12">
        <f t="shared" si="3"/>
        <v>6</v>
      </c>
      <c r="I35" s="18">
        <v>4</v>
      </c>
      <c r="J35" s="18"/>
      <c r="K35" s="18"/>
      <c r="L35" s="12">
        <f t="shared" si="4"/>
        <v>4</v>
      </c>
      <c r="M35" s="18"/>
      <c r="N35" s="18"/>
      <c r="O35" s="18"/>
      <c r="P35" s="18"/>
      <c r="Q35" s="18"/>
      <c r="R35" s="14">
        <f t="shared" si="5"/>
        <v>0</v>
      </c>
      <c r="S35" s="18">
        <v>2</v>
      </c>
      <c r="T35" s="18"/>
      <c r="U35" s="12">
        <f t="shared" si="0"/>
        <v>2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VLOOKUP($A36,'27.6'!$A$9:$W$200,23,0)</f>
        <v>0</v>
      </c>
      <c r="E36" s="18">
        <v>10</v>
      </c>
      <c r="F36" s="18"/>
      <c r="G36" s="18"/>
      <c r="H36" s="12">
        <f t="shared" si="3"/>
        <v>10</v>
      </c>
      <c r="I36" s="18">
        <v>10</v>
      </c>
      <c r="J36" s="18"/>
      <c r="K36" s="18"/>
      <c r="L36" s="12">
        <f t="shared" si="4"/>
        <v>10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VLOOKUP($A37,'27.6'!$A$9:$W$200,23,0)</f>
        <v>0</v>
      </c>
      <c r="E37" s="18">
        <v>8</v>
      </c>
      <c r="F37" s="18"/>
      <c r="G37" s="18"/>
      <c r="H37" s="12">
        <f t="shared" si="3"/>
        <v>8</v>
      </c>
      <c r="I37" s="18">
        <v>3</v>
      </c>
      <c r="J37" s="18"/>
      <c r="K37" s="18"/>
      <c r="L37" s="12">
        <f t="shared" si="4"/>
        <v>3</v>
      </c>
      <c r="M37" s="18"/>
      <c r="N37" s="18"/>
      <c r="O37" s="18"/>
      <c r="P37" s="18"/>
      <c r="Q37" s="18"/>
      <c r="R37" s="14">
        <f t="shared" si="5"/>
        <v>0</v>
      </c>
      <c r="S37" s="18">
        <v>5</v>
      </c>
      <c r="T37" s="18"/>
      <c r="U37" s="12">
        <f t="shared" si="0"/>
        <v>5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VLOOKUP($A38,'27.6'!$A$9:$W$200,23,0)</f>
        <v>0</v>
      </c>
      <c r="E38" s="18">
        <v>10</v>
      </c>
      <c r="F38" s="18"/>
      <c r="G38" s="18"/>
      <c r="H38" s="12">
        <f t="shared" si="3"/>
        <v>10</v>
      </c>
      <c r="I38" s="18">
        <v>6</v>
      </c>
      <c r="J38" s="18"/>
      <c r="K38" s="18"/>
      <c r="L38" s="12">
        <f t="shared" si="4"/>
        <v>6</v>
      </c>
      <c r="M38" s="18"/>
      <c r="N38" s="18"/>
      <c r="O38" s="18"/>
      <c r="P38" s="18"/>
      <c r="Q38" s="18"/>
      <c r="R38" s="14">
        <f t="shared" si="5"/>
        <v>0</v>
      </c>
      <c r="S38" s="18">
        <v>4</v>
      </c>
      <c r="T38" s="18"/>
      <c r="U38" s="12">
        <f t="shared" si="0"/>
        <v>4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VLOOKUP($A39,'27.6'!$A$9:$W$200,23,0)</f>
        <v>0</v>
      </c>
      <c r="E39" s="18">
        <v>8</v>
      </c>
      <c r="F39" s="18"/>
      <c r="G39" s="18"/>
      <c r="H39" s="12">
        <f t="shared" si="3"/>
        <v>8</v>
      </c>
      <c r="I39" s="18">
        <v>1</v>
      </c>
      <c r="J39" s="18"/>
      <c r="K39" s="18"/>
      <c r="L39" s="12">
        <f t="shared" si="4"/>
        <v>1</v>
      </c>
      <c r="M39" s="18"/>
      <c r="N39" s="18"/>
      <c r="O39" s="18"/>
      <c r="P39" s="18"/>
      <c r="Q39" s="18"/>
      <c r="R39" s="14">
        <f t="shared" si="5"/>
        <v>0</v>
      </c>
      <c r="S39" s="18">
        <v>7</v>
      </c>
      <c r="T39" s="18"/>
      <c r="U39" s="12">
        <f t="shared" si="0"/>
        <v>7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VLOOKUP($A40,'27.6'!$A$9:$W$200,23,0)</f>
        <v>0</v>
      </c>
      <c r="E40" s="18">
        <v>10</v>
      </c>
      <c r="F40" s="18"/>
      <c r="G40" s="18"/>
      <c r="H40" s="12">
        <f t="shared" si="3"/>
        <v>10</v>
      </c>
      <c r="I40" s="18">
        <v>6</v>
      </c>
      <c r="J40" s="18"/>
      <c r="K40" s="18"/>
      <c r="L40" s="12">
        <f t="shared" si="4"/>
        <v>6</v>
      </c>
      <c r="M40" s="18"/>
      <c r="N40" s="18"/>
      <c r="O40" s="18"/>
      <c r="P40" s="18"/>
      <c r="Q40" s="18"/>
      <c r="R40" s="14">
        <f t="shared" si="5"/>
        <v>0</v>
      </c>
      <c r="S40" s="18">
        <v>4</v>
      </c>
      <c r="T40" s="18"/>
      <c r="U40" s="12">
        <f t="shared" si="0"/>
        <v>4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VLOOKUP($A41,'27.6'!$A$9:$W$200,23,0)</f>
        <v>0</v>
      </c>
      <c r="E41" s="18">
        <v>10</v>
      </c>
      <c r="F41" s="18"/>
      <c r="G41" s="18"/>
      <c r="H41" s="12">
        <f t="shared" si="3"/>
        <v>10</v>
      </c>
      <c r="I41" s="18">
        <v>10</v>
      </c>
      <c r="J41" s="18"/>
      <c r="K41" s="18"/>
      <c r="L41" s="12">
        <f t="shared" si="4"/>
        <v>10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VLOOKUP($A42,'27.6'!$A$9:$W$200,23,0)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VLOOKUP($A43,'27.6'!$A$9:$W$200,23,0)</f>
        <v>0</v>
      </c>
      <c r="E43" s="18">
        <v>12</v>
      </c>
      <c r="F43" s="18"/>
      <c r="G43" s="18"/>
      <c r="H43" s="12">
        <f t="shared" si="3"/>
        <v>12</v>
      </c>
      <c r="I43" s="18">
        <v>4</v>
      </c>
      <c r="J43" s="18"/>
      <c r="K43" s="18"/>
      <c r="L43" s="12">
        <f t="shared" si="4"/>
        <v>4</v>
      </c>
      <c r="M43" s="18"/>
      <c r="N43" s="18"/>
      <c r="O43" s="18"/>
      <c r="P43" s="18"/>
      <c r="Q43" s="18"/>
      <c r="R43" s="14">
        <f t="shared" si="5"/>
        <v>0</v>
      </c>
      <c r="S43" s="18">
        <v>8</v>
      </c>
      <c r="T43" s="18"/>
      <c r="U43" s="12">
        <f t="shared" si="0"/>
        <v>8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VLOOKUP($A44,'27.6'!$A$9:$W$200,23,0)</f>
        <v>0</v>
      </c>
      <c r="E44" s="18">
        <v>12</v>
      </c>
      <c r="F44" s="18"/>
      <c r="G44" s="18"/>
      <c r="H44" s="12">
        <f t="shared" si="3"/>
        <v>12</v>
      </c>
      <c r="I44" s="18">
        <v>3</v>
      </c>
      <c r="J44" s="18"/>
      <c r="K44" s="18"/>
      <c r="L44" s="12">
        <f t="shared" si="4"/>
        <v>3</v>
      </c>
      <c r="M44" s="18"/>
      <c r="N44" s="18"/>
      <c r="O44" s="18"/>
      <c r="P44" s="18"/>
      <c r="Q44" s="18"/>
      <c r="R44" s="14">
        <f t="shared" si="5"/>
        <v>0</v>
      </c>
      <c r="S44" s="18">
        <v>9</v>
      </c>
      <c r="T44" s="18"/>
      <c r="U44" s="12">
        <f t="shared" si="0"/>
        <v>9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VLOOKUP($A45,'27.6'!$A$9:$W$200,23,0)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VLOOKUP($A46,'27.6'!$A$9:$W$200,23,0)</f>
        <v>0</v>
      </c>
      <c r="E46" s="18">
        <v>12</v>
      </c>
      <c r="F46" s="18"/>
      <c r="G46" s="18"/>
      <c r="H46" s="12">
        <f t="shared" si="3"/>
        <v>12</v>
      </c>
      <c r="I46" s="18">
        <v>7</v>
      </c>
      <c r="J46" s="18"/>
      <c r="K46" s="18"/>
      <c r="L46" s="12">
        <f t="shared" si="4"/>
        <v>7</v>
      </c>
      <c r="M46" s="18"/>
      <c r="N46" s="18"/>
      <c r="O46" s="18"/>
      <c r="P46" s="18"/>
      <c r="Q46" s="18"/>
      <c r="R46" s="14">
        <f t="shared" si="5"/>
        <v>0</v>
      </c>
      <c r="S46" s="18">
        <v>5</v>
      </c>
      <c r="T46" s="18"/>
      <c r="U46" s="12">
        <f t="shared" si="0"/>
        <v>5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VLOOKUP($A47,'27.6'!$A$9:$W$200,23,0)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VLOOKUP($A48,'27.6'!$A$9:$W$200,23,0)</f>
        <v>0</v>
      </c>
      <c r="E48" s="18">
        <v>12</v>
      </c>
      <c r="F48" s="18"/>
      <c r="G48" s="18"/>
      <c r="H48" s="12">
        <f t="shared" si="3"/>
        <v>12</v>
      </c>
      <c r="I48" s="18">
        <v>9</v>
      </c>
      <c r="J48" s="18"/>
      <c r="K48" s="18"/>
      <c r="L48" s="12">
        <f t="shared" si="4"/>
        <v>9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VLOOKUP($A49,'27.6'!$A$9:$W$200,23,0)</f>
        <v>0</v>
      </c>
      <c r="E49" s="18"/>
      <c r="F49" s="18"/>
      <c r="G49" s="18"/>
      <c r="H49" s="12">
        <f t="shared" si="3"/>
        <v>0</v>
      </c>
      <c r="I49" s="18"/>
      <c r="J49" s="18"/>
      <c r="K49" s="18"/>
      <c r="L49" s="12">
        <f t="shared" si="4"/>
        <v>0</v>
      </c>
      <c r="M49" s="18"/>
      <c r="N49" s="18"/>
      <c r="O49" s="18"/>
      <c r="P49" s="18"/>
      <c r="Q49" s="18"/>
      <c r="R49" s="14">
        <f t="shared" si="5"/>
        <v>0</v>
      </c>
      <c r="S49" s="18"/>
      <c r="T49" s="18"/>
      <c r="U49" s="12">
        <f t="shared" si="0"/>
        <v>0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VLOOKUP($A50,'27.6'!$A$9:$W$200,23,0)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VLOOKUP($A51,'27.6'!$A$9:$W$200,23,0)</f>
        <v>0</v>
      </c>
      <c r="E51" s="18">
        <v>10</v>
      </c>
      <c r="F51" s="18"/>
      <c r="G51" s="18"/>
      <c r="H51" s="12">
        <f t="shared" si="3"/>
        <v>10</v>
      </c>
      <c r="I51" s="18">
        <v>8</v>
      </c>
      <c r="J51" s="18"/>
      <c r="K51" s="18"/>
      <c r="L51" s="12">
        <f t="shared" si="4"/>
        <v>8</v>
      </c>
      <c r="M51" s="18"/>
      <c r="N51" s="18"/>
      <c r="O51" s="18"/>
      <c r="P51" s="18"/>
      <c r="Q51" s="18"/>
      <c r="R51" s="14">
        <f t="shared" si="5"/>
        <v>0</v>
      </c>
      <c r="S51" s="18">
        <v>2</v>
      </c>
      <c r="T51" s="18"/>
      <c r="U51" s="12">
        <f t="shared" si="0"/>
        <v>2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VLOOKUP($A52,'27.6'!$A$9:$W$200,23,0)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VLOOKUP($A53,'27.6'!$A$9:$W$200,23,0)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VLOOKUP($A54,'27.6'!$A$9:$W$200,23,0)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VLOOKUP($A55,'27.6'!$A$9:$W$200,23,0)</f>
        <v>0</v>
      </c>
      <c r="E55" s="18">
        <v>8</v>
      </c>
      <c r="F55" s="18"/>
      <c r="G55" s="18"/>
      <c r="H55" s="12">
        <f t="shared" si="6"/>
        <v>8</v>
      </c>
      <c r="I55" s="18">
        <v>5</v>
      </c>
      <c r="J55" s="18"/>
      <c r="K55" s="18"/>
      <c r="L55" s="12">
        <f t="shared" si="4"/>
        <v>5</v>
      </c>
      <c r="M55" s="18"/>
      <c r="N55" s="18"/>
      <c r="O55" s="18"/>
      <c r="P55" s="18"/>
      <c r="Q55" s="18"/>
      <c r="R55" s="14">
        <f t="shared" si="5"/>
        <v>0</v>
      </c>
      <c r="S55" s="18">
        <v>3</v>
      </c>
      <c r="T55" s="18"/>
      <c r="U55" s="12">
        <f t="shared" si="7"/>
        <v>3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VLOOKUP($A56,'27.6'!$A$9:$W$200,23,0)</f>
        <v>0</v>
      </c>
      <c r="E56" s="18">
        <v>10</v>
      </c>
      <c r="F56" s="18"/>
      <c r="G56" s="18"/>
      <c r="H56" s="12">
        <f t="shared" si="3"/>
        <v>10</v>
      </c>
      <c r="I56" s="18">
        <v>8</v>
      </c>
      <c r="J56" s="18"/>
      <c r="K56" s="18"/>
      <c r="L56" s="12">
        <f t="shared" si="4"/>
        <v>8</v>
      </c>
      <c r="M56" s="18"/>
      <c r="N56" s="18"/>
      <c r="O56" s="18"/>
      <c r="P56" s="18"/>
      <c r="Q56" s="18"/>
      <c r="R56" s="14">
        <f t="shared" si="5"/>
        <v>0</v>
      </c>
      <c r="S56" s="18">
        <v>2</v>
      </c>
      <c r="T56" s="18"/>
      <c r="U56" s="12">
        <f t="shared" si="7"/>
        <v>2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VLOOKUP($A57,'27.6'!$A$9:$W$200,23,0)</f>
        <v>0</v>
      </c>
      <c r="E57" s="18">
        <v>10</v>
      </c>
      <c r="F57" s="18"/>
      <c r="G57" s="18"/>
      <c r="H57" s="12">
        <f t="shared" si="3"/>
        <v>10</v>
      </c>
      <c r="I57" s="18">
        <v>4</v>
      </c>
      <c r="J57" s="18"/>
      <c r="K57" s="18"/>
      <c r="L57" s="12">
        <f t="shared" si="4"/>
        <v>4</v>
      </c>
      <c r="M57" s="18"/>
      <c r="N57" s="18"/>
      <c r="O57" s="18"/>
      <c r="P57" s="18"/>
      <c r="Q57" s="18"/>
      <c r="R57" s="14">
        <f t="shared" si="5"/>
        <v>0</v>
      </c>
      <c r="S57" s="18">
        <v>7</v>
      </c>
      <c r="T57" s="18"/>
      <c r="U57" s="12">
        <f t="shared" si="7"/>
        <v>7</v>
      </c>
      <c r="V57" s="12">
        <f t="shared" si="8"/>
        <v>-1</v>
      </c>
      <c r="W57" s="18"/>
      <c r="X57" s="19">
        <f t="shared" si="9"/>
        <v>1</v>
      </c>
      <c r="Y57" s="21" t="s">
        <v>135</v>
      </c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VLOOKUP($A58,'27.6'!$A$9:$W$200,23,0)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VLOOKUP($A59,'27.6'!$A$9:$W$200,23,0)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VLOOKUP($A60,'27.6'!$A$9:$W$200,23,0)</f>
        <v>0</v>
      </c>
      <c r="E60" s="18">
        <v>8</v>
      </c>
      <c r="F60" s="18"/>
      <c r="G60" s="18"/>
      <c r="H60" s="12">
        <f t="shared" si="3"/>
        <v>8</v>
      </c>
      <c r="I60" s="18">
        <v>5</v>
      </c>
      <c r="J60" s="18"/>
      <c r="K60" s="18"/>
      <c r="L60" s="12">
        <f t="shared" si="4"/>
        <v>5</v>
      </c>
      <c r="M60" s="18"/>
      <c r="N60" s="18"/>
      <c r="O60" s="18"/>
      <c r="P60" s="18"/>
      <c r="Q60" s="18"/>
      <c r="R60" s="14">
        <f t="shared" si="5"/>
        <v>0</v>
      </c>
      <c r="S60" s="18">
        <v>3</v>
      </c>
      <c r="T60" s="18"/>
      <c r="U60" s="12">
        <f t="shared" si="7"/>
        <v>3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VLOOKUP($A61,'27.6'!$A$9:$W$200,23,0)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VLOOKUP($A62,'27.6'!$A$9:$W$200,23,0)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VLOOKUP($A63,'27.6'!$A$9:$W$200,23,0)</f>
        <v>2</v>
      </c>
      <c r="E63" s="18"/>
      <c r="F63" s="18"/>
      <c r="G63" s="18"/>
      <c r="H63" s="12">
        <f t="shared" ref="H63" si="10">SUM(E63:G63)</f>
        <v>0</v>
      </c>
      <c r="I63" s="18">
        <v>2</v>
      </c>
      <c r="J63" s="18"/>
      <c r="K63" s="18"/>
      <c r="L63" s="12">
        <f t="shared" si="4"/>
        <v>2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VLOOKUP($A64,'27.6'!$A$9:$W$200,23,0)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VLOOKUP($A65,'27.6'!$A$9:$W$200,23,0)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VLOOKUP($A66,'27.6'!$A$9:$W$200,23,0)</f>
        <v>5</v>
      </c>
      <c r="E66" s="18"/>
      <c r="F66" s="18"/>
      <c r="G66" s="18"/>
      <c r="H66" s="12">
        <f t="shared" si="11"/>
        <v>0</v>
      </c>
      <c r="I66" s="18">
        <v>2</v>
      </c>
      <c r="J66" s="18"/>
      <c r="K66" s="18"/>
      <c r="L66" s="12">
        <f t="shared" si="4"/>
        <v>2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3</v>
      </c>
      <c r="W66" s="18">
        <v>3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VLOOKUP($A67,'27.6'!$A$9:$W$200,23,0)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VLOOKUP($A68,'27.6'!$A$9:$W$200,23,0)</f>
        <v>0</v>
      </c>
      <c r="E68" s="18"/>
      <c r="F68" s="18"/>
      <c r="G68" s="18"/>
      <c r="H68" s="12">
        <f t="shared" ref="H68:H131" si="12">SUM(E68:G68)</f>
        <v>0</v>
      </c>
      <c r="I68" s="18"/>
      <c r="J68" s="18"/>
      <c r="K68" s="18"/>
      <c r="L68" s="12">
        <f t="shared" si="4"/>
        <v>0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VLOOKUP($A69,'27.6'!$A$9:$W$200,23,0)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VLOOKUP($A70,'27.6'!$A$9:$W$200,23,0)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VLOOKUP($A71,'27.6'!$A$9:$W$200,23,0)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VLOOKUP($A72,'27.6'!$A$9:$W$200,23,0)</f>
        <v>0</v>
      </c>
      <c r="E72" s="18">
        <v>7</v>
      </c>
      <c r="F72" s="18"/>
      <c r="G72" s="18"/>
      <c r="H72" s="12">
        <f t="shared" si="12"/>
        <v>7</v>
      </c>
      <c r="I72" s="18">
        <v>7</v>
      </c>
      <c r="J72" s="18"/>
      <c r="K72" s="18"/>
      <c r="L72" s="12">
        <f t="shared" si="4"/>
        <v>7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VLOOKUP($A73,'27.6'!$A$9:$W$200,23,0)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VLOOKUP($A74,'27.6'!$A$9:$W$200,23,0)</f>
        <v>4</v>
      </c>
      <c r="E74" s="18">
        <v>2</v>
      </c>
      <c r="F74" s="18"/>
      <c r="G74" s="18"/>
      <c r="H74" s="12">
        <f t="shared" ref="H74:H87" si="15">SUM(E74:G74)</f>
        <v>2</v>
      </c>
      <c r="I74" s="18">
        <v>3</v>
      </c>
      <c r="J74" s="18"/>
      <c r="K74" s="18"/>
      <c r="L74" s="12">
        <f t="shared" ref="L74:L137" si="16">SUM(I74:K74)</f>
        <v>3</v>
      </c>
      <c r="M74" s="18">
        <v>3</v>
      </c>
      <c r="N74" s="18"/>
      <c r="O74" s="18"/>
      <c r="P74" s="18"/>
      <c r="Q74" s="18"/>
      <c r="R74" s="14">
        <f t="shared" si="5"/>
        <v>3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0</v>
      </c>
      <c r="W74" s="18">
        <v>1</v>
      </c>
      <c r="X74" s="19">
        <f t="shared" ref="X74:X87" si="19">W74-V74</f>
        <v>1</v>
      </c>
      <c r="Y74" s="101" t="s">
        <v>70</v>
      </c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VLOOKUP($A75,'27.6'!$A$9:$W$200,23,0)</f>
        <v>3</v>
      </c>
      <c r="E75" s="18">
        <v>4</v>
      </c>
      <c r="F75" s="18"/>
      <c r="G75" s="18"/>
      <c r="H75" s="12">
        <f t="shared" si="15"/>
        <v>4</v>
      </c>
      <c r="I75" s="18">
        <v>3</v>
      </c>
      <c r="J75" s="18"/>
      <c r="K75" s="18"/>
      <c r="L75" s="12">
        <f t="shared" si="16"/>
        <v>3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4</v>
      </c>
      <c r="W75" s="18">
        <v>2</v>
      </c>
      <c r="X75" s="19">
        <f t="shared" si="19"/>
        <v>-2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VLOOKUP($A76,'27.6'!$A$9:$W$200,23,0)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VLOOKUP($A77,'27.6'!$A$9:$W$200,23,0)</f>
        <v>0</v>
      </c>
      <c r="E77" s="18">
        <v>4</v>
      </c>
      <c r="F77" s="18"/>
      <c r="G77" s="18"/>
      <c r="H77" s="12">
        <f t="shared" si="15"/>
        <v>4</v>
      </c>
      <c r="I77" s="18">
        <v>4</v>
      </c>
      <c r="J77" s="18"/>
      <c r="K77" s="18"/>
      <c r="L77" s="12">
        <f t="shared" si="16"/>
        <v>4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VLOOKUP($A78,'27.6'!$A$9:$W$200,23,0)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VLOOKUP($A79,'27.6'!$A$9:$W$200,23,0)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VLOOKUP($A80,'27.6'!$A$9:$W$200,23,0)</f>
        <v>0</v>
      </c>
      <c r="E80" s="18">
        <v>6</v>
      </c>
      <c r="F80" s="18"/>
      <c r="G80" s="18"/>
      <c r="H80" s="12">
        <f t="shared" si="15"/>
        <v>6</v>
      </c>
      <c r="I80" s="18">
        <v>4</v>
      </c>
      <c r="J80" s="18"/>
      <c r="K80" s="18"/>
      <c r="L80" s="12">
        <f t="shared" si="16"/>
        <v>4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2</v>
      </c>
      <c r="W80" s="18">
        <v>2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VLOOKUP($A81,'27.6'!$A$9:$W$200,23,0)</f>
        <v>2</v>
      </c>
      <c r="E81" s="18"/>
      <c r="F81" s="18"/>
      <c r="G81" s="18"/>
      <c r="H81" s="12">
        <f t="shared" si="15"/>
        <v>0</v>
      </c>
      <c r="I81" s="18">
        <v>1</v>
      </c>
      <c r="J81" s="18"/>
      <c r="K81" s="18"/>
      <c r="L81" s="12">
        <f t="shared" si="16"/>
        <v>1</v>
      </c>
      <c r="M81" s="18">
        <v>1</v>
      </c>
      <c r="N81" s="18"/>
      <c r="O81" s="18"/>
      <c r="P81" s="18"/>
      <c r="Q81" s="18"/>
      <c r="R81" s="14">
        <f t="shared" si="5"/>
        <v>1</v>
      </c>
      <c r="S81" s="18"/>
      <c r="T81" s="18"/>
      <c r="U81" s="12">
        <f t="shared" si="17"/>
        <v>0</v>
      </c>
      <c r="V81" s="12">
        <f t="shared" si="18"/>
        <v>0</v>
      </c>
      <c r="W81" s="18"/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VLOOKUP($A82,'27.6'!$A$9:$W$200,23,0)</f>
        <v>0</v>
      </c>
      <c r="E82" s="18">
        <v>8</v>
      </c>
      <c r="F82" s="18"/>
      <c r="G82" s="18"/>
      <c r="H82" s="12">
        <f t="shared" si="15"/>
        <v>8</v>
      </c>
      <c r="I82" s="18">
        <v>5</v>
      </c>
      <c r="J82" s="18"/>
      <c r="K82" s="18"/>
      <c r="L82" s="12">
        <f t="shared" si="16"/>
        <v>5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3</v>
      </c>
      <c r="W82" s="18">
        <v>3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VLOOKUP($A83,'27.6'!$A$9:$W$200,23,0)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VLOOKUP($A84,'27.6'!$A$9:$W$200,23,0)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VLOOKUP($A85,'27.6'!$A$9:$W$200,23,0)</f>
        <v>2</v>
      </c>
      <c r="E85" s="18"/>
      <c r="F85" s="18"/>
      <c r="G85" s="18"/>
      <c r="H85" s="12">
        <f t="shared" si="15"/>
        <v>0</v>
      </c>
      <c r="I85" s="18"/>
      <c r="J85" s="18"/>
      <c r="K85" s="18"/>
      <c r="L85" s="12">
        <f t="shared" si="16"/>
        <v>0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1</v>
      </c>
      <c r="W85" s="18">
        <v>1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VLOOKUP($A86,'27.6'!$A$9:$W$200,23,0)</f>
        <v>3</v>
      </c>
      <c r="E86" s="18"/>
      <c r="F86" s="18"/>
      <c r="G86" s="18"/>
      <c r="H86" s="12">
        <f t="shared" si="15"/>
        <v>0</v>
      </c>
      <c r="I86" s="18">
        <v>2</v>
      </c>
      <c r="J86" s="18"/>
      <c r="K86" s="18"/>
      <c r="L86" s="12">
        <f t="shared" si="16"/>
        <v>2</v>
      </c>
      <c r="M86" s="18"/>
      <c r="N86" s="18"/>
      <c r="O86" s="18"/>
      <c r="P86" s="18"/>
      <c r="Q86" s="18"/>
      <c r="R86" s="14">
        <f t="shared" si="5"/>
        <v>0</v>
      </c>
      <c r="S86" s="18">
        <v>1</v>
      </c>
      <c r="T86" s="18"/>
      <c r="U86" s="12">
        <f t="shared" si="17"/>
        <v>1</v>
      </c>
      <c r="V86" s="12">
        <f t="shared" si="18"/>
        <v>0</v>
      </c>
      <c r="W86" s="18"/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VLOOKUP($A87,'27.6'!$A$9:$W$200,23,0)</f>
        <v>2</v>
      </c>
      <c r="E87" s="18"/>
      <c r="F87" s="18"/>
      <c r="G87" s="18"/>
      <c r="H87" s="12">
        <f t="shared" si="15"/>
        <v>0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VLOOKUP($A88,'27.6'!$A$9:$W$200,23,0)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VLOOKUP($A89,'27.6'!$A$9:$W$200,23,0)</f>
        <v>2</v>
      </c>
      <c r="E89" s="18"/>
      <c r="F89" s="18"/>
      <c r="G89" s="18"/>
      <c r="H89" s="12">
        <f>SUM(E89:G89)</f>
        <v>0</v>
      </c>
      <c r="I89" s="18">
        <v>1</v>
      </c>
      <c r="J89" s="18"/>
      <c r="K89" s="18"/>
      <c r="L89" s="12">
        <f t="shared" si="16"/>
        <v>1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VLOOKUP($A90,'27.6'!$A$9:$W$200,23,0)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VLOOKUP($A92,'27.6'!$A$9:$W$200,23,0)</f>
        <v>0</v>
      </c>
      <c r="E92" s="18"/>
      <c r="F92" s="18"/>
      <c r="G92" s="18"/>
      <c r="H92" s="12">
        <f t="shared" si="12"/>
        <v>0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0</v>
      </c>
      <c r="W92" s="18"/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VLOOKUP($A93,'27.6'!$A$9:$W$200,23,0)</f>
        <v>1</v>
      </c>
      <c r="E93" s="18"/>
      <c r="F93" s="18"/>
      <c r="G93" s="18"/>
      <c r="H93" s="12">
        <f t="shared" si="12"/>
        <v>0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VLOOKUP($A94,'27.6'!$A$9:$W$200,23,0)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VLOOKUP($A95,'27.6'!$A$9:$W$200,23,0)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VLOOKUP($A96,'27.6'!$A$9:$W$200,23,0)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VLOOKUP($A97,'27.6'!$A$9:$W$200,23,0)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VLOOKUP($A98,'27.6'!$A$9:$W$200,23,0)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VLOOKUP($A99,'27.6'!$A$9:$W$200,23,0)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VLOOKUP($A100,'27.6'!$A$9:$W$200,23,0)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VLOOKUP($A101,'27.6'!$A$9:$W$200,23,0)</f>
        <v>0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0</v>
      </c>
      <c r="W101" s="18"/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VLOOKUP($A102,'27.6'!$A$9:$W$200,23,0)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VLOOKUP($A103,'27.6'!$A$9:$W$200,23,0)</f>
        <v>1</v>
      </c>
      <c r="E103" s="18"/>
      <c r="F103" s="18"/>
      <c r="G103" s="18"/>
      <c r="H103" s="12">
        <f t="shared" si="12"/>
        <v>0</v>
      </c>
      <c r="I103" s="18">
        <v>1</v>
      </c>
      <c r="J103" s="18"/>
      <c r="K103" s="18"/>
      <c r="L103" s="12">
        <f t="shared" si="16"/>
        <v>1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VLOOKUP($A104,'27.6'!$A$9:$W$200,23,0)</f>
        <v>0</v>
      </c>
      <c r="E104" s="18">
        <v>3</v>
      </c>
      <c r="F104" s="18"/>
      <c r="G104" s="18"/>
      <c r="H104" s="12">
        <f t="shared" si="12"/>
        <v>3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2</v>
      </c>
      <c r="W104" s="18">
        <v>2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VLOOKUP($A105,'27.6'!$A$9:$W$200,23,0)</f>
        <v>0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>
        <v>1</v>
      </c>
      <c r="T105" s="18"/>
      <c r="U105" s="12">
        <f t="shared" si="22"/>
        <v>1</v>
      </c>
      <c r="V105" s="12">
        <f t="shared" si="21"/>
        <v>-1</v>
      </c>
      <c r="W105" s="18">
        <v>2</v>
      </c>
      <c r="X105" s="19">
        <f t="shared" si="23"/>
        <v>3</v>
      </c>
      <c r="Y105" s="21" t="s">
        <v>135</v>
      </c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VLOOKUP($A106,'27.6'!$A$9:$W$200,23,0)</f>
        <v>1</v>
      </c>
      <c r="E106" s="18">
        <v>1</v>
      </c>
      <c r="F106" s="18"/>
      <c r="G106" s="18"/>
      <c r="H106" s="12">
        <f t="shared" si="12"/>
        <v>1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2</v>
      </c>
      <c r="W106" s="18">
        <v>2</v>
      </c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VLOOKUP($A107,'27.6'!$A$9:$W$200,23,0)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VLOOKUP($A108,'27.6'!$A$9:$W$200,23,0)</f>
        <v>7</v>
      </c>
      <c r="E108" s="18">
        <v>3</v>
      </c>
      <c r="F108" s="18"/>
      <c r="G108" s="18"/>
      <c r="H108" s="12">
        <f>SUM(E108:G108)</f>
        <v>3</v>
      </c>
      <c r="I108" s="18">
        <v>5</v>
      </c>
      <c r="J108" s="18"/>
      <c r="K108" s="18"/>
      <c r="L108" s="12">
        <f t="shared" si="16"/>
        <v>5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5</v>
      </c>
      <c r="W108" s="18">
        <v>5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VLOOKUP($A109,'27.6'!$A$9:$W$200,23,0)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VLOOKUP($A110,'27.6'!$A$9:$W$200,23,0)</f>
        <v>0</v>
      </c>
      <c r="E110" s="18">
        <v>6</v>
      </c>
      <c r="F110" s="18"/>
      <c r="G110" s="18"/>
      <c r="H110" s="12">
        <f>SUM(E110:G110)</f>
        <v>6</v>
      </c>
      <c r="I110" s="18">
        <v>5</v>
      </c>
      <c r="J110" s="18"/>
      <c r="K110" s="18"/>
      <c r="L110" s="12">
        <f t="shared" si="16"/>
        <v>5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1</v>
      </c>
      <c r="W110" s="18">
        <v>1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VLOOKUP($A111,'27.6'!$A$9:$W$200,23,0)</f>
        <v>5</v>
      </c>
      <c r="E111" s="18">
        <v>6</v>
      </c>
      <c r="F111" s="18"/>
      <c r="G111" s="18"/>
      <c r="H111" s="12">
        <f t="shared" si="12"/>
        <v>6</v>
      </c>
      <c r="I111" s="18">
        <v>2</v>
      </c>
      <c r="J111" s="18"/>
      <c r="K111" s="18"/>
      <c r="L111" s="12">
        <f t="shared" si="16"/>
        <v>2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9</v>
      </c>
      <c r="W111" s="18">
        <v>9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VLOOKUP($A112,'27.6'!$A$9:$W$200,23,0)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VLOOKUP($A113,'27.6'!$A$9:$W$200,23,0)</f>
        <v>1</v>
      </c>
      <c r="E113" s="18">
        <v>6</v>
      </c>
      <c r="F113" s="18"/>
      <c r="G113" s="18"/>
      <c r="H113" s="12">
        <f t="shared" si="12"/>
        <v>6</v>
      </c>
      <c r="I113" s="18">
        <v>4</v>
      </c>
      <c r="J113" s="18"/>
      <c r="K113" s="18"/>
      <c r="L113" s="12">
        <f t="shared" si="16"/>
        <v>4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3</v>
      </c>
      <c r="W113" s="18">
        <v>2</v>
      </c>
      <c r="X113" s="19">
        <f t="shared" si="26"/>
        <v>-1</v>
      </c>
      <c r="Y113" s="21" t="s">
        <v>43</v>
      </c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VLOOKUP($A114,'27.6'!$A$9:$W$200,23,0)</f>
        <v>6</v>
      </c>
      <c r="E114" s="18">
        <v>12</v>
      </c>
      <c r="F114" s="18"/>
      <c r="G114" s="18"/>
      <c r="H114" s="12">
        <f>SUM(E114:G114)</f>
        <v>12</v>
      </c>
      <c r="I114" s="18">
        <v>4</v>
      </c>
      <c r="J114" s="18"/>
      <c r="K114" s="18"/>
      <c r="L114" s="12">
        <f t="shared" si="16"/>
        <v>4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14</v>
      </c>
      <c r="W114" s="18">
        <v>14</v>
      </c>
      <c r="X114" s="19">
        <f>W114-V114</f>
        <v>0</v>
      </c>
      <c r="Y114" s="98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VLOOKUP($A115,'27.6'!$A$9:$W$200,23,0)</f>
        <v>0</v>
      </c>
      <c r="E115" s="18">
        <v>12</v>
      </c>
      <c r="F115" s="18"/>
      <c r="G115" s="18"/>
      <c r="H115" s="12">
        <f>SUM(E115:G115)</f>
        <v>12</v>
      </c>
      <c r="I115" s="18">
        <v>4</v>
      </c>
      <c r="J115" s="18"/>
      <c r="K115" s="18"/>
      <c r="L115" s="12">
        <f t="shared" si="16"/>
        <v>4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8</v>
      </c>
      <c r="W115" s="18">
        <v>8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VLOOKUP($A116,'27.6'!$A$9:$W$200,23,0)</f>
        <v>0</v>
      </c>
      <c r="E116" s="18">
        <v>12</v>
      </c>
      <c r="F116" s="18"/>
      <c r="G116" s="18"/>
      <c r="H116" s="12">
        <f>SUM(E116:G116)</f>
        <v>12</v>
      </c>
      <c r="I116" s="18">
        <v>8</v>
      </c>
      <c r="J116" s="18"/>
      <c r="K116" s="18"/>
      <c r="L116" s="12">
        <f t="shared" si="16"/>
        <v>8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4</v>
      </c>
      <c r="W116" s="18">
        <v>4</v>
      </c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VLOOKUP($A117,'27.6'!$A$9:$W$200,23,0)</f>
        <v>0</v>
      </c>
      <c r="E117" s="18">
        <v>6</v>
      </c>
      <c r="F117" s="18"/>
      <c r="G117" s="18"/>
      <c r="H117" s="12">
        <f t="shared" si="12"/>
        <v>6</v>
      </c>
      <c r="I117" s="18">
        <v>7</v>
      </c>
      <c r="J117" s="18"/>
      <c r="K117" s="18"/>
      <c r="L117" s="12">
        <f t="shared" si="16"/>
        <v>7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-1</v>
      </c>
      <c r="W117" s="18"/>
      <c r="X117" s="19">
        <f t="shared" si="26"/>
        <v>1</v>
      </c>
      <c r="Y117" s="21" t="s">
        <v>135</v>
      </c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VLOOKUP($A118,'27.6'!$A$9:$W$200,23,0)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VLOOKUP($A119,'27.6'!$A$9:$W$200,23,0)</f>
        <v>8</v>
      </c>
      <c r="E119" s="18"/>
      <c r="F119" s="18"/>
      <c r="G119" s="18"/>
      <c r="H119" s="12">
        <f t="shared" ref="H119:H129" si="27">SUM(E119:G119)</f>
        <v>0</v>
      </c>
      <c r="I119" s="18">
        <v>2</v>
      </c>
      <c r="J119" s="18"/>
      <c r="K119" s="18"/>
      <c r="L119" s="12">
        <f t="shared" si="16"/>
        <v>2</v>
      </c>
      <c r="M119" s="18"/>
      <c r="N119" s="18"/>
      <c r="O119" s="18"/>
      <c r="P119" s="18"/>
      <c r="Q119" s="18"/>
      <c r="R119" s="14">
        <f t="shared" si="20"/>
        <v>0</v>
      </c>
      <c r="S119" s="18">
        <v>6</v>
      </c>
      <c r="T119" s="18"/>
      <c r="U119" s="12">
        <f t="shared" ref="U119:U131" si="28">S119+T119</f>
        <v>6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VLOOKUP($A120,'27.6'!$A$9:$W$200,23,0)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VLOOKUP($A121,'27.6'!$A$9:$W$200,23,0)</f>
        <v>45</v>
      </c>
      <c r="E121" s="18"/>
      <c r="F121" s="18"/>
      <c r="G121" s="18"/>
      <c r="H121" s="12">
        <f t="shared" si="27"/>
        <v>0</v>
      </c>
      <c r="I121" s="18">
        <v>10</v>
      </c>
      <c r="J121" s="18"/>
      <c r="K121" s="18"/>
      <c r="L121" s="12">
        <f t="shared" si="16"/>
        <v>10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35</v>
      </c>
      <c r="W121" s="18">
        <v>35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VLOOKUP($A122,'27.6'!$A$9:$W$200,23,0)</f>
        <v>2</v>
      </c>
      <c r="E122" s="18">
        <v>20</v>
      </c>
      <c r="F122" s="18"/>
      <c r="G122" s="18"/>
      <c r="H122" s="12">
        <f t="shared" si="27"/>
        <v>20</v>
      </c>
      <c r="I122" s="18">
        <v>3</v>
      </c>
      <c r="J122" s="18"/>
      <c r="K122" s="18"/>
      <c r="L122" s="12">
        <f t="shared" si="16"/>
        <v>3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19</v>
      </c>
      <c r="W122" s="18">
        <v>19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VLOOKUP($A123,'27.6'!$A$9:$W$200,23,0)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VLOOKUP($A124,'27.6'!$A$9:$W$200,23,0)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VLOOKUP($A125,'27.6'!$A$9:$W$200,23,0)</f>
        <v>0</v>
      </c>
      <c r="E125" s="18">
        <v>60</v>
      </c>
      <c r="F125" s="18"/>
      <c r="G125" s="18"/>
      <c r="H125" s="12">
        <f t="shared" si="27"/>
        <v>60</v>
      </c>
      <c r="I125" s="18">
        <v>15</v>
      </c>
      <c r="J125" s="18"/>
      <c r="K125" s="18"/>
      <c r="L125" s="12">
        <f t="shared" si="16"/>
        <v>15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45</v>
      </c>
      <c r="W125" s="18">
        <v>45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VLOOKUP($A126,'27.6'!$A$9:$W$200,23,0)</f>
        <v>0</v>
      </c>
      <c r="E126" s="18">
        <v>6</v>
      </c>
      <c r="F126" s="18"/>
      <c r="G126" s="18"/>
      <c r="H126" s="12">
        <f t="shared" si="27"/>
        <v>6</v>
      </c>
      <c r="I126" s="18">
        <v>6</v>
      </c>
      <c r="J126" s="18"/>
      <c r="K126" s="18"/>
      <c r="L126" s="12">
        <f t="shared" si="16"/>
        <v>6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VLOOKUP($A127,'27.6'!$A$9:$W$200,23,0)</f>
        <v>15</v>
      </c>
      <c r="E127" s="18"/>
      <c r="F127" s="18"/>
      <c r="G127" s="18"/>
      <c r="H127" s="12">
        <f t="shared" si="27"/>
        <v>0</v>
      </c>
      <c r="I127" s="18">
        <v>4</v>
      </c>
      <c r="J127" s="18"/>
      <c r="K127" s="18"/>
      <c r="L127" s="12">
        <f t="shared" si="16"/>
        <v>4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11</v>
      </c>
      <c r="W127" s="18">
        <v>11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VLOOKUP($A128,'27.6'!$A$9:$W$200,23,0)</f>
        <v>3</v>
      </c>
      <c r="E128" s="18">
        <v>28</v>
      </c>
      <c r="F128" s="18"/>
      <c r="G128" s="18"/>
      <c r="H128" s="12">
        <f t="shared" si="27"/>
        <v>28</v>
      </c>
      <c r="I128" s="18">
        <v>6</v>
      </c>
      <c r="J128" s="18"/>
      <c r="K128" s="18"/>
      <c r="L128" s="12">
        <f t="shared" si="16"/>
        <v>6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25</v>
      </c>
      <c r="W128" s="18">
        <v>25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VLOOKUP($A129,'27.6'!$A$9:$W$200,23,0)</f>
        <v>0</v>
      </c>
      <c r="E129" s="18">
        <v>28</v>
      </c>
      <c r="F129" s="18"/>
      <c r="G129" s="18"/>
      <c r="H129" s="12">
        <f t="shared" si="27"/>
        <v>28</v>
      </c>
      <c r="I129" s="18">
        <v>11</v>
      </c>
      <c r="J129" s="18"/>
      <c r="K129" s="18"/>
      <c r="L129" s="12">
        <f t="shared" si="16"/>
        <v>11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17</v>
      </c>
      <c r="W129" s="18">
        <v>17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VLOOKUP($A130,'27.6'!$A$9:$W$200,23,0)</f>
        <v>19</v>
      </c>
      <c r="E130" s="18"/>
      <c r="F130" s="18"/>
      <c r="G130" s="18"/>
      <c r="H130" s="12">
        <f t="shared" si="12"/>
        <v>0</v>
      </c>
      <c r="I130" s="18">
        <v>15</v>
      </c>
      <c r="J130" s="18"/>
      <c r="K130" s="18"/>
      <c r="L130" s="12">
        <f t="shared" si="16"/>
        <v>15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4</v>
      </c>
      <c r="W130" s="18">
        <v>4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>
        <v>3</v>
      </c>
      <c r="F131" s="18"/>
      <c r="G131" s="18"/>
      <c r="H131" s="12">
        <f t="shared" si="12"/>
        <v>3</v>
      </c>
      <c r="I131" s="18"/>
      <c r="J131" s="18">
        <v>1</v>
      </c>
      <c r="K131" s="18"/>
      <c r="L131" s="12">
        <f t="shared" si="16"/>
        <v>1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2</v>
      </c>
      <c r="W131" s="18">
        <v>2</v>
      </c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VLOOKUP($A132,'27.6'!$A$9:$W$200,23,0)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VLOOKUP($A133,'27.6'!$A$9:$W$200,23,0)</f>
        <v>12</v>
      </c>
      <c r="E133" s="18"/>
      <c r="F133" s="18"/>
      <c r="G133" s="18"/>
      <c r="H133" s="12">
        <f t="shared" ref="H133:H156" si="31">SUM(E133:G133)</f>
        <v>0</v>
      </c>
      <c r="I133" s="18">
        <v>2</v>
      </c>
      <c r="J133" s="18"/>
      <c r="K133" s="18"/>
      <c r="L133" s="12">
        <f t="shared" si="16"/>
        <v>2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10</v>
      </c>
      <c r="W133" s="18">
        <v>10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VLOOKUP($A134,'27.6'!$A$9:$W$200,23,0)</f>
        <v>4</v>
      </c>
      <c r="E134" s="18"/>
      <c r="F134" s="18"/>
      <c r="G134" s="18"/>
      <c r="H134" s="12">
        <f t="shared" si="31"/>
        <v>0</v>
      </c>
      <c r="I134" s="18">
        <v>1</v>
      </c>
      <c r="J134" s="18"/>
      <c r="K134" s="18"/>
      <c r="L134" s="12">
        <f t="shared" si="16"/>
        <v>1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3</v>
      </c>
      <c r="W134" s="18">
        <v>3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VLOOKUP($A135,'27.6'!$A$9:$W$200,23,0)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VLOOKUP($A136,'27.6'!$A$9:$W$200,23,0)</f>
        <v>23</v>
      </c>
      <c r="E136" s="18"/>
      <c r="F136" s="18"/>
      <c r="G136" s="18"/>
      <c r="H136" s="12">
        <f>SUM(E136:G136)</f>
        <v>0</v>
      </c>
      <c r="I136" s="18">
        <v>6</v>
      </c>
      <c r="J136" s="18"/>
      <c r="K136" s="18"/>
      <c r="L136" s="12">
        <f t="shared" si="16"/>
        <v>6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17</v>
      </c>
      <c r="W136" s="18">
        <v>17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VLOOKUP($A137,'27.6'!$A$9:$W$200,23,0)</f>
        <v>13</v>
      </c>
      <c r="E137" s="18"/>
      <c r="F137" s="18"/>
      <c r="G137" s="18"/>
      <c r="H137" s="12">
        <f>SUM(E137:G137)</f>
        <v>0</v>
      </c>
      <c r="I137" s="18">
        <v>5</v>
      </c>
      <c r="J137" s="18"/>
      <c r="K137" s="18"/>
      <c r="L137" s="12">
        <f t="shared" si="16"/>
        <v>5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8</v>
      </c>
      <c r="W137" s="18">
        <v>8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VLOOKUP($A138,'27.6'!$A$9:$W$200,23,0)</f>
        <v>8</v>
      </c>
      <c r="E138" s="18"/>
      <c r="F138" s="18"/>
      <c r="G138" s="18"/>
      <c r="H138" s="12">
        <f>SUM(E138:G138)</f>
        <v>0</v>
      </c>
      <c r="I138" s="18">
        <v>2</v>
      </c>
      <c r="J138" s="18"/>
      <c r="K138" s="18"/>
      <c r="L138" s="12">
        <f t="shared" ref="L138:L198" si="35">SUM(I138:K138)</f>
        <v>2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6</v>
      </c>
      <c r="W138" s="18">
        <v>6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VLOOKUP($A139,'27.6'!$A$9:$W$200,23,0)</f>
        <v>8</v>
      </c>
      <c r="E139" s="18"/>
      <c r="F139" s="18"/>
      <c r="G139" s="18"/>
      <c r="H139" s="12">
        <f t="shared" ref="H139" si="36">SUM(E139:G139)</f>
        <v>0</v>
      </c>
      <c r="I139" s="18">
        <v>5</v>
      </c>
      <c r="J139" s="18"/>
      <c r="K139" s="18"/>
      <c r="L139" s="12">
        <f t="shared" si="35"/>
        <v>5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3</v>
      </c>
      <c r="W139" s="18">
        <v>3</v>
      </c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VLOOKUP($A140,'27.6'!$A$9:$W$200,23,0)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VLOOKUP($A141,'27.6'!$A$9:$W$200,23,0)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VLOOKUP($A142,'27.6'!$A$9:$W$200,23,0)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VLOOKUP($A143,'27.6'!$A$9:$W$200,23,0)</f>
        <v>7</v>
      </c>
      <c r="E143" s="18"/>
      <c r="F143" s="18"/>
      <c r="G143" s="18"/>
      <c r="H143" s="12">
        <f>SUM(E143:G143)</f>
        <v>0</v>
      </c>
      <c r="I143" s="18">
        <v>1</v>
      </c>
      <c r="J143" s="18"/>
      <c r="K143" s="18"/>
      <c r="L143" s="12">
        <f t="shared" si="35"/>
        <v>1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6</v>
      </c>
      <c r="W143" s="18">
        <v>6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VLOOKUP($A144,'27.6'!$A$9:$W$200,23,0)</f>
        <v>10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VLOOKUP($A145,'27.6'!$A$9:$W$200,23,0)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VLOOKUP($A146,'27.6'!$A$9:$W$200,23,0)</f>
        <v>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VLOOKUP($A147,'27.6'!$A$9:$W$200,23,0)</f>
        <v>5</v>
      </c>
      <c r="E147" s="18"/>
      <c r="F147" s="18"/>
      <c r="G147" s="18"/>
      <c r="H147" s="12">
        <f t="shared" si="31"/>
        <v>0</v>
      </c>
      <c r="I147" s="18">
        <v>5</v>
      </c>
      <c r="J147" s="18"/>
      <c r="K147" s="18"/>
      <c r="L147" s="12">
        <f t="shared" si="35"/>
        <v>5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0</v>
      </c>
      <c r="W147" s="18"/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VLOOKUP($A148,'27.6'!$A$9:$W$200,23,0)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VLOOKUP($A149,'27.6'!$A$9:$W$200,23,0)</f>
        <v>9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9</v>
      </c>
      <c r="W149" s="18">
        <v>8</v>
      </c>
      <c r="X149" s="19">
        <f t="shared" si="39"/>
        <v>-1</v>
      </c>
      <c r="Y149" s="21" t="s">
        <v>43</v>
      </c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VLOOKUP($A150,'27.6'!$A$9:$W$200,23,0)</f>
        <v>5</v>
      </c>
      <c r="E150" s="18"/>
      <c r="F150" s="18"/>
      <c r="G150" s="18"/>
      <c r="H150" s="12">
        <f t="shared" si="31"/>
        <v>0</v>
      </c>
      <c r="I150" s="18">
        <v>1</v>
      </c>
      <c r="J150" s="18"/>
      <c r="K150" s="18"/>
      <c r="L150" s="12">
        <f t="shared" si="35"/>
        <v>1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4</v>
      </c>
      <c r="W150" s="18">
        <v>4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VLOOKUP($A151,'27.6'!$A$9:$W$200,23,0)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VLOOKUP($A152,'27.6'!$A$9:$W$200,23,0)</f>
        <v>3</v>
      </c>
      <c r="E152" s="18"/>
      <c r="F152" s="18"/>
      <c r="G152" s="18"/>
      <c r="H152" s="12">
        <f t="shared" si="31"/>
        <v>0</v>
      </c>
      <c r="I152" s="18">
        <v>1</v>
      </c>
      <c r="J152" s="18"/>
      <c r="K152" s="18"/>
      <c r="L152" s="12">
        <f t="shared" si="35"/>
        <v>1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2</v>
      </c>
      <c r="W152" s="18">
        <v>2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VLOOKUP($A153,'27.6'!$A$9:$W$200,23,0)</f>
        <v>5</v>
      </c>
      <c r="E153" s="18"/>
      <c r="F153" s="18"/>
      <c r="G153" s="18"/>
      <c r="H153" s="12">
        <f t="shared" si="31"/>
        <v>0</v>
      </c>
      <c r="I153" s="18">
        <v>2</v>
      </c>
      <c r="J153" s="18"/>
      <c r="K153" s="18"/>
      <c r="L153" s="12">
        <f t="shared" si="35"/>
        <v>2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3</v>
      </c>
      <c r="W153" s="18">
        <v>3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VLOOKUP($A154,'27.6'!$A$9:$W$200,23,0)</f>
        <v>46</v>
      </c>
      <c r="E154" s="18"/>
      <c r="F154" s="18"/>
      <c r="G154" s="18"/>
      <c r="H154" s="12">
        <f t="shared" si="31"/>
        <v>0</v>
      </c>
      <c r="I154" s="18">
        <v>1</v>
      </c>
      <c r="J154" s="18"/>
      <c r="K154" s="18"/>
      <c r="L154" s="12">
        <f t="shared" si="35"/>
        <v>1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45</v>
      </c>
      <c r="W154" s="18">
        <v>45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VLOOKUP($A155,'27.6'!$A$9:$W$200,23,0)</f>
        <v>11</v>
      </c>
      <c r="E155" s="18"/>
      <c r="F155" s="18"/>
      <c r="G155" s="18"/>
      <c r="H155" s="12">
        <f t="shared" si="31"/>
        <v>0</v>
      </c>
      <c r="I155" s="18">
        <v>2</v>
      </c>
      <c r="J155" s="18"/>
      <c r="K155" s="18"/>
      <c r="L155" s="12">
        <f t="shared" si="35"/>
        <v>2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9</v>
      </c>
      <c r="W155" s="18">
        <v>9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VLOOKUP($A156,'27.6'!$A$9:$W$200,23,0)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VLOOKUP($A157,'27.6'!$A$9:$W$200,23,0)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VLOOKUP($A158,'27.6'!$A$9:$W$200,23,0)</f>
        <v>0</v>
      </c>
      <c r="E158" s="18">
        <v>3</v>
      </c>
      <c r="F158" s="18"/>
      <c r="G158" s="18"/>
      <c r="H158" s="12">
        <f t="shared" ref="H158:H197" si="41">SUM(E158:G158)</f>
        <v>3</v>
      </c>
      <c r="I158" s="18">
        <v>3</v>
      </c>
      <c r="J158" s="18"/>
      <c r="K158" s="18"/>
      <c r="L158" s="12">
        <f t="shared" si="35"/>
        <v>3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VLOOKUP($A159,'27.6'!$A$9:$W$200,23,0)</f>
        <v>0</v>
      </c>
      <c r="E159" s="18">
        <v>3</v>
      </c>
      <c r="F159" s="18"/>
      <c r="G159" s="18"/>
      <c r="H159" s="12">
        <f t="shared" si="41"/>
        <v>3</v>
      </c>
      <c r="I159" s="18">
        <v>3</v>
      </c>
      <c r="J159" s="18"/>
      <c r="K159" s="18"/>
      <c r="L159" s="12">
        <f t="shared" si="35"/>
        <v>3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VLOOKUP($A160,'27.6'!$A$9:$W$200,23,0)</f>
        <v>0</v>
      </c>
      <c r="E160" s="18">
        <v>2</v>
      </c>
      <c r="F160" s="18"/>
      <c r="G160" s="18"/>
      <c r="H160" s="12">
        <f t="shared" si="41"/>
        <v>2</v>
      </c>
      <c r="I160" s="18">
        <v>2</v>
      </c>
      <c r="J160" s="18"/>
      <c r="K160" s="18"/>
      <c r="L160" s="12">
        <f t="shared" si="35"/>
        <v>2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VLOOKUP($A161,'27.6'!$A$9:$W$200,23,0)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VLOOKUP($A162,'27.6'!$A$9:$W$200,23,0)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VLOOKUP($A163,'27.6'!$A$9:$W$200,23,0)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VLOOKUP($A164,'27.6'!$A$9:$W$200,23,0)</f>
        <v>0</v>
      </c>
      <c r="E164" s="18">
        <v>2</v>
      </c>
      <c r="F164" s="18"/>
      <c r="G164" s="18"/>
      <c r="H164" s="12">
        <f t="shared" si="41"/>
        <v>2</v>
      </c>
      <c r="I164" s="18">
        <v>2</v>
      </c>
      <c r="J164" s="18"/>
      <c r="K164" s="18"/>
      <c r="L164" s="12">
        <f t="shared" si="35"/>
        <v>2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VLOOKUP($A165,'27.6'!$A$9:$W$200,23,0)</f>
        <v>0</v>
      </c>
      <c r="E165" s="18">
        <v>1</v>
      </c>
      <c r="F165" s="18"/>
      <c r="G165" s="18"/>
      <c r="H165" s="12">
        <f t="shared" si="41"/>
        <v>1</v>
      </c>
      <c r="I165" s="18">
        <v>1</v>
      </c>
      <c r="J165" s="18"/>
      <c r="K165" s="18"/>
      <c r="L165" s="12">
        <f t="shared" si="35"/>
        <v>1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VLOOKUP($A166,'27.6'!$A$9:$W$200,23,0)</f>
        <v>0</v>
      </c>
      <c r="E166" s="18">
        <v>4</v>
      </c>
      <c r="F166" s="18"/>
      <c r="G166" s="18"/>
      <c r="H166" s="12">
        <f t="shared" si="41"/>
        <v>4</v>
      </c>
      <c r="I166" s="18">
        <v>4</v>
      </c>
      <c r="J166" s="18"/>
      <c r="K166" s="18"/>
      <c r="L166" s="12">
        <f t="shared" si="35"/>
        <v>4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VLOOKUP($A167,'27.6'!$A$9:$W$200,23,0)</f>
        <v>0</v>
      </c>
      <c r="E167" s="18">
        <v>1</v>
      </c>
      <c r="F167" s="18"/>
      <c r="G167" s="18"/>
      <c r="H167" s="12">
        <f>SUM(E167:G167)</f>
        <v>1</v>
      </c>
      <c r="I167" s="18">
        <v>1</v>
      </c>
      <c r="J167" s="18"/>
      <c r="K167" s="18"/>
      <c r="L167" s="12">
        <f t="shared" si="35"/>
        <v>1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VLOOKUP($A168,'27.6'!$A$9:$W$200,23,0)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VLOOKUP($A169,'27.6'!$A$9:$W$200,23,0)</f>
        <v>0</v>
      </c>
      <c r="E169" s="18">
        <v>4</v>
      </c>
      <c r="F169" s="18"/>
      <c r="G169" s="18"/>
      <c r="H169" s="12">
        <f>SUM(E169:G169)</f>
        <v>4</v>
      </c>
      <c r="I169" s="18">
        <v>4</v>
      </c>
      <c r="J169" s="18"/>
      <c r="K169" s="18"/>
      <c r="L169" s="12">
        <f t="shared" si="35"/>
        <v>4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VLOOKUP($A170,'27.6'!$A$9:$W$200,23,0)</f>
        <v>0</v>
      </c>
      <c r="E170" s="18">
        <v>2</v>
      </c>
      <c r="F170" s="18"/>
      <c r="G170" s="18"/>
      <c r="H170" s="12">
        <f>SUM(E170:G170)</f>
        <v>2</v>
      </c>
      <c r="I170" s="18">
        <v>2</v>
      </c>
      <c r="J170" s="18"/>
      <c r="K170" s="18"/>
      <c r="L170" s="12">
        <f t="shared" si="35"/>
        <v>2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VLOOKUP($A171,'27.6'!$A$9:$W$200,23,0)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VLOOKUP($A172,'27.6'!$A$9:$W$200,23,0)</f>
        <v>0</v>
      </c>
      <c r="E172" s="18">
        <v>1</v>
      </c>
      <c r="F172" s="18"/>
      <c r="G172" s="18"/>
      <c r="H172" s="12">
        <f t="shared" si="41"/>
        <v>1</v>
      </c>
      <c r="I172" s="18">
        <v>1</v>
      </c>
      <c r="J172" s="18"/>
      <c r="K172" s="18"/>
      <c r="L172" s="12">
        <f t="shared" si="35"/>
        <v>1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VLOOKUP($A173,'27.6'!$A$9:$W$200,23,0)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VLOOKUP($A174,'27.6'!$A$9:$W$200,23,0)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VLOOKUP($A175,'27.6'!$A$9:$W$200,23,0)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VLOOKUP($A176,'27.6'!$A$9:$W$200,23,0)</f>
        <v>18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18</v>
      </c>
      <c r="W176" s="18">
        <v>18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VLOOKUP($A177,'27.6'!$A$9:$W$200,23,0)</f>
        <v>110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110</v>
      </c>
      <c r="W177" s="18">
        <v>110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VLOOKUP($A178,'27.6'!$A$9:$W$200,23,0)</f>
        <v>190</v>
      </c>
      <c r="E178" s="18"/>
      <c r="F178" s="18"/>
      <c r="G178" s="18"/>
      <c r="H178" s="12">
        <f t="shared" si="41"/>
        <v>0</v>
      </c>
      <c r="I178" s="18">
        <v>6</v>
      </c>
      <c r="J178" s="18"/>
      <c r="K178" s="18"/>
      <c r="L178" s="12">
        <f t="shared" si="35"/>
        <v>6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184</v>
      </c>
      <c r="W178" s="18">
        <v>184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VLOOKUP($A179,'27.6'!$A$9:$W$200,23,0)</f>
        <v>0</v>
      </c>
      <c r="E179" s="18">
        <v>7</v>
      </c>
      <c r="F179" s="18"/>
      <c r="G179" s="18"/>
      <c r="H179" s="12">
        <f t="shared" si="41"/>
        <v>7</v>
      </c>
      <c r="I179" s="18">
        <v>7</v>
      </c>
      <c r="J179" s="18"/>
      <c r="K179" s="18"/>
      <c r="L179" s="12">
        <f t="shared" si="35"/>
        <v>7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VLOOKUP($A180,'27.6'!$A$9:$W$200,23,0)</f>
        <v>0</v>
      </c>
      <c r="E180" s="18">
        <v>3</v>
      </c>
      <c r="F180" s="18"/>
      <c r="G180" s="18"/>
      <c r="H180" s="12">
        <f t="shared" si="41"/>
        <v>3</v>
      </c>
      <c r="I180" s="18">
        <v>3</v>
      </c>
      <c r="J180" s="18"/>
      <c r="K180" s="18"/>
      <c r="L180" s="12">
        <f t="shared" si="35"/>
        <v>3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VLOOKUP($A181,'27.6'!$A$9:$W$200,23,0)</f>
        <v>0</v>
      </c>
      <c r="E181" s="18">
        <v>3</v>
      </c>
      <c r="F181" s="18"/>
      <c r="G181" s="18"/>
      <c r="H181" s="12">
        <f t="shared" si="41"/>
        <v>3</v>
      </c>
      <c r="I181" s="18">
        <v>3</v>
      </c>
      <c r="J181" s="18"/>
      <c r="K181" s="18"/>
      <c r="L181" s="12">
        <f t="shared" si="35"/>
        <v>3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VLOOKUP($A182,'27.6'!$A$9:$W$200,23,0)</f>
        <v>0</v>
      </c>
      <c r="E182" s="18">
        <v>3</v>
      </c>
      <c r="F182" s="18"/>
      <c r="G182" s="18"/>
      <c r="H182" s="12">
        <f t="shared" si="41"/>
        <v>3</v>
      </c>
      <c r="I182" s="18">
        <v>3</v>
      </c>
      <c r="J182" s="18"/>
      <c r="K182" s="18"/>
      <c r="L182" s="12">
        <f t="shared" si="35"/>
        <v>3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VLOOKUP($A183,'27.6'!$A$9:$W$200,23,0)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VLOOKUP($A184,'27.6'!$A$9:$W$200,23,0)</f>
        <v>29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29</v>
      </c>
      <c r="W184" s="18">
        <v>29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VLOOKUP($A185,'27.6'!$A$9:$W$200,23,0)</f>
        <v>60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60</v>
      </c>
      <c r="W185" s="18">
        <v>60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VLOOKUP($A186,'27.6'!$A$9:$W$200,23,0)</f>
        <v>66</v>
      </c>
      <c r="E186" s="18"/>
      <c r="F186" s="18"/>
      <c r="G186" s="18"/>
      <c r="H186" s="12">
        <f t="shared" si="41"/>
        <v>0</v>
      </c>
      <c r="I186" s="18"/>
      <c r="J186" s="18"/>
      <c r="K186" s="18"/>
      <c r="L186" s="12">
        <f t="shared" si="35"/>
        <v>0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66</v>
      </c>
      <c r="W186" s="18">
        <f>48+18</f>
        <v>66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VLOOKUP($A187,'27.6'!$A$9:$W$200,23,0)</f>
        <v>207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207</v>
      </c>
      <c r="W187" s="18">
        <f>192+15</f>
        <v>207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VLOOKUP($A188,'27.6'!$A$9:$W$200,23,0)</f>
        <v>68</v>
      </c>
      <c r="E188" s="18"/>
      <c r="F188" s="18"/>
      <c r="G188" s="18"/>
      <c r="H188" s="12">
        <f t="shared" si="41"/>
        <v>0</v>
      </c>
      <c r="I188" s="18">
        <v>1</v>
      </c>
      <c r="J188" s="18"/>
      <c r="K188" s="18"/>
      <c r="L188" s="12">
        <f t="shared" si="35"/>
        <v>1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67</v>
      </c>
      <c r="W188" s="18">
        <v>67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VLOOKUP($A189,'27.6'!$A$9:$W$200,23,0)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VLOOKUP($A190,'27.6'!$A$9:$W$200,23,0)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VLOOKUP($A191,'27.6'!$A$9:$W$200,23,0)</f>
        <v>0</v>
      </c>
      <c r="E191" s="18">
        <v>3</v>
      </c>
      <c r="F191" s="18"/>
      <c r="G191" s="18"/>
      <c r="H191" s="12">
        <f t="shared" si="41"/>
        <v>3</v>
      </c>
      <c r="I191" s="18">
        <v>3</v>
      </c>
      <c r="J191" s="18"/>
      <c r="K191" s="18"/>
      <c r="L191" s="12">
        <f t="shared" si="35"/>
        <v>3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VLOOKUP($A192,'27.6'!$A$9:$W$200,23,0)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VLOOKUP($A193,'27.6'!$A$9:$W$200,23,0)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VLOOKUP($A194,'27.6'!$A$9:$W$200,23,0)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VLOOKUP($A195,'27.6'!$A$9:$W$200,23,0)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VLOOKUP($A196,'27.6'!$A$9:$W$200,23,0)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VLOOKUP($A197,'27.6'!$A$9:$W$200,23,0)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1108</v>
      </c>
      <c r="E200" s="34"/>
      <c r="F200" s="34"/>
      <c r="G200" s="34"/>
      <c r="H200" s="34"/>
      <c r="I200" s="33">
        <f>SUM(I9:I198)</f>
        <v>543</v>
      </c>
      <c r="J200" s="33">
        <f>SUM(J9:J198)</f>
        <v>1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5</v>
      </c>
      <c r="S200" s="33">
        <f>SUM(S9:S198)</f>
        <v>79</v>
      </c>
      <c r="T200" s="34"/>
      <c r="U200" s="34"/>
      <c r="V200" s="35"/>
      <c r="W200" s="33">
        <f>SUM(W9:W198)</f>
        <v>1147</v>
      </c>
      <c r="X200" s="33">
        <f>SUM(X9:X198)</f>
        <v>-3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Y74:Y75"/>
    <mergeCell ref="Y114:Y116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122" priority="34" stopIfTrue="1"/>
  </conditionalFormatting>
  <conditionalFormatting sqref="B132">
    <cfRule type="duplicateValues" dxfId="121" priority="33" stopIfTrue="1"/>
  </conditionalFormatting>
  <conditionalFormatting sqref="B118">
    <cfRule type="duplicateValues" dxfId="120" priority="32" stopIfTrue="1"/>
  </conditionalFormatting>
  <conditionalFormatting sqref="B198">
    <cfRule type="duplicateValues" dxfId="119" priority="31" stopIfTrue="1"/>
  </conditionalFormatting>
  <conditionalFormatting sqref="B201:B274">
    <cfRule type="duplicateValues" dxfId="118" priority="30" stopIfTrue="1"/>
  </conditionalFormatting>
  <conditionalFormatting sqref="B200">
    <cfRule type="duplicateValues" dxfId="117" priority="29" stopIfTrue="1"/>
  </conditionalFormatting>
  <conditionalFormatting sqref="I202">
    <cfRule type="duplicateValues" dxfId="116" priority="28" stopIfTrue="1"/>
  </conditionalFormatting>
  <conditionalFormatting sqref="I202">
    <cfRule type="duplicateValues" dxfId="115" priority="25" stopIfTrue="1"/>
    <cfRule type="duplicateValues" dxfId="114" priority="26" stopIfTrue="1"/>
    <cfRule type="duplicateValues" dxfId="113" priority="27" stopIfTrue="1"/>
  </conditionalFormatting>
  <conditionalFormatting sqref="B20">
    <cfRule type="duplicateValues" dxfId="112" priority="19" stopIfTrue="1"/>
  </conditionalFormatting>
  <conditionalFormatting sqref="B20">
    <cfRule type="duplicateValues" dxfId="111" priority="20" stopIfTrue="1"/>
  </conditionalFormatting>
  <conditionalFormatting sqref="B20">
    <cfRule type="duplicateValues" dxfId="110" priority="21" stopIfTrue="1"/>
  </conditionalFormatting>
  <conditionalFormatting sqref="B20">
    <cfRule type="duplicateValues" dxfId="109" priority="22" stopIfTrue="1"/>
    <cfRule type="duplicateValues" dxfId="108" priority="23" stopIfTrue="1"/>
    <cfRule type="duplicateValues" dxfId="107" priority="24" stopIfTrue="1"/>
  </conditionalFormatting>
  <conditionalFormatting sqref="A20:A25">
    <cfRule type="duplicateValues" dxfId="106" priority="18" stopIfTrue="1"/>
  </conditionalFormatting>
  <conditionalFormatting sqref="A26">
    <cfRule type="duplicateValues" dxfId="105" priority="17" stopIfTrue="1"/>
  </conditionalFormatting>
  <conditionalFormatting sqref="A27">
    <cfRule type="duplicateValues" dxfId="104" priority="16" stopIfTrue="1"/>
  </conditionalFormatting>
  <conditionalFormatting sqref="A28">
    <cfRule type="duplicateValues" dxfId="103" priority="15" stopIfTrue="1"/>
  </conditionalFormatting>
  <conditionalFormatting sqref="A29">
    <cfRule type="duplicateValues" dxfId="102" priority="14" stopIfTrue="1"/>
  </conditionalFormatting>
  <conditionalFormatting sqref="A30">
    <cfRule type="duplicateValues" dxfId="101" priority="13" stopIfTrue="1"/>
  </conditionalFormatting>
  <conditionalFormatting sqref="B275:B65318 B200 B5 B8:B19 B119:B131 B21:B117 B133:B197">
    <cfRule type="duplicateValues" dxfId="100" priority="35" stopIfTrue="1"/>
  </conditionalFormatting>
  <conditionalFormatting sqref="B275:B65318 B200 B5 B8:B19 B102:B117 B119:B131 B21:B99 B133:B197">
    <cfRule type="duplicateValues" dxfId="99" priority="36" stopIfTrue="1"/>
  </conditionalFormatting>
  <conditionalFormatting sqref="A200:A65318 A1:A5 A8:A19 A31:A198">
    <cfRule type="duplicateValues" dxfId="98" priority="37" stopIfTrue="1"/>
  </conditionalFormatting>
  <conditionalFormatting sqref="B200:B65318 B5 B8:B19 B21:B198">
    <cfRule type="duplicateValues" dxfId="97" priority="38" stopIfTrue="1"/>
  </conditionalFormatting>
  <conditionalFormatting sqref="B200:B65318 B1:B5 B8:B19 B21:B198">
    <cfRule type="duplicateValues" dxfId="96" priority="39" stopIfTrue="1"/>
    <cfRule type="duplicateValues" dxfId="95" priority="40" stopIfTrue="1"/>
    <cfRule type="duplicateValues" dxfId="94" priority="41" stopIfTrue="1"/>
  </conditionalFormatting>
  <conditionalFormatting sqref="Y17">
    <cfRule type="duplicateValues" dxfId="93" priority="7" stopIfTrue="1"/>
  </conditionalFormatting>
  <conditionalFormatting sqref="Y17">
    <cfRule type="duplicateValues" dxfId="92" priority="8" stopIfTrue="1"/>
  </conditionalFormatting>
  <conditionalFormatting sqref="Y17">
    <cfRule type="duplicateValues" dxfId="91" priority="9" stopIfTrue="1"/>
  </conditionalFormatting>
  <conditionalFormatting sqref="Y17">
    <cfRule type="duplicateValues" dxfId="90" priority="10" stopIfTrue="1"/>
    <cfRule type="duplicateValues" dxfId="89" priority="11" stopIfTrue="1"/>
    <cfRule type="duplicateValues" dxfId="88" priority="12" stopIfTrue="1"/>
  </conditionalFormatting>
  <conditionalFormatting sqref="Y13">
    <cfRule type="duplicateValues" dxfId="87" priority="1" stopIfTrue="1"/>
  </conditionalFormatting>
  <conditionalFormatting sqref="Y13">
    <cfRule type="duplicateValues" dxfId="86" priority="2" stopIfTrue="1"/>
  </conditionalFormatting>
  <conditionalFormatting sqref="Y13">
    <cfRule type="duplicateValues" dxfId="85" priority="3" stopIfTrue="1"/>
  </conditionalFormatting>
  <conditionalFormatting sqref="Y13">
    <cfRule type="duplicateValues" dxfId="84" priority="4" stopIfTrue="1"/>
    <cfRule type="duplicateValues" dxfId="83" priority="5" stopIfTrue="1"/>
    <cfRule type="duplicateValues" dxfId="8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opLeftCell="C1" zoomScaleNormal="100" workbookViewId="0">
      <pane ySplit="7" topLeftCell="A101" activePane="bottomLeft" state="frozen"/>
      <selection activeCell="M32" sqref="M32"/>
      <selection pane="bottomLeft" activeCell="Y105" sqref="Y105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77" t="s">
        <v>3</v>
      </c>
      <c r="B4" s="5">
        <v>42550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9" t="s">
        <v>29</v>
      </c>
      <c r="P7" s="79" t="s">
        <v>30</v>
      </c>
      <c r="Q7" s="78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VLOOKUP($A9,'28.6'!$A$9:$W$200,23,0)</f>
        <v>0</v>
      </c>
      <c r="E9" s="18">
        <v>15</v>
      </c>
      <c r="F9" s="18"/>
      <c r="G9" s="18"/>
      <c r="H9" s="12">
        <f>SUM(E9:G9)</f>
        <v>15</v>
      </c>
      <c r="I9" s="18">
        <v>15</v>
      </c>
      <c r="J9" s="18"/>
      <c r="K9" s="18"/>
      <c r="L9" s="12">
        <f>SUM(I9:K9)</f>
        <v>15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VLOOKUP($A10,'28.6'!$A$9:$W$200,23,0)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3</v>
      </c>
      <c r="J10" s="18"/>
      <c r="K10" s="18"/>
      <c r="L10" s="12">
        <f t="shared" ref="L10:L73" si="4">SUM(I10:K10)</f>
        <v>3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3</v>
      </c>
      <c r="T10" s="18"/>
      <c r="U10" s="12">
        <f t="shared" si="0"/>
        <v>3</v>
      </c>
      <c r="V10" s="12">
        <f t="shared" si="1"/>
        <v>0</v>
      </c>
      <c r="W10" s="18"/>
      <c r="X10" s="19">
        <f t="shared" si="2"/>
        <v>0</v>
      </c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VLOOKUP($A11,'28.6'!$A$9:$W$200,23,0)</f>
        <v>0</v>
      </c>
      <c r="E11" s="18">
        <v>6</v>
      </c>
      <c r="F11" s="18"/>
      <c r="G11" s="18"/>
      <c r="H11" s="12">
        <f t="shared" si="3"/>
        <v>6</v>
      </c>
      <c r="I11" s="18">
        <v>4</v>
      </c>
      <c r="J11" s="18"/>
      <c r="K11" s="18"/>
      <c r="L11" s="12">
        <f t="shared" si="4"/>
        <v>4</v>
      </c>
      <c r="M11" s="18"/>
      <c r="N11" s="18"/>
      <c r="O11" s="18"/>
      <c r="P11" s="18"/>
      <c r="Q11" s="18"/>
      <c r="R11" s="14">
        <f t="shared" si="5"/>
        <v>0</v>
      </c>
      <c r="S11" s="18">
        <v>2</v>
      </c>
      <c r="T11" s="18"/>
      <c r="U11" s="12">
        <f t="shared" si="0"/>
        <v>2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VLOOKUP($A12,'28.6'!$A$9:$W$200,23,0)</f>
        <v>0</v>
      </c>
      <c r="E12" s="18">
        <v>15</v>
      </c>
      <c r="F12" s="18"/>
      <c r="G12" s="18"/>
      <c r="H12" s="12">
        <f t="shared" si="3"/>
        <v>15</v>
      </c>
      <c r="I12" s="18">
        <v>15</v>
      </c>
      <c r="J12" s="18"/>
      <c r="K12" s="18"/>
      <c r="L12" s="12">
        <f t="shared" si="4"/>
        <v>15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VLOOKUP($A13,'28.6'!$A$9:$W$200,23,0)</f>
        <v>0</v>
      </c>
      <c r="E13" s="18">
        <v>20</v>
      </c>
      <c r="F13" s="18"/>
      <c r="G13" s="18"/>
      <c r="H13" s="12">
        <f t="shared" si="3"/>
        <v>20</v>
      </c>
      <c r="I13" s="18">
        <v>1</v>
      </c>
      <c r="J13" s="18"/>
      <c r="K13" s="18"/>
      <c r="L13" s="12">
        <f t="shared" si="4"/>
        <v>1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19</v>
      </c>
      <c r="W13" s="18">
        <v>19</v>
      </c>
      <c r="X13" s="19">
        <f t="shared" si="2"/>
        <v>0</v>
      </c>
      <c r="Y13" s="22"/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VLOOKUP($A14,'28.6'!$A$9:$W$200,23,0)</f>
        <v>0</v>
      </c>
      <c r="E14" s="18">
        <v>15</v>
      </c>
      <c r="F14" s="18"/>
      <c r="G14" s="18"/>
      <c r="H14" s="12">
        <f t="shared" si="3"/>
        <v>15</v>
      </c>
      <c r="I14" s="18">
        <v>15</v>
      </c>
      <c r="J14" s="18"/>
      <c r="K14" s="18"/>
      <c r="L14" s="12">
        <f t="shared" si="4"/>
        <v>15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VLOOKUP($A15,'28.6'!$A$9:$W$200,23,0)</f>
        <v>0</v>
      </c>
      <c r="E15" s="18">
        <v>6</v>
      </c>
      <c r="F15" s="18"/>
      <c r="G15" s="18"/>
      <c r="H15" s="12">
        <f t="shared" si="3"/>
        <v>6</v>
      </c>
      <c r="I15" s="18">
        <v>5</v>
      </c>
      <c r="J15" s="18"/>
      <c r="K15" s="18"/>
      <c r="L15" s="12">
        <f t="shared" si="4"/>
        <v>5</v>
      </c>
      <c r="M15" s="18"/>
      <c r="N15" s="18"/>
      <c r="O15" s="18"/>
      <c r="P15" s="18"/>
      <c r="Q15" s="18"/>
      <c r="R15" s="14">
        <f t="shared" si="5"/>
        <v>0</v>
      </c>
      <c r="S15" s="18">
        <v>1</v>
      </c>
      <c r="T15" s="18"/>
      <c r="U15" s="12">
        <f t="shared" si="0"/>
        <v>1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VLOOKUP($A16,'28.6'!$A$9:$W$200,23,0)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VLOOKUP($A17,'28.6'!$A$9:$W$200,23,0)</f>
        <v>0</v>
      </c>
      <c r="E17" s="18">
        <v>6</v>
      </c>
      <c r="F17" s="18"/>
      <c r="G17" s="18"/>
      <c r="H17" s="12">
        <f>SUM(E17:G17)</f>
        <v>6</v>
      </c>
      <c r="I17" s="18">
        <v>6</v>
      </c>
      <c r="J17" s="18"/>
      <c r="K17" s="18"/>
      <c r="L17" s="12">
        <f t="shared" si="4"/>
        <v>6</v>
      </c>
      <c r="M17" s="18"/>
      <c r="N17" s="18"/>
      <c r="O17" s="18"/>
      <c r="P17" s="18"/>
      <c r="Q17" s="18"/>
      <c r="R17" s="14">
        <f t="shared" si="5"/>
        <v>0</v>
      </c>
      <c r="S17" s="18"/>
      <c r="T17" s="18"/>
      <c r="U17" s="12">
        <f t="shared" si="0"/>
        <v>0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VLOOKUP($A18,'28.6'!$A$9:$W$200,23,0)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VLOOKUP($A19,'28.6'!$A$9:$W$200,23,0)</f>
        <v>0</v>
      </c>
      <c r="E19" s="18">
        <v>6</v>
      </c>
      <c r="F19" s="18"/>
      <c r="G19" s="18"/>
      <c r="H19" s="12">
        <f>SUM(E19:G19)</f>
        <v>6</v>
      </c>
      <c r="I19" s="18">
        <v>6</v>
      </c>
      <c r="J19" s="18"/>
      <c r="K19" s="18"/>
      <c r="L19" s="12">
        <f t="shared" si="4"/>
        <v>6</v>
      </c>
      <c r="M19" s="18"/>
      <c r="N19" s="18"/>
      <c r="O19" s="18"/>
      <c r="P19" s="18"/>
      <c r="Q19" s="18"/>
      <c r="R19" s="14">
        <f>SUM(M19:Q19)</f>
        <v>0</v>
      </c>
      <c r="S19" s="18"/>
      <c r="T19" s="18"/>
      <c r="U19" s="12">
        <f>S19+T19</f>
        <v>0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VLOOKUP($A20,'28.6'!$A$9:$W$200,23,0)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VLOOKUP($A21,'28.6'!$A$9:$W$200,23,0)</f>
        <v>0</v>
      </c>
      <c r="E21" s="18">
        <v>6</v>
      </c>
      <c r="F21" s="18"/>
      <c r="G21" s="18"/>
      <c r="H21" s="12">
        <f t="shared" si="3"/>
        <v>6</v>
      </c>
      <c r="I21" s="18">
        <v>6</v>
      </c>
      <c r="J21" s="18"/>
      <c r="K21" s="18"/>
      <c r="L21" s="12">
        <f t="shared" si="4"/>
        <v>6</v>
      </c>
      <c r="M21" s="18"/>
      <c r="N21" s="18"/>
      <c r="O21" s="18"/>
      <c r="P21" s="18"/>
      <c r="Q21" s="18"/>
      <c r="R21" s="14">
        <f t="shared" si="5"/>
        <v>0</v>
      </c>
      <c r="S21" s="18"/>
      <c r="T21" s="18"/>
      <c r="U21" s="12">
        <f t="shared" si="0"/>
        <v>0</v>
      </c>
      <c r="V21" s="12">
        <f t="shared" si="1"/>
        <v>0</v>
      </c>
      <c r="W21" s="18"/>
      <c r="X21" s="19">
        <f t="shared" si="2"/>
        <v>0</v>
      </c>
      <c r="Y21" s="21"/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VLOOKUP($A22,'28.6'!$A$9:$W$200,23,0)</f>
        <v>0</v>
      </c>
      <c r="E22" s="18">
        <v>6</v>
      </c>
      <c r="F22" s="18"/>
      <c r="G22" s="18"/>
      <c r="H22" s="12">
        <f t="shared" si="3"/>
        <v>6</v>
      </c>
      <c r="I22" s="18">
        <v>4</v>
      </c>
      <c r="J22" s="18"/>
      <c r="K22" s="18"/>
      <c r="L22" s="12">
        <f t="shared" si="4"/>
        <v>4</v>
      </c>
      <c r="M22" s="18"/>
      <c r="N22" s="18"/>
      <c r="O22" s="18"/>
      <c r="P22" s="18"/>
      <c r="Q22" s="18"/>
      <c r="R22" s="14">
        <f t="shared" si="5"/>
        <v>0</v>
      </c>
      <c r="S22" s="18">
        <v>2</v>
      </c>
      <c r="T22" s="18"/>
      <c r="U22" s="12">
        <f t="shared" si="0"/>
        <v>2</v>
      </c>
      <c r="V22" s="12">
        <f t="shared" si="1"/>
        <v>0</v>
      </c>
      <c r="W22" s="18"/>
      <c r="X22" s="19">
        <f t="shared" si="2"/>
        <v>0</v>
      </c>
      <c r="Y22" s="21"/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VLOOKUP($A23,'28.6'!$A$9:$W$200,23,0)</f>
        <v>0</v>
      </c>
      <c r="E23" s="18">
        <v>9</v>
      </c>
      <c r="F23" s="18"/>
      <c r="G23" s="18"/>
      <c r="H23" s="12">
        <f t="shared" si="3"/>
        <v>9</v>
      </c>
      <c r="I23" s="18">
        <v>5</v>
      </c>
      <c r="J23" s="18"/>
      <c r="K23" s="18"/>
      <c r="L23" s="12">
        <f t="shared" si="4"/>
        <v>5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4</v>
      </c>
      <c r="W23" s="18">
        <v>4</v>
      </c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VLOOKUP($A24,'28.6'!$A$9:$W$200,23,0)</f>
        <v>0</v>
      </c>
      <c r="E24" s="18">
        <v>6</v>
      </c>
      <c r="F24" s="18"/>
      <c r="G24" s="18"/>
      <c r="H24" s="12">
        <f t="shared" si="3"/>
        <v>6</v>
      </c>
      <c r="I24" s="18">
        <v>6</v>
      </c>
      <c r="J24" s="18"/>
      <c r="K24" s="18"/>
      <c r="L24" s="12">
        <f t="shared" si="4"/>
        <v>6</v>
      </c>
      <c r="M24" s="18"/>
      <c r="N24" s="18"/>
      <c r="O24" s="18"/>
      <c r="P24" s="18"/>
      <c r="Q24" s="18"/>
      <c r="R24" s="14">
        <f t="shared" si="5"/>
        <v>0</v>
      </c>
      <c r="S24" s="18"/>
      <c r="T24" s="18"/>
      <c r="U24" s="12">
        <f t="shared" si="0"/>
        <v>0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VLOOKUP($A25,'28.6'!$A$9:$W$200,23,0)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VLOOKUP($A26,'28.6'!$A$9:$W$200,23,0)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VLOOKUP($A27,'28.6'!$A$9:$W$200,23,0)</f>
        <v>0</v>
      </c>
      <c r="E27" s="18">
        <v>6</v>
      </c>
      <c r="F27" s="18"/>
      <c r="G27" s="18"/>
      <c r="H27" s="12">
        <f>SUM(E27:G27)</f>
        <v>6</v>
      </c>
      <c r="I27" s="18">
        <v>1</v>
      </c>
      <c r="J27" s="18"/>
      <c r="K27" s="18"/>
      <c r="L27" s="12">
        <f t="shared" si="4"/>
        <v>1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5</v>
      </c>
      <c r="W27" s="18">
        <v>5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VLOOKUP($A28,'28.6'!$A$9:$W$200,23,0)</f>
        <v>0</v>
      </c>
      <c r="E28" s="18">
        <v>6</v>
      </c>
      <c r="F28" s="18"/>
      <c r="G28" s="18"/>
      <c r="H28" s="12">
        <f>SUM(E28:G28)</f>
        <v>6</v>
      </c>
      <c r="I28" s="18">
        <v>5</v>
      </c>
      <c r="J28" s="18"/>
      <c r="K28" s="18"/>
      <c r="L28" s="12">
        <f t="shared" si="4"/>
        <v>5</v>
      </c>
      <c r="M28" s="18"/>
      <c r="N28" s="18"/>
      <c r="O28" s="18"/>
      <c r="P28" s="18"/>
      <c r="Q28" s="18"/>
      <c r="R28" s="14">
        <f>SUM(M28:Q28)</f>
        <v>0</v>
      </c>
      <c r="S28" s="18">
        <v>1</v>
      </c>
      <c r="T28" s="18"/>
      <c r="U28" s="12">
        <f>S28+T28</f>
        <v>1</v>
      </c>
      <c r="V28" s="12">
        <f t="shared" si="1"/>
        <v>0</v>
      </c>
      <c r="W28" s="18"/>
      <c r="X28" s="19">
        <f>W28-V28</f>
        <v>0</v>
      </c>
      <c r="Y28" s="21"/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VLOOKUP($A29,'28.6'!$A$9:$W$200,23,0)</f>
        <v>0</v>
      </c>
      <c r="E29" s="18">
        <v>6</v>
      </c>
      <c r="F29" s="18"/>
      <c r="G29" s="18"/>
      <c r="H29" s="12">
        <f t="shared" si="3"/>
        <v>6</v>
      </c>
      <c r="I29" s="18">
        <v>2</v>
      </c>
      <c r="J29" s="18"/>
      <c r="K29" s="18"/>
      <c r="L29" s="12">
        <f t="shared" si="4"/>
        <v>2</v>
      </c>
      <c r="M29" s="18"/>
      <c r="N29" s="18"/>
      <c r="O29" s="18"/>
      <c r="P29" s="18"/>
      <c r="Q29" s="18"/>
      <c r="R29" s="14">
        <f t="shared" si="5"/>
        <v>0</v>
      </c>
      <c r="S29" s="18">
        <v>4</v>
      </c>
      <c r="T29" s="18"/>
      <c r="U29" s="12">
        <f t="shared" si="0"/>
        <v>4</v>
      </c>
      <c r="V29" s="12">
        <f t="shared" si="1"/>
        <v>0</v>
      </c>
      <c r="W29" s="18"/>
      <c r="X29" s="19">
        <f t="shared" si="2"/>
        <v>0</v>
      </c>
      <c r="Y29" s="21"/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VLOOKUP($A30,'28.6'!$A$9:$W$200,23,0)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/>
      <c r="T30" s="18"/>
      <c r="U30" s="12">
        <f>S30+T30</f>
        <v>0</v>
      </c>
      <c r="V30" s="12">
        <f t="shared" si="1"/>
        <v>0</v>
      </c>
      <c r="W30" s="18"/>
      <c r="X30" s="19">
        <f>W30-V30</f>
        <v>0</v>
      </c>
      <c r="Y30" s="21"/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VLOOKUP($A31,'28.6'!$A$9:$W$200,23,0)</f>
        <v>0</v>
      </c>
      <c r="E31" s="18">
        <v>6</v>
      </c>
      <c r="F31" s="18"/>
      <c r="G31" s="18"/>
      <c r="H31" s="12">
        <f t="shared" si="3"/>
        <v>6</v>
      </c>
      <c r="I31" s="18">
        <v>3</v>
      </c>
      <c r="J31" s="18"/>
      <c r="K31" s="18"/>
      <c r="L31" s="12">
        <f t="shared" si="4"/>
        <v>3</v>
      </c>
      <c r="M31" s="18"/>
      <c r="N31" s="18"/>
      <c r="O31" s="18"/>
      <c r="P31" s="18"/>
      <c r="Q31" s="18"/>
      <c r="R31" s="14">
        <f t="shared" si="5"/>
        <v>0</v>
      </c>
      <c r="S31" s="18">
        <v>3</v>
      </c>
      <c r="T31" s="18"/>
      <c r="U31" s="12">
        <f t="shared" si="0"/>
        <v>3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VLOOKUP($A32,'28.6'!$A$9:$W$200,23,0)</f>
        <v>0</v>
      </c>
      <c r="E32" s="18">
        <v>6</v>
      </c>
      <c r="F32" s="18"/>
      <c r="G32" s="18"/>
      <c r="H32" s="12">
        <f>SUM(E32:G32)</f>
        <v>6</v>
      </c>
      <c r="I32" s="18">
        <v>5</v>
      </c>
      <c r="J32" s="18"/>
      <c r="K32" s="18"/>
      <c r="L32" s="12">
        <f t="shared" si="4"/>
        <v>5</v>
      </c>
      <c r="M32" s="18"/>
      <c r="N32" s="18"/>
      <c r="O32" s="18"/>
      <c r="P32" s="18"/>
      <c r="Q32" s="18"/>
      <c r="R32" s="14">
        <f>SUM(M32:Q32)</f>
        <v>0</v>
      </c>
      <c r="S32" s="18">
        <v>1</v>
      </c>
      <c r="T32" s="18"/>
      <c r="U32" s="12">
        <f>S32+T32</f>
        <v>1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VLOOKUP($A33,'28.6'!$A$9:$W$200,23,0)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VLOOKUP($A34,'28.6'!$A$9:$W$200,23,0)</f>
        <v>0</v>
      </c>
      <c r="E34" s="18">
        <v>6</v>
      </c>
      <c r="F34" s="18"/>
      <c r="G34" s="18"/>
      <c r="H34" s="12">
        <f t="shared" si="3"/>
        <v>6</v>
      </c>
      <c r="I34" s="18">
        <v>3</v>
      </c>
      <c r="J34" s="18"/>
      <c r="K34" s="18"/>
      <c r="L34" s="12">
        <f t="shared" si="4"/>
        <v>3</v>
      </c>
      <c r="M34" s="18"/>
      <c r="N34" s="18"/>
      <c r="O34" s="18"/>
      <c r="P34" s="18"/>
      <c r="Q34" s="18"/>
      <c r="R34" s="14">
        <f t="shared" si="5"/>
        <v>0</v>
      </c>
      <c r="S34" s="18">
        <v>3</v>
      </c>
      <c r="T34" s="18"/>
      <c r="U34" s="12">
        <f t="shared" si="0"/>
        <v>3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VLOOKUP($A35,'28.6'!$A$9:$W$200,23,0)</f>
        <v>0</v>
      </c>
      <c r="E35" s="18">
        <v>6</v>
      </c>
      <c r="F35" s="18"/>
      <c r="G35" s="18"/>
      <c r="H35" s="12">
        <f t="shared" si="3"/>
        <v>6</v>
      </c>
      <c r="I35" s="18">
        <v>4</v>
      </c>
      <c r="J35" s="18"/>
      <c r="K35" s="18"/>
      <c r="L35" s="12">
        <f t="shared" si="4"/>
        <v>4</v>
      </c>
      <c r="M35" s="18"/>
      <c r="N35" s="18"/>
      <c r="O35" s="18"/>
      <c r="P35" s="18"/>
      <c r="Q35" s="18"/>
      <c r="R35" s="14">
        <f t="shared" si="5"/>
        <v>0</v>
      </c>
      <c r="S35" s="18">
        <v>2</v>
      </c>
      <c r="T35" s="18"/>
      <c r="U35" s="12">
        <f t="shared" si="0"/>
        <v>2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VLOOKUP($A36,'28.6'!$A$9:$W$200,23,0)</f>
        <v>0</v>
      </c>
      <c r="E36" s="18">
        <v>6</v>
      </c>
      <c r="F36" s="18"/>
      <c r="G36" s="18"/>
      <c r="H36" s="12">
        <f t="shared" si="3"/>
        <v>6</v>
      </c>
      <c r="I36" s="18">
        <v>6</v>
      </c>
      <c r="J36" s="18"/>
      <c r="K36" s="18"/>
      <c r="L36" s="12">
        <f t="shared" si="4"/>
        <v>6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0</v>
      </c>
      <c r="W36" s="18"/>
      <c r="X36" s="19">
        <f t="shared" si="2"/>
        <v>0</v>
      </c>
      <c r="Y36" s="21"/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VLOOKUP($A37,'28.6'!$A$9:$W$200,23,0)</f>
        <v>0</v>
      </c>
      <c r="E37" s="18">
        <v>6</v>
      </c>
      <c r="F37" s="18"/>
      <c r="G37" s="18"/>
      <c r="H37" s="12">
        <f t="shared" si="3"/>
        <v>6</v>
      </c>
      <c r="I37" s="18">
        <v>4</v>
      </c>
      <c r="J37" s="18"/>
      <c r="K37" s="18"/>
      <c r="L37" s="12">
        <f t="shared" si="4"/>
        <v>4</v>
      </c>
      <c r="M37" s="18"/>
      <c r="N37" s="18"/>
      <c r="O37" s="18"/>
      <c r="P37" s="18"/>
      <c r="Q37" s="18"/>
      <c r="R37" s="14">
        <f t="shared" si="5"/>
        <v>0</v>
      </c>
      <c r="S37" s="18">
        <v>2</v>
      </c>
      <c r="T37" s="18"/>
      <c r="U37" s="12">
        <f t="shared" si="0"/>
        <v>2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VLOOKUP($A38,'28.6'!$A$9:$W$200,23,0)</f>
        <v>0</v>
      </c>
      <c r="E38" s="18">
        <v>6</v>
      </c>
      <c r="F38" s="18"/>
      <c r="G38" s="18"/>
      <c r="H38" s="12">
        <f t="shared" si="3"/>
        <v>6</v>
      </c>
      <c r="I38" s="18">
        <v>1</v>
      </c>
      <c r="J38" s="18"/>
      <c r="K38" s="18"/>
      <c r="L38" s="12">
        <f t="shared" si="4"/>
        <v>1</v>
      </c>
      <c r="M38" s="18"/>
      <c r="N38" s="18"/>
      <c r="O38" s="18"/>
      <c r="P38" s="18"/>
      <c r="Q38" s="18"/>
      <c r="R38" s="14">
        <f t="shared" si="5"/>
        <v>0</v>
      </c>
      <c r="S38" s="18">
        <v>5</v>
      </c>
      <c r="T38" s="18"/>
      <c r="U38" s="12">
        <f t="shared" si="0"/>
        <v>5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VLOOKUP($A39,'28.6'!$A$9:$W$200,23,0)</f>
        <v>0</v>
      </c>
      <c r="E39" s="18">
        <v>6</v>
      </c>
      <c r="F39" s="18"/>
      <c r="G39" s="18"/>
      <c r="H39" s="12">
        <f t="shared" si="3"/>
        <v>6</v>
      </c>
      <c r="I39" s="18">
        <v>1</v>
      </c>
      <c r="J39" s="18"/>
      <c r="K39" s="18"/>
      <c r="L39" s="12">
        <f t="shared" si="4"/>
        <v>1</v>
      </c>
      <c r="M39" s="18"/>
      <c r="N39" s="18"/>
      <c r="O39" s="18"/>
      <c r="P39" s="18"/>
      <c r="Q39" s="18"/>
      <c r="R39" s="14">
        <f t="shared" si="5"/>
        <v>0</v>
      </c>
      <c r="S39" s="18">
        <v>5</v>
      </c>
      <c r="T39" s="18"/>
      <c r="U39" s="12">
        <f t="shared" si="0"/>
        <v>5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VLOOKUP($A40,'28.6'!$A$9:$W$200,23,0)</f>
        <v>0</v>
      </c>
      <c r="E40" s="18">
        <v>6</v>
      </c>
      <c r="F40" s="18"/>
      <c r="G40" s="18"/>
      <c r="H40" s="12">
        <f t="shared" si="3"/>
        <v>6</v>
      </c>
      <c r="I40" s="18">
        <v>1</v>
      </c>
      <c r="J40" s="18"/>
      <c r="K40" s="18"/>
      <c r="L40" s="12">
        <f t="shared" si="4"/>
        <v>1</v>
      </c>
      <c r="M40" s="18"/>
      <c r="N40" s="18"/>
      <c r="O40" s="18"/>
      <c r="P40" s="18"/>
      <c r="Q40" s="18"/>
      <c r="R40" s="14">
        <f t="shared" si="5"/>
        <v>0</v>
      </c>
      <c r="S40" s="18">
        <v>5</v>
      </c>
      <c r="T40" s="18"/>
      <c r="U40" s="12">
        <f t="shared" si="0"/>
        <v>5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VLOOKUP($A41,'28.6'!$A$9:$W$200,23,0)</f>
        <v>0</v>
      </c>
      <c r="E41" s="18">
        <v>6</v>
      </c>
      <c r="F41" s="18"/>
      <c r="G41" s="18"/>
      <c r="H41" s="12">
        <f t="shared" si="3"/>
        <v>6</v>
      </c>
      <c r="I41" s="18">
        <v>6</v>
      </c>
      <c r="J41" s="18"/>
      <c r="K41" s="18"/>
      <c r="L41" s="12">
        <f t="shared" si="4"/>
        <v>6</v>
      </c>
      <c r="M41" s="18"/>
      <c r="N41" s="18"/>
      <c r="O41" s="18"/>
      <c r="P41" s="18"/>
      <c r="Q41" s="18"/>
      <c r="R41" s="14">
        <f t="shared" si="5"/>
        <v>0</v>
      </c>
      <c r="S41" s="18"/>
      <c r="T41" s="18"/>
      <c r="U41" s="12">
        <f t="shared" si="0"/>
        <v>0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VLOOKUP($A42,'28.6'!$A$9:$W$200,23,0)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VLOOKUP($A43,'28.6'!$A$9:$W$200,23,0)</f>
        <v>0</v>
      </c>
      <c r="E43" s="18">
        <v>6</v>
      </c>
      <c r="F43" s="18"/>
      <c r="G43" s="18"/>
      <c r="H43" s="12">
        <f t="shared" si="3"/>
        <v>6</v>
      </c>
      <c r="I43" s="18">
        <v>3</v>
      </c>
      <c r="J43" s="18"/>
      <c r="K43" s="18"/>
      <c r="L43" s="12">
        <f t="shared" si="4"/>
        <v>3</v>
      </c>
      <c r="M43" s="18"/>
      <c r="N43" s="18"/>
      <c r="O43" s="18"/>
      <c r="P43" s="18"/>
      <c r="Q43" s="18"/>
      <c r="R43" s="14">
        <f t="shared" si="5"/>
        <v>0</v>
      </c>
      <c r="S43" s="18">
        <v>3</v>
      </c>
      <c r="T43" s="18"/>
      <c r="U43" s="12">
        <f t="shared" si="0"/>
        <v>3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VLOOKUP($A44,'28.6'!$A$9:$W$200,23,0)</f>
        <v>0</v>
      </c>
      <c r="E44" s="18">
        <v>6</v>
      </c>
      <c r="F44" s="18"/>
      <c r="G44" s="18"/>
      <c r="H44" s="12">
        <f t="shared" si="3"/>
        <v>6</v>
      </c>
      <c r="I44" s="18">
        <v>5</v>
      </c>
      <c r="J44" s="18"/>
      <c r="K44" s="18"/>
      <c r="L44" s="12">
        <f t="shared" si="4"/>
        <v>5</v>
      </c>
      <c r="M44" s="18"/>
      <c r="N44" s="18"/>
      <c r="O44" s="18"/>
      <c r="P44" s="18"/>
      <c r="Q44" s="18"/>
      <c r="R44" s="14">
        <f t="shared" si="5"/>
        <v>0</v>
      </c>
      <c r="S44" s="18"/>
      <c r="T44" s="18"/>
      <c r="U44" s="12">
        <f t="shared" si="0"/>
        <v>0</v>
      </c>
      <c r="V44" s="12">
        <f t="shared" si="1"/>
        <v>1</v>
      </c>
      <c r="W44" s="18"/>
      <c r="X44" s="19">
        <f t="shared" si="2"/>
        <v>-1</v>
      </c>
      <c r="Y44" s="98" t="s">
        <v>70</v>
      </c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VLOOKUP($A45,'28.6'!$A$9:$W$200,23,0)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VLOOKUP($A46,'28.6'!$A$9:$W$200,23,0)</f>
        <v>0</v>
      </c>
      <c r="E46" s="18">
        <v>6</v>
      </c>
      <c r="F46" s="18"/>
      <c r="G46" s="18"/>
      <c r="H46" s="12">
        <f t="shared" si="3"/>
        <v>6</v>
      </c>
      <c r="I46" s="18">
        <v>6</v>
      </c>
      <c r="J46" s="18"/>
      <c r="K46" s="18"/>
      <c r="L46" s="12">
        <f t="shared" si="4"/>
        <v>6</v>
      </c>
      <c r="M46" s="18"/>
      <c r="N46" s="18"/>
      <c r="O46" s="18"/>
      <c r="P46" s="18"/>
      <c r="Q46" s="18"/>
      <c r="R46" s="14">
        <f t="shared" si="5"/>
        <v>0</v>
      </c>
      <c r="S46" s="18">
        <v>1</v>
      </c>
      <c r="T46" s="18"/>
      <c r="U46" s="12">
        <f t="shared" si="0"/>
        <v>1</v>
      </c>
      <c r="V46" s="12">
        <f t="shared" si="1"/>
        <v>-1</v>
      </c>
      <c r="W46" s="18"/>
      <c r="X46" s="19">
        <f t="shared" si="2"/>
        <v>1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VLOOKUP($A47,'28.6'!$A$9:$W$200,23,0)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VLOOKUP($A48,'28.6'!$A$9:$W$200,23,0)</f>
        <v>0</v>
      </c>
      <c r="E48" s="18">
        <v>6</v>
      </c>
      <c r="F48" s="18"/>
      <c r="G48" s="18"/>
      <c r="H48" s="12">
        <f t="shared" si="3"/>
        <v>6</v>
      </c>
      <c r="I48" s="18">
        <v>2</v>
      </c>
      <c r="J48" s="18"/>
      <c r="K48" s="18"/>
      <c r="L48" s="12">
        <f t="shared" si="4"/>
        <v>2</v>
      </c>
      <c r="M48" s="18"/>
      <c r="N48" s="18"/>
      <c r="O48" s="18"/>
      <c r="P48" s="18"/>
      <c r="Q48" s="18"/>
      <c r="R48" s="14">
        <f t="shared" si="5"/>
        <v>0</v>
      </c>
      <c r="S48" s="18">
        <v>4</v>
      </c>
      <c r="T48" s="18"/>
      <c r="U48" s="12">
        <f t="shared" si="0"/>
        <v>4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VLOOKUP($A49,'28.6'!$A$9:$W$200,23,0)</f>
        <v>0</v>
      </c>
      <c r="E49" s="18">
        <v>6</v>
      </c>
      <c r="F49" s="18"/>
      <c r="G49" s="18"/>
      <c r="H49" s="12">
        <f t="shared" si="3"/>
        <v>6</v>
      </c>
      <c r="I49" s="18">
        <v>4</v>
      </c>
      <c r="J49" s="18"/>
      <c r="K49" s="18"/>
      <c r="L49" s="12">
        <f t="shared" si="4"/>
        <v>4</v>
      </c>
      <c r="M49" s="18"/>
      <c r="N49" s="18"/>
      <c r="O49" s="18"/>
      <c r="P49" s="18"/>
      <c r="Q49" s="18"/>
      <c r="R49" s="14">
        <f t="shared" si="5"/>
        <v>0</v>
      </c>
      <c r="S49" s="18">
        <v>2</v>
      </c>
      <c r="T49" s="18"/>
      <c r="U49" s="12">
        <f t="shared" si="0"/>
        <v>2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VLOOKUP($A50,'28.6'!$A$9:$W$200,23,0)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VLOOKUP($A51,'28.6'!$A$9:$W$200,23,0)</f>
        <v>0</v>
      </c>
      <c r="E51" s="18">
        <v>6</v>
      </c>
      <c r="F51" s="18"/>
      <c r="G51" s="18"/>
      <c r="H51" s="12">
        <f t="shared" si="3"/>
        <v>6</v>
      </c>
      <c r="I51" s="18">
        <v>3</v>
      </c>
      <c r="J51" s="18"/>
      <c r="K51" s="18"/>
      <c r="L51" s="12">
        <f t="shared" si="4"/>
        <v>3</v>
      </c>
      <c r="M51" s="18"/>
      <c r="N51" s="18"/>
      <c r="O51" s="18"/>
      <c r="P51" s="18"/>
      <c r="Q51" s="18"/>
      <c r="R51" s="14">
        <f t="shared" si="5"/>
        <v>0</v>
      </c>
      <c r="S51" s="18">
        <v>3</v>
      </c>
      <c r="T51" s="18"/>
      <c r="U51" s="12">
        <f t="shared" si="0"/>
        <v>3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VLOOKUP($A52,'28.6'!$A$9:$W$200,23,0)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VLOOKUP($A53,'28.6'!$A$9:$W$200,23,0)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VLOOKUP($A54,'28.6'!$A$9:$W$200,23,0)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VLOOKUP($A55,'28.6'!$A$9:$W$200,23,0)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VLOOKUP($A56,'28.6'!$A$9:$W$200,23,0)</f>
        <v>0</v>
      </c>
      <c r="E56" s="18">
        <v>6</v>
      </c>
      <c r="F56" s="18"/>
      <c r="G56" s="18"/>
      <c r="H56" s="12">
        <f t="shared" si="3"/>
        <v>6</v>
      </c>
      <c r="I56" s="18">
        <v>6</v>
      </c>
      <c r="J56" s="18"/>
      <c r="K56" s="18"/>
      <c r="L56" s="12">
        <f t="shared" si="4"/>
        <v>6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VLOOKUP($A57,'28.6'!$A$9:$W$200,23,0)</f>
        <v>0</v>
      </c>
      <c r="E57" s="18">
        <v>6</v>
      </c>
      <c r="F57" s="18"/>
      <c r="G57" s="18"/>
      <c r="H57" s="12">
        <f t="shared" si="3"/>
        <v>6</v>
      </c>
      <c r="I57" s="18">
        <v>5</v>
      </c>
      <c r="J57" s="18"/>
      <c r="K57" s="18"/>
      <c r="L57" s="12">
        <f t="shared" si="4"/>
        <v>5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VLOOKUP($A58,'28.6'!$A$9:$W$200,23,0)</f>
        <v>0</v>
      </c>
      <c r="E58" s="18"/>
      <c r="F58" s="18"/>
      <c r="G58" s="18"/>
      <c r="H58" s="12">
        <f>SUM(E58:G58)</f>
        <v>0</v>
      </c>
      <c r="I58" s="18"/>
      <c r="J58" s="18"/>
      <c r="K58" s="18"/>
      <c r="L58" s="12">
        <f t="shared" si="4"/>
        <v>0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VLOOKUP($A59,'28.6'!$A$9:$W$200,23,0)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VLOOKUP($A60,'28.6'!$A$9:$W$200,23,0)</f>
        <v>0</v>
      </c>
      <c r="E60" s="18">
        <v>6</v>
      </c>
      <c r="F60" s="18"/>
      <c r="G60" s="18"/>
      <c r="H60" s="12">
        <f t="shared" si="3"/>
        <v>6</v>
      </c>
      <c r="I60" s="18">
        <v>6</v>
      </c>
      <c r="J60" s="18"/>
      <c r="K60" s="18"/>
      <c r="L60" s="12">
        <f t="shared" si="4"/>
        <v>6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VLOOKUP($A61,'28.6'!$A$9:$W$200,23,0)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VLOOKUP($A62,'28.6'!$A$9:$W$200,23,0)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VLOOKUP($A63,'28.6'!$A$9:$W$200,23,0)</f>
        <v>0</v>
      </c>
      <c r="E63" s="18"/>
      <c r="F63" s="18"/>
      <c r="G63" s="18"/>
      <c r="H63" s="12">
        <f t="shared" ref="H63" si="10">SUM(E63:G63)</f>
        <v>0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0</v>
      </c>
      <c r="W63" s="18"/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VLOOKUP($A64,'28.6'!$A$9:$W$200,23,0)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VLOOKUP($A65,'28.6'!$A$9:$W$200,23,0)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VLOOKUP($A66,'28.6'!$A$9:$W$200,23,0)</f>
        <v>3</v>
      </c>
      <c r="E66" s="18"/>
      <c r="F66" s="18"/>
      <c r="G66" s="18"/>
      <c r="H66" s="12">
        <f t="shared" si="11"/>
        <v>0</v>
      </c>
      <c r="I66" s="18">
        <v>1</v>
      </c>
      <c r="J66" s="18"/>
      <c r="K66" s="18"/>
      <c r="L66" s="12">
        <f t="shared" si="4"/>
        <v>1</v>
      </c>
      <c r="M66" s="18"/>
      <c r="N66" s="18"/>
      <c r="O66" s="18"/>
      <c r="P66" s="18"/>
      <c r="Q66" s="18"/>
      <c r="R66" s="14">
        <f t="shared" si="5"/>
        <v>0</v>
      </c>
      <c r="S66" s="18"/>
      <c r="T66" s="18"/>
      <c r="U66" s="12">
        <f>S66+T66</f>
        <v>0</v>
      </c>
      <c r="V66" s="12">
        <f>D66+H66-L66-R66-U66</f>
        <v>2</v>
      </c>
      <c r="W66" s="18">
        <v>2</v>
      </c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VLOOKUP($A67,'28.6'!$A$9:$W$200,23,0)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VLOOKUP($A68,'28.6'!$A$9:$W$200,23,0)</f>
        <v>0</v>
      </c>
      <c r="E68" s="18"/>
      <c r="F68" s="18"/>
      <c r="G68" s="18"/>
      <c r="H68" s="12">
        <f t="shared" ref="H68:H131" si="12">SUM(E68:G68)</f>
        <v>0</v>
      </c>
      <c r="I68" s="18"/>
      <c r="J68" s="18"/>
      <c r="K68" s="18"/>
      <c r="L68" s="12">
        <f t="shared" si="4"/>
        <v>0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VLOOKUP($A69,'28.6'!$A$9:$W$200,23,0)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VLOOKUP($A70,'28.6'!$A$9:$W$200,23,0)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VLOOKUP($A71,'28.6'!$A$9:$W$200,23,0)</f>
        <v>0</v>
      </c>
      <c r="E71" s="18">
        <v>3</v>
      </c>
      <c r="F71" s="18"/>
      <c r="G71" s="18"/>
      <c r="H71" s="12">
        <f>SUM(E71:G71)</f>
        <v>3</v>
      </c>
      <c r="I71" s="18">
        <v>3</v>
      </c>
      <c r="J71" s="18"/>
      <c r="K71" s="18"/>
      <c r="L71" s="12">
        <f t="shared" si="4"/>
        <v>3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VLOOKUP($A72,'28.6'!$A$9:$W$200,23,0)</f>
        <v>0</v>
      </c>
      <c r="E72" s="18"/>
      <c r="F72" s="18"/>
      <c r="G72" s="18"/>
      <c r="H72" s="12">
        <f t="shared" si="12"/>
        <v>0</v>
      </c>
      <c r="I72" s="18"/>
      <c r="J72" s="18"/>
      <c r="K72" s="18"/>
      <c r="L72" s="12">
        <f t="shared" si="4"/>
        <v>0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VLOOKUP($A73,'28.6'!$A$9:$W$200,23,0)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VLOOKUP($A74,'28.6'!$A$9:$W$200,23,0)</f>
        <v>1</v>
      </c>
      <c r="E74" s="18">
        <v>2</v>
      </c>
      <c r="F74" s="18"/>
      <c r="G74" s="18"/>
      <c r="H74" s="12">
        <f t="shared" ref="H74:H87" si="15">SUM(E74:G74)</f>
        <v>2</v>
      </c>
      <c r="I74" s="18"/>
      <c r="J74" s="18"/>
      <c r="K74" s="18"/>
      <c r="L74" s="12">
        <f t="shared" ref="L74:L137" si="16">SUM(I74:K74)</f>
        <v>0</v>
      </c>
      <c r="M74" s="18">
        <v>1</v>
      </c>
      <c r="N74" s="18"/>
      <c r="O74" s="18"/>
      <c r="P74" s="18"/>
      <c r="Q74" s="18"/>
      <c r="R74" s="14">
        <f t="shared" si="5"/>
        <v>1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2</v>
      </c>
      <c r="W74" s="18">
        <v>2</v>
      </c>
      <c r="X74" s="19">
        <f t="shared" ref="X74:X87" si="19">W74-V74</f>
        <v>0</v>
      </c>
      <c r="Y74" s="101" t="s">
        <v>70</v>
      </c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VLOOKUP($A75,'28.6'!$A$9:$W$200,23,0)</f>
        <v>2</v>
      </c>
      <c r="E75" s="18">
        <v>4</v>
      </c>
      <c r="F75" s="18"/>
      <c r="G75" s="18"/>
      <c r="H75" s="12">
        <f t="shared" si="15"/>
        <v>4</v>
      </c>
      <c r="I75" s="18">
        <v>2</v>
      </c>
      <c r="J75" s="18"/>
      <c r="K75" s="18"/>
      <c r="L75" s="12">
        <f t="shared" si="16"/>
        <v>2</v>
      </c>
      <c r="M75" s="18">
        <v>2</v>
      </c>
      <c r="N75" s="18"/>
      <c r="O75" s="18"/>
      <c r="P75" s="18"/>
      <c r="Q75" s="18"/>
      <c r="R75" s="14">
        <f t="shared" si="5"/>
        <v>2</v>
      </c>
      <c r="S75" s="18"/>
      <c r="T75" s="18"/>
      <c r="U75" s="12">
        <f t="shared" si="17"/>
        <v>0</v>
      </c>
      <c r="V75" s="12">
        <f t="shared" si="18"/>
        <v>2</v>
      </c>
      <c r="W75" s="18">
        <v>2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VLOOKUP($A76,'28.6'!$A$9:$W$200,23,0)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VLOOKUP($A77,'28.6'!$A$9:$W$200,23,0)</f>
        <v>0</v>
      </c>
      <c r="E77" s="18"/>
      <c r="F77" s="18"/>
      <c r="G77" s="18"/>
      <c r="H77" s="12">
        <f t="shared" si="15"/>
        <v>0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0</v>
      </c>
      <c r="W77" s="18"/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VLOOKUP($A78,'28.6'!$A$9:$W$200,23,0)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VLOOKUP($A79,'28.6'!$A$9:$W$200,23,0)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VLOOKUP($A80,'28.6'!$A$9:$W$200,23,0)</f>
        <v>2</v>
      </c>
      <c r="E80" s="18"/>
      <c r="F80" s="18"/>
      <c r="G80" s="18"/>
      <c r="H80" s="12">
        <f t="shared" si="15"/>
        <v>0</v>
      </c>
      <c r="I80" s="18">
        <v>1</v>
      </c>
      <c r="J80" s="18"/>
      <c r="K80" s="18"/>
      <c r="L80" s="12">
        <f t="shared" si="16"/>
        <v>1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1</v>
      </c>
      <c r="W80" s="18">
        <v>1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VLOOKUP($A81,'28.6'!$A$9:$W$200,23,0)</f>
        <v>0</v>
      </c>
      <c r="E81" s="18">
        <v>1</v>
      </c>
      <c r="F81" s="18"/>
      <c r="G81" s="18"/>
      <c r="H81" s="12">
        <f t="shared" si="15"/>
        <v>1</v>
      </c>
      <c r="I81" s="18">
        <v>1</v>
      </c>
      <c r="J81" s="18"/>
      <c r="K81" s="18"/>
      <c r="L81" s="12">
        <f t="shared" si="16"/>
        <v>1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0</v>
      </c>
      <c r="W81" s="18"/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VLOOKUP($A82,'28.6'!$A$9:$W$200,23,0)</f>
        <v>3</v>
      </c>
      <c r="E82" s="18"/>
      <c r="F82" s="18"/>
      <c r="G82" s="18"/>
      <c r="H82" s="12">
        <f t="shared" si="15"/>
        <v>0</v>
      </c>
      <c r="I82" s="18">
        <v>3</v>
      </c>
      <c r="J82" s="18"/>
      <c r="K82" s="18"/>
      <c r="L82" s="12">
        <f t="shared" si="16"/>
        <v>3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0</v>
      </c>
      <c r="W82" s="18"/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VLOOKUP($A83,'28.6'!$A$9:$W$200,23,0)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VLOOKUP($A84,'28.6'!$A$9:$W$200,23,0)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VLOOKUP($A85,'28.6'!$A$9:$W$200,23,0)</f>
        <v>1</v>
      </c>
      <c r="E85" s="18">
        <v>2</v>
      </c>
      <c r="F85" s="18"/>
      <c r="G85" s="18"/>
      <c r="H85" s="12">
        <f t="shared" si="15"/>
        <v>2</v>
      </c>
      <c r="I85" s="18"/>
      <c r="J85" s="18"/>
      <c r="K85" s="18"/>
      <c r="L85" s="12">
        <f t="shared" si="16"/>
        <v>0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2</v>
      </c>
      <c r="W85" s="18">
        <v>2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VLOOKUP($A86,'28.6'!$A$9:$W$200,23,0)</f>
        <v>0</v>
      </c>
      <c r="E86" s="18">
        <v>1</v>
      </c>
      <c r="F86" s="18"/>
      <c r="G86" s="18"/>
      <c r="H86" s="12">
        <f t="shared" si="15"/>
        <v>1</v>
      </c>
      <c r="I86" s="18"/>
      <c r="J86" s="18"/>
      <c r="K86" s="18"/>
      <c r="L86" s="12">
        <f t="shared" si="16"/>
        <v>0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VLOOKUP($A87,'28.6'!$A$9:$W$200,23,0)</f>
        <v>0</v>
      </c>
      <c r="E87" s="18">
        <v>2</v>
      </c>
      <c r="F87" s="18"/>
      <c r="G87" s="18"/>
      <c r="H87" s="12">
        <f t="shared" si="15"/>
        <v>2</v>
      </c>
      <c r="I87" s="18">
        <v>2</v>
      </c>
      <c r="J87" s="18"/>
      <c r="K87" s="18"/>
      <c r="L87" s="12">
        <f t="shared" si="16"/>
        <v>2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0</v>
      </c>
      <c r="W87" s="18"/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VLOOKUP($A88,'28.6'!$A$9:$W$200,23,0)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VLOOKUP($A89,'28.6'!$A$9:$W$200,23,0)</f>
        <v>1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VLOOKUP($A90,'28.6'!$A$9:$W$200,23,0)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VLOOKUP($A92,'28.6'!$A$9:$W$200,23,0)</f>
        <v>0</v>
      </c>
      <c r="E92" s="18">
        <v>1</v>
      </c>
      <c r="F92" s="18"/>
      <c r="G92" s="18"/>
      <c r="H92" s="12">
        <f t="shared" si="12"/>
        <v>1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1</v>
      </c>
      <c r="W92" s="18">
        <v>1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VLOOKUP($A93,'28.6'!$A$9:$W$200,23,0)</f>
        <v>0</v>
      </c>
      <c r="E93" s="18"/>
      <c r="F93" s="18"/>
      <c r="G93" s="18"/>
      <c r="H93" s="12">
        <f t="shared" si="12"/>
        <v>0</v>
      </c>
      <c r="I93" s="18"/>
      <c r="J93" s="18"/>
      <c r="K93" s="18"/>
      <c r="L93" s="12">
        <f t="shared" si="16"/>
        <v>0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VLOOKUP($A94,'28.6'!$A$9:$W$200,23,0)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VLOOKUP($A95,'28.6'!$A$9:$W$200,23,0)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VLOOKUP($A96,'28.6'!$A$9:$W$200,23,0)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VLOOKUP($A97,'28.6'!$A$9:$W$200,23,0)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VLOOKUP($A98,'28.6'!$A$9:$W$200,23,0)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VLOOKUP($A99,'28.6'!$A$9:$W$200,23,0)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VLOOKUP($A100,'28.6'!$A$9:$W$200,23,0)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VLOOKUP($A101,'28.6'!$A$9:$W$200,23,0)</f>
        <v>0</v>
      </c>
      <c r="E101" s="18">
        <v>1</v>
      </c>
      <c r="F101" s="18"/>
      <c r="G101" s="18"/>
      <c r="H101" s="12">
        <f t="shared" si="12"/>
        <v>1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VLOOKUP($A102,'28.6'!$A$9:$W$200,23,0)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VLOOKUP($A103,'28.6'!$A$9:$W$200,23,0)</f>
        <v>0</v>
      </c>
      <c r="E103" s="18">
        <v>1</v>
      </c>
      <c r="F103" s="18"/>
      <c r="G103" s="18"/>
      <c r="H103" s="12">
        <f t="shared" si="12"/>
        <v>1</v>
      </c>
      <c r="I103" s="18">
        <v>1</v>
      </c>
      <c r="J103" s="18"/>
      <c r="K103" s="18"/>
      <c r="L103" s="12">
        <f t="shared" si="16"/>
        <v>1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VLOOKUP($A104,'28.6'!$A$9:$W$200,23,0)</f>
        <v>2</v>
      </c>
      <c r="E104" s="18"/>
      <c r="F104" s="18"/>
      <c r="G104" s="18"/>
      <c r="H104" s="12">
        <f t="shared" si="12"/>
        <v>0</v>
      </c>
      <c r="I104" s="18">
        <v>1</v>
      </c>
      <c r="J104" s="18"/>
      <c r="K104" s="18"/>
      <c r="L104" s="12">
        <f t="shared" si="16"/>
        <v>1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1</v>
      </c>
      <c r="W104" s="18">
        <v>1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VLOOKUP($A105,'28.6'!$A$9:$W$200,23,0)</f>
        <v>2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2</v>
      </c>
      <c r="W105" s="18">
        <v>2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VLOOKUP($A106,'28.6'!$A$9:$W$200,23,0)</f>
        <v>2</v>
      </c>
      <c r="E106" s="18"/>
      <c r="F106" s="18"/>
      <c r="G106" s="18"/>
      <c r="H106" s="12">
        <f t="shared" si="12"/>
        <v>0</v>
      </c>
      <c r="I106" s="18">
        <v>2</v>
      </c>
      <c r="J106" s="18"/>
      <c r="K106" s="18"/>
      <c r="L106" s="12">
        <f t="shared" si="16"/>
        <v>2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VLOOKUP($A107,'28.6'!$A$9:$W$200,23,0)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VLOOKUP($A108,'28.6'!$A$9:$W$200,23,0)</f>
        <v>5</v>
      </c>
      <c r="E108" s="18">
        <v>6</v>
      </c>
      <c r="F108" s="18"/>
      <c r="G108" s="18"/>
      <c r="H108" s="12">
        <f>SUM(E108:G108)</f>
        <v>6</v>
      </c>
      <c r="I108" s="18">
        <v>3</v>
      </c>
      <c r="J108" s="18"/>
      <c r="K108" s="18"/>
      <c r="L108" s="12">
        <f t="shared" si="16"/>
        <v>3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8</v>
      </c>
      <c r="W108" s="18">
        <v>8</v>
      </c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VLOOKUP($A109,'28.6'!$A$9:$W$200,23,0)</f>
        <v>0</v>
      </c>
      <c r="E109" s="18"/>
      <c r="F109" s="18"/>
      <c r="G109" s="18"/>
      <c r="H109" s="12">
        <f t="shared" si="12"/>
        <v>0</v>
      </c>
      <c r="I109" s="18"/>
      <c r="J109" s="18"/>
      <c r="K109" s="18"/>
      <c r="L109" s="12">
        <f t="shared" si="16"/>
        <v>0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0</v>
      </c>
      <c r="W109" s="18"/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VLOOKUP($A110,'28.6'!$A$9:$W$200,23,0)</f>
        <v>1</v>
      </c>
      <c r="E110" s="18"/>
      <c r="F110" s="18"/>
      <c r="G110" s="18"/>
      <c r="H110" s="12">
        <f>SUM(E110:G110)</f>
        <v>0</v>
      </c>
      <c r="I110" s="18">
        <v>1</v>
      </c>
      <c r="J110" s="18"/>
      <c r="K110" s="18"/>
      <c r="L110" s="12">
        <f t="shared" si="16"/>
        <v>1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0</v>
      </c>
      <c r="W110" s="18"/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VLOOKUP($A111,'28.6'!$A$9:$W$200,23,0)</f>
        <v>9</v>
      </c>
      <c r="E111" s="18"/>
      <c r="F111" s="18"/>
      <c r="G111" s="18"/>
      <c r="H111" s="12">
        <f t="shared" si="12"/>
        <v>0</v>
      </c>
      <c r="I111" s="18"/>
      <c r="J111" s="18"/>
      <c r="K111" s="18"/>
      <c r="L111" s="12">
        <f t="shared" si="16"/>
        <v>0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9</v>
      </c>
      <c r="W111" s="18">
        <v>9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VLOOKUP($A112,'28.6'!$A$9:$W$200,23,0)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VLOOKUP($A113,'28.6'!$A$9:$W$200,23,0)</f>
        <v>2</v>
      </c>
      <c r="E113" s="18">
        <v>3</v>
      </c>
      <c r="F113" s="18"/>
      <c r="G113" s="18"/>
      <c r="H113" s="12">
        <f t="shared" si="12"/>
        <v>3</v>
      </c>
      <c r="I113" s="18">
        <v>4</v>
      </c>
      <c r="J113" s="18"/>
      <c r="K113" s="18"/>
      <c r="L113" s="12">
        <f t="shared" si="16"/>
        <v>4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1</v>
      </c>
      <c r="W113" s="18">
        <v>1</v>
      </c>
      <c r="X113" s="19">
        <f t="shared" si="26"/>
        <v>0</v>
      </c>
      <c r="Y113" s="21"/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VLOOKUP($A114,'28.6'!$A$9:$W$200,23,0)</f>
        <v>14</v>
      </c>
      <c r="E114" s="18">
        <v>6</v>
      </c>
      <c r="F114" s="18"/>
      <c r="G114" s="18"/>
      <c r="H114" s="12">
        <f>SUM(E114:G114)</f>
        <v>6</v>
      </c>
      <c r="I114" s="18">
        <v>16</v>
      </c>
      <c r="J114" s="18"/>
      <c r="K114" s="18"/>
      <c r="L114" s="12">
        <f t="shared" si="16"/>
        <v>16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4</v>
      </c>
      <c r="W114" s="18">
        <v>4</v>
      </c>
      <c r="X114" s="19">
        <f>W114-V114</f>
        <v>0</v>
      </c>
      <c r="Y114" s="21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VLOOKUP($A115,'28.6'!$A$9:$W$200,23,0)</f>
        <v>8</v>
      </c>
      <c r="E115" s="18">
        <v>6</v>
      </c>
      <c r="F115" s="18"/>
      <c r="G115" s="18"/>
      <c r="H115" s="12">
        <f>SUM(E115:G115)</f>
        <v>6</v>
      </c>
      <c r="I115" s="18">
        <v>5</v>
      </c>
      <c r="J115" s="18"/>
      <c r="K115" s="18"/>
      <c r="L115" s="12">
        <f t="shared" si="16"/>
        <v>5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9</v>
      </c>
      <c r="W115" s="18">
        <v>12</v>
      </c>
      <c r="X115" s="19">
        <f>W115-V115</f>
        <v>3</v>
      </c>
      <c r="Y115" s="98" t="s">
        <v>70</v>
      </c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VLOOKUP($A116,'28.6'!$A$9:$W$200,23,0)</f>
        <v>4</v>
      </c>
      <c r="E116" s="18">
        <v>6</v>
      </c>
      <c r="F116" s="18"/>
      <c r="G116" s="18"/>
      <c r="H116" s="12">
        <f>SUM(E116:G116)</f>
        <v>6</v>
      </c>
      <c r="I116" s="18">
        <v>7</v>
      </c>
      <c r="J116" s="18"/>
      <c r="K116" s="18"/>
      <c r="L116" s="12">
        <f t="shared" si="16"/>
        <v>7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3</v>
      </c>
      <c r="W116" s="18"/>
      <c r="X116" s="19">
        <f>W116-V116</f>
        <v>-3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VLOOKUP($A117,'28.6'!$A$9:$W$200,23,0)</f>
        <v>0</v>
      </c>
      <c r="E117" s="18">
        <v>4</v>
      </c>
      <c r="F117" s="18"/>
      <c r="G117" s="18"/>
      <c r="H117" s="12">
        <f t="shared" si="12"/>
        <v>4</v>
      </c>
      <c r="I117" s="18">
        <v>4</v>
      </c>
      <c r="J117" s="18"/>
      <c r="K117" s="18"/>
      <c r="L117" s="12">
        <f t="shared" si="16"/>
        <v>4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0</v>
      </c>
      <c r="W117" s="18"/>
      <c r="X117" s="19">
        <f t="shared" si="26"/>
        <v>0</v>
      </c>
      <c r="Y117" s="21"/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VLOOKUP($A118,'28.6'!$A$9:$W$200,23,0)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VLOOKUP($A119,'28.6'!$A$9:$W$200,23,0)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VLOOKUP($A120,'28.6'!$A$9:$W$200,23,0)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VLOOKUP($A121,'28.6'!$A$9:$W$200,23,0)</f>
        <v>35</v>
      </c>
      <c r="E121" s="18"/>
      <c r="F121" s="18"/>
      <c r="G121" s="18"/>
      <c r="H121" s="12">
        <f t="shared" si="27"/>
        <v>0</v>
      </c>
      <c r="I121" s="18">
        <v>18</v>
      </c>
      <c r="J121" s="18"/>
      <c r="K121" s="18"/>
      <c r="L121" s="12">
        <f t="shared" si="16"/>
        <v>18</v>
      </c>
      <c r="M121" s="18"/>
      <c r="N121" s="18"/>
      <c r="O121" s="18"/>
      <c r="P121" s="18"/>
      <c r="Q121" s="18"/>
      <c r="R121" s="14">
        <f t="shared" si="20"/>
        <v>0</v>
      </c>
      <c r="S121" s="18"/>
      <c r="T121" s="18"/>
      <c r="U121" s="12">
        <f t="shared" si="28"/>
        <v>0</v>
      </c>
      <c r="V121" s="12">
        <f t="shared" si="29"/>
        <v>17</v>
      </c>
      <c r="W121" s="18">
        <v>17</v>
      </c>
      <c r="X121" s="19">
        <f t="shared" si="30"/>
        <v>0</v>
      </c>
      <c r="Y121" s="21"/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VLOOKUP($A122,'28.6'!$A$9:$W$200,23,0)</f>
        <v>19</v>
      </c>
      <c r="E122" s="18"/>
      <c r="F122" s="18"/>
      <c r="G122" s="18"/>
      <c r="H122" s="12">
        <f t="shared" si="27"/>
        <v>0</v>
      </c>
      <c r="I122" s="18">
        <v>8</v>
      </c>
      <c r="J122" s="18"/>
      <c r="K122" s="18"/>
      <c r="L122" s="12">
        <f t="shared" si="16"/>
        <v>8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11</v>
      </c>
      <c r="W122" s="18">
        <v>11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VLOOKUP($A123,'28.6'!$A$9:$W$200,23,0)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VLOOKUP($A124,'28.6'!$A$9:$W$200,23,0)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VLOOKUP($A125,'28.6'!$A$9:$W$200,23,0)</f>
        <v>45</v>
      </c>
      <c r="E125" s="18"/>
      <c r="F125" s="18"/>
      <c r="G125" s="18"/>
      <c r="H125" s="12">
        <f t="shared" si="27"/>
        <v>0</v>
      </c>
      <c r="I125" s="18">
        <v>23</v>
      </c>
      <c r="J125" s="18"/>
      <c r="K125" s="18"/>
      <c r="L125" s="12">
        <f t="shared" si="16"/>
        <v>23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22</v>
      </c>
      <c r="W125" s="18">
        <v>22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VLOOKUP($A126,'28.6'!$A$9:$W$200,23,0)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VLOOKUP($A127,'28.6'!$A$9:$W$200,23,0)</f>
        <v>11</v>
      </c>
      <c r="E127" s="18"/>
      <c r="F127" s="18"/>
      <c r="G127" s="18"/>
      <c r="H127" s="12">
        <f t="shared" si="27"/>
        <v>0</v>
      </c>
      <c r="I127" s="18">
        <v>6</v>
      </c>
      <c r="J127" s="18"/>
      <c r="K127" s="18"/>
      <c r="L127" s="12">
        <f t="shared" si="16"/>
        <v>6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5</v>
      </c>
      <c r="W127" s="18">
        <v>5</v>
      </c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VLOOKUP($A128,'28.6'!$A$9:$W$200,23,0)</f>
        <v>25</v>
      </c>
      <c r="E128" s="18"/>
      <c r="F128" s="18"/>
      <c r="G128" s="18"/>
      <c r="H128" s="12">
        <f t="shared" si="27"/>
        <v>0</v>
      </c>
      <c r="I128" s="18">
        <v>20</v>
      </c>
      <c r="J128" s="18"/>
      <c r="K128" s="18"/>
      <c r="L128" s="12">
        <f t="shared" si="16"/>
        <v>20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5</v>
      </c>
      <c r="W128" s="18">
        <v>5</v>
      </c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VLOOKUP($A129,'28.6'!$A$9:$W$200,23,0)</f>
        <v>17</v>
      </c>
      <c r="E129" s="18">
        <v>14</v>
      </c>
      <c r="F129" s="18"/>
      <c r="G129" s="18"/>
      <c r="H129" s="12">
        <f t="shared" si="27"/>
        <v>14</v>
      </c>
      <c r="I129" s="18">
        <v>25</v>
      </c>
      <c r="J129" s="18"/>
      <c r="K129" s="18"/>
      <c r="L129" s="12">
        <f t="shared" si="16"/>
        <v>25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6</v>
      </c>
      <c r="W129" s="18">
        <v>6</v>
      </c>
      <c r="X129" s="19">
        <f t="shared" si="30"/>
        <v>0</v>
      </c>
      <c r="Y129" s="21"/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VLOOKUP($A130,'28.6'!$A$9:$W$200,23,0)</f>
        <v>4</v>
      </c>
      <c r="E130" s="18">
        <v>28</v>
      </c>
      <c r="F130" s="18"/>
      <c r="G130" s="18"/>
      <c r="H130" s="12">
        <f t="shared" si="12"/>
        <v>28</v>
      </c>
      <c r="I130" s="18">
        <v>16</v>
      </c>
      <c r="J130" s="18"/>
      <c r="K130" s="18"/>
      <c r="L130" s="12">
        <f t="shared" si="16"/>
        <v>16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16</v>
      </c>
      <c r="W130" s="18">
        <v>16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2</v>
      </c>
      <c r="E131" s="18"/>
      <c r="F131" s="18"/>
      <c r="G131" s="18"/>
      <c r="H131" s="12">
        <f t="shared" si="12"/>
        <v>0</v>
      </c>
      <c r="I131" s="18"/>
      <c r="J131" s="18">
        <v>2</v>
      </c>
      <c r="K131" s="18"/>
      <c r="L131" s="12">
        <f t="shared" si="16"/>
        <v>2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VLOOKUP($A132,'28.6'!$A$9:$W$200,23,0)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VLOOKUP($A133,'28.6'!$A$9:$W$200,23,0)</f>
        <v>10</v>
      </c>
      <c r="E133" s="18"/>
      <c r="F133" s="18"/>
      <c r="G133" s="18"/>
      <c r="H133" s="12">
        <f t="shared" ref="H133:H156" si="31">SUM(E133:G133)</f>
        <v>0</v>
      </c>
      <c r="I133" s="18">
        <v>3</v>
      </c>
      <c r="J133" s="18"/>
      <c r="K133" s="18"/>
      <c r="L133" s="12">
        <f t="shared" si="16"/>
        <v>3</v>
      </c>
      <c r="M133" s="18"/>
      <c r="N133" s="18"/>
      <c r="O133" s="18"/>
      <c r="P133" s="18"/>
      <c r="Q133" s="18"/>
      <c r="R133" s="14">
        <f t="shared" si="20"/>
        <v>0</v>
      </c>
      <c r="S133" s="18"/>
      <c r="T133" s="18"/>
      <c r="U133" s="12">
        <f t="shared" ref="U133:U140" si="32">S133+T133</f>
        <v>0</v>
      </c>
      <c r="V133" s="12">
        <f t="shared" ref="V133:V140" si="33">D133+H133-L133-R133-U133</f>
        <v>7</v>
      </c>
      <c r="W133" s="18">
        <v>7</v>
      </c>
      <c r="X133" s="19">
        <f t="shared" ref="X133:X140" si="34">W133-V133</f>
        <v>0</v>
      </c>
      <c r="Y133" s="21"/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VLOOKUP($A134,'28.6'!$A$9:$W$200,23,0)</f>
        <v>3</v>
      </c>
      <c r="E134" s="18"/>
      <c r="F134" s="18"/>
      <c r="G134" s="18"/>
      <c r="H134" s="12">
        <f t="shared" si="31"/>
        <v>0</v>
      </c>
      <c r="I134" s="18">
        <v>1</v>
      </c>
      <c r="J134" s="18"/>
      <c r="K134" s="18"/>
      <c r="L134" s="12">
        <f t="shared" si="16"/>
        <v>1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2</v>
      </c>
      <c r="W134" s="18">
        <v>2</v>
      </c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VLOOKUP($A135,'28.6'!$A$9:$W$200,23,0)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VLOOKUP($A136,'28.6'!$A$9:$W$200,23,0)</f>
        <v>17</v>
      </c>
      <c r="E136" s="18"/>
      <c r="F136" s="18"/>
      <c r="G136" s="18"/>
      <c r="H136" s="12">
        <f>SUM(E136:G136)</f>
        <v>0</v>
      </c>
      <c r="I136" s="18">
        <v>2</v>
      </c>
      <c r="J136" s="18"/>
      <c r="K136" s="18"/>
      <c r="L136" s="12">
        <f t="shared" si="16"/>
        <v>2</v>
      </c>
      <c r="M136" s="18"/>
      <c r="N136" s="18"/>
      <c r="O136" s="18"/>
      <c r="P136" s="18"/>
      <c r="Q136" s="18"/>
      <c r="R136" s="14">
        <f t="shared" si="20"/>
        <v>0</v>
      </c>
      <c r="S136" s="18"/>
      <c r="T136" s="18"/>
      <c r="U136" s="12">
        <f t="shared" si="32"/>
        <v>0</v>
      </c>
      <c r="V136" s="12">
        <f t="shared" si="33"/>
        <v>15</v>
      </c>
      <c r="W136" s="18">
        <v>15</v>
      </c>
      <c r="X136" s="19">
        <f t="shared" si="34"/>
        <v>0</v>
      </c>
      <c r="Y136" s="21"/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VLOOKUP($A137,'28.6'!$A$9:$W$200,23,0)</f>
        <v>8</v>
      </c>
      <c r="E137" s="18"/>
      <c r="F137" s="18"/>
      <c r="G137" s="18"/>
      <c r="H137" s="12">
        <f>SUM(E137:G137)</f>
        <v>0</v>
      </c>
      <c r="I137" s="18">
        <v>2</v>
      </c>
      <c r="J137" s="18"/>
      <c r="K137" s="18"/>
      <c r="L137" s="12">
        <f t="shared" si="16"/>
        <v>2</v>
      </c>
      <c r="M137" s="18"/>
      <c r="N137" s="18"/>
      <c r="O137" s="18"/>
      <c r="P137" s="18"/>
      <c r="Q137" s="18"/>
      <c r="R137" s="14">
        <f t="shared" si="20"/>
        <v>0</v>
      </c>
      <c r="S137" s="18"/>
      <c r="T137" s="18"/>
      <c r="U137" s="12">
        <f t="shared" si="32"/>
        <v>0</v>
      </c>
      <c r="V137" s="12">
        <f t="shared" si="33"/>
        <v>6</v>
      </c>
      <c r="W137" s="18">
        <v>6</v>
      </c>
      <c r="X137" s="19">
        <f t="shared" si="34"/>
        <v>0</v>
      </c>
      <c r="Y137" s="21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VLOOKUP($A138,'28.6'!$A$9:$W$200,23,0)</f>
        <v>6</v>
      </c>
      <c r="E138" s="18"/>
      <c r="F138" s="18"/>
      <c r="G138" s="18"/>
      <c r="H138" s="12">
        <f>SUM(E138:G138)</f>
        <v>0</v>
      </c>
      <c r="I138" s="18">
        <v>1</v>
      </c>
      <c r="J138" s="18"/>
      <c r="K138" s="18"/>
      <c r="L138" s="12">
        <f t="shared" ref="L138:L198" si="35">SUM(I138:K138)</f>
        <v>1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5</v>
      </c>
      <c r="W138" s="18">
        <v>5</v>
      </c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VLOOKUP($A139,'28.6'!$A$9:$W$200,23,0)</f>
        <v>3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/>
      <c r="T139" s="18"/>
      <c r="U139" s="12">
        <f>S139+T139</f>
        <v>0</v>
      </c>
      <c r="V139" s="12">
        <f t="shared" si="33"/>
        <v>3</v>
      </c>
      <c r="W139" s="18">
        <v>3</v>
      </c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VLOOKUP($A140,'28.6'!$A$9:$W$200,23,0)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VLOOKUP($A141,'28.6'!$A$9:$W$200,23,0)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VLOOKUP($A142,'28.6'!$A$9:$W$200,23,0)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VLOOKUP($A143,'28.6'!$A$9:$W$200,23,0)</f>
        <v>6</v>
      </c>
      <c r="E143" s="18"/>
      <c r="F143" s="18"/>
      <c r="G143" s="18"/>
      <c r="H143" s="12">
        <f>SUM(E143:G143)</f>
        <v>0</v>
      </c>
      <c r="I143" s="18">
        <v>1</v>
      </c>
      <c r="J143" s="18"/>
      <c r="K143" s="18"/>
      <c r="L143" s="12">
        <f t="shared" si="35"/>
        <v>1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5</v>
      </c>
      <c r="W143" s="18">
        <v>5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VLOOKUP($A144,'28.6'!$A$9:$W$200,23,0)</f>
        <v>10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VLOOKUP($A145,'28.6'!$A$9:$W$200,23,0)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VLOOKUP($A146,'28.6'!$A$9:$W$200,23,0)</f>
        <v>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VLOOKUP($A147,'28.6'!$A$9:$W$200,23,0)</f>
        <v>0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0</v>
      </c>
      <c r="W147" s="18"/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VLOOKUP($A148,'28.6'!$A$9:$W$200,23,0)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VLOOKUP($A149,'28.6'!$A$9:$W$200,23,0)</f>
        <v>8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8</v>
      </c>
      <c r="W149" s="18">
        <v>8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VLOOKUP($A150,'28.6'!$A$9:$W$200,23,0)</f>
        <v>4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4</v>
      </c>
      <c r="W150" s="18">
        <v>4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VLOOKUP($A151,'28.6'!$A$9:$W$200,23,0)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VLOOKUP($A152,'28.6'!$A$9:$W$200,23,0)</f>
        <v>2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2</v>
      </c>
      <c r="W152" s="18">
        <v>2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VLOOKUP($A153,'28.6'!$A$9:$W$200,23,0)</f>
        <v>3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3</v>
      </c>
      <c r="W153" s="18">
        <v>3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VLOOKUP($A154,'28.6'!$A$9:$W$200,23,0)</f>
        <v>45</v>
      </c>
      <c r="E154" s="18"/>
      <c r="F154" s="18"/>
      <c r="G154" s="18"/>
      <c r="H154" s="12">
        <f t="shared" si="31"/>
        <v>0</v>
      </c>
      <c r="I154" s="18">
        <v>1</v>
      </c>
      <c r="J154" s="18"/>
      <c r="K154" s="18"/>
      <c r="L154" s="12">
        <f t="shared" si="35"/>
        <v>1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44</v>
      </c>
      <c r="W154" s="18">
        <v>43</v>
      </c>
      <c r="X154" s="19">
        <f t="shared" si="39"/>
        <v>-1</v>
      </c>
      <c r="Y154" s="21" t="s">
        <v>43</v>
      </c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VLOOKUP($A155,'28.6'!$A$9:$W$200,23,0)</f>
        <v>9</v>
      </c>
      <c r="E155" s="18"/>
      <c r="F155" s="18"/>
      <c r="G155" s="18"/>
      <c r="H155" s="12">
        <f t="shared" si="31"/>
        <v>0</v>
      </c>
      <c r="I155" s="18">
        <v>3</v>
      </c>
      <c r="J155" s="18"/>
      <c r="K155" s="18"/>
      <c r="L155" s="12">
        <f t="shared" si="35"/>
        <v>3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6</v>
      </c>
      <c r="W155" s="18">
        <v>6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VLOOKUP($A156,'28.6'!$A$9:$W$200,23,0)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VLOOKUP($A157,'28.6'!$A$9:$W$200,23,0)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VLOOKUP($A158,'28.6'!$A$9:$W$200,23,0)</f>
        <v>0</v>
      </c>
      <c r="E158" s="18">
        <v>1</v>
      </c>
      <c r="F158" s="18"/>
      <c r="G158" s="18"/>
      <c r="H158" s="12">
        <f t="shared" ref="H158:H197" si="41">SUM(E158:G158)</f>
        <v>1</v>
      </c>
      <c r="I158" s="18">
        <v>1</v>
      </c>
      <c r="J158" s="18"/>
      <c r="K158" s="18"/>
      <c r="L158" s="12">
        <f t="shared" si="35"/>
        <v>1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VLOOKUP($A159,'28.6'!$A$9:$W$200,23,0)</f>
        <v>0</v>
      </c>
      <c r="E159" s="18">
        <v>6</v>
      </c>
      <c r="F159" s="18"/>
      <c r="G159" s="18"/>
      <c r="H159" s="12">
        <f t="shared" si="41"/>
        <v>6</v>
      </c>
      <c r="I159" s="18">
        <v>6</v>
      </c>
      <c r="J159" s="18"/>
      <c r="K159" s="18"/>
      <c r="L159" s="12">
        <f t="shared" si="35"/>
        <v>6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VLOOKUP($A160,'28.6'!$A$9:$W$200,23,0)</f>
        <v>0</v>
      </c>
      <c r="E160" s="18">
        <v>5</v>
      </c>
      <c r="F160" s="18"/>
      <c r="G160" s="18"/>
      <c r="H160" s="12">
        <f t="shared" si="41"/>
        <v>5</v>
      </c>
      <c r="I160" s="18">
        <v>5</v>
      </c>
      <c r="J160" s="18"/>
      <c r="K160" s="18"/>
      <c r="L160" s="12">
        <f t="shared" si="35"/>
        <v>5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VLOOKUP($A161,'28.6'!$A$9:$W$200,23,0)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VLOOKUP($A162,'28.6'!$A$9:$W$200,23,0)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VLOOKUP($A163,'28.6'!$A$9:$W$200,23,0)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VLOOKUP($A164,'28.6'!$A$9:$W$200,23,0)</f>
        <v>0</v>
      </c>
      <c r="E164" s="18">
        <v>3</v>
      </c>
      <c r="F164" s="18"/>
      <c r="G164" s="18"/>
      <c r="H164" s="12">
        <f t="shared" si="41"/>
        <v>3</v>
      </c>
      <c r="I164" s="18">
        <v>3</v>
      </c>
      <c r="J164" s="18"/>
      <c r="K164" s="18"/>
      <c r="L164" s="12">
        <f t="shared" si="35"/>
        <v>3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VLOOKUP($A165,'28.6'!$A$9:$W$200,23,0)</f>
        <v>0</v>
      </c>
      <c r="E165" s="18">
        <v>2</v>
      </c>
      <c r="F165" s="18"/>
      <c r="G165" s="18"/>
      <c r="H165" s="12">
        <f t="shared" si="41"/>
        <v>2</v>
      </c>
      <c r="I165" s="18">
        <v>2</v>
      </c>
      <c r="J165" s="18"/>
      <c r="K165" s="18"/>
      <c r="L165" s="12">
        <f t="shared" si="35"/>
        <v>2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VLOOKUP($A166,'28.6'!$A$9:$W$200,23,0)</f>
        <v>0</v>
      </c>
      <c r="E166" s="18">
        <v>6</v>
      </c>
      <c r="F166" s="18"/>
      <c r="G166" s="18"/>
      <c r="H166" s="12">
        <f t="shared" si="41"/>
        <v>6</v>
      </c>
      <c r="I166" s="18">
        <v>6</v>
      </c>
      <c r="J166" s="18"/>
      <c r="K166" s="18"/>
      <c r="L166" s="12">
        <f t="shared" si="35"/>
        <v>6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VLOOKUP($A167,'28.6'!$A$9:$W$200,23,0)</f>
        <v>0</v>
      </c>
      <c r="E167" s="18">
        <v>12</v>
      </c>
      <c r="F167" s="18"/>
      <c r="G167" s="18"/>
      <c r="H167" s="12">
        <f>SUM(E167:G167)</f>
        <v>12</v>
      </c>
      <c r="I167" s="18">
        <v>12</v>
      </c>
      <c r="J167" s="18"/>
      <c r="K167" s="18"/>
      <c r="L167" s="12">
        <f t="shared" si="35"/>
        <v>12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VLOOKUP($A168,'28.6'!$A$9:$W$200,23,0)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VLOOKUP($A169,'28.6'!$A$9:$W$200,23,0)</f>
        <v>0</v>
      </c>
      <c r="E169" s="18">
        <v>8</v>
      </c>
      <c r="F169" s="18"/>
      <c r="G169" s="18"/>
      <c r="H169" s="12">
        <f>SUM(E169:G169)</f>
        <v>8</v>
      </c>
      <c r="I169" s="18">
        <v>8</v>
      </c>
      <c r="J169" s="18"/>
      <c r="K169" s="18"/>
      <c r="L169" s="12">
        <f t="shared" si="35"/>
        <v>8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VLOOKUP($A170,'28.6'!$A$9:$W$200,23,0)</f>
        <v>0</v>
      </c>
      <c r="E170" s="18">
        <v>2</v>
      </c>
      <c r="F170" s="18"/>
      <c r="G170" s="18"/>
      <c r="H170" s="12">
        <f>SUM(E170:G170)</f>
        <v>2</v>
      </c>
      <c r="I170" s="18">
        <v>2</v>
      </c>
      <c r="J170" s="18"/>
      <c r="K170" s="18"/>
      <c r="L170" s="12">
        <f t="shared" si="35"/>
        <v>2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VLOOKUP($A171,'28.6'!$A$9:$W$200,23,0)</f>
        <v>0</v>
      </c>
      <c r="E171" s="18">
        <v>2</v>
      </c>
      <c r="F171" s="18"/>
      <c r="G171" s="18"/>
      <c r="H171" s="12">
        <f>SUM(E171:G171)</f>
        <v>2</v>
      </c>
      <c r="I171" s="18">
        <v>2</v>
      </c>
      <c r="J171" s="18"/>
      <c r="K171" s="18"/>
      <c r="L171" s="12">
        <f t="shared" si="35"/>
        <v>2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VLOOKUP($A172,'28.6'!$A$9:$W$200,23,0)</f>
        <v>0</v>
      </c>
      <c r="E172" s="18">
        <v>2</v>
      </c>
      <c r="F172" s="18"/>
      <c r="G172" s="18"/>
      <c r="H172" s="12">
        <f t="shared" si="41"/>
        <v>2</v>
      </c>
      <c r="I172" s="18">
        <v>2</v>
      </c>
      <c r="J172" s="18"/>
      <c r="K172" s="18"/>
      <c r="L172" s="12">
        <f t="shared" si="35"/>
        <v>2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VLOOKUP($A173,'28.6'!$A$9:$W$200,23,0)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VLOOKUP($A174,'28.6'!$A$9:$W$200,23,0)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VLOOKUP($A175,'28.6'!$A$9:$W$200,23,0)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VLOOKUP($A176,'28.6'!$A$9:$W$200,23,0)</f>
        <v>18</v>
      </c>
      <c r="E176" s="18"/>
      <c r="F176" s="18"/>
      <c r="G176" s="18"/>
      <c r="H176" s="12">
        <f>SUM(E176:G176)</f>
        <v>0</v>
      </c>
      <c r="I176" s="18"/>
      <c r="J176" s="18"/>
      <c r="K176" s="18"/>
      <c r="L176" s="12">
        <f t="shared" si="35"/>
        <v>0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18</v>
      </c>
      <c r="W176" s="18">
        <v>18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VLOOKUP($A177,'28.6'!$A$9:$W$200,23,0)</f>
        <v>110</v>
      </c>
      <c r="E177" s="18"/>
      <c r="F177" s="18"/>
      <c r="G177" s="18"/>
      <c r="H177" s="12">
        <f t="shared" si="41"/>
        <v>0</v>
      </c>
      <c r="I177" s="18"/>
      <c r="J177" s="18"/>
      <c r="K177" s="18"/>
      <c r="L177" s="12">
        <f t="shared" si="35"/>
        <v>0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110</v>
      </c>
      <c r="W177" s="18">
        <f>96+14</f>
        <v>110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VLOOKUP($A178,'28.6'!$A$9:$W$200,23,0)</f>
        <v>184</v>
      </c>
      <c r="E178" s="18"/>
      <c r="F178" s="18"/>
      <c r="G178" s="18"/>
      <c r="H178" s="12">
        <f t="shared" si="41"/>
        <v>0</v>
      </c>
      <c r="I178" s="18">
        <v>5</v>
      </c>
      <c r="J178" s="18"/>
      <c r="K178" s="18"/>
      <c r="L178" s="12">
        <f t="shared" si="35"/>
        <v>5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179</v>
      </c>
      <c r="W178" s="18">
        <f>168+11</f>
        <v>179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VLOOKUP($A179,'28.6'!$A$9:$W$200,23,0)</f>
        <v>0</v>
      </c>
      <c r="E179" s="18">
        <v>2</v>
      </c>
      <c r="F179" s="18"/>
      <c r="G179" s="18"/>
      <c r="H179" s="12">
        <f t="shared" si="41"/>
        <v>2</v>
      </c>
      <c r="I179" s="18">
        <v>2</v>
      </c>
      <c r="J179" s="18"/>
      <c r="K179" s="18"/>
      <c r="L179" s="12">
        <f t="shared" si="35"/>
        <v>2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VLOOKUP($A180,'28.6'!$A$9:$W$200,23,0)</f>
        <v>0</v>
      </c>
      <c r="E180" s="18">
        <v>12</v>
      </c>
      <c r="F180" s="18"/>
      <c r="G180" s="18"/>
      <c r="H180" s="12">
        <f t="shared" si="41"/>
        <v>12</v>
      </c>
      <c r="I180" s="18">
        <v>12</v>
      </c>
      <c r="J180" s="18"/>
      <c r="K180" s="18"/>
      <c r="L180" s="12">
        <f t="shared" si="35"/>
        <v>12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VLOOKUP($A181,'28.6'!$A$9:$W$200,23,0)</f>
        <v>0</v>
      </c>
      <c r="E181" s="18">
        <v>2</v>
      </c>
      <c r="F181" s="18"/>
      <c r="G181" s="18"/>
      <c r="H181" s="12">
        <f t="shared" si="41"/>
        <v>2</v>
      </c>
      <c r="I181" s="18">
        <v>2</v>
      </c>
      <c r="J181" s="18"/>
      <c r="K181" s="18"/>
      <c r="L181" s="12">
        <f t="shared" si="35"/>
        <v>2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VLOOKUP($A182,'28.6'!$A$9:$W$200,23,0)</f>
        <v>0</v>
      </c>
      <c r="E182" s="18"/>
      <c r="F182" s="18"/>
      <c r="G182" s="18"/>
      <c r="H182" s="12">
        <f t="shared" si="41"/>
        <v>0</v>
      </c>
      <c r="I182" s="18"/>
      <c r="J182" s="18"/>
      <c r="K182" s="18"/>
      <c r="L182" s="12">
        <f t="shared" si="35"/>
        <v>0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VLOOKUP($A183,'28.6'!$A$9:$W$200,23,0)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VLOOKUP($A184,'28.6'!$A$9:$W$200,23,0)</f>
        <v>29</v>
      </c>
      <c r="E184" s="18"/>
      <c r="F184" s="18"/>
      <c r="G184" s="18"/>
      <c r="H184" s="12">
        <f t="shared" si="41"/>
        <v>0</v>
      </c>
      <c r="I184" s="18"/>
      <c r="J184" s="18"/>
      <c r="K184" s="18"/>
      <c r="L184" s="12">
        <f t="shared" si="35"/>
        <v>0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29</v>
      </c>
      <c r="W184" s="18">
        <v>29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VLOOKUP($A185,'28.6'!$A$9:$W$200,23,0)</f>
        <v>60</v>
      </c>
      <c r="E185" s="18"/>
      <c r="F185" s="18"/>
      <c r="G185" s="18"/>
      <c r="H185" s="12">
        <f>SUM(E185:G185)</f>
        <v>0</v>
      </c>
      <c r="I185" s="18">
        <v>1</v>
      </c>
      <c r="J185" s="18"/>
      <c r="K185" s="18"/>
      <c r="L185" s="12">
        <f t="shared" si="35"/>
        <v>1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59</v>
      </c>
      <c r="W185" s="18">
        <v>59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VLOOKUP($A186,'28.6'!$A$9:$W$200,23,0)</f>
        <v>66</v>
      </c>
      <c r="E186" s="18"/>
      <c r="F186" s="18"/>
      <c r="G186" s="18"/>
      <c r="H186" s="12">
        <f t="shared" si="41"/>
        <v>0</v>
      </c>
      <c r="I186" s="18">
        <v>2</v>
      </c>
      <c r="J186" s="18"/>
      <c r="K186" s="18"/>
      <c r="L186" s="12">
        <f t="shared" si="35"/>
        <v>2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64</v>
      </c>
      <c r="W186" s="18">
        <v>64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VLOOKUP($A187,'28.6'!$A$9:$W$200,23,0)</f>
        <v>207</v>
      </c>
      <c r="E187" s="18"/>
      <c r="F187" s="18"/>
      <c r="G187" s="18"/>
      <c r="H187" s="12">
        <f t="shared" si="41"/>
        <v>0</v>
      </c>
      <c r="I187" s="18">
        <v>1</v>
      </c>
      <c r="J187" s="18"/>
      <c r="K187" s="18"/>
      <c r="L187" s="12">
        <f t="shared" si="35"/>
        <v>1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206</v>
      </c>
      <c r="W187" s="18">
        <f>144+48+14</f>
        <v>206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VLOOKUP($A188,'28.6'!$A$9:$W$200,23,0)</f>
        <v>67</v>
      </c>
      <c r="E188" s="18"/>
      <c r="F188" s="18"/>
      <c r="G188" s="18"/>
      <c r="H188" s="12">
        <f t="shared" si="41"/>
        <v>0</v>
      </c>
      <c r="I188" s="18"/>
      <c r="J188" s="18"/>
      <c r="K188" s="18"/>
      <c r="L188" s="12">
        <f t="shared" si="35"/>
        <v>0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67</v>
      </c>
      <c r="W188" s="18">
        <v>67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VLOOKUP($A189,'28.6'!$A$9:$W$200,23,0)</f>
        <v>38</v>
      </c>
      <c r="E189" s="18"/>
      <c r="F189" s="18"/>
      <c r="G189" s="18"/>
      <c r="H189" s="12">
        <f>SUM(E189:G189)</f>
        <v>0</v>
      </c>
      <c r="I189" s="18"/>
      <c r="J189" s="18"/>
      <c r="K189" s="18"/>
      <c r="L189" s="12">
        <f t="shared" si="35"/>
        <v>0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38</v>
      </c>
      <c r="W189" s="18">
        <v>38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VLOOKUP($A190,'28.6'!$A$9:$W$200,23,0)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VLOOKUP($A191,'28.6'!$A$9:$W$200,23,0)</f>
        <v>0</v>
      </c>
      <c r="E191" s="18">
        <v>6</v>
      </c>
      <c r="F191" s="18"/>
      <c r="G191" s="18"/>
      <c r="H191" s="12">
        <f t="shared" si="41"/>
        <v>6</v>
      </c>
      <c r="I191" s="18">
        <v>6</v>
      </c>
      <c r="J191" s="18"/>
      <c r="K191" s="18"/>
      <c r="L191" s="12">
        <f t="shared" si="35"/>
        <v>6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VLOOKUP($A192,'28.6'!$A$9:$W$200,23,0)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VLOOKUP($A193,'28.6'!$A$9:$W$200,23,0)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VLOOKUP($A194,'28.6'!$A$9:$W$200,23,0)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VLOOKUP($A195,'28.6'!$A$9:$W$200,23,0)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VLOOKUP($A196,'28.6'!$A$9:$W$200,23,0)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VLOOKUP($A197,'28.6'!$A$9:$W$200,23,0)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1147</v>
      </c>
      <c r="E200" s="34"/>
      <c r="F200" s="34"/>
      <c r="G200" s="34"/>
      <c r="H200" s="34"/>
      <c r="I200" s="33">
        <f>SUM(I9:I198)</f>
        <v>499</v>
      </c>
      <c r="J200" s="33">
        <f>SUM(J9:J198)</f>
        <v>2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4</v>
      </c>
      <c r="S200" s="33">
        <f>SUM(S9:S198)</f>
        <v>53</v>
      </c>
      <c r="T200" s="34"/>
      <c r="U200" s="34"/>
      <c r="V200" s="35"/>
      <c r="W200" s="33">
        <f>SUM(W9:W198)</f>
        <v>1063</v>
      </c>
      <c r="X200" s="33">
        <f>SUM(X9:X198)</f>
        <v>-1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Y74:Y75"/>
    <mergeCell ref="Y115:Y116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40" priority="34" stopIfTrue="1"/>
  </conditionalFormatting>
  <conditionalFormatting sqref="B132">
    <cfRule type="duplicateValues" dxfId="39" priority="33" stopIfTrue="1"/>
  </conditionalFormatting>
  <conditionalFormatting sqref="B118">
    <cfRule type="duplicateValues" dxfId="38" priority="32" stopIfTrue="1"/>
  </conditionalFormatting>
  <conditionalFormatting sqref="B198">
    <cfRule type="duplicateValues" dxfId="37" priority="31" stopIfTrue="1"/>
  </conditionalFormatting>
  <conditionalFormatting sqref="B201:B274">
    <cfRule type="duplicateValues" dxfId="36" priority="30" stopIfTrue="1"/>
  </conditionalFormatting>
  <conditionalFormatting sqref="B200">
    <cfRule type="duplicateValues" dxfId="35" priority="29" stopIfTrue="1"/>
  </conditionalFormatting>
  <conditionalFormatting sqref="I202">
    <cfRule type="duplicateValues" dxfId="34" priority="28" stopIfTrue="1"/>
  </conditionalFormatting>
  <conditionalFormatting sqref="I202">
    <cfRule type="duplicateValues" dxfId="33" priority="25" stopIfTrue="1"/>
    <cfRule type="duplicateValues" dxfId="32" priority="26" stopIfTrue="1"/>
    <cfRule type="duplicateValues" dxfId="31" priority="27" stopIfTrue="1"/>
  </conditionalFormatting>
  <conditionalFormatting sqref="B20">
    <cfRule type="duplicateValues" dxfId="30" priority="19" stopIfTrue="1"/>
  </conditionalFormatting>
  <conditionalFormatting sqref="B20">
    <cfRule type="duplicateValues" dxfId="29" priority="20" stopIfTrue="1"/>
  </conditionalFormatting>
  <conditionalFormatting sqref="B20">
    <cfRule type="duplicateValues" dxfId="28" priority="21" stopIfTrue="1"/>
  </conditionalFormatting>
  <conditionalFormatting sqref="B20">
    <cfRule type="duplicateValues" dxfId="27" priority="22" stopIfTrue="1"/>
    <cfRule type="duplicateValues" dxfId="26" priority="23" stopIfTrue="1"/>
    <cfRule type="duplicateValues" dxfId="25" priority="24" stopIfTrue="1"/>
  </conditionalFormatting>
  <conditionalFormatting sqref="A20:A25">
    <cfRule type="duplicateValues" dxfId="24" priority="18" stopIfTrue="1"/>
  </conditionalFormatting>
  <conditionalFormatting sqref="A26">
    <cfRule type="duplicateValues" dxfId="23" priority="17" stopIfTrue="1"/>
  </conditionalFormatting>
  <conditionalFormatting sqref="A27">
    <cfRule type="duplicateValues" dxfId="22" priority="16" stopIfTrue="1"/>
  </conditionalFormatting>
  <conditionalFormatting sqref="A28">
    <cfRule type="duplicateValues" dxfId="21" priority="15" stopIfTrue="1"/>
  </conditionalFormatting>
  <conditionalFormatting sqref="A29">
    <cfRule type="duplicateValues" dxfId="20" priority="14" stopIfTrue="1"/>
  </conditionalFormatting>
  <conditionalFormatting sqref="A30">
    <cfRule type="duplicateValues" dxfId="19" priority="13" stopIfTrue="1"/>
  </conditionalFormatting>
  <conditionalFormatting sqref="B275:B65318 B200 B5 B8:B19 B119:B131 B21:B117 B133:B197">
    <cfRule type="duplicateValues" dxfId="18" priority="35" stopIfTrue="1"/>
  </conditionalFormatting>
  <conditionalFormatting sqref="B275:B65318 B200 B5 B8:B19 B102:B117 B119:B131 B21:B99 B133:B197">
    <cfRule type="duplicateValues" dxfId="17" priority="36" stopIfTrue="1"/>
  </conditionalFormatting>
  <conditionalFormatting sqref="A200:A65318 A1:A5 A8:A19 A31:A198">
    <cfRule type="duplicateValues" dxfId="16" priority="37" stopIfTrue="1"/>
  </conditionalFormatting>
  <conditionalFormatting sqref="B200:B65318 B5 B8:B19 B21:B198">
    <cfRule type="duplicateValues" dxfId="15" priority="38" stopIfTrue="1"/>
  </conditionalFormatting>
  <conditionalFormatting sqref="B200:B65318 B1:B5 B8:B19 B21:B198">
    <cfRule type="duplicateValues" dxfId="14" priority="39" stopIfTrue="1"/>
    <cfRule type="duplicateValues" dxfId="13" priority="40" stopIfTrue="1"/>
    <cfRule type="duplicateValues" dxfId="12" priority="41" stopIfTrue="1"/>
  </conditionalFormatting>
  <conditionalFormatting sqref="Y17">
    <cfRule type="duplicateValues" dxfId="11" priority="7" stopIfTrue="1"/>
  </conditionalFormatting>
  <conditionalFormatting sqref="Y17">
    <cfRule type="duplicateValues" dxfId="10" priority="8" stopIfTrue="1"/>
  </conditionalFormatting>
  <conditionalFormatting sqref="Y17">
    <cfRule type="duplicateValues" dxfId="9" priority="9" stopIfTrue="1"/>
  </conditionalFormatting>
  <conditionalFormatting sqref="Y17">
    <cfRule type="duplicateValues" dxfId="8" priority="10" stopIfTrue="1"/>
    <cfRule type="duplicateValues" dxfId="7" priority="11" stopIfTrue="1"/>
    <cfRule type="duplicateValues" dxfId="6" priority="12" stopIfTrue="1"/>
  </conditionalFormatting>
  <conditionalFormatting sqref="Y13">
    <cfRule type="duplicateValues" dxfId="5" priority="1" stopIfTrue="1"/>
  </conditionalFormatting>
  <conditionalFormatting sqref="Y13">
    <cfRule type="duplicateValues" dxfId="4" priority="2" stopIfTrue="1"/>
  </conditionalFormatting>
  <conditionalFormatting sqref="Y13">
    <cfRule type="duplicateValues" dxfId="3" priority="3" stopIfTrue="1"/>
  </conditionalFormatting>
  <conditionalFormatting sqref="Y13">
    <cfRule type="duplicateValues" dxfId="2" priority="4" stopIfTrue="1"/>
    <cfRule type="duplicateValues" dxfId="1" priority="5" stopIfTrue="1"/>
    <cfRule type="duplicateValues" dxfId="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tabSelected="1" zoomScaleNormal="100" workbookViewId="0">
      <pane ySplit="7" topLeftCell="A20" activePane="bottomLeft" state="frozen"/>
      <selection activeCell="M32" sqref="M32"/>
      <selection pane="bottomLeft" activeCell="E27" sqref="E27"/>
    </sheetView>
  </sheetViews>
  <sheetFormatPr defaultColWidth="6.85546875" defaultRowHeight="15.75" x14ac:dyDescent="0.2"/>
  <cols>
    <col min="1" max="1" width="9.5703125" style="32" customWidth="1"/>
    <col min="2" max="2" width="24.42578125" style="3" customWidth="1"/>
    <col min="3" max="3" width="10.71093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80" t="s">
        <v>0</v>
      </c>
      <c r="B1" s="80"/>
    </row>
    <row r="2" spans="1:28" x14ac:dyDescent="0.2">
      <c r="A2" s="80" t="s">
        <v>1</v>
      </c>
      <c r="B2" s="80"/>
    </row>
    <row r="3" spans="1:28" ht="19.5" x14ac:dyDescent="0.2">
      <c r="A3" s="81" t="s">
        <v>2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1:28" ht="18.75" x14ac:dyDescent="0.2">
      <c r="A4" s="77" t="s">
        <v>3</v>
      </c>
      <c r="B4" s="5">
        <v>42550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82" t="s">
        <v>4</v>
      </c>
      <c r="B5" s="82" t="s">
        <v>5</v>
      </c>
      <c r="C5" s="83" t="s">
        <v>6</v>
      </c>
      <c r="D5" s="84" t="s">
        <v>7</v>
      </c>
      <c r="E5" s="83" t="s">
        <v>8</v>
      </c>
      <c r="F5" s="83"/>
      <c r="G5" s="83"/>
      <c r="H5" s="83"/>
      <c r="I5" s="83" t="s">
        <v>9</v>
      </c>
      <c r="J5" s="83"/>
      <c r="K5" s="83"/>
      <c r="L5" s="83"/>
      <c r="M5" s="83" t="s">
        <v>10</v>
      </c>
      <c r="N5" s="83"/>
      <c r="O5" s="83"/>
      <c r="P5" s="83"/>
      <c r="Q5" s="83"/>
      <c r="R5" s="83"/>
      <c r="S5" s="90" t="s">
        <v>11</v>
      </c>
      <c r="T5" s="91"/>
      <c r="U5" s="92"/>
      <c r="V5" s="85" t="s">
        <v>12</v>
      </c>
      <c r="W5" s="94" t="s">
        <v>13</v>
      </c>
      <c r="X5" s="94" t="s">
        <v>14</v>
      </c>
      <c r="Z5" s="87" t="s">
        <v>15</v>
      </c>
      <c r="AA5" s="87"/>
      <c r="AB5" s="87"/>
    </row>
    <row r="6" spans="1:28" ht="20.25" customHeight="1" x14ac:dyDescent="0.2">
      <c r="A6" s="82"/>
      <c r="B6" s="82"/>
      <c r="C6" s="83"/>
      <c r="D6" s="84"/>
      <c r="E6" s="88" t="s">
        <v>16</v>
      </c>
      <c r="F6" s="88" t="s">
        <v>17</v>
      </c>
      <c r="G6" s="85" t="s">
        <v>18</v>
      </c>
      <c r="H6" s="85" t="s">
        <v>19</v>
      </c>
      <c r="I6" s="85" t="s">
        <v>20</v>
      </c>
      <c r="J6" s="85" t="s">
        <v>21</v>
      </c>
      <c r="K6" s="85" t="s">
        <v>228</v>
      </c>
      <c r="L6" s="85" t="s">
        <v>22</v>
      </c>
      <c r="M6" s="85" t="s">
        <v>18</v>
      </c>
      <c r="N6" s="85" t="s">
        <v>23</v>
      </c>
      <c r="O6" s="97" t="s">
        <v>24</v>
      </c>
      <c r="P6" s="97"/>
      <c r="Q6" s="97"/>
      <c r="R6" s="85" t="s">
        <v>25</v>
      </c>
      <c r="S6" s="85" t="s">
        <v>26</v>
      </c>
      <c r="T6" s="85" t="s">
        <v>27</v>
      </c>
      <c r="U6" s="85" t="s">
        <v>28</v>
      </c>
      <c r="V6" s="93"/>
      <c r="W6" s="95"/>
      <c r="X6" s="95"/>
      <c r="Z6" s="87"/>
      <c r="AA6" s="87"/>
      <c r="AB6" s="87"/>
    </row>
    <row r="7" spans="1:28" ht="58.5" customHeight="1" x14ac:dyDescent="0.2">
      <c r="A7" s="82"/>
      <c r="B7" s="82"/>
      <c r="C7" s="83"/>
      <c r="D7" s="84"/>
      <c r="E7" s="89"/>
      <c r="F7" s="89"/>
      <c r="G7" s="86"/>
      <c r="H7" s="86"/>
      <c r="I7" s="86"/>
      <c r="J7" s="86"/>
      <c r="K7" s="86"/>
      <c r="L7" s="86"/>
      <c r="M7" s="86"/>
      <c r="N7" s="86"/>
      <c r="O7" s="79" t="s">
        <v>29</v>
      </c>
      <c r="P7" s="79" t="s">
        <v>30</v>
      </c>
      <c r="Q7" s="78" t="s">
        <v>31</v>
      </c>
      <c r="R7" s="86"/>
      <c r="S7" s="86"/>
      <c r="T7" s="86"/>
      <c r="U7" s="86"/>
      <c r="V7" s="86"/>
      <c r="W7" s="96"/>
      <c r="X7" s="96"/>
      <c r="Z7" s="8"/>
      <c r="AA7" s="8"/>
      <c r="AB7" s="9"/>
    </row>
    <row r="8" spans="1:28" ht="18" customHeight="1" x14ac:dyDescent="0.2">
      <c r="A8" s="10"/>
      <c r="B8" s="11" t="s">
        <v>32</v>
      </c>
      <c r="C8" s="12"/>
      <c r="D8" s="13"/>
      <c r="E8" s="13"/>
      <c r="F8" s="13"/>
      <c r="G8" s="13"/>
      <c r="H8" s="12"/>
      <c r="I8" s="13"/>
      <c r="J8" s="13"/>
      <c r="K8" s="13"/>
      <c r="L8" s="12"/>
      <c r="M8" s="13"/>
      <c r="N8" s="13"/>
      <c r="O8" s="13"/>
      <c r="P8" s="13"/>
      <c r="Q8" s="13"/>
      <c r="R8" s="14"/>
      <c r="S8" s="13"/>
      <c r="T8" s="13"/>
      <c r="U8" s="13"/>
      <c r="V8" s="12"/>
      <c r="W8" s="13"/>
      <c r="X8" s="12"/>
      <c r="Z8" s="15"/>
      <c r="AA8" s="15"/>
      <c r="AB8" s="15"/>
    </row>
    <row r="9" spans="1:28" ht="18" customHeight="1" x14ac:dyDescent="0.2">
      <c r="A9" s="16">
        <v>1500001</v>
      </c>
      <c r="B9" s="17" t="s">
        <v>33</v>
      </c>
      <c r="C9" s="18">
        <v>27000</v>
      </c>
      <c r="D9" s="13">
        <f>VLOOKUP($A9,'29.6'!$A$9:$W$200,23,0)</f>
        <v>0</v>
      </c>
      <c r="E9" s="18">
        <v>10</v>
      </c>
      <c r="F9" s="18"/>
      <c r="G9" s="18"/>
      <c r="H9" s="12">
        <f>SUM(E9:G9)</f>
        <v>10</v>
      </c>
      <c r="I9" s="18">
        <v>10</v>
      </c>
      <c r="J9" s="18"/>
      <c r="K9" s="18"/>
      <c r="L9" s="12">
        <f>SUM(I9:K9)</f>
        <v>10</v>
      </c>
      <c r="M9" s="18"/>
      <c r="N9" s="18"/>
      <c r="O9" s="18"/>
      <c r="P9" s="18"/>
      <c r="Q9" s="18"/>
      <c r="R9" s="14">
        <f>SUM(M9:Q9)</f>
        <v>0</v>
      </c>
      <c r="S9" s="18"/>
      <c r="T9" s="18"/>
      <c r="U9" s="12">
        <f t="shared" ref="U9:U52" si="0">S9+T9</f>
        <v>0</v>
      </c>
      <c r="V9" s="12">
        <f t="shared" ref="V9:V52" si="1">D9+H9-L9-R9-U9</f>
        <v>0</v>
      </c>
      <c r="W9" s="18"/>
      <c r="X9" s="52">
        <f t="shared" ref="X9:X52" si="2">W9-V9</f>
        <v>0</v>
      </c>
      <c r="Z9" s="20"/>
    </row>
    <row r="10" spans="1:28" ht="18" customHeight="1" x14ac:dyDescent="0.2">
      <c r="A10" s="16">
        <v>1500002</v>
      </c>
      <c r="B10" s="17" t="s">
        <v>34</v>
      </c>
      <c r="C10" s="18">
        <v>19000</v>
      </c>
      <c r="D10" s="13">
        <f>VLOOKUP($A10,'29.6'!$A$9:$W$200,23,0)</f>
        <v>0</v>
      </c>
      <c r="E10" s="18">
        <v>6</v>
      </c>
      <c r="F10" s="18"/>
      <c r="G10" s="18"/>
      <c r="H10" s="12">
        <f t="shared" ref="H10:H61" si="3">SUM(E10:G10)</f>
        <v>6</v>
      </c>
      <c r="I10" s="18">
        <v>5</v>
      </c>
      <c r="J10" s="18"/>
      <c r="K10" s="18"/>
      <c r="L10" s="12">
        <f t="shared" ref="L10:L73" si="4">SUM(I10:K10)</f>
        <v>5</v>
      </c>
      <c r="M10" s="18"/>
      <c r="N10" s="18"/>
      <c r="O10" s="18"/>
      <c r="P10" s="18"/>
      <c r="Q10" s="18"/>
      <c r="R10" s="14">
        <f t="shared" ref="R10:R86" si="5">SUM(M10:Q10)</f>
        <v>0</v>
      </c>
      <c r="S10" s="18">
        <v>1</v>
      </c>
      <c r="T10" s="18"/>
      <c r="U10" s="12">
        <f t="shared" si="0"/>
        <v>1</v>
      </c>
      <c r="V10" s="12">
        <f t="shared" si="1"/>
        <v>0</v>
      </c>
      <c r="W10" s="18"/>
      <c r="X10" s="19">
        <f t="shared" si="2"/>
        <v>0</v>
      </c>
      <c r="Z10" s="20"/>
    </row>
    <row r="11" spans="1:28" ht="18" customHeight="1" x14ac:dyDescent="0.2">
      <c r="A11" s="16">
        <v>1500003</v>
      </c>
      <c r="B11" s="17" t="s">
        <v>35</v>
      </c>
      <c r="C11" s="18">
        <v>22000</v>
      </c>
      <c r="D11" s="13">
        <f>VLOOKUP($A11,'29.6'!$A$9:$W$200,23,0)</f>
        <v>0</v>
      </c>
      <c r="E11" s="18">
        <v>6</v>
      </c>
      <c r="F11" s="18"/>
      <c r="G11" s="18"/>
      <c r="H11" s="12">
        <f t="shared" si="3"/>
        <v>6</v>
      </c>
      <c r="I11" s="18">
        <v>4</v>
      </c>
      <c r="J11" s="18"/>
      <c r="K11" s="18"/>
      <c r="L11" s="12">
        <f t="shared" si="4"/>
        <v>4</v>
      </c>
      <c r="M11" s="18"/>
      <c r="N11" s="18"/>
      <c r="O11" s="18"/>
      <c r="P11" s="18"/>
      <c r="Q11" s="18"/>
      <c r="R11" s="14">
        <f t="shared" si="5"/>
        <v>0</v>
      </c>
      <c r="S11" s="18">
        <v>2</v>
      </c>
      <c r="T11" s="18"/>
      <c r="U11" s="12">
        <f t="shared" si="0"/>
        <v>2</v>
      </c>
      <c r="V11" s="12">
        <f t="shared" si="1"/>
        <v>0</v>
      </c>
      <c r="W11" s="18"/>
      <c r="X11" s="19">
        <f t="shared" si="2"/>
        <v>0</v>
      </c>
      <c r="Y11" s="21"/>
      <c r="Z11" s="20"/>
    </row>
    <row r="12" spans="1:28" ht="18" customHeight="1" x14ac:dyDescent="0.2">
      <c r="A12" s="16">
        <v>1500004</v>
      </c>
      <c r="B12" s="17" t="s">
        <v>36</v>
      </c>
      <c r="C12" s="18">
        <v>27000</v>
      </c>
      <c r="D12" s="13">
        <f>VLOOKUP($A12,'29.6'!$A$9:$W$200,23,0)</f>
        <v>0</v>
      </c>
      <c r="E12" s="18">
        <v>10</v>
      </c>
      <c r="F12" s="18"/>
      <c r="G12" s="18"/>
      <c r="H12" s="12">
        <f t="shared" si="3"/>
        <v>10</v>
      </c>
      <c r="I12" s="18">
        <v>10</v>
      </c>
      <c r="J12" s="18"/>
      <c r="K12" s="18"/>
      <c r="L12" s="12">
        <f t="shared" si="4"/>
        <v>10</v>
      </c>
      <c r="M12" s="18"/>
      <c r="N12" s="18"/>
      <c r="O12" s="18"/>
      <c r="P12" s="18"/>
      <c r="Q12" s="18"/>
      <c r="R12" s="14">
        <f t="shared" si="5"/>
        <v>0</v>
      </c>
      <c r="S12" s="18"/>
      <c r="T12" s="18"/>
      <c r="U12" s="12">
        <f t="shared" si="0"/>
        <v>0</v>
      </c>
      <c r="V12" s="12">
        <f t="shared" si="1"/>
        <v>0</v>
      </c>
      <c r="W12" s="18"/>
      <c r="X12" s="19">
        <f t="shared" si="2"/>
        <v>0</v>
      </c>
      <c r="Z12" s="20"/>
    </row>
    <row r="13" spans="1:28" ht="18" customHeight="1" x14ac:dyDescent="0.2">
      <c r="A13" s="16">
        <v>1500005</v>
      </c>
      <c r="B13" s="17" t="s">
        <v>37</v>
      </c>
      <c r="C13" s="18">
        <v>34000</v>
      </c>
      <c r="D13" s="13">
        <f>VLOOKUP($A13,'29.6'!$A$9:$W$200,23,0)</f>
        <v>19</v>
      </c>
      <c r="E13" s="18"/>
      <c r="F13" s="18"/>
      <c r="G13" s="18"/>
      <c r="H13" s="12">
        <f t="shared" si="3"/>
        <v>0</v>
      </c>
      <c r="I13" s="18">
        <v>9</v>
      </c>
      <c r="J13" s="18"/>
      <c r="K13" s="18"/>
      <c r="L13" s="12">
        <f t="shared" si="4"/>
        <v>9</v>
      </c>
      <c r="M13" s="18"/>
      <c r="N13" s="18"/>
      <c r="O13" s="18"/>
      <c r="P13" s="18"/>
      <c r="Q13" s="18"/>
      <c r="R13" s="14">
        <f t="shared" si="5"/>
        <v>0</v>
      </c>
      <c r="S13" s="18"/>
      <c r="T13" s="18"/>
      <c r="U13" s="12">
        <f t="shared" si="0"/>
        <v>0</v>
      </c>
      <c r="V13" s="12">
        <f t="shared" si="1"/>
        <v>10</v>
      </c>
      <c r="W13" s="18">
        <v>10</v>
      </c>
      <c r="X13" s="19">
        <f t="shared" si="2"/>
        <v>0</v>
      </c>
      <c r="Y13" s="22"/>
      <c r="Z13" s="20"/>
    </row>
    <row r="14" spans="1:28" ht="18" customHeight="1" x14ac:dyDescent="0.2">
      <c r="A14" s="16">
        <v>1500006</v>
      </c>
      <c r="B14" s="17" t="s">
        <v>38</v>
      </c>
      <c r="C14" s="18">
        <v>26000</v>
      </c>
      <c r="D14" s="13">
        <f>VLOOKUP($A14,'29.6'!$A$9:$W$200,23,0)</f>
        <v>0</v>
      </c>
      <c r="E14" s="18">
        <v>10</v>
      </c>
      <c r="F14" s="18"/>
      <c r="G14" s="18"/>
      <c r="H14" s="12">
        <f t="shared" si="3"/>
        <v>10</v>
      </c>
      <c r="I14" s="18">
        <v>10</v>
      </c>
      <c r="J14" s="18"/>
      <c r="K14" s="18"/>
      <c r="L14" s="12">
        <f t="shared" si="4"/>
        <v>10</v>
      </c>
      <c r="M14" s="18"/>
      <c r="N14" s="18"/>
      <c r="O14" s="18"/>
      <c r="P14" s="18"/>
      <c r="Q14" s="18"/>
      <c r="R14" s="14">
        <f t="shared" si="5"/>
        <v>0</v>
      </c>
      <c r="S14" s="18"/>
      <c r="T14" s="18"/>
      <c r="U14" s="12">
        <f t="shared" si="0"/>
        <v>0</v>
      </c>
      <c r="V14" s="12">
        <f t="shared" si="1"/>
        <v>0</v>
      </c>
      <c r="W14" s="18"/>
      <c r="X14" s="19">
        <f t="shared" si="2"/>
        <v>0</v>
      </c>
      <c r="Z14" s="20"/>
    </row>
    <row r="15" spans="1:28" ht="18" customHeight="1" x14ac:dyDescent="0.2">
      <c r="A15" s="16">
        <v>1500007</v>
      </c>
      <c r="B15" s="17" t="s">
        <v>39</v>
      </c>
      <c r="C15" s="18">
        <v>20000</v>
      </c>
      <c r="D15" s="13">
        <f>VLOOKUP($A15,'29.6'!$A$9:$W$200,23,0)</f>
        <v>0</v>
      </c>
      <c r="E15" s="18">
        <v>6</v>
      </c>
      <c r="F15" s="18"/>
      <c r="G15" s="18"/>
      <c r="H15" s="12">
        <f t="shared" si="3"/>
        <v>6</v>
      </c>
      <c r="I15" s="18">
        <v>5</v>
      </c>
      <c r="J15" s="18"/>
      <c r="K15" s="18"/>
      <c r="L15" s="12">
        <f t="shared" si="4"/>
        <v>5</v>
      </c>
      <c r="M15" s="18"/>
      <c r="N15" s="18"/>
      <c r="O15" s="18"/>
      <c r="P15" s="18"/>
      <c r="Q15" s="18"/>
      <c r="R15" s="14">
        <f t="shared" si="5"/>
        <v>0</v>
      </c>
      <c r="S15" s="18">
        <v>1</v>
      </c>
      <c r="T15" s="18"/>
      <c r="U15" s="12">
        <f t="shared" si="0"/>
        <v>1</v>
      </c>
      <c r="V15" s="12">
        <f t="shared" si="1"/>
        <v>0</v>
      </c>
      <c r="W15" s="18"/>
      <c r="X15" s="19">
        <f t="shared" si="2"/>
        <v>0</v>
      </c>
      <c r="Z15" s="20"/>
    </row>
    <row r="16" spans="1:28" ht="18" customHeight="1" x14ac:dyDescent="0.2">
      <c r="A16" s="16">
        <v>1500008</v>
      </c>
      <c r="B16" s="17" t="s">
        <v>40</v>
      </c>
      <c r="C16" s="18">
        <v>20000</v>
      </c>
      <c r="D16" s="13">
        <f>VLOOKUP($A16,'29.6'!$A$9:$W$200,23,0)</f>
        <v>0</v>
      </c>
      <c r="E16" s="18">
        <v>6</v>
      </c>
      <c r="F16" s="18"/>
      <c r="G16" s="18"/>
      <c r="H16" s="12">
        <f t="shared" si="3"/>
        <v>6</v>
      </c>
      <c r="I16" s="18">
        <v>6</v>
      </c>
      <c r="J16" s="18"/>
      <c r="K16" s="18"/>
      <c r="L16" s="12">
        <f t="shared" si="4"/>
        <v>6</v>
      </c>
      <c r="M16" s="18"/>
      <c r="N16" s="18"/>
      <c r="O16" s="18"/>
      <c r="P16" s="18"/>
      <c r="Q16" s="18"/>
      <c r="R16" s="14">
        <f t="shared" si="5"/>
        <v>0</v>
      </c>
      <c r="S16" s="18"/>
      <c r="T16" s="18"/>
      <c r="U16" s="12">
        <f t="shared" si="0"/>
        <v>0</v>
      </c>
      <c r="V16" s="12">
        <f t="shared" si="1"/>
        <v>0</v>
      </c>
      <c r="W16" s="18"/>
      <c r="X16" s="19">
        <f t="shared" si="2"/>
        <v>0</v>
      </c>
      <c r="Z16" s="20"/>
    </row>
    <row r="17" spans="1:26" ht="18" customHeight="1" x14ac:dyDescent="0.2">
      <c r="A17" s="16">
        <v>1500010</v>
      </c>
      <c r="B17" s="17" t="s">
        <v>41</v>
      </c>
      <c r="C17" s="18">
        <v>20000</v>
      </c>
      <c r="D17" s="13">
        <f>VLOOKUP($A17,'29.6'!$A$9:$W$200,23,0)</f>
        <v>0</v>
      </c>
      <c r="E17" s="18">
        <v>6</v>
      </c>
      <c r="F17" s="18"/>
      <c r="G17" s="18"/>
      <c r="H17" s="12">
        <f>SUM(E17:G17)</f>
        <v>6</v>
      </c>
      <c r="I17" s="18">
        <v>2</v>
      </c>
      <c r="J17" s="18"/>
      <c r="K17" s="18"/>
      <c r="L17" s="12">
        <f t="shared" si="4"/>
        <v>2</v>
      </c>
      <c r="M17" s="18"/>
      <c r="N17" s="18"/>
      <c r="O17" s="18"/>
      <c r="P17" s="18"/>
      <c r="Q17" s="18"/>
      <c r="R17" s="14">
        <f t="shared" si="5"/>
        <v>0</v>
      </c>
      <c r="S17" s="18">
        <v>4</v>
      </c>
      <c r="T17" s="18"/>
      <c r="U17" s="12">
        <f t="shared" si="0"/>
        <v>4</v>
      </c>
      <c r="V17" s="12">
        <f t="shared" si="1"/>
        <v>0</v>
      </c>
      <c r="W17" s="18"/>
      <c r="X17" s="19">
        <f t="shared" si="2"/>
        <v>0</v>
      </c>
      <c r="Y17" s="22"/>
      <c r="Z17" s="20"/>
    </row>
    <row r="18" spans="1:26" ht="18" customHeight="1" x14ac:dyDescent="0.2">
      <c r="A18" s="16">
        <v>1500013</v>
      </c>
      <c r="B18" s="17" t="s">
        <v>42</v>
      </c>
      <c r="C18" s="18">
        <v>27000</v>
      </c>
      <c r="D18" s="13">
        <f>VLOOKUP($A18,'29.6'!$A$9:$W$200,23,0)</f>
        <v>0</v>
      </c>
      <c r="E18" s="18">
        <v>16</v>
      </c>
      <c r="F18" s="18"/>
      <c r="G18" s="18"/>
      <c r="H18" s="12">
        <f>SUM(E18:G18)</f>
        <v>16</v>
      </c>
      <c r="I18" s="18">
        <v>16</v>
      </c>
      <c r="J18" s="18"/>
      <c r="K18" s="18"/>
      <c r="L18" s="12">
        <f t="shared" si="4"/>
        <v>16</v>
      </c>
      <c r="M18" s="18"/>
      <c r="N18" s="18"/>
      <c r="O18" s="18"/>
      <c r="P18" s="18"/>
      <c r="Q18" s="18"/>
      <c r="R18" s="14">
        <f>SUM(M18:Q18)</f>
        <v>0</v>
      </c>
      <c r="S18" s="18"/>
      <c r="T18" s="18"/>
      <c r="U18" s="12">
        <f>S18+T18</f>
        <v>0</v>
      </c>
      <c r="V18" s="12">
        <f t="shared" si="1"/>
        <v>0</v>
      </c>
      <c r="W18" s="18"/>
      <c r="X18" s="19">
        <f>W18-V18</f>
        <v>0</v>
      </c>
      <c r="Y18" s="21"/>
      <c r="Z18" s="20"/>
    </row>
    <row r="19" spans="1:26" ht="18" customHeight="1" x14ac:dyDescent="0.2">
      <c r="A19" s="16">
        <v>1500017</v>
      </c>
      <c r="B19" s="17" t="s">
        <v>44</v>
      </c>
      <c r="C19" s="18">
        <v>19000</v>
      </c>
      <c r="D19" s="13">
        <f>VLOOKUP($A19,'29.6'!$A$9:$W$200,23,0)</f>
        <v>0</v>
      </c>
      <c r="E19" s="18">
        <v>6</v>
      </c>
      <c r="F19" s="18"/>
      <c r="G19" s="18"/>
      <c r="H19" s="12">
        <f>SUM(E19:G19)</f>
        <v>6</v>
      </c>
      <c r="I19" s="18">
        <v>5</v>
      </c>
      <c r="J19" s="18"/>
      <c r="K19" s="18"/>
      <c r="L19" s="12">
        <f t="shared" si="4"/>
        <v>5</v>
      </c>
      <c r="M19" s="18"/>
      <c r="N19" s="18"/>
      <c r="O19" s="18"/>
      <c r="P19" s="18"/>
      <c r="Q19" s="18"/>
      <c r="R19" s="14">
        <f>SUM(M19:Q19)</f>
        <v>0</v>
      </c>
      <c r="S19" s="18">
        <v>1</v>
      </c>
      <c r="T19" s="18"/>
      <c r="U19" s="12">
        <f>S19+T19</f>
        <v>1</v>
      </c>
      <c r="V19" s="12">
        <f t="shared" si="1"/>
        <v>0</v>
      </c>
      <c r="W19" s="18"/>
      <c r="X19" s="19">
        <f>W19-V19</f>
        <v>0</v>
      </c>
      <c r="Y19" s="21"/>
      <c r="Z19" s="20"/>
    </row>
    <row r="20" spans="1:26" ht="18" customHeight="1" x14ac:dyDescent="0.2">
      <c r="A20" s="16">
        <v>1500021</v>
      </c>
      <c r="B20" s="17" t="s">
        <v>45</v>
      </c>
      <c r="C20" s="18">
        <v>19000</v>
      </c>
      <c r="D20" s="13">
        <f>VLOOKUP($A20,'29.6'!$A$9:$W$200,23,0)</f>
        <v>0</v>
      </c>
      <c r="E20" s="18">
        <v>6</v>
      </c>
      <c r="F20" s="18"/>
      <c r="G20" s="18"/>
      <c r="H20" s="12">
        <f t="shared" si="3"/>
        <v>6</v>
      </c>
      <c r="I20" s="18">
        <v>6</v>
      </c>
      <c r="J20" s="18"/>
      <c r="K20" s="18"/>
      <c r="L20" s="12">
        <f t="shared" si="4"/>
        <v>6</v>
      </c>
      <c r="M20" s="18"/>
      <c r="N20" s="18"/>
      <c r="O20" s="18"/>
      <c r="P20" s="18"/>
      <c r="Q20" s="18"/>
      <c r="R20" s="14">
        <f t="shared" si="5"/>
        <v>0</v>
      </c>
      <c r="S20" s="18"/>
      <c r="T20" s="18"/>
      <c r="U20" s="12">
        <f t="shared" si="0"/>
        <v>0</v>
      </c>
      <c r="V20" s="12">
        <f t="shared" si="1"/>
        <v>0</v>
      </c>
      <c r="W20" s="18"/>
      <c r="X20" s="19">
        <f t="shared" si="2"/>
        <v>0</v>
      </c>
      <c r="Y20" s="21"/>
      <c r="Z20" s="20"/>
    </row>
    <row r="21" spans="1:26" ht="18" customHeight="1" x14ac:dyDescent="0.2">
      <c r="A21" s="16">
        <v>1500022</v>
      </c>
      <c r="B21" s="17" t="s">
        <v>46</v>
      </c>
      <c r="C21" s="18">
        <v>19000</v>
      </c>
      <c r="D21" s="13">
        <f>VLOOKUP($A21,'29.6'!$A$9:$W$200,23,0)</f>
        <v>0</v>
      </c>
      <c r="E21" s="18">
        <v>6</v>
      </c>
      <c r="F21" s="18"/>
      <c r="G21" s="18"/>
      <c r="H21" s="12">
        <f t="shared" si="3"/>
        <v>6</v>
      </c>
      <c r="I21" s="18">
        <v>1</v>
      </c>
      <c r="J21" s="18"/>
      <c r="K21" s="18"/>
      <c r="L21" s="12">
        <f t="shared" si="4"/>
        <v>1</v>
      </c>
      <c r="M21" s="18"/>
      <c r="N21" s="18"/>
      <c r="O21" s="18"/>
      <c r="P21" s="18"/>
      <c r="Q21" s="18"/>
      <c r="R21" s="14">
        <f t="shared" si="5"/>
        <v>0</v>
      </c>
      <c r="S21" s="18">
        <v>4</v>
      </c>
      <c r="T21" s="18"/>
      <c r="U21" s="12">
        <f t="shared" si="0"/>
        <v>4</v>
      </c>
      <c r="V21" s="12">
        <f t="shared" si="1"/>
        <v>1</v>
      </c>
      <c r="W21" s="18"/>
      <c r="X21" s="19">
        <f t="shared" si="2"/>
        <v>-1</v>
      </c>
      <c r="Y21" s="21" t="s">
        <v>43</v>
      </c>
      <c r="Z21" s="20"/>
    </row>
    <row r="22" spans="1:26" ht="18" customHeight="1" x14ac:dyDescent="0.2">
      <c r="A22" s="16">
        <v>1500023</v>
      </c>
      <c r="B22" s="17" t="s">
        <v>47</v>
      </c>
      <c r="C22" s="18">
        <v>16000</v>
      </c>
      <c r="D22" s="13">
        <f>VLOOKUP($A22,'29.6'!$A$9:$W$200,23,0)</f>
        <v>0</v>
      </c>
      <c r="E22" s="18">
        <v>6</v>
      </c>
      <c r="F22" s="18"/>
      <c r="G22" s="18"/>
      <c r="H22" s="12">
        <f t="shared" si="3"/>
        <v>6</v>
      </c>
      <c r="I22" s="18">
        <v>5</v>
      </c>
      <c r="J22" s="18"/>
      <c r="K22" s="18"/>
      <c r="L22" s="12">
        <f t="shared" si="4"/>
        <v>5</v>
      </c>
      <c r="M22" s="18"/>
      <c r="N22" s="18"/>
      <c r="O22" s="18"/>
      <c r="P22" s="18"/>
      <c r="Q22" s="18"/>
      <c r="R22" s="14">
        <f t="shared" si="5"/>
        <v>0</v>
      </c>
      <c r="S22" s="18"/>
      <c r="T22" s="18"/>
      <c r="U22" s="12">
        <f t="shared" si="0"/>
        <v>0</v>
      </c>
      <c r="V22" s="12">
        <f t="shared" si="1"/>
        <v>1</v>
      </c>
      <c r="W22" s="18"/>
      <c r="X22" s="19">
        <f t="shared" si="2"/>
        <v>-1</v>
      </c>
      <c r="Y22" s="21" t="s">
        <v>43</v>
      </c>
      <c r="Z22" s="20"/>
    </row>
    <row r="23" spans="1:26" ht="18" customHeight="1" x14ac:dyDescent="0.2">
      <c r="A23" s="16">
        <v>1500024</v>
      </c>
      <c r="B23" s="17" t="s">
        <v>48</v>
      </c>
      <c r="C23" s="18">
        <v>21000</v>
      </c>
      <c r="D23" s="13">
        <f>VLOOKUP($A23,'29.6'!$A$9:$W$200,23,0)</f>
        <v>4</v>
      </c>
      <c r="E23" s="18"/>
      <c r="F23" s="18"/>
      <c r="G23" s="18"/>
      <c r="H23" s="12">
        <f t="shared" si="3"/>
        <v>0</v>
      </c>
      <c r="I23" s="18">
        <v>4</v>
      </c>
      <c r="J23" s="18"/>
      <c r="K23" s="18"/>
      <c r="L23" s="12">
        <f t="shared" si="4"/>
        <v>4</v>
      </c>
      <c r="M23" s="18"/>
      <c r="N23" s="18"/>
      <c r="O23" s="18"/>
      <c r="P23" s="18"/>
      <c r="Q23" s="18"/>
      <c r="R23" s="14">
        <f t="shared" si="5"/>
        <v>0</v>
      </c>
      <c r="S23" s="18"/>
      <c r="T23" s="18"/>
      <c r="U23" s="12">
        <f t="shared" si="0"/>
        <v>0</v>
      </c>
      <c r="V23" s="12">
        <f t="shared" si="1"/>
        <v>0</v>
      </c>
      <c r="W23" s="18"/>
      <c r="X23" s="19">
        <f t="shared" si="2"/>
        <v>0</v>
      </c>
      <c r="Y23" s="21"/>
      <c r="Z23" s="20"/>
    </row>
    <row r="24" spans="1:26" ht="18" customHeight="1" x14ac:dyDescent="0.2">
      <c r="A24" s="16">
        <v>1500026</v>
      </c>
      <c r="B24" s="17" t="s">
        <v>49</v>
      </c>
      <c r="C24" s="18">
        <v>21000</v>
      </c>
      <c r="D24" s="13">
        <f>VLOOKUP($A24,'29.6'!$A$9:$W$200,23,0)</f>
        <v>0</v>
      </c>
      <c r="E24" s="18">
        <v>6</v>
      </c>
      <c r="F24" s="18"/>
      <c r="G24" s="18"/>
      <c r="H24" s="12">
        <f t="shared" si="3"/>
        <v>6</v>
      </c>
      <c r="I24" s="18">
        <v>1</v>
      </c>
      <c r="J24" s="18"/>
      <c r="K24" s="18"/>
      <c r="L24" s="12">
        <f t="shared" si="4"/>
        <v>1</v>
      </c>
      <c r="M24" s="18"/>
      <c r="N24" s="18"/>
      <c r="O24" s="18"/>
      <c r="P24" s="18"/>
      <c r="Q24" s="18"/>
      <c r="R24" s="14">
        <f t="shared" si="5"/>
        <v>0</v>
      </c>
      <c r="S24" s="18">
        <v>5</v>
      </c>
      <c r="T24" s="18"/>
      <c r="U24" s="12">
        <f t="shared" si="0"/>
        <v>5</v>
      </c>
      <c r="V24" s="12">
        <f t="shared" si="1"/>
        <v>0</v>
      </c>
      <c r="W24" s="18"/>
      <c r="X24" s="19">
        <f t="shared" si="2"/>
        <v>0</v>
      </c>
      <c r="Y24" s="21"/>
      <c r="Z24" s="20"/>
    </row>
    <row r="25" spans="1:26" ht="18" customHeight="1" x14ac:dyDescent="0.2">
      <c r="A25" s="16">
        <v>1500028</v>
      </c>
      <c r="B25" s="17" t="s">
        <v>50</v>
      </c>
      <c r="C25" s="18">
        <v>20000</v>
      </c>
      <c r="D25" s="13">
        <f>VLOOKUP($A25,'29.6'!$A$9:$W$200,23,0)</f>
        <v>0</v>
      </c>
      <c r="E25" s="18">
        <v>6</v>
      </c>
      <c r="F25" s="18"/>
      <c r="G25" s="18"/>
      <c r="H25" s="12">
        <f t="shared" si="3"/>
        <v>6</v>
      </c>
      <c r="I25" s="18">
        <v>6</v>
      </c>
      <c r="J25" s="18"/>
      <c r="K25" s="18"/>
      <c r="L25" s="12">
        <f t="shared" si="4"/>
        <v>6</v>
      </c>
      <c r="M25" s="18"/>
      <c r="N25" s="18"/>
      <c r="O25" s="18"/>
      <c r="P25" s="18"/>
      <c r="Q25" s="18"/>
      <c r="R25" s="14">
        <f t="shared" si="5"/>
        <v>0</v>
      </c>
      <c r="S25" s="18"/>
      <c r="T25" s="18"/>
      <c r="U25" s="12">
        <f t="shared" si="0"/>
        <v>0</v>
      </c>
      <c r="V25" s="12">
        <f t="shared" si="1"/>
        <v>0</v>
      </c>
      <c r="W25" s="18"/>
      <c r="X25" s="19">
        <f t="shared" si="2"/>
        <v>0</v>
      </c>
      <c r="Y25" s="21"/>
      <c r="Z25" s="20"/>
    </row>
    <row r="26" spans="1:26" ht="18" customHeight="1" x14ac:dyDescent="0.2">
      <c r="A26" s="16">
        <v>1500029</v>
      </c>
      <c r="B26" s="17" t="s">
        <v>51</v>
      </c>
      <c r="C26" s="18">
        <v>18000</v>
      </c>
      <c r="D26" s="13">
        <f>VLOOKUP($A26,'29.6'!$A$9:$W$200,23,0)</f>
        <v>0</v>
      </c>
      <c r="E26" s="18"/>
      <c r="F26" s="18"/>
      <c r="G26" s="18"/>
      <c r="H26" s="12">
        <f>SUM(E26:G26)</f>
        <v>0</v>
      </c>
      <c r="I26" s="18"/>
      <c r="J26" s="18"/>
      <c r="K26" s="18"/>
      <c r="L26" s="12">
        <f t="shared" si="4"/>
        <v>0</v>
      </c>
      <c r="M26" s="18"/>
      <c r="N26" s="18"/>
      <c r="O26" s="18"/>
      <c r="P26" s="18"/>
      <c r="Q26" s="18"/>
      <c r="R26" s="14">
        <f>SUM(M26:Q26)</f>
        <v>0</v>
      </c>
      <c r="S26" s="18"/>
      <c r="T26" s="18"/>
      <c r="U26" s="12">
        <f>S26+T26</f>
        <v>0</v>
      </c>
      <c r="V26" s="12">
        <f t="shared" si="1"/>
        <v>0</v>
      </c>
      <c r="W26" s="18"/>
      <c r="X26" s="19">
        <f>W26-V26</f>
        <v>0</v>
      </c>
      <c r="Y26" s="21"/>
      <c r="Z26" s="20"/>
    </row>
    <row r="27" spans="1:26" ht="18" customHeight="1" x14ac:dyDescent="0.2">
      <c r="A27" s="16">
        <v>1500047</v>
      </c>
      <c r="B27" s="17" t="s">
        <v>52</v>
      </c>
      <c r="C27" s="18">
        <v>32000</v>
      </c>
      <c r="D27" s="13">
        <f>VLOOKUP($A27,'29.6'!$A$9:$W$200,23,0)</f>
        <v>5</v>
      </c>
      <c r="E27" s="18"/>
      <c r="F27" s="18"/>
      <c r="G27" s="18"/>
      <c r="H27" s="12">
        <f>SUM(E27:G27)</f>
        <v>0</v>
      </c>
      <c r="I27" s="18">
        <v>2</v>
      </c>
      <c r="J27" s="18"/>
      <c r="K27" s="18"/>
      <c r="L27" s="12">
        <f t="shared" si="4"/>
        <v>2</v>
      </c>
      <c r="M27" s="18"/>
      <c r="N27" s="18"/>
      <c r="O27" s="18"/>
      <c r="P27" s="18"/>
      <c r="Q27" s="18"/>
      <c r="R27" s="14">
        <f>SUM(M27:Q27)</f>
        <v>0</v>
      </c>
      <c r="S27" s="18"/>
      <c r="T27" s="18"/>
      <c r="U27" s="12">
        <f>S27+T27</f>
        <v>0</v>
      </c>
      <c r="V27" s="12">
        <f t="shared" si="1"/>
        <v>3</v>
      </c>
      <c r="W27" s="18">
        <v>3</v>
      </c>
      <c r="X27" s="19">
        <f>W27-V27</f>
        <v>0</v>
      </c>
      <c r="Y27" s="21"/>
      <c r="Z27" s="20"/>
    </row>
    <row r="28" spans="1:26" ht="18" customHeight="1" x14ac:dyDescent="0.2">
      <c r="A28" s="16">
        <v>1500081</v>
      </c>
      <c r="B28" s="17" t="s">
        <v>53</v>
      </c>
      <c r="C28" s="18">
        <v>22000</v>
      </c>
      <c r="D28" s="13">
        <f>VLOOKUP($A28,'29.6'!$A$9:$W$200,23,0)</f>
        <v>0</v>
      </c>
      <c r="E28" s="18">
        <v>6</v>
      </c>
      <c r="F28" s="18"/>
      <c r="G28" s="18"/>
      <c r="H28" s="12">
        <f>SUM(E28:G28)</f>
        <v>6</v>
      </c>
      <c r="I28" s="18">
        <v>2</v>
      </c>
      <c r="J28" s="18"/>
      <c r="K28" s="18"/>
      <c r="L28" s="12">
        <f t="shared" si="4"/>
        <v>2</v>
      </c>
      <c r="M28" s="18"/>
      <c r="N28" s="18"/>
      <c r="O28" s="18"/>
      <c r="P28" s="18"/>
      <c r="Q28" s="18"/>
      <c r="R28" s="14">
        <f>SUM(M28:Q28)</f>
        <v>0</v>
      </c>
      <c r="S28" s="18"/>
      <c r="T28" s="18"/>
      <c r="U28" s="12">
        <f>S28+T28</f>
        <v>0</v>
      </c>
      <c r="V28" s="12">
        <f t="shared" si="1"/>
        <v>4</v>
      </c>
      <c r="W28" s="18"/>
      <c r="X28" s="19">
        <f>W28-V28</f>
        <v>-4</v>
      </c>
      <c r="Y28" s="21" t="s">
        <v>249</v>
      </c>
      <c r="Z28" s="20"/>
    </row>
    <row r="29" spans="1:26" ht="18" customHeight="1" x14ac:dyDescent="0.2">
      <c r="A29" s="16">
        <v>1500088</v>
      </c>
      <c r="B29" s="17" t="s">
        <v>54</v>
      </c>
      <c r="C29" s="18">
        <v>21000</v>
      </c>
      <c r="D29" s="13">
        <f>VLOOKUP($A29,'29.6'!$A$9:$W$200,23,0)</f>
        <v>0</v>
      </c>
      <c r="E29" s="18">
        <v>6</v>
      </c>
      <c r="F29" s="18"/>
      <c r="G29" s="18"/>
      <c r="H29" s="12">
        <f t="shared" si="3"/>
        <v>6</v>
      </c>
      <c r="I29" s="18">
        <v>7</v>
      </c>
      <c r="J29" s="18"/>
      <c r="K29" s="18"/>
      <c r="L29" s="12">
        <f t="shared" si="4"/>
        <v>7</v>
      </c>
      <c r="M29" s="18"/>
      <c r="N29" s="18"/>
      <c r="O29" s="18"/>
      <c r="P29" s="18"/>
      <c r="Q29" s="18"/>
      <c r="R29" s="14">
        <f t="shared" si="5"/>
        <v>0</v>
      </c>
      <c r="S29" s="18"/>
      <c r="T29" s="18"/>
      <c r="U29" s="12">
        <f t="shared" si="0"/>
        <v>0</v>
      </c>
      <c r="V29" s="12">
        <f t="shared" si="1"/>
        <v>-1</v>
      </c>
      <c r="W29" s="18"/>
      <c r="X29" s="19">
        <f t="shared" si="2"/>
        <v>1</v>
      </c>
      <c r="Y29" s="21" t="s">
        <v>135</v>
      </c>
      <c r="Z29" s="20"/>
    </row>
    <row r="30" spans="1:26" ht="18" customHeight="1" x14ac:dyDescent="0.2">
      <c r="A30" s="16">
        <v>1500089</v>
      </c>
      <c r="B30" s="17" t="s">
        <v>55</v>
      </c>
      <c r="C30" s="18">
        <v>20000</v>
      </c>
      <c r="D30" s="13">
        <f>VLOOKUP($A30,'29.6'!$A$9:$W$200,23,0)</f>
        <v>0</v>
      </c>
      <c r="E30" s="18">
        <v>6</v>
      </c>
      <c r="F30" s="18"/>
      <c r="G30" s="18"/>
      <c r="H30" s="12">
        <f>SUM(E30:G30)</f>
        <v>6</v>
      </c>
      <c r="I30" s="18">
        <v>6</v>
      </c>
      <c r="J30" s="18"/>
      <c r="K30" s="18"/>
      <c r="L30" s="12">
        <f t="shared" si="4"/>
        <v>6</v>
      </c>
      <c r="M30" s="18"/>
      <c r="N30" s="18"/>
      <c r="O30" s="18"/>
      <c r="P30" s="18"/>
      <c r="Q30" s="18"/>
      <c r="R30" s="14">
        <f>SUM(M30:Q30)</f>
        <v>0</v>
      </c>
      <c r="S30" s="18">
        <v>1</v>
      </c>
      <c r="T30" s="18"/>
      <c r="U30" s="12">
        <f>S30+T30</f>
        <v>1</v>
      </c>
      <c r="V30" s="12">
        <f t="shared" si="1"/>
        <v>-1</v>
      </c>
      <c r="W30" s="18"/>
      <c r="X30" s="19">
        <f>W30-V30</f>
        <v>1</v>
      </c>
      <c r="Y30" s="21" t="s">
        <v>135</v>
      </c>
      <c r="Z30" s="20"/>
    </row>
    <row r="31" spans="1:26" ht="18" customHeight="1" x14ac:dyDescent="0.2">
      <c r="A31" s="16">
        <v>1500134</v>
      </c>
      <c r="B31" s="17" t="s">
        <v>56</v>
      </c>
      <c r="C31" s="18">
        <v>24000</v>
      </c>
      <c r="D31" s="13">
        <f>VLOOKUP($A31,'29.6'!$A$9:$W$200,23,0)</f>
        <v>0</v>
      </c>
      <c r="E31" s="18">
        <v>6</v>
      </c>
      <c r="F31" s="18"/>
      <c r="G31" s="18"/>
      <c r="H31" s="12">
        <f t="shared" si="3"/>
        <v>6</v>
      </c>
      <c r="I31" s="18">
        <v>4</v>
      </c>
      <c r="J31" s="18"/>
      <c r="K31" s="18"/>
      <c r="L31" s="12">
        <f t="shared" si="4"/>
        <v>4</v>
      </c>
      <c r="M31" s="18"/>
      <c r="N31" s="18"/>
      <c r="O31" s="18"/>
      <c r="P31" s="18"/>
      <c r="Q31" s="18"/>
      <c r="R31" s="14">
        <f t="shared" si="5"/>
        <v>0</v>
      </c>
      <c r="S31" s="18">
        <v>2</v>
      </c>
      <c r="T31" s="18"/>
      <c r="U31" s="12">
        <f t="shared" si="0"/>
        <v>2</v>
      </c>
      <c r="V31" s="12">
        <f t="shared" si="1"/>
        <v>0</v>
      </c>
      <c r="W31" s="18"/>
      <c r="X31" s="19">
        <f t="shared" si="2"/>
        <v>0</v>
      </c>
      <c r="Y31" s="21"/>
      <c r="Z31" s="20"/>
    </row>
    <row r="32" spans="1:26" ht="18" customHeight="1" x14ac:dyDescent="0.2">
      <c r="A32" s="16">
        <v>1500228</v>
      </c>
      <c r="B32" s="17" t="s">
        <v>57</v>
      </c>
      <c r="C32" s="18">
        <v>18000</v>
      </c>
      <c r="D32" s="13">
        <f>VLOOKUP($A32,'29.6'!$A$9:$W$200,23,0)</f>
        <v>0</v>
      </c>
      <c r="E32" s="18">
        <v>10</v>
      </c>
      <c r="F32" s="18"/>
      <c r="G32" s="18"/>
      <c r="H32" s="12">
        <f>SUM(E32:G32)</f>
        <v>10</v>
      </c>
      <c r="I32" s="18">
        <v>9</v>
      </c>
      <c r="J32" s="18"/>
      <c r="K32" s="18"/>
      <c r="L32" s="12">
        <f t="shared" si="4"/>
        <v>9</v>
      </c>
      <c r="M32" s="18"/>
      <c r="N32" s="18"/>
      <c r="O32" s="18"/>
      <c r="P32" s="18"/>
      <c r="Q32" s="18"/>
      <c r="R32" s="14">
        <f>SUM(M32:Q32)</f>
        <v>0</v>
      </c>
      <c r="S32" s="18">
        <v>1</v>
      </c>
      <c r="T32" s="18"/>
      <c r="U32" s="12">
        <f>S32+T32</f>
        <v>1</v>
      </c>
      <c r="V32" s="12">
        <f t="shared" si="1"/>
        <v>0</v>
      </c>
      <c r="W32" s="18"/>
      <c r="X32" s="19">
        <f>W32-V32</f>
        <v>0</v>
      </c>
      <c r="Y32" s="21"/>
      <c r="Z32" s="20"/>
    </row>
    <row r="33" spans="1:26" ht="18" customHeight="1" x14ac:dyDescent="0.2">
      <c r="A33" s="16">
        <v>1500300</v>
      </c>
      <c r="B33" s="17" t="s">
        <v>58</v>
      </c>
      <c r="C33" s="18">
        <v>22000</v>
      </c>
      <c r="D33" s="13">
        <f>VLOOKUP($A33,'29.6'!$A$9:$W$200,23,0)</f>
        <v>0</v>
      </c>
      <c r="E33" s="18">
        <v>6</v>
      </c>
      <c r="F33" s="18"/>
      <c r="G33" s="18"/>
      <c r="H33" s="12">
        <f t="shared" si="3"/>
        <v>6</v>
      </c>
      <c r="I33" s="18">
        <v>6</v>
      </c>
      <c r="J33" s="18"/>
      <c r="K33" s="18"/>
      <c r="L33" s="12">
        <f t="shared" si="4"/>
        <v>6</v>
      </c>
      <c r="M33" s="18"/>
      <c r="N33" s="18"/>
      <c r="O33" s="18"/>
      <c r="P33" s="18"/>
      <c r="Q33" s="18"/>
      <c r="R33" s="14">
        <f t="shared" si="5"/>
        <v>0</v>
      </c>
      <c r="S33" s="18"/>
      <c r="T33" s="18"/>
      <c r="U33" s="12">
        <f t="shared" si="0"/>
        <v>0</v>
      </c>
      <c r="V33" s="12">
        <f t="shared" si="1"/>
        <v>0</v>
      </c>
      <c r="W33" s="18"/>
      <c r="X33" s="19">
        <f t="shared" si="2"/>
        <v>0</v>
      </c>
      <c r="Y33" s="21"/>
      <c r="Z33" s="20"/>
    </row>
    <row r="34" spans="1:26" ht="18" customHeight="1" x14ac:dyDescent="0.2">
      <c r="A34" s="16">
        <v>1500301</v>
      </c>
      <c r="B34" s="17" t="s">
        <v>59</v>
      </c>
      <c r="C34" s="18">
        <v>20000</v>
      </c>
      <c r="D34" s="13">
        <f>VLOOKUP($A34,'29.6'!$A$9:$W$200,23,0)</f>
        <v>0</v>
      </c>
      <c r="E34" s="18">
        <v>6</v>
      </c>
      <c r="F34" s="18"/>
      <c r="G34" s="18"/>
      <c r="H34" s="12">
        <f t="shared" si="3"/>
        <v>6</v>
      </c>
      <c r="I34" s="18">
        <v>5</v>
      </c>
      <c r="J34" s="18"/>
      <c r="K34" s="18"/>
      <c r="L34" s="12">
        <f t="shared" si="4"/>
        <v>5</v>
      </c>
      <c r="M34" s="18"/>
      <c r="N34" s="18"/>
      <c r="O34" s="18"/>
      <c r="P34" s="18"/>
      <c r="Q34" s="18"/>
      <c r="R34" s="14">
        <f t="shared" si="5"/>
        <v>0</v>
      </c>
      <c r="S34" s="18">
        <v>1</v>
      </c>
      <c r="T34" s="18"/>
      <c r="U34" s="12">
        <f t="shared" si="0"/>
        <v>1</v>
      </c>
      <c r="V34" s="12">
        <f t="shared" si="1"/>
        <v>0</v>
      </c>
      <c r="W34" s="18"/>
      <c r="X34" s="19">
        <f t="shared" si="2"/>
        <v>0</v>
      </c>
      <c r="Y34" s="21"/>
      <c r="Z34" s="20"/>
    </row>
    <row r="35" spans="1:26" ht="18" customHeight="1" x14ac:dyDescent="0.2">
      <c r="A35" s="16">
        <v>1500303</v>
      </c>
      <c r="B35" s="17" t="s">
        <v>60</v>
      </c>
      <c r="C35" s="18">
        <v>18000</v>
      </c>
      <c r="D35" s="13">
        <f>VLOOKUP($A35,'29.6'!$A$9:$W$200,23,0)</f>
        <v>0</v>
      </c>
      <c r="E35" s="18">
        <v>6</v>
      </c>
      <c r="F35" s="18"/>
      <c r="G35" s="18"/>
      <c r="H35" s="12">
        <f t="shared" si="3"/>
        <v>6</v>
      </c>
      <c r="I35" s="18">
        <v>3</v>
      </c>
      <c r="J35" s="18"/>
      <c r="K35" s="18"/>
      <c r="L35" s="12">
        <f t="shared" si="4"/>
        <v>3</v>
      </c>
      <c r="M35" s="18"/>
      <c r="N35" s="18"/>
      <c r="O35" s="18"/>
      <c r="P35" s="18"/>
      <c r="Q35" s="18"/>
      <c r="R35" s="14">
        <f t="shared" si="5"/>
        <v>0</v>
      </c>
      <c r="S35" s="18">
        <v>3</v>
      </c>
      <c r="T35" s="18"/>
      <c r="U35" s="12">
        <f t="shared" si="0"/>
        <v>3</v>
      </c>
      <c r="V35" s="12">
        <f t="shared" si="1"/>
        <v>0</v>
      </c>
      <c r="W35" s="18"/>
      <c r="X35" s="19">
        <f t="shared" si="2"/>
        <v>0</v>
      </c>
      <c r="Y35" s="21"/>
      <c r="Z35" s="20"/>
    </row>
    <row r="36" spans="1:26" ht="18.75" customHeight="1" x14ac:dyDescent="0.2">
      <c r="A36" s="16">
        <v>1500304</v>
      </c>
      <c r="B36" s="17" t="s">
        <v>61</v>
      </c>
      <c r="C36" s="18">
        <v>18000</v>
      </c>
      <c r="D36" s="13">
        <f>VLOOKUP($A36,'29.6'!$A$9:$W$200,23,0)</f>
        <v>0</v>
      </c>
      <c r="E36" s="18">
        <v>6</v>
      </c>
      <c r="F36" s="18"/>
      <c r="G36" s="18"/>
      <c r="H36" s="12">
        <f t="shared" si="3"/>
        <v>6</v>
      </c>
      <c r="I36" s="18">
        <v>7</v>
      </c>
      <c r="J36" s="18"/>
      <c r="K36" s="18"/>
      <c r="L36" s="12">
        <f t="shared" si="4"/>
        <v>7</v>
      </c>
      <c r="M36" s="18"/>
      <c r="N36" s="18"/>
      <c r="O36" s="18"/>
      <c r="P36" s="18"/>
      <c r="Q36" s="18"/>
      <c r="R36" s="14">
        <f t="shared" si="5"/>
        <v>0</v>
      </c>
      <c r="S36" s="18"/>
      <c r="T36" s="18"/>
      <c r="U36" s="12">
        <f t="shared" si="0"/>
        <v>0</v>
      </c>
      <c r="V36" s="12">
        <f t="shared" si="1"/>
        <v>-1</v>
      </c>
      <c r="W36" s="18"/>
      <c r="X36" s="19">
        <f t="shared" si="2"/>
        <v>1</v>
      </c>
      <c r="Y36" s="21" t="s">
        <v>135</v>
      </c>
      <c r="Z36" s="20"/>
    </row>
    <row r="37" spans="1:26" ht="18" customHeight="1" x14ac:dyDescent="0.2">
      <c r="A37" s="16">
        <v>1500306</v>
      </c>
      <c r="B37" s="17" t="s">
        <v>62</v>
      </c>
      <c r="C37" s="18">
        <v>17000</v>
      </c>
      <c r="D37" s="13">
        <f>VLOOKUP($A37,'29.6'!$A$9:$W$200,23,0)</f>
        <v>0</v>
      </c>
      <c r="E37" s="18">
        <v>6</v>
      </c>
      <c r="F37" s="18"/>
      <c r="G37" s="18"/>
      <c r="H37" s="12">
        <f t="shared" si="3"/>
        <v>6</v>
      </c>
      <c r="I37" s="18"/>
      <c r="J37" s="18"/>
      <c r="K37" s="18"/>
      <c r="L37" s="12">
        <f t="shared" si="4"/>
        <v>0</v>
      </c>
      <c r="M37" s="18"/>
      <c r="N37" s="18"/>
      <c r="O37" s="18"/>
      <c r="P37" s="18"/>
      <c r="Q37" s="18"/>
      <c r="R37" s="14">
        <f t="shared" si="5"/>
        <v>0</v>
      </c>
      <c r="S37" s="18">
        <v>6</v>
      </c>
      <c r="T37" s="18"/>
      <c r="U37" s="12">
        <f t="shared" si="0"/>
        <v>6</v>
      </c>
      <c r="V37" s="12">
        <f t="shared" si="1"/>
        <v>0</v>
      </c>
      <c r="W37" s="18"/>
      <c r="X37" s="19">
        <f t="shared" si="2"/>
        <v>0</v>
      </c>
      <c r="Y37" s="21"/>
      <c r="Z37" s="20"/>
    </row>
    <row r="38" spans="1:26" ht="18" customHeight="1" x14ac:dyDescent="0.2">
      <c r="A38" s="16">
        <v>1500307</v>
      </c>
      <c r="B38" s="17" t="s">
        <v>63</v>
      </c>
      <c r="C38" s="18">
        <v>20000</v>
      </c>
      <c r="D38" s="13">
        <f>VLOOKUP($A38,'29.6'!$A$9:$W$200,23,0)</f>
        <v>0</v>
      </c>
      <c r="E38" s="18">
        <v>6</v>
      </c>
      <c r="F38" s="18"/>
      <c r="G38" s="18"/>
      <c r="H38" s="12">
        <f t="shared" si="3"/>
        <v>6</v>
      </c>
      <c r="I38" s="18">
        <v>3</v>
      </c>
      <c r="J38" s="18"/>
      <c r="K38" s="18"/>
      <c r="L38" s="12">
        <f t="shared" si="4"/>
        <v>3</v>
      </c>
      <c r="M38" s="18"/>
      <c r="N38" s="18"/>
      <c r="O38" s="18"/>
      <c r="P38" s="18"/>
      <c r="Q38" s="18"/>
      <c r="R38" s="14">
        <f t="shared" si="5"/>
        <v>0</v>
      </c>
      <c r="S38" s="18">
        <v>3</v>
      </c>
      <c r="T38" s="18"/>
      <c r="U38" s="12">
        <f t="shared" si="0"/>
        <v>3</v>
      </c>
      <c r="V38" s="12">
        <f t="shared" si="1"/>
        <v>0</v>
      </c>
      <c r="W38" s="18"/>
      <c r="X38" s="19">
        <f t="shared" si="2"/>
        <v>0</v>
      </c>
      <c r="Y38" s="21"/>
      <c r="Z38" s="20"/>
    </row>
    <row r="39" spans="1:26" ht="18" customHeight="1" x14ac:dyDescent="0.2">
      <c r="A39" s="16">
        <v>1500309</v>
      </c>
      <c r="B39" s="17" t="s">
        <v>64</v>
      </c>
      <c r="C39" s="18">
        <v>18000</v>
      </c>
      <c r="D39" s="13">
        <f>VLOOKUP($A39,'29.6'!$A$9:$W$200,23,0)</f>
        <v>0</v>
      </c>
      <c r="E39" s="18">
        <v>6</v>
      </c>
      <c r="F39" s="18"/>
      <c r="G39" s="18"/>
      <c r="H39" s="12">
        <f t="shared" si="3"/>
        <v>6</v>
      </c>
      <c r="I39" s="18">
        <v>6</v>
      </c>
      <c r="J39" s="18"/>
      <c r="K39" s="18"/>
      <c r="L39" s="12">
        <f t="shared" si="4"/>
        <v>6</v>
      </c>
      <c r="M39" s="18"/>
      <c r="N39" s="18"/>
      <c r="O39" s="18"/>
      <c r="P39" s="18"/>
      <c r="Q39" s="18"/>
      <c r="R39" s="14">
        <f t="shared" si="5"/>
        <v>0</v>
      </c>
      <c r="S39" s="18"/>
      <c r="T39" s="18"/>
      <c r="U39" s="12">
        <f t="shared" si="0"/>
        <v>0</v>
      </c>
      <c r="V39" s="12">
        <f t="shared" si="1"/>
        <v>0</v>
      </c>
      <c r="W39" s="18"/>
      <c r="X39" s="19">
        <f t="shared" si="2"/>
        <v>0</v>
      </c>
      <c r="Y39" s="21"/>
      <c r="Z39" s="20"/>
    </row>
    <row r="40" spans="1:26" ht="18" customHeight="1" x14ac:dyDescent="0.2">
      <c r="A40" s="16">
        <v>1500310</v>
      </c>
      <c r="B40" s="17" t="s">
        <v>65</v>
      </c>
      <c r="C40" s="18">
        <v>20000</v>
      </c>
      <c r="D40" s="13">
        <f>VLOOKUP($A40,'29.6'!$A$9:$W$200,23,0)</f>
        <v>0</v>
      </c>
      <c r="E40" s="18">
        <v>6</v>
      </c>
      <c r="F40" s="18"/>
      <c r="G40" s="18"/>
      <c r="H40" s="12">
        <f t="shared" si="3"/>
        <v>6</v>
      </c>
      <c r="I40" s="18">
        <v>3</v>
      </c>
      <c r="J40" s="18"/>
      <c r="K40" s="18"/>
      <c r="L40" s="12">
        <f t="shared" si="4"/>
        <v>3</v>
      </c>
      <c r="M40" s="18"/>
      <c r="N40" s="18"/>
      <c r="O40" s="18"/>
      <c r="P40" s="18"/>
      <c r="Q40" s="18"/>
      <c r="R40" s="14">
        <f t="shared" si="5"/>
        <v>0</v>
      </c>
      <c r="S40" s="18">
        <v>3</v>
      </c>
      <c r="T40" s="18"/>
      <c r="U40" s="12">
        <f t="shared" si="0"/>
        <v>3</v>
      </c>
      <c r="V40" s="12">
        <f t="shared" si="1"/>
        <v>0</v>
      </c>
      <c r="W40" s="18"/>
      <c r="X40" s="19">
        <f t="shared" si="2"/>
        <v>0</v>
      </c>
      <c r="Y40" s="21"/>
      <c r="Z40" s="20"/>
    </row>
    <row r="41" spans="1:26" ht="18" customHeight="1" x14ac:dyDescent="0.2">
      <c r="A41" s="16">
        <v>1500311</v>
      </c>
      <c r="B41" s="17" t="s">
        <v>66</v>
      </c>
      <c r="C41" s="18">
        <v>21000</v>
      </c>
      <c r="D41" s="13">
        <f>VLOOKUP($A41,'29.6'!$A$9:$W$200,23,0)</f>
        <v>0</v>
      </c>
      <c r="E41" s="18">
        <v>6</v>
      </c>
      <c r="F41" s="18"/>
      <c r="G41" s="18"/>
      <c r="H41" s="12">
        <f t="shared" si="3"/>
        <v>6</v>
      </c>
      <c r="I41" s="18">
        <v>4</v>
      </c>
      <c r="J41" s="18"/>
      <c r="K41" s="18"/>
      <c r="L41" s="12">
        <f t="shared" si="4"/>
        <v>4</v>
      </c>
      <c r="M41" s="18"/>
      <c r="N41" s="18"/>
      <c r="O41" s="18"/>
      <c r="P41" s="18"/>
      <c r="Q41" s="18"/>
      <c r="R41" s="14">
        <f t="shared" si="5"/>
        <v>0</v>
      </c>
      <c r="S41" s="18">
        <v>2</v>
      </c>
      <c r="T41" s="18"/>
      <c r="U41" s="12">
        <f t="shared" si="0"/>
        <v>2</v>
      </c>
      <c r="V41" s="12">
        <f t="shared" si="1"/>
        <v>0</v>
      </c>
      <c r="W41" s="18"/>
      <c r="X41" s="19">
        <f t="shared" si="2"/>
        <v>0</v>
      </c>
      <c r="Y41" s="21"/>
      <c r="Z41" s="20"/>
    </row>
    <row r="42" spans="1:26" ht="18" customHeight="1" x14ac:dyDescent="0.2">
      <c r="A42" s="16">
        <v>1500312</v>
      </c>
      <c r="B42" s="17" t="s">
        <v>67</v>
      </c>
      <c r="C42" s="18">
        <v>21000</v>
      </c>
      <c r="D42" s="13">
        <f>VLOOKUP($A42,'29.6'!$A$9:$W$200,23,0)</f>
        <v>0</v>
      </c>
      <c r="E42" s="18"/>
      <c r="F42" s="18"/>
      <c r="G42" s="18"/>
      <c r="H42" s="12">
        <f t="shared" si="3"/>
        <v>0</v>
      </c>
      <c r="I42" s="18"/>
      <c r="J42" s="18"/>
      <c r="K42" s="18"/>
      <c r="L42" s="12">
        <f t="shared" si="4"/>
        <v>0</v>
      </c>
      <c r="M42" s="18"/>
      <c r="N42" s="18"/>
      <c r="O42" s="18"/>
      <c r="P42" s="18"/>
      <c r="Q42" s="18"/>
      <c r="R42" s="14">
        <f t="shared" si="5"/>
        <v>0</v>
      </c>
      <c r="S42" s="18"/>
      <c r="T42" s="18"/>
      <c r="U42" s="12">
        <f t="shared" si="0"/>
        <v>0</v>
      </c>
      <c r="V42" s="12">
        <f t="shared" si="1"/>
        <v>0</v>
      </c>
      <c r="W42" s="18"/>
      <c r="X42" s="19">
        <f t="shared" si="2"/>
        <v>0</v>
      </c>
      <c r="Y42" s="98"/>
      <c r="Z42" s="20"/>
    </row>
    <row r="43" spans="1:26" ht="18" customHeight="1" x14ac:dyDescent="0.2">
      <c r="A43" s="16">
        <v>1500313</v>
      </c>
      <c r="B43" s="17" t="s">
        <v>68</v>
      </c>
      <c r="C43" s="18">
        <v>20000</v>
      </c>
      <c r="D43" s="13">
        <f>VLOOKUP($A43,'29.6'!$A$9:$W$200,23,0)</f>
        <v>0</v>
      </c>
      <c r="E43" s="18">
        <v>6</v>
      </c>
      <c r="F43" s="18"/>
      <c r="G43" s="18"/>
      <c r="H43" s="12">
        <f t="shared" si="3"/>
        <v>6</v>
      </c>
      <c r="I43" s="18"/>
      <c r="J43" s="18"/>
      <c r="K43" s="18"/>
      <c r="L43" s="12">
        <f t="shared" si="4"/>
        <v>0</v>
      </c>
      <c r="M43" s="18"/>
      <c r="N43" s="18"/>
      <c r="O43" s="18"/>
      <c r="P43" s="18"/>
      <c r="Q43" s="18"/>
      <c r="R43" s="14">
        <f t="shared" si="5"/>
        <v>0</v>
      </c>
      <c r="S43" s="18">
        <v>6</v>
      </c>
      <c r="T43" s="18"/>
      <c r="U43" s="12">
        <f t="shared" si="0"/>
        <v>6</v>
      </c>
      <c r="V43" s="12">
        <f t="shared" si="1"/>
        <v>0</v>
      </c>
      <c r="W43" s="18"/>
      <c r="X43" s="19">
        <f t="shared" si="2"/>
        <v>0</v>
      </c>
      <c r="Y43" s="98"/>
      <c r="Z43" s="20"/>
    </row>
    <row r="44" spans="1:26" ht="18" customHeight="1" x14ac:dyDescent="0.2">
      <c r="A44" s="16">
        <v>1500314</v>
      </c>
      <c r="B44" s="17" t="s">
        <v>69</v>
      </c>
      <c r="C44" s="18">
        <v>17000</v>
      </c>
      <c r="D44" s="13">
        <f>VLOOKUP($A44,'29.6'!$A$9:$W$200,23,0)</f>
        <v>0</v>
      </c>
      <c r="E44" s="18">
        <v>6</v>
      </c>
      <c r="F44" s="18"/>
      <c r="G44" s="18"/>
      <c r="H44" s="12">
        <f t="shared" si="3"/>
        <v>6</v>
      </c>
      <c r="I44" s="18">
        <v>2</v>
      </c>
      <c r="J44" s="18"/>
      <c r="K44" s="18"/>
      <c r="L44" s="12">
        <f t="shared" si="4"/>
        <v>2</v>
      </c>
      <c r="M44" s="18"/>
      <c r="N44" s="18"/>
      <c r="O44" s="18"/>
      <c r="P44" s="18"/>
      <c r="Q44" s="18"/>
      <c r="R44" s="14">
        <f t="shared" si="5"/>
        <v>0</v>
      </c>
      <c r="S44" s="18">
        <v>4</v>
      </c>
      <c r="T44" s="18"/>
      <c r="U44" s="12">
        <f t="shared" si="0"/>
        <v>4</v>
      </c>
      <c r="V44" s="12">
        <f t="shared" si="1"/>
        <v>0</v>
      </c>
      <c r="W44" s="18"/>
      <c r="X44" s="19">
        <f t="shared" si="2"/>
        <v>0</v>
      </c>
      <c r="Y44" s="98"/>
      <c r="Z44" s="20"/>
    </row>
    <row r="45" spans="1:26" ht="18" customHeight="1" x14ac:dyDescent="0.2">
      <c r="A45" s="16">
        <v>1502007</v>
      </c>
      <c r="B45" s="17" t="s">
        <v>71</v>
      </c>
      <c r="C45" s="18">
        <v>19000</v>
      </c>
      <c r="D45" s="13">
        <f>VLOOKUP($A45,'29.6'!$A$9:$W$200,23,0)</f>
        <v>0</v>
      </c>
      <c r="E45" s="18"/>
      <c r="F45" s="18"/>
      <c r="G45" s="18"/>
      <c r="H45" s="12">
        <f t="shared" si="3"/>
        <v>0</v>
      </c>
      <c r="I45" s="18"/>
      <c r="J45" s="18"/>
      <c r="K45" s="18"/>
      <c r="L45" s="12">
        <f t="shared" si="4"/>
        <v>0</v>
      </c>
      <c r="M45" s="18"/>
      <c r="N45" s="18"/>
      <c r="O45" s="18"/>
      <c r="P45" s="18"/>
      <c r="Q45" s="18"/>
      <c r="R45" s="14">
        <f t="shared" si="5"/>
        <v>0</v>
      </c>
      <c r="S45" s="18"/>
      <c r="T45" s="18"/>
      <c r="U45" s="12">
        <f t="shared" si="0"/>
        <v>0</v>
      </c>
      <c r="V45" s="12">
        <f t="shared" si="1"/>
        <v>0</v>
      </c>
      <c r="W45" s="18"/>
      <c r="X45" s="19">
        <f t="shared" si="2"/>
        <v>0</v>
      </c>
      <c r="Y45" s="98"/>
      <c r="Z45" s="20"/>
    </row>
    <row r="46" spans="1:26" ht="18" customHeight="1" x14ac:dyDescent="0.2">
      <c r="A46" s="16">
        <v>1502011</v>
      </c>
      <c r="B46" s="17" t="s">
        <v>72</v>
      </c>
      <c r="C46" s="18">
        <v>17000</v>
      </c>
      <c r="D46" s="13">
        <f>VLOOKUP($A46,'29.6'!$A$9:$W$200,23,0)</f>
        <v>0</v>
      </c>
      <c r="E46" s="18">
        <v>6</v>
      </c>
      <c r="F46" s="18"/>
      <c r="G46" s="18"/>
      <c r="H46" s="12">
        <f t="shared" si="3"/>
        <v>6</v>
      </c>
      <c r="I46" s="18">
        <v>6</v>
      </c>
      <c r="J46" s="18"/>
      <c r="K46" s="18"/>
      <c r="L46" s="12">
        <f t="shared" si="4"/>
        <v>6</v>
      </c>
      <c r="M46" s="18"/>
      <c r="N46" s="18"/>
      <c r="O46" s="18"/>
      <c r="P46" s="18"/>
      <c r="Q46" s="18"/>
      <c r="R46" s="14">
        <f t="shared" si="5"/>
        <v>0</v>
      </c>
      <c r="S46" s="18"/>
      <c r="T46" s="18"/>
      <c r="U46" s="12">
        <f t="shared" si="0"/>
        <v>0</v>
      </c>
      <c r="V46" s="12">
        <f t="shared" si="1"/>
        <v>0</v>
      </c>
      <c r="W46" s="18"/>
      <c r="X46" s="19">
        <f t="shared" si="2"/>
        <v>0</v>
      </c>
      <c r="Y46" s="98"/>
      <c r="Z46" s="20"/>
    </row>
    <row r="47" spans="1:26" ht="18" customHeight="1" x14ac:dyDescent="0.2">
      <c r="A47" s="16">
        <v>1502012</v>
      </c>
      <c r="B47" s="17" t="s">
        <v>73</v>
      </c>
      <c r="C47" s="18">
        <v>18000</v>
      </c>
      <c r="D47" s="13">
        <f>VLOOKUP($A47,'29.6'!$A$9:$W$200,23,0)</f>
        <v>0</v>
      </c>
      <c r="E47" s="18">
        <v>6</v>
      </c>
      <c r="F47" s="18"/>
      <c r="G47" s="18"/>
      <c r="H47" s="12">
        <f t="shared" si="3"/>
        <v>6</v>
      </c>
      <c r="I47" s="18">
        <v>6</v>
      </c>
      <c r="J47" s="18"/>
      <c r="K47" s="18"/>
      <c r="L47" s="12">
        <f t="shared" si="4"/>
        <v>6</v>
      </c>
      <c r="M47" s="18"/>
      <c r="N47" s="18"/>
      <c r="O47" s="18"/>
      <c r="P47" s="18"/>
      <c r="Q47" s="18"/>
      <c r="R47" s="14">
        <f t="shared" si="5"/>
        <v>0</v>
      </c>
      <c r="S47" s="18"/>
      <c r="T47" s="18"/>
      <c r="U47" s="12">
        <f t="shared" si="0"/>
        <v>0</v>
      </c>
      <c r="V47" s="12">
        <f t="shared" si="1"/>
        <v>0</v>
      </c>
      <c r="W47" s="18"/>
      <c r="X47" s="19">
        <f t="shared" si="2"/>
        <v>0</v>
      </c>
      <c r="Y47" s="21"/>
      <c r="Z47" s="20"/>
    </row>
    <row r="48" spans="1:26" ht="18" customHeight="1" x14ac:dyDescent="0.2">
      <c r="A48" s="16">
        <v>1502013</v>
      </c>
      <c r="B48" s="17" t="s">
        <v>74</v>
      </c>
      <c r="C48" s="18">
        <v>20000</v>
      </c>
      <c r="D48" s="13">
        <f>VLOOKUP($A48,'29.6'!$A$9:$W$200,23,0)</f>
        <v>0</v>
      </c>
      <c r="E48" s="18">
        <v>6</v>
      </c>
      <c r="F48" s="18"/>
      <c r="G48" s="18"/>
      <c r="H48" s="12">
        <f t="shared" si="3"/>
        <v>6</v>
      </c>
      <c r="I48" s="18">
        <v>3</v>
      </c>
      <c r="J48" s="18"/>
      <c r="K48" s="18"/>
      <c r="L48" s="12">
        <f t="shared" si="4"/>
        <v>3</v>
      </c>
      <c r="M48" s="18"/>
      <c r="N48" s="18"/>
      <c r="O48" s="18"/>
      <c r="P48" s="18"/>
      <c r="Q48" s="18"/>
      <c r="R48" s="14">
        <f t="shared" si="5"/>
        <v>0</v>
      </c>
      <c r="S48" s="18">
        <v>3</v>
      </c>
      <c r="T48" s="18"/>
      <c r="U48" s="12">
        <f t="shared" si="0"/>
        <v>3</v>
      </c>
      <c r="V48" s="12">
        <f t="shared" si="1"/>
        <v>0</v>
      </c>
      <c r="W48" s="18"/>
      <c r="X48" s="19">
        <f t="shared" si="2"/>
        <v>0</v>
      </c>
      <c r="Y48" s="21"/>
      <c r="Z48" s="20"/>
    </row>
    <row r="49" spans="1:26" ht="18" customHeight="1" x14ac:dyDescent="0.2">
      <c r="A49" s="16">
        <v>1502021</v>
      </c>
      <c r="B49" s="17" t="s">
        <v>75</v>
      </c>
      <c r="C49" s="18">
        <v>22000</v>
      </c>
      <c r="D49" s="13">
        <f>VLOOKUP($A49,'29.6'!$A$9:$W$200,23,0)</f>
        <v>0</v>
      </c>
      <c r="E49" s="18">
        <v>6</v>
      </c>
      <c r="F49" s="18"/>
      <c r="G49" s="18"/>
      <c r="H49" s="12">
        <f t="shared" si="3"/>
        <v>6</v>
      </c>
      <c r="I49" s="18">
        <v>1</v>
      </c>
      <c r="J49" s="18"/>
      <c r="K49" s="18"/>
      <c r="L49" s="12">
        <f t="shared" si="4"/>
        <v>1</v>
      </c>
      <c r="M49" s="18"/>
      <c r="N49" s="18"/>
      <c r="O49" s="18"/>
      <c r="P49" s="18"/>
      <c r="Q49" s="18"/>
      <c r="R49" s="14">
        <f t="shared" si="5"/>
        <v>0</v>
      </c>
      <c r="S49" s="18">
        <v>5</v>
      </c>
      <c r="T49" s="18"/>
      <c r="U49" s="12">
        <f t="shared" si="0"/>
        <v>5</v>
      </c>
      <c r="V49" s="12">
        <f t="shared" si="1"/>
        <v>0</v>
      </c>
      <c r="W49" s="18"/>
      <c r="X49" s="19">
        <f t="shared" si="2"/>
        <v>0</v>
      </c>
      <c r="Y49" s="21"/>
      <c r="Z49" s="20"/>
    </row>
    <row r="50" spans="1:26" ht="18" customHeight="1" x14ac:dyDescent="0.2">
      <c r="A50" s="16">
        <v>1502024</v>
      </c>
      <c r="B50" s="17" t="s">
        <v>76</v>
      </c>
      <c r="C50" s="18">
        <v>21000</v>
      </c>
      <c r="D50" s="13">
        <f>VLOOKUP($A50,'29.6'!$A$9:$W$200,23,0)</f>
        <v>0</v>
      </c>
      <c r="E50" s="18"/>
      <c r="F50" s="18"/>
      <c r="G50" s="18"/>
      <c r="H50" s="12">
        <f t="shared" si="3"/>
        <v>0</v>
      </c>
      <c r="I50" s="18"/>
      <c r="J50" s="18"/>
      <c r="K50" s="18"/>
      <c r="L50" s="12">
        <f t="shared" si="4"/>
        <v>0</v>
      </c>
      <c r="M50" s="18"/>
      <c r="N50" s="18"/>
      <c r="O50" s="18"/>
      <c r="P50" s="18"/>
      <c r="Q50" s="18"/>
      <c r="R50" s="14">
        <f t="shared" si="5"/>
        <v>0</v>
      </c>
      <c r="S50" s="18"/>
      <c r="T50" s="18"/>
      <c r="U50" s="12">
        <f t="shared" si="0"/>
        <v>0</v>
      </c>
      <c r="V50" s="12">
        <f t="shared" si="1"/>
        <v>0</v>
      </c>
      <c r="W50" s="18"/>
      <c r="X50" s="19">
        <f t="shared" si="2"/>
        <v>0</v>
      </c>
      <c r="Y50" s="21"/>
      <c r="Z50" s="20"/>
    </row>
    <row r="51" spans="1:26" ht="18" customHeight="1" x14ac:dyDescent="0.2">
      <c r="A51" s="16">
        <v>1502029</v>
      </c>
      <c r="B51" s="17" t="s">
        <v>77</v>
      </c>
      <c r="C51" s="18">
        <v>19000</v>
      </c>
      <c r="D51" s="13">
        <f>VLOOKUP($A51,'29.6'!$A$9:$W$200,23,0)</f>
        <v>0</v>
      </c>
      <c r="E51" s="18">
        <v>6</v>
      </c>
      <c r="F51" s="18"/>
      <c r="G51" s="18"/>
      <c r="H51" s="12">
        <f t="shared" si="3"/>
        <v>6</v>
      </c>
      <c r="I51" s="18">
        <v>4</v>
      </c>
      <c r="J51" s="18"/>
      <c r="K51" s="18"/>
      <c r="L51" s="12">
        <f t="shared" si="4"/>
        <v>4</v>
      </c>
      <c r="M51" s="18"/>
      <c r="N51" s="18"/>
      <c r="O51" s="18"/>
      <c r="P51" s="18"/>
      <c r="Q51" s="18"/>
      <c r="R51" s="14">
        <f t="shared" si="5"/>
        <v>0</v>
      </c>
      <c r="S51" s="18">
        <v>2</v>
      </c>
      <c r="T51" s="18"/>
      <c r="U51" s="12">
        <f t="shared" si="0"/>
        <v>2</v>
      </c>
      <c r="V51" s="12">
        <f t="shared" si="1"/>
        <v>0</v>
      </c>
      <c r="W51" s="18"/>
      <c r="X51" s="19">
        <f t="shared" si="2"/>
        <v>0</v>
      </c>
      <c r="Y51" s="21"/>
      <c r="Z51" s="20"/>
    </row>
    <row r="52" spans="1:26" ht="18" customHeight="1" x14ac:dyDescent="0.2">
      <c r="A52" s="16">
        <v>1509001</v>
      </c>
      <c r="B52" s="17" t="s">
        <v>78</v>
      </c>
      <c r="C52" s="18">
        <v>25000</v>
      </c>
      <c r="D52" s="13">
        <f>VLOOKUP($A52,'29.6'!$A$9:$W$200,23,0)</f>
        <v>0</v>
      </c>
      <c r="E52" s="18"/>
      <c r="F52" s="18"/>
      <c r="G52" s="18"/>
      <c r="H52" s="12">
        <f t="shared" si="3"/>
        <v>0</v>
      </c>
      <c r="I52" s="18"/>
      <c r="J52" s="18"/>
      <c r="K52" s="18"/>
      <c r="L52" s="12">
        <f t="shared" si="4"/>
        <v>0</v>
      </c>
      <c r="M52" s="18"/>
      <c r="N52" s="18"/>
      <c r="O52" s="18"/>
      <c r="P52" s="18"/>
      <c r="Q52" s="18"/>
      <c r="R52" s="14">
        <f t="shared" si="5"/>
        <v>0</v>
      </c>
      <c r="S52" s="18"/>
      <c r="T52" s="18"/>
      <c r="U52" s="12">
        <f t="shared" si="0"/>
        <v>0</v>
      </c>
      <c r="V52" s="12">
        <f t="shared" si="1"/>
        <v>0</v>
      </c>
      <c r="W52" s="18"/>
      <c r="X52" s="19">
        <f t="shared" si="2"/>
        <v>0</v>
      </c>
      <c r="Y52" s="21"/>
      <c r="Z52" s="20"/>
    </row>
    <row r="53" spans="1:26" ht="18" customHeight="1" x14ac:dyDescent="0.2">
      <c r="A53" s="10">
        <v>1520000</v>
      </c>
      <c r="B53" s="11" t="s">
        <v>79</v>
      </c>
      <c r="C53" s="12"/>
      <c r="D53" s="13">
        <f>VLOOKUP($A53,'29.6'!$A$9:$W$200,23,0)</f>
        <v>0</v>
      </c>
      <c r="E53" s="13"/>
      <c r="F53" s="13"/>
      <c r="G53" s="13"/>
      <c r="H53" s="12"/>
      <c r="I53" s="13"/>
      <c r="J53" s="13"/>
      <c r="K53" s="13"/>
      <c r="L53" s="12">
        <f t="shared" si="4"/>
        <v>0</v>
      </c>
      <c r="M53" s="13"/>
      <c r="N53" s="13"/>
      <c r="O53" s="13"/>
      <c r="P53" s="13"/>
      <c r="Q53" s="13"/>
      <c r="R53" s="14">
        <f t="shared" si="5"/>
        <v>0</v>
      </c>
      <c r="S53" s="13"/>
      <c r="T53" s="13"/>
      <c r="U53" s="12"/>
      <c r="V53" s="12"/>
      <c r="W53" s="13"/>
      <c r="X53" s="12"/>
      <c r="Y53" s="21"/>
      <c r="Z53" s="20"/>
    </row>
    <row r="54" spans="1:26" s="27" customFormat="1" ht="18" customHeight="1" x14ac:dyDescent="0.2">
      <c r="A54" s="16">
        <v>1520001</v>
      </c>
      <c r="B54" s="23" t="s">
        <v>80</v>
      </c>
      <c r="C54" s="24">
        <v>22000</v>
      </c>
      <c r="D54" s="13">
        <f>VLOOKUP($A54,'29.6'!$A$9:$W$200,23,0)</f>
        <v>0</v>
      </c>
      <c r="E54" s="24"/>
      <c r="F54" s="24"/>
      <c r="G54" s="24"/>
      <c r="H54" s="12">
        <f t="shared" ref="H54:H55" si="6">SUM(E54:G54)</f>
        <v>0</v>
      </c>
      <c r="I54" s="24"/>
      <c r="J54" s="24"/>
      <c r="K54" s="24"/>
      <c r="L54" s="12">
        <f t="shared" si="4"/>
        <v>0</v>
      </c>
      <c r="M54" s="24"/>
      <c r="N54" s="18"/>
      <c r="O54" s="24"/>
      <c r="P54" s="18"/>
      <c r="Q54" s="24"/>
      <c r="R54" s="14">
        <f t="shared" si="5"/>
        <v>0</v>
      </c>
      <c r="S54" s="24"/>
      <c r="T54" s="24"/>
      <c r="U54" s="12">
        <f t="shared" ref="U54:U61" si="7">S54+T54</f>
        <v>0</v>
      </c>
      <c r="V54" s="12">
        <f t="shared" ref="V54:V61" si="8">D54+H54-L54-R54-U54</f>
        <v>0</v>
      </c>
      <c r="W54" s="24"/>
      <c r="X54" s="19">
        <f t="shared" ref="X54:X61" si="9">W54-V54</f>
        <v>0</v>
      </c>
      <c r="Y54" s="25"/>
      <c r="Z54" s="26"/>
    </row>
    <row r="55" spans="1:26" s="27" customFormat="1" ht="18" customHeight="1" x14ac:dyDescent="0.2">
      <c r="A55" s="16">
        <v>1520004</v>
      </c>
      <c r="B55" s="23" t="s">
        <v>81</v>
      </c>
      <c r="C55" s="24">
        <v>22000</v>
      </c>
      <c r="D55" s="13">
        <f>VLOOKUP($A55,'29.6'!$A$9:$W$200,23,0)</f>
        <v>0</v>
      </c>
      <c r="E55" s="18"/>
      <c r="F55" s="18"/>
      <c r="G55" s="18"/>
      <c r="H55" s="12">
        <f t="shared" si="6"/>
        <v>0</v>
      </c>
      <c r="I55" s="18"/>
      <c r="J55" s="18"/>
      <c r="K55" s="18"/>
      <c r="L55" s="12">
        <f t="shared" si="4"/>
        <v>0</v>
      </c>
      <c r="M55" s="18"/>
      <c r="N55" s="18"/>
      <c r="O55" s="18"/>
      <c r="P55" s="18"/>
      <c r="Q55" s="18"/>
      <c r="R55" s="14">
        <f t="shared" si="5"/>
        <v>0</v>
      </c>
      <c r="S55" s="18"/>
      <c r="T55" s="18"/>
      <c r="U55" s="12">
        <f t="shared" si="7"/>
        <v>0</v>
      </c>
      <c r="V55" s="12">
        <f t="shared" si="8"/>
        <v>0</v>
      </c>
      <c r="W55" s="18"/>
      <c r="X55" s="19">
        <f t="shared" si="9"/>
        <v>0</v>
      </c>
      <c r="Y55" s="25"/>
      <c r="Z55" s="26"/>
    </row>
    <row r="56" spans="1:26" x14ac:dyDescent="0.2">
      <c r="A56" s="16">
        <v>1520005</v>
      </c>
      <c r="B56" s="17" t="s">
        <v>82</v>
      </c>
      <c r="C56" s="18">
        <v>22000</v>
      </c>
      <c r="D56" s="13">
        <f>VLOOKUP($A56,'29.6'!$A$9:$W$200,23,0)</f>
        <v>0</v>
      </c>
      <c r="E56" s="18"/>
      <c r="F56" s="18"/>
      <c r="G56" s="18"/>
      <c r="H56" s="12">
        <f t="shared" si="3"/>
        <v>0</v>
      </c>
      <c r="I56" s="18"/>
      <c r="J56" s="18"/>
      <c r="K56" s="18"/>
      <c r="L56" s="12">
        <f t="shared" si="4"/>
        <v>0</v>
      </c>
      <c r="M56" s="18"/>
      <c r="N56" s="18"/>
      <c r="O56" s="18"/>
      <c r="P56" s="18"/>
      <c r="Q56" s="18"/>
      <c r="R56" s="14">
        <f t="shared" si="5"/>
        <v>0</v>
      </c>
      <c r="S56" s="18"/>
      <c r="T56" s="18"/>
      <c r="U56" s="12">
        <f t="shared" si="7"/>
        <v>0</v>
      </c>
      <c r="V56" s="12">
        <f t="shared" si="8"/>
        <v>0</v>
      </c>
      <c r="W56" s="18"/>
      <c r="X56" s="19">
        <f t="shared" si="9"/>
        <v>0</v>
      </c>
      <c r="Y56" s="25"/>
      <c r="Z56" s="20"/>
    </row>
    <row r="57" spans="1:26" x14ac:dyDescent="0.2">
      <c r="A57" s="16">
        <v>1520020</v>
      </c>
      <c r="B57" s="17" t="s">
        <v>83</v>
      </c>
      <c r="C57" s="18">
        <v>20000</v>
      </c>
      <c r="D57" s="13">
        <f>VLOOKUP($A57,'29.6'!$A$9:$W$200,23,0)</f>
        <v>0</v>
      </c>
      <c r="E57" s="18">
        <v>6</v>
      </c>
      <c r="F57" s="18"/>
      <c r="G57" s="18"/>
      <c r="H57" s="12">
        <f t="shared" si="3"/>
        <v>6</v>
      </c>
      <c r="I57" s="18">
        <v>5</v>
      </c>
      <c r="J57" s="18"/>
      <c r="K57" s="18"/>
      <c r="L57" s="12">
        <f t="shared" si="4"/>
        <v>5</v>
      </c>
      <c r="M57" s="18"/>
      <c r="N57" s="18"/>
      <c r="O57" s="18"/>
      <c r="P57" s="18"/>
      <c r="Q57" s="18"/>
      <c r="R57" s="14">
        <f t="shared" si="5"/>
        <v>0</v>
      </c>
      <c r="S57" s="18">
        <v>1</v>
      </c>
      <c r="T57" s="18"/>
      <c r="U57" s="12">
        <f t="shared" si="7"/>
        <v>1</v>
      </c>
      <c r="V57" s="12">
        <f t="shared" si="8"/>
        <v>0</v>
      </c>
      <c r="W57" s="18"/>
      <c r="X57" s="19">
        <f t="shared" si="9"/>
        <v>0</v>
      </c>
      <c r="Y57" s="21"/>
      <c r="Z57" s="20"/>
    </row>
    <row r="58" spans="1:26" ht="18" customHeight="1" x14ac:dyDescent="0.2">
      <c r="A58" s="16">
        <v>1520041</v>
      </c>
      <c r="B58" s="17" t="s">
        <v>84</v>
      </c>
      <c r="C58" s="18">
        <v>29000</v>
      </c>
      <c r="D58" s="13">
        <f>VLOOKUP($A58,'29.6'!$A$9:$W$200,23,0)</f>
        <v>0</v>
      </c>
      <c r="E58" s="18">
        <v>4</v>
      </c>
      <c r="F58" s="18"/>
      <c r="G58" s="18"/>
      <c r="H58" s="12">
        <f>SUM(E58:G58)</f>
        <v>4</v>
      </c>
      <c r="I58" s="18">
        <v>4</v>
      </c>
      <c r="J58" s="18"/>
      <c r="K58" s="18"/>
      <c r="L58" s="12">
        <f t="shared" si="4"/>
        <v>4</v>
      </c>
      <c r="M58" s="18"/>
      <c r="N58" s="18"/>
      <c r="O58" s="18"/>
      <c r="P58" s="18"/>
      <c r="Q58" s="18"/>
      <c r="R58" s="14">
        <f>SUM(M58:Q58)</f>
        <v>0</v>
      </c>
      <c r="S58" s="18"/>
      <c r="T58" s="18"/>
      <c r="U58" s="12">
        <f>S58+T58</f>
        <v>0</v>
      </c>
      <c r="V58" s="12">
        <f t="shared" si="8"/>
        <v>0</v>
      </c>
      <c r="W58" s="18"/>
      <c r="X58" s="19">
        <f>W58-V58</f>
        <v>0</v>
      </c>
      <c r="Y58" s="21"/>
      <c r="Z58" s="20"/>
    </row>
    <row r="59" spans="1:26" ht="18" customHeight="1" x14ac:dyDescent="0.2">
      <c r="A59" s="16">
        <v>1520043</v>
      </c>
      <c r="B59" s="17" t="s">
        <v>85</v>
      </c>
      <c r="C59" s="18">
        <v>32000</v>
      </c>
      <c r="D59" s="13">
        <f>VLOOKUP($A59,'29.6'!$A$9:$W$200,23,0)</f>
        <v>0</v>
      </c>
      <c r="E59" s="18"/>
      <c r="F59" s="18"/>
      <c r="G59" s="18"/>
      <c r="H59" s="12">
        <f t="shared" si="3"/>
        <v>0</v>
      </c>
      <c r="I59" s="18"/>
      <c r="J59" s="18"/>
      <c r="K59" s="18"/>
      <c r="L59" s="12">
        <f t="shared" si="4"/>
        <v>0</v>
      </c>
      <c r="M59" s="18"/>
      <c r="N59" s="18"/>
      <c r="O59" s="18"/>
      <c r="P59" s="18"/>
      <c r="Q59" s="18"/>
      <c r="R59" s="14">
        <f t="shared" si="5"/>
        <v>0</v>
      </c>
      <c r="S59" s="18"/>
      <c r="T59" s="18"/>
      <c r="U59" s="12">
        <f t="shared" si="7"/>
        <v>0</v>
      </c>
      <c r="V59" s="12">
        <f t="shared" si="8"/>
        <v>0</v>
      </c>
      <c r="W59" s="18"/>
      <c r="X59" s="19">
        <f t="shared" si="9"/>
        <v>0</v>
      </c>
      <c r="Y59" s="21"/>
      <c r="Z59" s="20"/>
    </row>
    <row r="60" spans="1:26" ht="18" customHeight="1" x14ac:dyDescent="0.2">
      <c r="A60" s="16">
        <v>1522008</v>
      </c>
      <c r="B60" s="17" t="s">
        <v>86</v>
      </c>
      <c r="C60" s="18">
        <v>25000</v>
      </c>
      <c r="D60" s="13">
        <f>VLOOKUP($A60,'29.6'!$A$9:$W$200,23,0)</f>
        <v>0</v>
      </c>
      <c r="E60" s="18"/>
      <c r="F60" s="18"/>
      <c r="G60" s="18"/>
      <c r="H60" s="12">
        <f t="shared" si="3"/>
        <v>0</v>
      </c>
      <c r="I60" s="18"/>
      <c r="J60" s="18"/>
      <c r="K60" s="18"/>
      <c r="L60" s="12">
        <f t="shared" si="4"/>
        <v>0</v>
      </c>
      <c r="M60" s="18"/>
      <c r="N60" s="18"/>
      <c r="O60" s="18"/>
      <c r="P60" s="18"/>
      <c r="Q60" s="18"/>
      <c r="R60" s="14">
        <f t="shared" si="5"/>
        <v>0</v>
      </c>
      <c r="S60" s="18"/>
      <c r="T60" s="18"/>
      <c r="U60" s="12">
        <f t="shared" si="7"/>
        <v>0</v>
      </c>
      <c r="V60" s="12">
        <f t="shared" si="8"/>
        <v>0</v>
      </c>
      <c r="W60" s="18"/>
      <c r="X60" s="19">
        <f t="shared" si="9"/>
        <v>0</v>
      </c>
      <c r="Y60" s="21"/>
      <c r="Z60" s="20"/>
    </row>
    <row r="61" spans="1:26" ht="18" customHeight="1" x14ac:dyDescent="0.2">
      <c r="A61" s="16">
        <v>1522009</v>
      </c>
      <c r="B61" s="17" t="s">
        <v>87</v>
      </c>
      <c r="C61" s="18">
        <v>24000</v>
      </c>
      <c r="D61" s="13">
        <f>VLOOKUP($A61,'29.6'!$A$9:$W$200,23,0)</f>
        <v>0</v>
      </c>
      <c r="E61" s="18"/>
      <c r="F61" s="18"/>
      <c r="G61" s="18"/>
      <c r="H61" s="12">
        <f t="shared" si="3"/>
        <v>0</v>
      </c>
      <c r="I61" s="18"/>
      <c r="J61" s="18"/>
      <c r="K61" s="18"/>
      <c r="L61" s="12">
        <f t="shared" si="4"/>
        <v>0</v>
      </c>
      <c r="M61" s="18"/>
      <c r="N61" s="18"/>
      <c r="O61" s="18"/>
      <c r="P61" s="18"/>
      <c r="Q61" s="18"/>
      <c r="R61" s="14">
        <f t="shared" si="5"/>
        <v>0</v>
      </c>
      <c r="S61" s="18"/>
      <c r="T61" s="18"/>
      <c r="U61" s="12">
        <f t="shared" si="7"/>
        <v>0</v>
      </c>
      <c r="V61" s="12">
        <f t="shared" si="8"/>
        <v>0</v>
      </c>
      <c r="W61" s="18"/>
      <c r="X61" s="19">
        <f t="shared" si="9"/>
        <v>0</v>
      </c>
      <c r="Y61" s="21"/>
      <c r="Z61" s="20"/>
    </row>
    <row r="62" spans="1:26" ht="18" customHeight="1" x14ac:dyDescent="0.2">
      <c r="A62" s="10">
        <v>1530000</v>
      </c>
      <c r="B62" s="11" t="s">
        <v>88</v>
      </c>
      <c r="C62" s="12"/>
      <c r="D62" s="13">
        <f>VLOOKUP($A62,'29.6'!$A$9:$W$200,23,0)</f>
        <v>0</v>
      </c>
      <c r="E62" s="13"/>
      <c r="F62" s="13"/>
      <c r="G62" s="13"/>
      <c r="H62" s="12"/>
      <c r="I62" s="13"/>
      <c r="J62" s="13"/>
      <c r="K62" s="13"/>
      <c r="L62" s="12">
        <f t="shared" si="4"/>
        <v>0</v>
      </c>
      <c r="M62" s="13"/>
      <c r="N62" s="13"/>
      <c r="O62" s="13"/>
      <c r="P62" s="13"/>
      <c r="Q62" s="13"/>
      <c r="R62" s="14">
        <f t="shared" si="5"/>
        <v>0</v>
      </c>
      <c r="S62" s="13"/>
      <c r="T62" s="13"/>
      <c r="U62" s="12"/>
      <c r="V62" s="12"/>
      <c r="W62" s="13"/>
      <c r="X62" s="12"/>
      <c r="Y62" s="21"/>
      <c r="Z62" s="20"/>
    </row>
    <row r="63" spans="1:26" ht="18" customHeight="1" x14ac:dyDescent="0.2">
      <c r="A63" s="16">
        <v>1532013</v>
      </c>
      <c r="B63" s="17" t="s">
        <v>89</v>
      </c>
      <c r="C63" s="18">
        <v>89000</v>
      </c>
      <c r="D63" s="13">
        <f>VLOOKUP($A63,'29.6'!$A$9:$W$200,23,0)</f>
        <v>0</v>
      </c>
      <c r="E63" s="18">
        <v>12</v>
      </c>
      <c r="F63" s="18"/>
      <c r="G63" s="18"/>
      <c r="H63" s="12">
        <f t="shared" ref="H63" si="10">SUM(E63:G63)</f>
        <v>12</v>
      </c>
      <c r="I63" s="18"/>
      <c r="J63" s="18"/>
      <c r="K63" s="18"/>
      <c r="L63" s="12">
        <f t="shared" si="4"/>
        <v>0</v>
      </c>
      <c r="M63" s="18"/>
      <c r="N63" s="18"/>
      <c r="O63" s="18"/>
      <c r="P63" s="18"/>
      <c r="Q63" s="18"/>
      <c r="R63" s="14">
        <f t="shared" si="5"/>
        <v>0</v>
      </c>
      <c r="S63" s="18"/>
      <c r="T63" s="18"/>
      <c r="U63" s="12">
        <f>S63+T63</f>
        <v>0</v>
      </c>
      <c r="V63" s="12">
        <f>D63+H63-L63-R63-U63</f>
        <v>12</v>
      </c>
      <c r="W63" s="18">
        <v>12</v>
      </c>
      <c r="X63" s="19">
        <f>W63-V63</f>
        <v>0</v>
      </c>
      <c r="Y63" s="21"/>
      <c r="Z63" s="20"/>
    </row>
    <row r="64" spans="1:26" ht="18" customHeight="1" x14ac:dyDescent="0.2">
      <c r="A64" s="10">
        <v>1540000</v>
      </c>
      <c r="B64" s="11" t="s">
        <v>90</v>
      </c>
      <c r="C64" s="12"/>
      <c r="D64" s="13">
        <f>VLOOKUP($A64,'29.6'!$A$9:$W$200,23,0)</f>
        <v>0</v>
      </c>
      <c r="E64" s="13"/>
      <c r="F64" s="13"/>
      <c r="G64" s="13"/>
      <c r="H64" s="12"/>
      <c r="I64" s="13"/>
      <c r="J64" s="13"/>
      <c r="K64" s="13"/>
      <c r="L64" s="12">
        <f t="shared" si="4"/>
        <v>0</v>
      </c>
      <c r="M64" s="13"/>
      <c r="N64" s="13"/>
      <c r="O64" s="13"/>
      <c r="P64" s="13"/>
      <c r="Q64" s="13"/>
      <c r="R64" s="14">
        <f t="shared" si="5"/>
        <v>0</v>
      </c>
      <c r="S64" s="13"/>
      <c r="T64" s="13"/>
      <c r="U64" s="12"/>
      <c r="V64" s="12"/>
      <c r="W64" s="13"/>
      <c r="X64" s="12"/>
      <c r="Y64" s="21"/>
      <c r="Z64" s="20"/>
    </row>
    <row r="65" spans="1:26" s="27" customFormat="1" ht="18" customHeight="1" x14ac:dyDescent="0.2">
      <c r="A65" s="28">
        <v>1540002</v>
      </c>
      <c r="B65" s="23" t="s">
        <v>91</v>
      </c>
      <c r="C65" s="24">
        <v>19000</v>
      </c>
      <c r="D65" s="13">
        <f>VLOOKUP($A65,'29.6'!$A$9:$W$200,23,0)</f>
        <v>0</v>
      </c>
      <c r="E65" s="18"/>
      <c r="F65" s="18"/>
      <c r="G65" s="18"/>
      <c r="H65" s="12">
        <f t="shared" ref="H65:H66" si="11">SUM(E65:G65)</f>
        <v>0</v>
      </c>
      <c r="I65" s="18"/>
      <c r="J65" s="18"/>
      <c r="K65" s="18"/>
      <c r="L65" s="12">
        <f t="shared" si="4"/>
        <v>0</v>
      </c>
      <c r="M65" s="18"/>
      <c r="N65" s="18"/>
      <c r="O65" s="18"/>
      <c r="P65" s="18"/>
      <c r="Q65" s="18"/>
      <c r="R65" s="14">
        <f t="shared" si="5"/>
        <v>0</v>
      </c>
      <c r="S65" s="18"/>
      <c r="T65" s="18"/>
      <c r="U65" s="12">
        <f>S65+T65</f>
        <v>0</v>
      </c>
      <c r="V65" s="12">
        <f>D65+H65-L65-R65-U65</f>
        <v>0</v>
      </c>
      <c r="W65" s="18"/>
      <c r="X65" s="19">
        <f>W65-V65</f>
        <v>0</v>
      </c>
      <c r="Y65" s="25"/>
      <c r="Z65" s="26"/>
    </row>
    <row r="66" spans="1:26" s="27" customFormat="1" ht="18" customHeight="1" x14ac:dyDescent="0.2">
      <c r="A66" s="28">
        <v>1540034</v>
      </c>
      <c r="B66" s="23" t="s">
        <v>92</v>
      </c>
      <c r="C66" s="24">
        <v>16000</v>
      </c>
      <c r="D66" s="13">
        <f>VLOOKUP($A66,'29.6'!$A$9:$W$200,23,0)</f>
        <v>2</v>
      </c>
      <c r="E66" s="18"/>
      <c r="F66" s="18"/>
      <c r="G66" s="18"/>
      <c r="H66" s="12">
        <f t="shared" si="11"/>
        <v>0</v>
      </c>
      <c r="I66" s="18"/>
      <c r="J66" s="18"/>
      <c r="K66" s="18"/>
      <c r="L66" s="12">
        <f t="shared" si="4"/>
        <v>0</v>
      </c>
      <c r="M66" s="18"/>
      <c r="N66" s="18"/>
      <c r="O66" s="18"/>
      <c r="P66" s="18"/>
      <c r="Q66" s="18"/>
      <c r="R66" s="14">
        <f t="shared" si="5"/>
        <v>0</v>
      </c>
      <c r="S66" s="18">
        <v>2</v>
      </c>
      <c r="T66" s="18"/>
      <c r="U66" s="12">
        <f>S66+T66</f>
        <v>2</v>
      </c>
      <c r="V66" s="12">
        <f>D66+H66-L66-R66-U66</f>
        <v>0</v>
      </c>
      <c r="W66" s="18"/>
      <c r="X66" s="19">
        <f>W66-V66</f>
        <v>0</v>
      </c>
      <c r="Y66" s="25"/>
      <c r="Z66" s="26"/>
    </row>
    <row r="67" spans="1:26" ht="18" customHeight="1" x14ac:dyDescent="0.2">
      <c r="A67" s="10">
        <v>1560000</v>
      </c>
      <c r="B67" s="11" t="s">
        <v>93</v>
      </c>
      <c r="C67" s="12"/>
      <c r="D67" s="13">
        <f>VLOOKUP($A67,'29.6'!$A$9:$W$200,23,0)</f>
        <v>0</v>
      </c>
      <c r="E67" s="13"/>
      <c r="F67" s="13"/>
      <c r="G67" s="13"/>
      <c r="H67" s="12"/>
      <c r="I67" s="13"/>
      <c r="J67" s="13"/>
      <c r="K67" s="13"/>
      <c r="L67" s="12">
        <f t="shared" si="4"/>
        <v>0</v>
      </c>
      <c r="M67" s="13"/>
      <c r="N67" s="13"/>
      <c r="O67" s="13"/>
      <c r="P67" s="13"/>
      <c r="Q67" s="13"/>
      <c r="R67" s="14">
        <f t="shared" si="5"/>
        <v>0</v>
      </c>
      <c r="S67" s="13"/>
      <c r="T67" s="13"/>
      <c r="U67" s="12"/>
      <c r="V67" s="12"/>
      <c r="W67" s="13"/>
      <c r="X67" s="12"/>
      <c r="Y67" s="21"/>
      <c r="Z67" s="20"/>
    </row>
    <row r="68" spans="1:26" ht="18" customHeight="1" x14ac:dyDescent="0.2">
      <c r="A68" s="16">
        <v>1560001</v>
      </c>
      <c r="B68" s="17" t="s">
        <v>94</v>
      </c>
      <c r="C68" s="18">
        <v>28000</v>
      </c>
      <c r="D68" s="13">
        <f>VLOOKUP($A68,'29.6'!$A$9:$W$200,23,0)</f>
        <v>0</v>
      </c>
      <c r="E68" s="18">
        <v>7</v>
      </c>
      <c r="F68" s="18"/>
      <c r="G68" s="18"/>
      <c r="H68" s="12">
        <f t="shared" ref="H68:H131" si="12">SUM(E68:G68)</f>
        <v>7</v>
      </c>
      <c r="I68" s="18">
        <v>7</v>
      </c>
      <c r="J68" s="18"/>
      <c r="K68" s="18"/>
      <c r="L68" s="12">
        <f t="shared" si="4"/>
        <v>7</v>
      </c>
      <c r="M68" s="18"/>
      <c r="N68" s="18"/>
      <c r="O68" s="18"/>
      <c r="P68" s="18"/>
      <c r="Q68" s="18"/>
      <c r="R68" s="14">
        <f t="shared" si="5"/>
        <v>0</v>
      </c>
      <c r="S68" s="18"/>
      <c r="T68" s="18"/>
      <c r="U68" s="12">
        <f t="shared" ref="U68:U72" si="13">S68+T68</f>
        <v>0</v>
      </c>
      <c r="V68" s="12">
        <f>D68+H68-L68-R68-U68</f>
        <v>0</v>
      </c>
      <c r="W68" s="18"/>
      <c r="X68" s="19">
        <f t="shared" ref="X68:X72" si="14">W68-V68</f>
        <v>0</v>
      </c>
      <c r="Y68" s="29"/>
      <c r="Z68" s="20"/>
    </row>
    <row r="69" spans="1:26" ht="18" customHeight="1" x14ac:dyDescent="0.2">
      <c r="A69" s="16">
        <v>1560002</v>
      </c>
      <c r="B69" s="17" t="s">
        <v>95</v>
      </c>
      <c r="C69" s="18">
        <v>28000</v>
      </c>
      <c r="D69" s="13">
        <f>VLOOKUP($A69,'29.6'!$A$9:$W$200,23,0)</f>
        <v>0</v>
      </c>
      <c r="E69" s="18">
        <v>4</v>
      </c>
      <c r="F69" s="18"/>
      <c r="G69" s="18"/>
      <c r="H69" s="12">
        <f t="shared" si="12"/>
        <v>4</v>
      </c>
      <c r="I69" s="18">
        <v>4</v>
      </c>
      <c r="J69" s="18"/>
      <c r="K69" s="18"/>
      <c r="L69" s="12">
        <f t="shared" si="4"/>
        <v>4</v>
      </c>
      <c r="M69" s="18"/>
      <c r="N69" s="18"/>
      <c r="O69" s="18"/>
      <c r="P69" s="18"/>
      <c r="Q69" s="18"/>
      <c r="R69" s="14">
        <f t="shared" si="5"/>
        <v>0</v>
      </c>
      <c r="S69" s="18"/>
      <c r="T69" s="18"/>
      <c r="U69" s="12">
        <f t="shared" si="13"/>
        <v>0</v>
      </c>
      <c r="V69" s="12">
        <f>D69+H69-L69-R69-U69</f>
        <v>0</v>
      </c>
      <c r="W69" s="18"/>
      <c r="X69" s="19">
        <f t="shared" si="14"/>
        <v>0</v>
      </c>
      <c r="Y69" s="29"/>
      <c r="Z69" s="20"/>
    </row>
    <row r="70" spans="1:26" ht="18" customHeight="1" x14ac:dyDescent="0.2">
      <c r="A70" s="16">
        <v>1560006</v>
      </c>
      <c r="B70" s="17" t="s">
        <v>96</v>
      </c>
      <c r="C70" s="18">
        <v>28000</v>
      </c>
      <c r="D70" s="13">
        <f>VLOOKUP($A70,'29.6'!$A$9:$W$200,23,0)</f>
        <v>0</v>
      </c>
      <c r="E70" s="18">
        <v>3</v>
      </c>
      <c r="F70" s="18"/>
      <c r="G70" s="18"/>
      <c r="H70" s="12">
        <f>SUM(E70:G70)</f>
        <v>3</v>
      </c>
      <c r="I70" s="18">
        <v>3</v>
      </c>
      <c r="J70" s="18"/>
      <c r="K70" s="18"/>
      <c r="L70" s="12">
        <f t="shared" si="4"/>
        <v>3</v>
      </c>
      <c r="M70" s="18"/>
      <c r="N70" s="18"/>
      <c r="O70" s="18"/>
      <c r="P70" s="18"/>
      <c r="Q70" s="18"/>
      <c r="R70" s="14">
        <f>SUM(M70:Q70)</f>
        <v>0</v>
      </c>
      <c r="S70" s="18"/>
      <c r="T70" s="18"/>
      <c r="U70" s="12">
        <f>S70+T70</f>
        <v>0</v>
      </c>
      <c r="V70" s="12">
        <f>D70+H70-L70-R70-U70</f>
        <v>0</v>
      </c>
      <c r="W70" s="18"/>
      <c r="X70" s="19">
        <f>W70-V70</f>
        <v>0</v>
      </c>
      <c r="Y70" s="99"/>
      <c r="Z70" s="20"/>
    </row>
    <row r="71" spans="1:26" ht="18" customHeight="1" x14ac:dyDescent="0.2">
      <c r="A71" s="16">
        <v>1560008</v>
      </c>
      <c r="B71" s="17" t="s">
        <v>97</v>
      </c>
      <c r="C71" s="18">
        <v>28000</v>
      </c>
      <c r="D71" s="13">
        <f>VLOOKUP($A71,'29.6'!$A$9:$W$200,23,0)</f>
        <v>0</v>
      </c>
      <c r="E71" s="18">
        <v>4</v>
      </c>
      <c r="F71" s="18"/>
      <c r="G71" s="18"/>
      <c r="H71" s="12">
        <f>SUM(E71:G71)</f>
        <v>4</v>
      </c>
      <c r="I71" s="18">
        <v>4</v>
      </c>
      <c r="J71" s="18"/>
      <c r="K71" s="18"/>
      <c r="L71" s="12">
        <f t="shared" si="4"/>
        <v>4</v>
      </c>
      <c r="M71" s="18"/>
      <c r="N71" s="18"/>
      <c r="O71" s="18"/>
      <c r="P71" s="18"/>
      <c r="Q71" s="18"/>
      <c r="R71" s="14">
        <f>SUM(M71:Q71)</f>
        <v>0</v>
      </c>
      <c r="S71" s="18"/>
      <c r="T71" s="18"/>
      <c r="U71" s="12">
        <f>S71+T71</f>
        <v>0</v>
      </c>
      <c r="V71" s="12">
        <f>D71+H71-L71-R71-U71</f>
        <v>0</v>
      </c>
      <c r="W71" s="18"/>
      <c r="X71" s="19">
        <f>W71-V71</f>
        <v>0</v>
      </c>
      <c r="Y71" s="99"/>
      <c r="Z71" s="20"/>
    </row>
    <row r="72" spans="1:26" ht="18" customHeight="1" x14ac:dyDescent="0.2">
      <c r="A72" s="16">
        <v>1560048</v>
      </c>
      <c r="B72" s="17" t="s">
        <v>98</v>
      </c>
      <c r="C72" s="18">
        <v>28000</v>
      </c>
      <c r="D72" s="13">
        <f>VLOOKUP($A72,'29.6'!$A$9:$W$200,23,0)</f>
        <v>0</v>
      </c>
      <c r="E72" s="18"/>
      <c r="F72" s="18"/>
      <c r="G72" s="18"/>
      <c r="H72" s="12">
        <f t="shared" si="12"/>
        <v>0</v>
      </c>
      <c r="I72" s="18"/>
      <c r="J72" s="18"/>
      <c r="K72" s="18"/>
      <c r="L72" s="12">
        <f t="shared" si="4"/>
        <v>0</v>
      </c>
      <c r="M72" s="18"/>
      <c r="N72" s="18"/>
      <c r="O72" s="18"/>
      <c r="P72" s="18"/>
      <c r="Q72" s="18"/>
      <c r="R72" s="14">
        <f t="shared" si="5"/>
        <v>0</v>
      </c>
      <c r="S72" s="18"/>
      <c r="T72" s="18"/>
      <c r="U72" s="12">
        <f t="shared" si="13"/>
        <v>0</v>
      </c>
      <c r="V72" s="12">
        <f>D72+H72-L72-R72-U72</f>
        <v>0</v>
      </c>
      <c r="W72" s="18"/>
      <c r="X72" s="19">
        <f t="shared" si="14"/>
        <v>0</v>
      </c>
      <c r="Y72" s="29"/>
      <c r="Z72" s="20"/>
    </row>
    <row r="73" spans="1:26" ht="18" customHeight="1" x14ac:dyDescent="0.2">
      <c r="A73" s="10">
        <v>1510000</v>
      </c>
      <c r="B73" s="11" t="s">
        <v>99</v>
      </c>
      <c r="C73" s="12"/>
      <c r="D73" s="13">
        <f>VLOOKUP($A73,'29.6'!$A$9:$W$200,23,0)</f>
        <v>0</v>
      </c>
      <c r="E73" s="13"/>
      <c r="F73" s="13"/>
      <c r="G73" s="13"/>
      <c r="H73" s="12"/>
      <c r="I73" s="13"/>
      <c r="J73" s="13"/>
      <c r="K73" s="13"/>
      <c r="L73" s="12">
        <f t="shared" si="4"/>
        <v>0</v>
      </c>
      <c r="M73" s="13"/>
      <c r="N73" s="13"/>
      <c r="O73" s="13"/>
      <c r="P73" s="13"/>
      <c r="Q73" s="13"/>
      <c r="R73" s="14">
        <f t="shared" si="5"/>
        <v>0</v>
      </c>
      <c r="S73" s="13"/>
      <c r="T73" s="13"/>
      <c r="U73" s="12"/>
      <c r="V73" s="12"/>
      <c r="W73" s="13"/>
      <c r="X73" s="12"/>
      <c r="Y73" s="21"/>
      <c r="Z73" s="20"/>
    </row>
    <row r="74" spans="1:26" ht="18" customHeight="1" x14ac:dyDescent="0.2">
      <c r="A74" s="16">
        <v>1510001</v>
      </c>
      <c r="B74" s="17" t="s">
        <v>100</v>
      </c>
      <c r="C74" s="18">
        <v>55000</v>
      </c>
      <c r="D74" s="13">
        <f>VLOOKUP($A74,'29.6'!$A$9:$W$200,23,0)</f>
        <v>2</v>
      </c>
      <c r="E74" s="18">
        <v>2</v>
      </c>
      <c r="F74" s="18"/>
      <c r="G74" s="18"/>
      <c r="H74" s="12">
        <f t="shared" ref="H74:H87" si="15">SUM(E74:G74)</f>
        <v>2</v>
      </c>
      <c r="I74" s="18">
        <v>1</v>
      </c>
      <c r="J74" s="18"/>
      <c r="K74" s="18"/>
      <c r="L74" s="12">
        <f t="shared" ref="L74:L137" si="16">SUM(I74:K74)</f>
        <v>1</v>
      </c>
      <c r="M74" s="18">
        <v>2</v>
      </c>
      <c r="N74" s="18"/>
      <c r="O74" s="18"/>
      <c r="P74" s="18"/>
      <c r="Q74" s="18"/>
      <c r="R74" s="14">
        <f t="shared" si="5"/>
        <v>2</v>
      </c>
      <c r="S74" s="18"/>
      <c r="T74" s="18"/>
      <c r="U74" s="12">
        <f t="shared" ref="U74:U87" si="17">S74+T74</f>
        <v>0</v>
      </c>
      <c r="V74" s="12">
        <f t="shared" ref="V74:V87" si="18">D74+H74-L74-R74-U74</f>
        <v>1</v>
      </c>
      <c r="W74" s="18">
        <v>1</v>
      </c>
      <c r="X74" s="19">
        <f t="shared" ref="X74:X87" si="19">W74-V74</f>
        <v>0</v>
      </c>
      <c r="Y74" s="101"/>
      <c r="Z74" s="20"/>
    </row>
    <row r="75" spans="1:26" ht="18" customHeight="1" x14ac:dyDescent="0.2">
      <c r="A75" s="16">
        <v>1510002</v>
      </c>
      <c r="B75" s="17" t="s">
        <v>101</v>
      </c>
      <c r="C75" s="18">
        <v>30000</v>
      </c>
      <c r="D75" s="13">
        <f>VLOOKUP($A75,'29.6'!$A$9:$W$200,23,0)</f>
        <v>2</v>
      </c>
      <c r="E75" s="18">
        <v>4</v>
      </c>
      <c r="F75" s="18"/>
      <c r="G75" s="18"/>
      <c r="H75" s="12">
        <f t="shared" si="15"/>
        <v>4</v>
      </c>
      <c r="I75" s="18">
        <v>2</v>
      </c>
      <c r="J75" s="18"/>
      <c r="K75" s="18"/>
      <c r="L75" s="12">
        <f t="shared" si="16"/>
        <v>2</v>
      </c>
      <c r="M75" s="18"/>
      <c r="N75" s="18"/>
      <c r="O75" s="18"/>
      <c r="P75" s="18"/>
      <c r="Q75" s="18"/>
      <c r="R75" s="14">
        <f t="shared" si="5"/>
        <v>0</v>
      </c>
      <c r="S75" s="18"/>
      <c r="T75" s="18"/>
      <c r="U75" s="12">
        <f t="shared" si="17"/>
        <v>0</v>
      </c>
      <c r="V75" s="12">
        <f t="shared" si="18"/>
        <v>4</v>
      </c>
      <c r="W75" s="18">
        <v>4</v>
      </c>
      <c r="X75" s="19">
        <f t="shared" si="19"/>
        <v>0</v>
      </c>
      <c r="Y75" s="101"/>
      <c r="Z75" s="20"/>
    </row>
    <row r="76" spans="1:26" ht="18" customHeight="1" x14ac:dyDescent="0.2">
      <c r="A76" s="16">
        <v>1510005</v>
      </c>
      <c r="B76" s="17" t="s">
        <v>102</v>
      </c>
      <c r="C76" s="18">
        <v>70000</v>
      </c>
      <c r="D76" s="13">
        <f>VLOOKUP($A76,'29.6'!$A$9:$W$200,23,0)</f>
        <v>0</v>
      </c>
      <c r="E76" s="18"/>
      <c r="F76" s="18"/>
      <c r="G76" s="18"/>
      <c r="H76" s="12">
        <f t="shared" si="15"/>
        <v>0</v>
      </c>
      <c r="I76" s="18"/>
      <c r="J76" s="18"/>
      <c r="K76" s="18"/>
      <c r="L76" s="12">
        <f t="shared" si="16"/>
        <v>0</v>
      </c>
      <c r="M76" s="18"/>
      <c r="N76" s="18"/>
      <c r="O76" s="18"/>
      <c r="P76" s="18"/>
      <c r="Q76" s="18"/>
      <c r="R76" s="14">
        <f t="shared" si="5"/>
        <v>0</v>
      </c>
      <c r="S76" s="18"/>
      <c r="T76" s="18"/>
      <c r="U76" s="12">
        <f t="shared" si="17"/>
        <v>0</v>
      </c>
      <c r="V76" s="12">
        <f t="shared" si="18"/>
        <v>0</v>
      </c>
      <c r="W76" s="18"/>
      <c r="X76" s="19">
        <f t="shared" si="19"/>
        <v>0</v>
      </c>
      <c r="Y76" s="21"/>
      <c r="Z76" s="20"/>
    </row>
    <row r="77" spans="1:26" ht="18" customHeight="1" x14ac:dyDescent="0.2">
      <c r="A77" s="16">
        <v>1510006</v>
      </c>
      <c r="B77" s="17" t="s">
        <v>103</v>
      </c>
      <c r="C77" s="18">
        <v>38000</v>
      </c>
      <c r="D77" s="13">
        <f>VLOOKUP($A77,'29.6'!$A$9:$W$200,23,0)</f>
        <v>0</v>
      </c>
      <c r="E77" s="18">
        <v>6</v>
      </c>
      <c r="F77" s="18"/>
      <c r="G77" s="18"/>
      <c r="H77" s="12">
        <f t="shared" si="15"/>
        <v>6</v>
      </c>
      <c r="I77" s="18"/>
      <c r="J77" s="18"/>
      <c r="K77" s="18"/>
      <c r="L77" s="12">
        <f t="shared" si="16"/>
        <v>0</v>
      </c>
      <c r="M77" s="18"/>
      <c r="N77" s="18"/>
      <c r="O77" s="18"/>
      <c r="P77" s="18"/>
      <c r="Q77" s="18"/>
      <c r="R77" s="14">
        <f t="shared" si="5"/>
        <v>0</v>
      </c>
      <c r="S77" s="18"/>
      <c r="T77" s="18"/>
      <c r="U77" s="12">
        <f t="shared" si="17"/>
        <v>0</v>
      </c>
      <c r="V77" s="12">
        <f t="shared" si="18"/>
        <v>6</v>
      </c>
      <c r="W77" s="18">
        <v>6</v>
      </c>
      <c r="X77" s="19">
        <f t="shared" si="19"/>
        <v>0</v>
      </c>
      <c r="Y77" s="21"/>
      <c r="Z77" s="20"/>
    </row>
    <row r="78" spans="1:26" ht="18" customHeight="1" x14ac:dyDescent="0.2">
      <c r="A78" s="16">
        <v>1510007</v>
      </c>
      <c r="B78" s="17" t="s">
        <v>104</v>
      </c>
      <c r="C78" s="18">
        <v>75000</v>
      </c>
      <c r="D78" s="13">
        <f>VLOOKUP($A78,'29.6'!$A$9:$W$200,23,0)</f>
        <v>0</v>
      </c>
      <c r="E78" s="18"/>
      <c r="F78" s="18"/>
      <c r="G78" s="18"/>
      <c r="H78" s="12">
        <f>SUM(E78:G78)</f>
        <v>0</v>
      </c>
      <c r="I78" s="18"/>
      <c r="J78" s="18"/>
      <c r="K78" s="18"/>
      <c r="L78" s="12">
        <f t="shared" si="16"/>
        <v>0</v>
      </c>
      <c r="M78" s="18"/>
      <c r="N78" s="18"/>
      <c r="O78" s="18"/>
      <c r="P78" s="18"/>
      <c r="Q78" s="18"/>
      <c r="R78" s="14">
        <f>SUM(M78:Q78)</f>
        <v>0</v>
      </c>
      <c r="S78" s="18"/>
      <c r="T78" s="18"/>
      <c r="U78" s="12">
        <f>S78+T78</f>
        <v>0</v>
      </c>
      <c r="V78" s="12">
        <f t="shared" si="18"/>
        <v>0</v>
      </c>
      <c r="W78" s="18"/>
      <c r="X78" s="19">
        <f>W78-V78</f>
        <v>0</v>
      </c>
      <c r="Y78" s="21"/>
      <c r="Z78" s="20"/>
    </row>
    <row r="79" spans="1:26" ht="18" customHeight="1" x14ac:dyDescent="0.2">
      <c r="A79" s="16">
        <v>1510008</v>
      </c>
      <c r="B79" s="17" t="s">
        <v>105</v>
      </c>
      <c r="C79" s="18">
        <v>55000</v>
      </c>
      <c r="D79" s="13">
        <f>VLOOKUP($A79,'29.6'!$A$9:$W$200,23,0)</f>
        <v>0</v>
      </c>
      <c r="E79" s="18"/>
      <c r="F79" s="18"/>
      <c r="G79" s="18"/>
      <c r="H79" s="12">
        <f>SUM(E79:G79)</f>
        <v>0</v>
      </c>
      <c r="I79" s="18"/>
      <c r="J79" s="18"/>
      <c r="K79" s="18"/>
      <c r="L79" s="12">
        <f t="shared" si="16"/>
        <v>0</v>
      </c>
      <c r="M79" s="18"/>
      <c r="N79" s="18"/>
      <c r="O79" s="18"/>
      <c r="P79" s="18"/>
      <c r="Q79" s="18"/>
      <c r="R79" s="14">
        <f>SUM(M79:Q79)</f>
        <v>0</v>
      </c>
      <c r="S79" s="18"/>
      <c r="T79" s="18"/>
      <c r="U79" s="12">
        <f>S79+T79</f>
        <v>0</v>
      </c>
      <c r="V79" s="12">
        <f t="shared" si="18"/>
        <v>0</v>
      </c>
      <c r="W79" s="18"/>
      <c r="X79" s="19">
        <f>W79-V79</f>
        <v>0</v>
      </c>
      <c r="Y79" s="21"/>
      <c r="Z79" s="20"/>
    </row>
    <row r="80" spans="1:26" ht="18" customHeight="1" x14ac:dyDescent="0.2">
      <c r="A80" s="16">
        <v>1510009</v>
      </c>
      <c r="B80" s="17" t="s">
        <v>106</v>
      </c>
      <c r="C80" s="18">
        <v>30000</v>
      </c>
      <c r="D80" s="13">
        <f>VLOOKUP($A80,'29.6'!$A$9:$W$200,23,0)</f>
        <v>1</v>
      </c>
      <c r="E80" s="18">
        <v>6</v>
      </c>
      <c r="F80" s="18"/>
      <c r="G80" s="18"/>
      <c r="H80" s="12">
        <f t="shared" si="15"/>
        <v>6</v>
      </c>
      <c r="I80" s="18">
        <v>1</v>
      </c>
      <c r="J80" s="18"/>
      <c r="K80" s="18"/>
      <c r="L80" s="12">
        <f t="shared" si="16"/>
        <v>1</v>
      </c>
      <c r="M80" s="18"/>
      <c r="N80" s="18"/>
      <c r="O80" s="18"/>
      <c r="P80" s="18"/>
      <c r="Q80" s="18"/>
      <c r="R80" s="14">
        <f t="shared" si="5"/>
        <v>0</v>
      </c>
      <c r="S80" s="18"/>
      <c r="T80" s="18"/>
      <c r="U80" s="12">
        <f t="shared" si="17"/>
        <v>0</v>
      </c>
      <c r="V80" s="12">
        <f t="shared" si="18"/>
        <v>6</v>
      </c>
      <c r="W80" s="18">
        <v>6</v>
      </c>
      <c r="X80" s="19">
        <f t="shared" si="19"/>
        <v>0</v>
      </c>
      <c r="Y80" s="21"/>
      <c r="Z80" s="20"/>
    </row>
    <row r="81" spans="1:26" ht="18" customHeight="1" x14ac:dyDescent="0.2">
      <c r="A81" s="16">
        <v>1510018</v>
      </c>
      <c r="B81" s="17" t="s">
        <v>107</v>
      </c>
      <c r="C81" s="18">
        <v>60000</v>
      </c>
      <c r="D81" s="13">
        <f>VLOOKUP($A81,'29.6'!$A$9:$W$200,23,0)</f>
        <v>0</v>
      </c>
      <c r="E81" s="18">
        <v>1</v>
      </c>
      <c r="F81" s="18"/>
      <c r="G81" s="18"/>
      <c r="H81" s="12">
        <f t="shared" si="15"/>
        <v>1</v>
      </c>
      <c r="I81" s="18"/>
      <c r="J81" s="18"/>
      <c r="K81" s="18"/>
      <c r="L81" s="12">
        <f t="shared" si="16"/>
        <v>0</v>
      </c>
      <c r="M81" s="18"/>
      <c r="N81" s="18"/>
      <c r="O81" s="18"/>
      <c r="P81" s="18"/>
      <c r="Q81" s="18"/>
      <c r="R81" s="14">
        <f t="shared" si="5"/>
        <v>0</v>
      </c>
      <c r="S81" s="18"/>
      <c r="T81" s="18"/>
      <c r="U81" s="12">
        <f t="shared" si="17"/>
        <v>0</v>
      </c>
      <c r="V81" s="12">
        <f t="shared" si="18"/>
        <v>1</v>
      </c>
      <c r="W81" s="18">
        <v>1</v>
      </c>
      <c r="X81" s="19">
        <f t="shared" si="19"/>
        <v>0</v>
      </c>
      <c r="Y81" s="21"/>
      <c r="Z81" s="20"/>
    </row>
    <row r="82" spans="1:26" ht="18" customHeight="1" x14ac:dyDescent="0.2">
      <c r="A82" s="16">
        <v>1510021</v>
      </c>
      <c r="B82" s="17" t="s">
        <v>108</v>
      </c>
      <c r="C82" s="18">
        <v>38000</v>
      </c>
      <c r="D82" s="13">
        <f>VLOOKUP($A82,'29.6'!$A$9:$W$200,23,0)</f>
        <v>0</v>
      </c>
      <c r="E82" s="18">
        <v>8</v>
      </c>
      <c r="F82" s="18"/>
      <c r="G82" s="18"/>
      <c r="H82" s="12">
        <f t="shared" si="15"/>
        <v>8</v>
      </c>
      <c r="I82" s="18">
        <v>1</v>
      </c>
      <c r="J82" s="18"/>
      <c r="K82" s="18"/>
      <c r="L82" s="12">
        <f t="shared" si="16"/>
        <v>1</v>
      </c>
      <c r="M82" s="18"/>
      <c r="N82" s="18"/>
      <c r="O82" s="18"/>
      <c r="P82" s="18"/>
      <c r="Q82" s="18"/>
      <c r="R82" s="14">
        <f t="shared" si="5"/>
        <v>0</v>
      </c>
      <c r="S82" s="18"/>
      <c r="T82" s="18"/>
      <c r="U82" s="12">
        <f t="shared" si="17"/>
        <v>0</v>
      </c>
      <c r="V82" s="12">
        <f t="shared" si="18"/>
        <v>7</v>
      </c>
      <c r="W82" s="18">
        <v>7</v>
      </c>
      <c r="X82" s="19">
        <f t="shared" si="19"/>
        <v>0</v>
      </c>
      <c r="Y82" s="21"/>
      <c r="Z82" s="20"/>
    </row>
    <row r="83" spans="1:26" ht="18" customHeight="1" x14ac:dyDescent="0.2">
      <c r="A83" s="16">
        <v>1510023</v>
      </c>
      <c r="B83" s="17" t="s">
        <v>109</v>
      </c>
      <c r="C83" s="18">
        <v>55000</v>
      </c>
      <c r="D83" s="13">
        <f>VLOOKUP($A83,'29.6'!$A$9:$W$200,23,0)</f>
        <v>0</v>
      </c>
      <c r="E83" s="18"/>
      <c r="F83" s="18"/>
      <c r="G83" s="18"/>
      <c r="H83" s="12">
        <f>SUM(E83:G83)</f>
        <v>0</v>
      </c>
      <c r="I83" s="18"/>
      <c r="J83" s="18"/>
      <c r="K83" s="18"/>
      <c r="L83" s="12">
        <f t="shared" si="16"/>
        <v>0</v>
      </c>
      <c r="M83" s="18"/>
      <c r="N83" s="18"/>
      <c r="O83" s="18"/>
      <c r="P83" s="18"/>
      <c r="Q83" s="18"/>
      <c r="R83" s="14">
        <f>SUM(M83:Q83)</f>
        <v>0</v>
      </c>
      <c r="S83" s="18"/>
      <c r="T83" s="18"/>
      <c r="U83" s="12">
        <f>S83+T83</f>
        <v>0</v>
      </c>
      <c r="V83" s="12">
        <f t="shared" si="18"/>
        <v>0</v>
      </c>
      <c r="W83" s="18"/>
      <c r="X83" s="19">
        <f>W83-V83</f>
        <v>0</v>
      </c>
      <c r="Y83" s="21"/>
      <c r="Z83" s="20"/>
    </row>
    <row r="84" spans="1:26" ht="18" customHeight="1" x14ac:dyDescent="0.2">
      <c r="A84" s="16">
        <v>1510024</v>
      </c>
      <c r="B84" s="17" t="s">
        <v>110</v>
      </c>
      <c r="C84" s="18">
        <v>30000</v>
      </c>
      <c r="D84" s="13">
        <f>VLOOKUP($A84,'29.6'!$A$9:$W$200,23,0)</f>
        <v>0</v>
      </c>
      <c r="E84" s="18"/>
      <c r="F84" s="18"/>
      <c r="G84" s="18"/>
      <c r="H84" s="12">
        <f>SUM(E84:G84)</f>
        <v>0</v>
      </c>
      <c r="I84" s="18"/>
      <c r="J84" s="18"/>
      <c r="K84" s="18"/>
      <c r="L84" s="12">
        <f t="shared" si="16"/>
        <v>0</v>
      </c>
      <c r="M84" s="18"/>
      <c r="N84" s="18"/>
      <c r="O84" s="18"/>
      <c r="P84" s="18"/>
      <c r="Q84" s="18"/>
      <c r="R84" s="14">
        <f>SUM(M84:Q84)</f>
        <v>0</v>
      </c>
      <c r="S84" s="18"/>
      <c r="T84" s="18"/>
      <c r="U84" s="12">
        <f>S84+T84</f>
        <v>0</v>
      </c>
      <c r="V84" s="12">
        <f t="shared" si="18"/>
        <v>0</v>
      </c>
      <c r="W84" s="18"/>
      <c r="X84" s="19">
        <f>W84-V84</f>
        <v>0</v>
      </c>
      <c r="Y84" s="21"/>
      <c r="Z84" s="20"/>
    </row>
    <row r="85" spans="1:26" ht="18" customHeight="1" x14ac:dyDescent="0.2">
      <c r="A85" s="16">
        <v>1510039</v>
      </c>
      <c r="B85" s="17" t="s">
        <v>111</v>
      </c>
      <c r="C85" s="18">
        <v>30000</v>
      </c>
      <c r="D85" s="13">
        <f>VLOOKUP($A85,'29.6'!$A$9:$W$200,23,0)</f>
        <v>2</v>
      </c>
      <c r="E85" s="18">
        <v>4</v>
      </c>
      <c r="F85" s="18"/>
      <c r="G85" s="18"/>
      <c r="H85" s="12">
        <f t="shared" si="15"/>
        <v>4</v>
      </c>
      <c r="I85" s="18">
        <v>1</v>
      </c>
      <c r="J85" s="18"/>
      <c r="K85" s="18"/>
      <c r="L85" s="12">
        <f t="shared" si="16"/>
        <v>1</v>
      </c>
      <c r="M85" s="18">
        <v>1</v>
      </c>
      <c r="N85" s="18"/>
      <c r="O85" s="18"/>
      <c r="P85" s="18"/>
      <c r="Q85" s="18"/>
      <c r="R85" s="14">
        <f t="shared" si="5"/>
        <v>1</v>
      </c>
      <c r="S85" s="18"/>
      <c r="T85" s="18"/>
      <c r="U85" s="12">
        <f t="shared" si="17"/>
        <v>0</v>
      </c>
      <c r="V85" s="12">
        <f t="shared" si="18"/>
        <v>4</v>
      </c>
      <c r="W85" s="18">
        <v>4</v>
      </c>
      <c r="X85" s="19">
        <f t="shared" si="19"/>
        <v>0</v>
      </c>
      <c r="Y85" s="30"/>
      <c r="Z85" s="20"/>
    </row>
    <row r="86" spans="1:26" ht="18" customHeight="1" x14ac:dyDescent="0.2">
      <c r="A86" s="16">
        <v>1510040</v>
      </c>
      <c r="B86" s="17" t="s">
        <v>112</v>
      </c>
      <c r="C86" s="18">
        <v>55000</v>
      </c>
      <c r="D86" s="13">
        <f>VLOOKUP($A86,'29.6'!$A$9:$W$200,23,0)</f>
        <v>1</v>
      </c>
      <c r="E86" s="18">
        <v>2</v>
      </c>
      <c r="F86" s="18"/>
      <c r="G86" s="18"/>
      <c r="H86" s="12">
        <f t="shared" si="15"/>
        <v>2</v>
      </c>
      <c r="I86" s="18">
        <v>2</v>
      </c>
      <c r="J86" s="18"/>
      <c r="K86" s="18"/>
      <c r="L86" s="12">
        <f t="shared" si="16"/>
        <v>2</v>
      </c>
      <c r="M86" s="18"/>
      <c r="N86" s="18"/>
      <c r="O86" s="18"/>
      <c r="P86" s="18"/>
      <c r="Q86" s="18"/>
      <c r="R86" s="14">
        <f t="shared" si="5"/>
        <v>0</v>
      </c>
      <c r="S86" s="18"/>
      <c r="T86" s="18"/>
      <c r="U86" s="12">
        <f t="shared" si="17"/>
        <v>0</v>
      </c>
      <c r="V86" s="12">
        <f t="shared" si="18"/>
        <v>1</v>
      </c>
      <c r="W86" s="18">
        <v>1</v>
      </c>
      <c r="X86" s="19">
        <f t="shared" si="19"/>
        <v>0</v>
      </c>
      <c r="Y86" s="30"/>
      <c r="Z86" s="20"/>
    </row>
    <row r="87" spans="1:26" ht="18" customHeight="1" x14ac:dyDescent="0.2">
      <c r="A87" s="16">
        <v>1510053</v>
      </c>
      <c r="B87" s="17" t="s">
        <v>113</v>
      </c>
      <c r="C87" s="18">
        <v>35000</v>
      </c>
      <c r="D87" s="13">
        <f>VLOOKUP($A87,'29.6'!$A$9:$W$200,23,0)</f>
        <v>0</v>
      </c>
      <c r="E87" s="18">
        <v>6</v>
      </c>
      <c r="F87" s="18"/>
      <c r="G87" s="18"/>
      <c r="H87" s="12">
        <f t="shared" si="15"/>
        <v>6</v>
      </c>
      <c r="I87" s="18">
        <v>1</v>
      </c>
      <c r="J87" s="18"/>
      <c r="K87" s="18"/>
      <c r="L87" s="12">
        <f t="shared" si="16"/>
        <v>1</v>
      </c>
      <c r="M87" s="18"/>
      <c r="N87" s="18"/>
      <c r="O87" s="18"/>
      <c r="P87" s="18"/>
      <c r="Q87" s="18"/>
      <c r="R87" s="14">
        <f t="shared" ref="R87:R155" si="20">SUM(M87:Q87)</f>
        <v>0</v>
      </c>
      <c r="S87" s="18"/>
      <c r="T87" s="18"/>
      <c r="U87" s="12">
        <f t="shared" si="17"/>
        <v>0</v>
      </c>
      <c r="V87" s="12">
        <f t="shared" si="18"/>
        <v>5</v>
      </c>
      <c r="W87" s="18">
        <v>5</v>
      </c>
      <c r="X87" s="19">
        <f t="shared" si="19"/>
        <v>0</v>
      </c>
      <c r="Y87" s="30"/>
      <c r="Z87" s="20"/>
    </row>
    <row r="88" spans="1:26" ht="18" customHeight="1" x14ac:dyDescent="0.2">
      <c r="A88" s="10">
        <v>3500000</v>
      </c>
      <c r="B88" s="11" t="s">
        <v>114</v>
      </c>
      <c r="C88" s="12"/>
      <c r="D88" s="13">
        <f>VLOOKUP($A88,'29.6'!$A$9:$W$200,23,0)</f>
        <v>0</v>
      </c>
      <c r="E88" s="13"/>
      <c r="F88" s="13"/>
      <c r="G88" s="13"/>
      <c r="H88" s="12"/>
      <c r="I88" s="13"/>
      <c r="J88" s="13"/>
      <c r="K88" s="13"/>
      <c r="L88" s="12">
        <f t="shared" si="16"/>
        <v>0</v>
      </c>
      <c r="M88" s="13"/>
      <c r="N88" s="13"/>
      <c r="O88" s="13"/>
      <c r="P88" s="13"/>
      <c r="Q88" s="13"/>
      <c r="R88" s="14">
        <f t="shared" si="20"/>
        <v>0</v>
      </c>
      <c r="S88" s="13"/>
      <c r="T88" s="13"/>
      <c r="U88" s="12"/>
      <c r="V88" s="12"/>
      <c r="W88" s="13"/>
      <c r="X88" s="12"/>
      <c r="Y88" s="21"/>
      <c r="Z88" s="20"/>
    </row>
    <row r="89" spans="1:26" ht="18" customHeight="1" x14ac:dyDescent="0.2">
      <c r="A89" s="16">
        <v>3500003</v>
      </c>
      <c r="B89" s="17" t="s">
        <v>115</v>
      </c>
      <c r="C89" s="18">
        <v>390000</v>
      </c>
      <c r="D89" s="13">
        <f>VLOOKUP($A89,'29.6'!$A$9:$W$200,23,0)</f>
        <v>1</v>
      </c>
      <c r="E89" s="18"/>
      <c r="F89" s="18"/>
      <c r="G89" s="18"/>
      <c r="H89" s="12">
        <f>SUM(E89:G89)</f>
        <v>0</v>
      </c>
      <c r="I89" s="18"/>
      <c r="J89" s="18"/>
      <c r="K89" s="18"/>
      <c r="L89" s="12">
        <f t="shared" si="16"/>
        <v>0</v>
      </c>
      <c r="M89" s="18"/>
      <c r="N89" s="18"/>
      <c r="O89" s="18"/>
      <c r="P89" s="18"/>
      <c r="Q89" s="18"/>
      <c r="R89" s="14">
        <f>SUM(M89:Q89)</f>
        <v>0</v>
      </c>
      <c r="S89" s="18"/>
      <c r="T89" s="18"/>
      <c r="U89" s="12">
        <f>S89+T89</f>
        <v>0</v>
      </c>
      <c r="V89" s="12">
        <f t="shared" ref="V89:V106" si="21">D89+H89-L89-R89-U89</f>
        <v>1</v>
      </c>
      <c r="W89" s="18">
        <v>1</v>
      </c>
      <c r="X89" s="19">
        <f>W89-V89</f>
        <v>0</v>
      </c>
      <c r="Y89" s="21"/>
      <c r="Z89" s="20"/>
    </row>
    <row r="90" spans="1:26" ht="18" customHeight="1" x14ac:dyDescent="0.2">
      <c r="A90" s="16">
        <v>3500004</v>
      </c>
      <c r="B90" s="17" t="s">
        <v>116</v>
      </c>
      <c r="C90" s="18">
        <v>300000</v>
      </c>
      <c r="D90" s="13">
        <f>VLOOKUP($A90,'29.6'!$A$9:$W$200,23,0)</f>
        <v>0</v>
      </c>
      <c r="E90" s="18"/>
      <c r="F90" s="18"/>
      <c r="G90" s="18"/>
      <c r="H90" s="12">
        <f>SUM(E90:G90)</f>
        <v>0</v>
      </c>
      <c r="I90" s="18"/>
      <c r="J90" s="18"/>
      <c r="K90" s="18"/>
      <c r="L90" s="12">
        <f t="shared" si="16"/>
        <v>0</v>
      </c>
      <c r="M90" s="18"/>
      <c r="N90" s="18"/>
      <c r="O90" s="18"/>
      <c r="P90" s="18"/>
      <c r="Q90" s="18"/>
      <c r="R90" s="14">
        <f>SUM(M90:Q90)</f>
        <v>0</v>
      </c>
      <c r="S90" s="18"/>
      <c r="T90" s="18"/>
      <c r="U90" s="12">
        <f>S90+T90</f>
        <v>0</v>
      </c>
      <c r="V90" s="12">
        <f t="shared" si="21"/>
        <v>0</v>
      </c>
      <c r="W90" s="18"/>
      <c r="X90" s="19">
        <f>W90-V90</f>
        <v>0</v>
      </c>
      <c r="Y90" s="21"/>
      <c r="Z90" s="20"/>
    </row>
    <row r="91" spans="1:26" ht="18" customHeight="1" x14ac:dyDescent="0.2">
      <c r="A91" s="16"/>
      <c r="B91" s="17" t="s">
        <v>117</v>
      </c>
      <c r="C91" s="18">
        <v>300000</v>
      </c>
      <c r="D91" s="13">
        <v>0</v>
      </c>
      <c r="E91" s="18"/>
      <c r="F91" s="18"/>
      <c r="G91" s="18"/>
      <c r="H91" s="12">
        <f t="shared" si="12"/>
        <v>0</v>
      </c>
      <c r="I91" s="18"/>
      <c r="J91" s="18"/>
      <c r="K91" s="18"/>
      <c r="L91" s="12">
        <f t="shared" si="16"/>
        <v>0</v>
      </c>
      <c r="M91" s="18"/>
      <c r="N91" s="18"/>
      <c r="O91" s="18"/>
      <c r="P91" s="18"/>
      <c r="Q91" s="18"/>
      <c r="R91" s="14">
        <f t="shared" si="20"/>
        <v>0</v>
      </c>
      <c r="S91" s="18"/>
      <c r="T91" s="18"/>
      <c r="U91" s="12">
        <f t="shared" ref="U91:U106" si="22">S91+T91</f>
        <v>0</v>
      </c>
      <c r="V91" s="12">
        <f t="shared" si="21"/>
        <v>0</v>
      </c>
      <c r="W91" s="18"/>
      <c r="X91" s="19">
        <f t="shared" ref="X91:X106" si="23">W91-V91</f>
        <v>0</v>
      </c>
      <c r="Y91" s="21"/>
      <c r="Z91" s="20"/>
    </row>
    <row r="92" spans="1:26" ht="18" customHeight="1" x14ac:dyDescent="0.2">
      <c r="A92" s="16">
        <v>3500009</v>
      </c>
      <c r="B92" s="17" t="s">
        <v>118</v>
      </c>
      <c r="C92" s="18">
        <v>390000</v>
      </c>
      <c r="D92" s="13">
        <f>VLOOKUP($A92,'29.6'!$A$9:$W$200,23,0)</f>
        <v>1</v>
      </c>
      <c r="E92" s="18">
        <v>1</v>
      </c>
      <c r="F92" s="18"/>
      <c r="G92" s="18"/>
      <c r="H92" s="12">
        <f t="shared" si="12"/>
        <v>1</v>
      </c>
      <c r="I92" s="18"/>
      <c r="J92" s="18"/>
      <c r="K92" s="18"/>
      <c r="L92" s="12">
        <f t="shared" si="16"/>
        <v>0</v>
      </c>
      <c r="M92" s="18"/>
      <c r="N92" s="18"/>
      <c r="O92" s="18"/>
      <c r="P92" s="18"/>
      <c r="Q92" s="18"/>
      <c r="R92" s="14">
        <f t="shared" si="20"/>
        <v>0</v>
      </c>
      <c r="S92" s="18"/>
      <c r="T92" s="18"/>
      <c r="U92" s="12">
        <f t="shared" si="22"/>
        <v>0</v>
      </c>
      <c r="V92" s="12">
        <f t="shared" si="21"/>
        <v>2</v>
      </c>
      <c r="W92" s="18">
        <v>2</v>
      </c>
      <c r="X92" s="19">
        <f t="shared" si="23"/>
        <v>0</v>
      </c>
      <c r="Y92" s="21"/>
      <c r="Z92" s="20"/>
    </row>
    <row r="93" spans="1:26" ht="18" customHeight="1" x14ac:dyDescent="0.2">
      <c r="A93" s="16">
        <v>3500021</v>
      </c>
      <c r="B93" s="17" t="s">
        <v>119</v>
      </c>
      <c r="C93" s="18">
        <v>390000</v>
      </c>
      <c r="D93" s="13">
        <f>VLOOKUP($A93,'29.6'!$A$9:$W$200,23,0)</f>
        <v>0</v>
      </c>
      <c r="E93" s="18">
        <v>1</v>
      </c>
      <c r="F93" s="18"/>
      <c r="G93" s="18"/>
      <c r="H93" s="12">
        <f t="shared" si="12"/>
        <v>1</v>
      </c>
      <c r="I93" s="18">
        <v>1</v>
      </c>
      <c r="J93" s="18"/>
      <c r="K93" s="18"/>
      <c r="L93" s="12">
        <f t="shared" si="16"/>
        <v>1</v>
      </c>
      <c r="M93" s="18"/>
      <c r="N93" s="18"/>
      <c r="O93" s="18"/>
      <c r="P93" s="18"/>
      <c r="Q93" s="18"/>
      <c r="R93" s="14">
        <f t="shared" si="20"/>
        <v>0</v>
      </c>
      <c r="S93" s="18"/>
      <c r="T93" s="18"/>
      <c r="U93" s="12">
        <f t="shared" si="22"/>
        <v>0</v>
      </c>
      <c r="V93" s="12">
        <f t="shared" si="21"/>
        <v>0</v>
      </c>
      <c r="W93" s="18"/>
      <c r="X93" s="19">
        <f t="shared" si="23"/>
        <v>0</v>
      </c>
      <c r="Y93" s="21"/>
      <c r="Z93" s="20"/>
    </row>
    <row r="94" spans="1:26" ht="18" customHeight="1" x14ac:dyDescent="0.2">
      <c r="A94" s="16">
        <v>3500022</v>
      </c>
      <c r="B94" s="17" t="s">
        <v>120</v>
      </c>
      <c r="C94" s="18">
        <v>300000</v>
      </c>
      <c r="D94" s="13">
        <f>VLOOKUP($A94,'29.6'!$A$9:$W$200,23,0)</f>
        <v>0</v>
      </c>
      <c r="E94" s="18"/>
      <c r="F94" s="18"/>
      <c r="G94" s="18"/>
      <c r="H94" s="12">
        <f>SUM(E94:G94)</f>
        <v>0</v>
      </c>
      <c r="I94" s="18"/>
      <c r="J94" s="18"/>
      <c r="K94" s="18"/>
      <c r="L94" s="12">
        <f t="shared" si="16"/>
        <v>0</v>
      </c>
      <c r="M94" s="18"/>
      <c r="N94" s="18"/>
      <c r="O94" s="18"/>
      <c r="P94" s="18"/>
      <c r="Q94" s="18"/>
      <c r="R94" s="14">
        <f>SUM(M94:Q94)</f>
        <v>0</v>
      </c>
      <c r="S94" s="18"/>
      <c r="T94" s="18"/>
      <c r="U94" s="12">
        <f>S94+T94</f>
        <v>0</v>
      </c>
      <c r="V94" s="12">
        <f t="shared" si="21"/>
        <v>0</v>
      </c>
      <c r="W94" s="18"/>
      <c r="X94" s="19">
        <f>W94-V94</f>
        <v>0</v>
      </c>
      <c r="Y94" s="21"/>
      <c r="Z94" s="20"/>
    </row>
    <row r="95" spans="1:26" ht="18" customHeight="1" x14ac:dyDescent="0.2">
      <c r="A95" s="16">
        <v>3500029</v>
      </c>
      <c r="B95" s="17" t="s">
        <v>121</v>
      </c>
      <c r="C95" s="18">
        <v>390000</v>
      </c>
      <c r="D95" s="13">
        <f>VLOOKUP($A95,'29.6'!$A$9:$W$200,23,0)</f>
        <v>1</v>
      </c>
      <c r="E95" s="18"/>
      <c r="F95" s="18"/>
      <c r="G95" s="18"/>
      <c r="H95" s="12">
        <f t="shared" si="12"/>
        <v>0</v>
      </c>
      <c r="I95" s="18"/>
      <c r="J95" s="18"/>
      <c r="K95" s="18"/>
      <c r="L95" s="12">
        <f t="shared" si="16"/>
        <v>0</v>
      </c>
      <c r="M95" s="18"/>
      <c r="N95" s="18"/>
      <c r="O95" s="18"/>
      <c r="P95" s="18"/>
      <c r="Q95" s="18"/>
      <c r="R95" s="14">
        <f t="shared" si="20"/>
        <v>0</v>
      </c>
      <c r="S95" s="18"/>
      <c r="T95" s="18"/>
      <c r="U95" s="12">
        <f t="shared" si="22"/>
        <v>0</v>
      </c>
      <c r="V95" s="12">
        <f t="shared" si="21"/>
        <v>1</v>
      </c>
      <c r="W95" s="18">
        <v>1</v>
      </c>
      <c r="X95" s="19">
        <f t="shared" si="23"/>
        <v>0</v>
      </c>
      <c r="Y95" s="21"/>
      <c r="Z95" s="20"/>
    </row>
    <row r="96" spans="1:26" ht="18" customHeight="1" x14ac:dyDescent="0.2">
      <c r="A96" s="16">
        <v>3500030</v>
      </c>
      <c r="B96" s="17" t="s">
        <v>122</v>
      </c>
      <c r="C96" s="18">
        <v>300000</v>
      </c>
      <c r="D96" s="13">
        <f>VLOOKUP($A96,'29.6'!$A$9:$W$200,23,0)</f>
        <v>0</v>
      </c>
      <c r="E96" s="18"/>
      <c r="F96" s="18"/>
      <c r="G96" s="18"/>
      <c r="H96" s="12">
        <f>SUM(E96:G96)</f>
        <v>0</v>
      </c>
      <c r="I96" s="18"/>
      <c r="J96" s="18"/>
      <c r="K96" s="18"/>
      <c r="L96" s="12">
        <f t="shared" si="16"/>
        <v>0</v>
      </c>
      <c r="M96" s="18"/>
      <c r="N96" s="18"/>
      <c r="O96" s="18"/>
      <c r="P96" s="18"/>
      <c r="Q96" s="18"/>
      <c r="R96" s="14">
        <f>SUM(M96:Q96)</f>
        <v>0</v>
      </c>
      <c r="S96" s="18"/>
      <c r="T96" s="18"/>
      <c r="U96" s="12">
        <f>S96+T96</f>
        <v>0</v>
      </c>
      <c r="V96" s="12">
        <f t="shared" si="21"/>
        <v>0</v>
      </c>
      <c r="W96" s="18"/>
      <c r="X96" s="19">
        <f>W96-V96</f>
        <v>0</v>
      </c>
      <c r="Y96" s="21"/>
      <c r="Z96" s="20"/>
    </row>
    <row r="97" spans="1:26" ht="18" customHeight="1" x14ac:dyDescent="0.2">
      <c r="A97" s="16">
        <v>3500049</v>
      </c>
      <c r="B97" s="17" t="s">
        <v>123</v>
      </c>
      <c r="C97" s="18">
        <v>390000</v>
      </c>
      <c r="D97" s="13">
        <f>VLOOKUP($A97,'29.6'!$A$9:$W$200,23,0)</f>
        <v>0</v>
      </c>
      <c r="E97" s="18"/>
      <c r="F97" s="18"/>
      <c r="G97" s="18"/>
      <c r="H97" s="12">
        <f>SUM(E97:G97)</f>
        <v>0</v>
      </c>
      <c r="I97" s="18"/>
      <c r="J97" s="18"/>
      <c r="K97" s="18"/>
      <c r="L97" s="12">
        <f t="shared" si="16"/>
        <v>0</v>
      </c>
      <c r="M97" s="18"/>
      <c r="N97" s="18"/>
      <c r="O97" s="18"/>
      <c r="P97" s="18"/>
      <c r="Q97" s="18"/>
      <c r="R97" s="14">
        <f>SUM(M97:Q97)</f>
        <v>0</v>
      </c>
      <c r="S97" s="18"/>
      <c r="T97" s="18"/>
      <c r="U97" s="12">
        <f>S97+T97</f>
        <v>0</v>
      </c>
      <c r="V97" s="12">
        <f t="shared" si="21"/>
        <v>0</v>
      </c>
      <c r="W97" s="18"/>
      <c r="X97" s="19">
        <f>W97-V97</f>
        <v>0</v>
      </c>
      <c r="Y97" s="21"/>
      <c r="Z97" s="20"/>
    </row>
    <row r="98" spans="1:26" ht="18" customHeight="1" x14ac:dyDescent="0.2">
      <c r="A98" s="16">
        <v>3500139</v>
      </c>
      <c r="B98" s="17" t="s">
        <v>124</v>
      </c>
      <c r="C98" s="18">
        <v>390000</v>
      </c>
      <c r="D98" s="13">
        <f>VLOOKUP($A98,'29.6'!$A$9:$W$200,23,0)</f>
        <v>0</v>
      </c>
      <c r="E98" s="18"/>
      <c r="F98" s="18"/>
      <c r="G98" s="18"/>
      <c r="H98" s="12">
        <f>SUM(E98:G98)</f>
        <v>0</v>
      </c>
      <c r="I98" s="18"/>
      <c r="J98" s="18"/>
      <c r="K98" s="18"/>
      <c r="L98" s="12">
        <f t="shared" si="16"/>
        <v>0</v>
      </c>
      <c r="M98" s="18"/>
      <c r="N98" s="18"/>
      <c r="O98" s="18"/>
      <c r="P98" s="18"/>
      <c r="Q98" s="18"/>
      <c r="R98" s="14">
        <f>SUM(M98:Q98)</f>
        <v>0</v>
      </c>
      <c r="S98" s="18"/>
      <c r="T98" s="18"/>
      <c r="U98" s="12">
        <f>S98+T98</f>
        <v>0</v>
      </c>
      <c r="V98" s="12">
        <f t="shared" si="21"/>
        <v>0</v>
      </c>
      <c r="W98" s="18"/>
      <c r="X98" s="19">
        <f>W98-V98</f>
        <v>0</v>
      </c>
      <c r="Y98" s="21"/>
      <c r="Z98" s="20"/>
    </row>
    <row r="99" spans="1:26" ht="18" customHeight="1" x14ac:dyDescent="0.2">
      <c r="A99" s="16">
        <v>3500140</v>
      </c>
      <c r="B99" s="17" t="s">
        <v>125</v>
      </c>
      <c r="C99" s="18">
        <v>300000</v>
      </c>
      <c r="D99" s="13">
        <f>VLOOKUP($A99,'29.6'!$A$9:$W$200,23,0)</f>
        <v>0</v>
      </c>
      <c r="E99" s="18"/>
      <c r="F99" s="18"/>
      <c r="G99" s="18"/>
      <c r="H99" s="12">
        <f>SUM(E99:G99)</f>
        <v>0</v>
      </c>
      <c r="I99" s="18"/>
      <c r="J99" s="18"/>
      <c r="K99" s="18"/>
      <c r="L99" s="12">
        <f t="shared" si="16"/>
        <v>0</v>
      </c>
      <c r="M99" s="18"/>
      <c r="N99" s="18"/>
      <c r="O99" s="18"/>
      <c r="P99" s="18"/>
      <c r="Q99" s="18"/>
      <c r="R99" s="14">
        <f>SUM(M99:Q99)</f>
        <v>0</v>
      </c>
      <c r="S99" s="18"/>
      <c r="T99" s="18"/>
      <c r="U99" s="12">
        <f>S99+T99</f>
        <v>0</v>
      </c>
      <c r="V99" s="12">
        <f t="shared" si="21"/>
        <v>0</v>
      </c>
      <c r="W99" s="18"/>
      <c r="X99" s="19">
        <f>W99-V99</f>
        <v>0</v>
      </c>
      <c r="Y99" s="21"/>
      <c r="Z99" s="20"/>
    </row>
    <row r="100" spans="1:26" ht="18" customHeight="1" x14ac:dyDescent="0.2">
      <c r="A100" s="16">
        <v>3500155</v>
      </c>
      <c r="B100" s="17" t="s">
        <v>126</v>
      </c>
      <c r="C100" s="18">
        <v>300000</v>
      </c>
      <c r="D100" s="13">
        <f>VLOOKUP($A100,'29.6'!$A$9:$W$200,23,0)</f>
        <v>0</v>
      </c>
      <c r="E100" s="18"/>
      <c r="F100" s="18"/>
      <c r="G100" s="18"/>
      <c r="H100" s="12">
        <f t="shared" si="12"/>
        <v>0</v>
      </c>
      <c r="I100" s="18"/>
      <c r="J100" s="18"/>
      <c r="K100" s="18"/>
      <c r="L100" s="12">
        <f t="shared" si="16"/>
        <v>0</v>
      </c>
      <c r="M100" s="18"/>
      <c r="N100" s="18"/>
      <c r="O100" s="18"/>
      <c r="P100" s="18"/>
      <c r="Q100" s="18"/>
      <c r="R100" s="14">
        <f t="shared" si="20"/>
        <v>0</v>
      </c>
      <c r="S100" s="18"/>
      <c r="T100" s="18"/>
      <c r="U100" s="12">
        <f t="shared" si="22"/>
        <v>0</v>
      </c>
      <c r="V100" s="12">
        <f t="shared" si="21"/>
        <v>0</v>
      </c>
      <c r="W100" s="18"/>
      <c r="X100" s="19">
        <f t="shared" si="23"/>
        <v>0</v>
      </c>
      <c r="Y100" s="21"/>
      <c r="Z100" s="20"/>
    </row>
    <row r="101" spans="1:26" ht="18" customHeight="1" x14ac:dyDescent="0.2">
      <c r="A101" s="16">
        <v>3500156</v>
      </c>
      <c r="B101" s="17" t="s">
        <v>127</v>
      </c>
      <c r="C101" s="18">
        <v>390000</v>
      </c>
      <c r="D101" s="13">
        <f>VLOOKUP($A101,'29.6'!$A$9:$W$200,23,0)</f>
        <v>1</v>
      </c>
      <c r="E101" s="18"/>
      <c r="F101" s="18"/>
      <c r="G101" s="18"/>
      <c r="H101" s="12">
        <f t="shared" si="12"/>
        <v>0</v>
      </c>
      <c r="I101" s="18"/>
      <c r="J101" s="18"/>
      <c r="K101" s="18"/>
      <c r="L101" s="12">
        <f t="shared" si="16"/>
        <v>0</v>
      </c>
      <c r="M101" s="18"/>
      <c r="N101" s="18"/>
      <c r="O101" s="18"/>
      <c r="P101" s="18"/>
      <c r="Q101" s="18"/>
      <c r="R101" s="14">
        <f t="shared" si="20"/>
        <v>0</v>
      </c>
      <c r="S101" s="18"/>
      <c r="T101" s="18"/>
      <c r="U101" s="12">
        <f t="shared" si="22"/>
        <v>0</v>
      </c>
      <c r="V101" s="12">
        <f t="shared" si="21"/>
        <v>1</v>
      </c>
      <c r="W101" s="18">
        <v>1</v>
      </c>
      <c r="X101" s="19">
        <f t="shared" si="23"/>
        <v>0</v>
      </c>
      <c r="Y101" s="21"/>
      <c r="Z101" s="20"/>
    </row>
    <row r="102" spans="1:26" ht="18" customHeight="1" x14ac:dyDescent="0.2">
      <c r="A102" s="16">
        <v>3500141</v>
      </c>
      <c r="B102" s="17" t="s">
        <v>128</v>
      </c>
      <c r="C102" s="18">
        <v>300000</v>
      </c>
      <c r="D102" s="13">
        <f>VLOOKUP($A102,'29.6'!$A$9:$W$200,23,0)</f>
        <v>0</v>
      </c>
      <c r="E102" s="18"/>
      <c r="F102" s="18"/>
      <c r="G102" s="18"/>
      <c r="H102" s="12">
        <f t="shared" si="12"/>
        <v>0</v>
      </c>
      <c r="I102" s="18"/>
      <c r="J102" s="18"/>
      <c r="K102" s="18"/>
      <c r="L102" s="12">
        <f t="shared" si="16"/>
        <v>0</v>
      </c>
      <c r="M102" s="18"/>
      <c r="N102" s="18"/>
      <c r="O102" s="18"/>
      <c r="P102" s="18"/>
      <c r="Q102" s="18"/>
      <c r="R102" s="14">
        <f t="shared" si="20"/>
        <v>0</v>
      </c>
      <c r="S102" s="18"/>
      <c r="T102" s="18"/>
      <c r="U102" s="12">
        <f t="shared" si="22"/>
        <v>0</v>
      </c>
      <c r="V102" s="12">
        <f t="shared" si="21"/>
        <v>0</v>
      </c>
      <c r="W102" s="18"/>
      <c r="X102" s="19">
        <f t="shared" si="23"/>
        <v>0</v>
      </c>
      <c r="Y102" s="21"/>
      <c r="Z102" s="20"/>
    </row>
    <row r="103" spans="1:26" ht="18" customHeight="1" x14ac:dyDescent="0.2">
      <c r="A103" s="16">
        <v>3500142</v>
      </c>
      <c r="B103" s="17" t="s">
        <v>129</v>
      </c>
      <c r="C103" s="18">
        <v>390000</v>
      </c>
      <c r="D103" s="13">
        <f>VLOOKUP($A103,'29.6'!$A$9:$W$200,23,0)</f>
        <v>0</v>
      </c>
      <c r="E103" s="18"/>
      <c r="F103" s="18"/>
      <c r="G103" s="18"/>
      <c r="H103" s="12">
        <f t="shared" si="12"/>
        <v>0</v>
      </c>
      <c r="I103" s="18"/>
      <c r="J103" s="18"/>
      <c r="K103" s="18"/>
      <c r="L103" s="12">
        <f t="shared" si="16"/>
        <v>0</v>
      </c>
      <c r="M103" s="18"/>
      <c r="N103" s="18"/>
      <c r="O103" s="18"/>
      <c r="P103" s="18"/>
      <c r="Q103" s="18"/>
      <c r="R103" s="14">
        <f t="shared" si="20"/>
        <v>0</v>
      </c>
      <c r="S103" s="18"/>
      <c r="T103" s="18"/>
      <c r="U103" s="12">
        <f t="shared" si="22"/>
        <v>0</v>
      </c>
      <c r="V103" s="12">
        <f t="shared" si="21"/>
        <v>0</v>
      </c>
      <c r="W103" s="18"/>
      <c r="X103" s="19">
        <f t="shared" si="23"/>
        <v>0</v>
      </c>
      <c r="Y103" s="21"/>
      <c r="Z103" s="20"/>
    </row>
    <row r="104" spans="1:26" ht="18" customHeight="1" x14ac:dyDescent="0.2">
      <c r="A104" s="16">
        <v>3500143</v>
      </c>
      <c r="B104" s="17" t="s">
        <v>130</v>
      </c>
      <c r="C104" s="18">
        <v>220000</v>
      </c>
      <c r="D104" s="13">
        <f>VLOOKUP($A104,'29.6'!$A$9:$W$200,23,0)</f>
        <v>1</v>
      </c>
      <c r="E104" s="18"/>
      <c r="F104" s="18"/>
      <c r="G104" s="18"/>
      <c r="H104" s="12">
        <f t="shared" si="12"/>
        <v>0</v>
      </c>
      <c r="I104" s="18"/>
      <c r="J104" s="18"/>
      <c r="K104" s="18"/>
      <c r="L104" s="12">
        <f t="shared" si="16"/>
        <v>0</v>
      </c>
      <c r="M104" s="18"/>
      <c r="N104" s="18"/>
      <c r="O104" s="18"/>
      <c r="P104" s="18"/>
      <c r="Q104" s="18"/>
      <c r="R104" s="14">
        <f t="shared" si="20"/>
        <v>0</v>
      </c>
      <c r="S104" s="18"/>
      <c r="T104" s="18"/>
      <c r="U104" s="12">
        <f t="shared" si="22"/>
        <v>0</v>
      </c>
      <c r="V104" s="12">
        <f t="shared" si="21"/>
        <v>1</v>
      </c>
      <c r="W104" s="18">
        <v>1</v>
      </c>
      <c r="X104" s="19">
        <f t="shared" si="23"/>
        <v>0</v>
      </c>
      <c r="Y104" s="21"/>
      <c r="Z104" s="20"/>
    </row>
    <row r="105" spans="1:26" ht="18" customHeight="1" x14ac:dyDescent="0.2">
      <c r="A105" s="16">
        <v>3500144</v>
      </c>
      <c r="B105" s="17" t="s">
        <v>131</v>
      </c>
      <c r="C105" s="18">
        <v>260000</v>
      </c>
      <c r="D105" s="13">
        <f>VLOOKUP($A105,'29.6'!$A$9:$W$200,23,0)</f>
        <v>2</v>
      </c>
      <c r="E105" s="18"/>
      <c r="F105" s="18"/>
      <c r="G105" s="18"/>
      <c r="H105" s="12">
        <f t="shared" si="12"/>
        <v>0</v>
      </c>
      <c r="I105" s="18"/>
      <c r="J105" s="18"/>
      <c r="K105" s="18"/>
      <c r="L105" s="12">
        <f t="shared" si="16"/>
        <v>0</v>
      </c>
      <c r="M105" s="18"/>
      <c r="N105" s="18"/>
      <c r="O105" s="18"/>
      <c r="P105" s="18"/>
      <c r="Q105" s="18"/>
      <c r="R105" s="14">
        <f t="shared" si="20"/>
        <v>0</v>
      </c>
      <c r="S105" s="18"/>
      <c r="T105" s="18"/>
      <c r="U105" s="12">
        <f t="shared" si="22"/>
        <v>0</v>
      </c>
      <c r="V105" s="12">
        <f t="shared" si="21"/>
        <v>2</v>
      </c>
      <c r="W105" s="18">
        <v>2</v>
      </c>
      <c r="X105" s="19">
        <f t="shared" si="23"/>
        <v>0</v>
      </c>
      <c r="Y105" s="21"/>
      <c r="Z105" s="20"/>
    </row>
    <row r="106" spans="1:26" ht="18" customHeight="1" x14ac:dyDescent="0.2">
      <c r="A106" s="16">
        <v>3500145</v>
      </c>
      <c r="B106" s="17" t="s">
        <v>132</v>
      </c>
      <c r="C106" s="18">
        <v>350000</v>
      </c>
      <c r="D106" s="13">
        <f>VLOOKUP($A106,'29.6'!$A$9:$W$200,23,0)</f>
        <v>0</v>
      </c>
      <c r="E106" s="18"/>
      <c r="F106" s="18"/>
      <c r="G106" s="18"/>
      <c r="H106" s="12">
        <f t="shared" si="12"/>
        <v>0</v>
      </c>
      <c r="I106" s="18"/>
      <c r="J106" s="18"/>
      <c r="K106" s="18"/>
      <c r="L106" s="12">
        <f t="shared" si="16"/>
        <v>0</v>
      </c>
      <c r="M106" s="18"/>
      <c r="N106" s="18"/>
      <c r="O106" s="18"/>
      <c r="P106" s="18"/>
      <c r="Q106" s="18"/>
      <c r="R106" s="14">
        <f t="shared" si="20"/>
        <v>0</v>
      </c>
      <c r="S106" s="18"/>
      <c r="T106" s="18"/>
      <c r="U106" s="12">
        <f t="shared" si="22"/>
        <v>0</v>
      </c>
      <c r="V106" s="12">
        <f t="shared" si="21"/>
        <v>0</v>
      </c>
      <c r="W106" s="18"/>
      <c r="X106" s="19">
        <f t="shared" si="23"/>
        <v>0</v>
      </c>
      <c r="Y106" s="21"/>
      <c r="Z106" s="20"/>
    </row>
    <row r="107" spans="1:26" ht="18" customHeight="1" x14ac:dyDescent="0.2">
      <c r="A107" s="10">
        <v>3510000</v>
      </c>
      <c r="B107" s="11" t="s">
        <v>133</v>
      </c>
      <c r="C107" s="12"/>
      <c r="D107" s="13">
        <f>VLOOKUP($A107,'29.6'!$A$9:$W$200,23,0)</f>
        <v>0</v>
      </c>
      <c r="E107" s="13"/>
      <c r="F107" s="13"/>
      <c r="G107" s="13"/>
      <c r="H107" s="12"/>
      <c r="I107" s="13"/>
      <c r="J107" s="13"/>
      <c r="K107" s="13"/>
      <c r="L107" s="12">
        <f t="shared" si="16"/>
        <v>0</v>
      </c>
      <c r="M107" s="13"/>
      <c r="N107" s="13"/>
      <c r="O107" s="13"/>
      <c r="P107" s="13"/>
      <c r="Q107" s="13"/>
      <c r="R107" s="14">
        <f t="shared" si="20"/>
        <v>0</v>
      </c>
      <c r="S107" s="13"/>
      <c r="T107" s="13"/>
      <c r="U107" s="12"/>
      <c r="V107" s="12"/>
      <c r="W107" s="13"/>
      <c r="X107" s="12"/>
      <c r="Y107" s="21"/>
      <c r="Z107" s="20"/>
    </row>
    <row r="108" spans="1:26" ht="18" customHeight="1" x14ac:dyDescent="0.2">
      <c r="A108" s="16">
        <v>3510004</v>
      </c>
      <c r="B108" s="17" t="s">
        <v>134</v>
      </c>
      <c r="C108" s="18">
        <v>43000</v>
      </c>
      <c r="D108" s="13">
        <f>VLOOKUP($A108,'29.6'!$A$9:$W$200,23,0)</f>
        <v>8</v>
      </c>
      <c r="E108" s="18"/>
      <c r="F108" s="18"/>
      <c r="G108" s="18"/>
      <c r="H108" s="12">
        <f>SUM(E108:G108)</f>
        <v>0</v>
      </c>
      <c r="I108" s="18">
        <v>8</v>
      </c>
      <c r="J108" s="18"/>
      <c r="K108" s="18"/>
      <c r="L108" s="12">
        <f t="shared" si="16"/>
        <v>8</v>
      </c>
      <c r="M108" s="18"/>
      <c r="N108" s="18"/>
      <c r="O108" s="18"/>
      <c r="P108" s="18"/>
      <c r="Q108" s="18"/>
      <c r="R108" s="14">
        <f>SUM(M108:Q108)</f>
        <v>0</v>
      </c>
      <c r="S108" s="18"/>
      <c r="T108" s="18"/>
      <c r="U108" s="12">
        <f>S108+T108</f>
        <v>0</v>
      </c>
      <c r="V108" s="12">
        <f t="shared" ref="V108:V117" si="24">D108+H108-L108-R108-U108</f>
        <v>0</v>
      </c>
      <c r="W108" s="18"/>
      <c r="X108" s="19">
        <f>W108-V108</f>
        <v>0</v>
      </c>
      <c r="Y108" s="21"/>
      <c r="Z108" s="20"/>
    </row>
    <row r="109" spans="1:26" ht="18" customHeight="1" x14ac:dyDescent="0.2">
      <c r="A109" s="16">
        <v>3510011</v>
      </c>
      <c r="B109" s="17" t="s">
        <v>136</v>
      </c>
      <c r="C109" s="18">
        <v>42000</v>
      </c>
      <c r="D109" s="13">
        <f>VLOOKUP($A109,'29.6'!$A$9:$W$200,23,0)</f>
        <v>0</v>
      </c>
      <c r="E109" s="18">
        <v>9</v>
      </c>
      <c r="F109" s="18"/>
      <c r="G109" s="18"/>
      <c r="H109" s="12">
        <f t="shared" si="12"/>
        <v>9</v>
      </c>
      <c r="I109" s="18">
        <v>6</v>
      </c>
      <c r="J109" s="18"/>
      <c r="K109" s="18"/>
      <c r="L109" s="12">
        <f t="shared" si="16"/>
        <v>6</v>
      </c>
      <c r="M109" s="18"/>
      <c r="N109" s="18"/>
      <c r="O109" s="18"/>
      <c r="P109" s="18"/>
      <c r="Q109" s="18"/>
      <c r="R109" s="14">
        <f t="shared" si="20"/>
        <v>0</v>
      </c>
      <c r="S109" s="18"/>
      <c r="T109" s="18"/>
      <c r="U109" s="12">
        <f t="shared" ref="U109:U117" si="25">S109+T109</f>
        <v>0</v>
      </c>
      <c r="V109" s="12">
        <f t="shared" si="24"/>
        <v>3</v>
      </c>
      <c r="W109" s="18">
        <v>3</v>
      </c>
      <c r="X109" s="19">
        <f t="shared" ref="X109:X117" si="26">W109-V109</f>
        <v>0</v>
      </c>
      <c r="Y109" s="21"/>
      <c r="Z109" s="20"/>
    </row>
    <row r="110" spans="1:26" ht="18" customHeight="1" x14ac:dyDescent="0.2">
      <c r="A110" s="16">
        <v>3510012</v>
      </c>
      <c r="B110" s="17" t="s">
        <v>137</v>
      </c>
      <c r="C110" s="18">
        <v>43000</v>
      </c>
      <c r="D110" s="13">
        <f>VLOOKUP($A110,'29.6'!$A$9:$W$200,23,0)</f>
        <v>0</v>
      </c>
      <c r="E110" s="18">
        <v>9</v>
      </c>
      <c r="F110" s="18"/>
      <c r="G110" s="18"/>
      <c r="H110" s="12">
        <f>SUM(E110:G110)</f>
        <v>9</v>
      </c>
      <c r="I110" s="18">
        <v>7</v>
      </c>
      <c r="J110" s="18"/>
      <c r="K110" s="18"/>
      <c r="L110" s="12">
        <f t="shared" si="16"/>
        <v>7</v>
      </c>
      <c r="M110" s="18"/>
      <c r="N110" s="18"/>
      <c r="O110" s="18"/>
      <c r="P110" s="18"/>
      <c r="Q110" s="18"/>
      <c r="R110" s="14">
        <f>SUM(M110:Q110)</f>
        <v>0</v>
      </c>
      <c r="S110" s="18"/>
      <c r="T110" s="18"/>
      <c r="U110" s="12">
        <f>S110+T110</f>
        <v>0</v>
      </c>
      <c r="V110" s="12">
        <f t="shared" si="24"/>
        <v>2</v>
      </c>
      <c r="W110" s="18">
        <v>2</v>
      </c>
      <c r="X110" s="19">
        <f>W110-V110</f>
        <v>0</v>
      </c>
      <c r="Y110" s="21"/>
      <c r="Z110" s="20"/>
    </row>
    <row r="111" spans="1:26" ht="18" customHeight="1" x14ac:dyDescent="0.2">
      <c r="A111" s="16">
        <v>3510018</v>
      </c>
      <c r="B111" s="17" t="s">
        <v>138</v>
      </c>
      <c r="C111" s="18">
        <v>65000</v>
      </c>
      <c r="D111" s="13">
        <f>VLOOKUP($A111,'29.6'!$A$9:$W$200,23,0)</f>
        <v>9</v>
      </c>
      <c r="E111" s="18"/>
      <c r="F111" s="18"/>
      <c r="G111" s="18"/>
      <c r="H111" s="12">
        <f t="shared" si="12"/>
        <v>0</v>
      </c>
      <c r="I111" s="18">
        <v>3</v>
      </c>
      <c r="J111" s="18"/>
      <c r="K111" s="18"/>
      <c r="L111" s="12">
        <f t="shared" si="16"/>
        <v>3</v>
      </c>
      <c r="M111" s="18"/>
      <c r="N111" s="18"/>
      <c r="O111" s="18"/>
      <c r="P111" s="18"/>
      <c r="Q111" s="18"/>
      <c r="R111" s="14">
        <f t="shared" si="20"/>
        <v>0</v>
      </c>
      <c r="S111" s="18"/>
      <c r="T111" s="18"/>
      <c r="U111" s="12">
        <f t="shared" si="25"/>
        <v>0</v>
      </c>
      <c r="V111" s="12">
        <f t="shared" si="24"/>
        <v>6</v>
      </c>
      <c r="W111" s="18">
        <v>6</v>
      </c>
      <c r="X111" s="19">
        <f t="shared" si="26"/>
        <v>0</v>
      </c>
      <c r="Y111" s="21"/>
      <c r="Z111" s="20"/>
    </row>
    <row r="112" spans="1:26" ht="18" customHeight="1" x14ac:dyDescent="0.2">
      <c r="A112" s="16">
        <v>3510066</v>
      </c>
      <c r="B112" s="17" t="s">
        <v>139</v>
      </c>
      <c r="C112" s="18">
        <v>42000</v>
      </c>
      <c r="D112" s="13">
        <f>VLOOKUP($A112,'29.6'!$A$9:$W$200,23,0)</f>
        <v>0</v>
      </c>
      <c r="E112" s="18"/>
      <c r="F112" s="18"/>
      <c r="G112" s="18"/>
      <c r="H112" s="12">
        <f t="shared" si="12"/>
        <v>0</v>
      </c>
      <c r="I112" s="18"/>
      <c r="J112" s="18"/>
      <c r="K112" s="18"/>
      <c r="L112" s="12">
        <f t="shared" si="16"/>
        <v>0</v>
      </c>
      <c r="M112" s="18"/>
      <c r="N112" s="18"/>
      <c r="O112" s="18"/>
      <c r="P112" s="18"/>
      <c r="Q112" s="18"/>
      <c r="R112" s="14">
        <f t="shared" si="20"/>
        <v>0</v>
      </c>
      <c r="S112" s="18"/>
      <c r="T112" s="18"/>
      <c r="U112" s="12">
        <f t="shared" si="25"/>
        <v>0</v>
      </c>
      <c r="V112" s="12">
        <f t="shared" si="24"/>
        <v>0</v>
      </c>
      <c r="W112" s="18"/>
      <c r="X112" s="19">
        <f t="shared" si="26"/>
        <v>0</v>
      </c>
      <c r="Y112" s="21"/>
      <c r="Z112" s="20"/>
    </row>
    <row r="113" spans="1:26" ht="18" customHeight="1" x14ac:dyDescent="0.2">
      <c r="A113" s="16">
        <v>3510067</v>
      </c>
      <c r="B113" s="17" t="s">
        <v>140</v>
      </c>
      <c r="C113" s="18">
        <v>43000</v>
      </c>
      <c r="D113" s="13">
        <f>VLOOKUP($A113,'29.6'!$A$9:$W$200,23,0)</f>
        <v>1</v>
      </c>
      <c r="E113" s="18"/>
      <c r="F113" s="18"/>
      <c r="G113" s="18"/>
      <c r="H113" s="12">
        <f t="shared" si="12"/>
        <v>0</v>
      </c>
      <c r="I113" s="18">
        <v>2</v>
      </c>
      <c r="J113" s="18"/>
      <c r="K113" s="18"/>
      <c r="L113" s="12">
        <f t="shared" si="16"/>
        <v>2</v>
      </c>
      <c r="M113" s="18"/>
      <c r="N113" s="18"/>
      <c r="O113" s="18"/>
      <c r="P113" s="18"/>
      <c r="Q113" s="18"/>
      <c r="R113" s="14">
        <f t="shared" si="20"/>
        <v>0</v>
      </c>
      <c r="S113" s="18"/>
      <c r="T113" s="18"/>
      <c r="U113" s="12">
        <f t="shared" si="25"/>
        <v>0</v>
      </c>
      <c r="V113" s="12">
        <f t="shared" si="24"/>
        <v>-1</v>
      </c>
      <c r="W113" s="18"/>
      <c r="X113" s="19">
        <f t="shared" si="26"/>
        <v>1</v>
      </c>
      <c r="Y113" s="21" t="s">
        <v>135</v>
      </c>
      <c r="Z113" s="20"/>
    </row>
    <row r="114" spans="1:26" ht="18" customHeight="1" x14ac:dyDescent="0.2">
      <c r="A114" s="16">
        <v>3510068</v>
      </c>
      <c r="B114" s="17" t="s">
        <v>141</v>
      </c>
      <c r="C114" s="18">
        <v>12000</v>
      </c>
      <c r="D114" s="13">
        <f>VLOOKUP($A114,'29.6'!$A$9:$W$200,23,0)</f>
        <v>4</v>
      </c>
      <c r="E114" s="18"/>
      <c r="F114" s="18"/>
      <c r="G114" s="18"/>
      <c r="H114" s="12">
        <f>SUM(E114:G114)</f>
        <v>0</v>
      </c>
      <c r="I114" s="18">
        <v>4</v>
      </c>
      <c r="J114" s="18"/>
      <c r="K114" s="18"/>
      <c r="L114" s="12">
        <f t="shared" si="16"/>
        <v>4</v>
      </c>
      <c r="M114" s="18"/>
      <c r="N114" s="18"/>
      <c r="O114" s="18"/>
      <c r="P114" s="18"/>
      <c r="Q114" s="18"/>
      <c r="R114" s="14">
        <f>SUM(M114:Q114)</f>
        <v>0</v>
      </c>
      <c r="S114" s="18"/>
      <c r="T114" s="18"/>
      <c r="U114" s="12">
        <f>S114+T114</f>
        <v>0</v>
      </c>
      <c r="V114" s="12">
        <f t="shared" si="24"/>
        <v>0</v>
      </c>
      <c r="W114" s="18"/>
      <c r="X114" s="19">
        <f>W114-V114</f>
        <v>0</v>
      </c>
      <c r="Y114" s="21"/>
      <c r="Z114" s="20"/>
    </row>
    <row r="115" spans="1:26" ht="18" customHeight="1" x14ac:dyDescent="0.2">
      <c r="A115" s="16">
        <v>3510069</v>
      </c>
      <c r="B115" s="17" t="s">
        <v>142</v>
      </c>
      <c r="C115" s="18">
        <v>12000</v>
      </c>
      <c r="D115" s="13">
        <f>VLOOKUP($A115,'29.6'!$A$9:$W$200,23,0)</f>
        <v>12</v>
      </c>
      <c r="E115" s="18"/>
      <c r="F115" s="18"/>
      <c r="G115" s="18"/>
      <c r="H115" s="12">
        <f>SUM(E115:G115)</f>
        <v>0</v>
      </c>
      <c r="I115" s="18">
        <v>7</v>
      </c>
      <c r="J115" s="18"/>
      <c r="K115" s="18"/>
      <c r="L115" s="12">
        <f t="shared" si="16"/>
        <v>7</v>
      </c>
      <c r="M115" s="18"/>
      <c r="N115" s="18"/>
      <c r="O115" s="18"/>
      <c r="P115" s="18"/>
      <c r="Q115" s="18"/>
      <c r="R115" s="14">
        <f>SUM(M115:Q115)</f>
        <v>0</v>
      </c>
      <c r="S115" s="18"/>
      <c r="T115" s="18"/>
      <c r="U115" s="12">
        <f>S115+T115</f>
        <v>0</v>
      </c>
      <c r="V115" s="12">
        <f t="shared" si="24"/>
        <v>5</v>
      </c>
      <c r="W115" s="18">
        <v>5</v>
      </c>
      <c r="X115" s="19">
        <f>W115-V115</f>
        <v>0</v>
      </c>
      <c r="Y115" s="98"/>
      <c r="Z115" s="20"/>
    </row>
    <row r="116" spans="1:26" ht="18" customHeight="1" x14ac:dyDescent="0.2">
      <c r="A116" s="16">
        <v>3510070</v>
      </c>
      <c r="B116" s="17" t="s">
        <v>143</v>
      </c>
      <c r="C116" s="18">
        <v>12000</v>
      </c>
      <c r="D116" s="13">
        <f>VLOOKUP($A116,'29.6'!$A$9:$W$200,23,0)</f>
        <v>0</v>
      </c>
      <c r="E116" s="18"/>
      <c r="F116" s="18"/>
      <c r="G116" s="18"/>
      <c r="H116" s="12">
        <f>SUM(E116:G116)</f>
        <v>0</v>
      </c>
      <c r="I116" s="18"/>
      <c r="J116" s="18"/>
      <c r="K116" s="18"/>
      <c r="L116" s="12">
        <f t="shared" si="16"/>
        <v>0</v>
      </c>
      <c r="M116" s="18"/>
      <c r="N116" s="18"/>
      <c r="O116" s="18"/>
      <c r="P116" s="18"/>
      <c r="Q116" s="18"/>
      <c r="R116" s="14">
        <f>SUM(M116:Q116)</f>
        <v>0</v>
      </c>
      <c r="S116" s="18"/>
      <c r="T116" s="18"/>
      <c r="U116" s="12">
        <f>S116+T116</f>
        <v>0</v>
      </c>
      <c r="V116" s="12">
        <f t="shared" si="24"/>
        <v>0</v>
      </c>
      <c r="W116" s="18"/>
      <c r="X116" s="19">
        <f>W116-V116</f>
        <v>0</v>
      </c>
      <c r="Y116" s="98"/>
      <c r="Z116" s="20"/>
    </row>
    <row r="117" spans="1:26" ht="18" customHeight="1" x14ac:dyDescent="0.2">
      <c r="A117" s="16">
        <v>3512008</v>
      </c>
      <c r="B117" s="17" t="s">
        <v>144</v>
      </c>
      <c r="C117" s="18">
        <v>44000</v>
      </c>
      <c r="D117" s="13">
        <f>VLOOKUP($A117,'29.6'!$A$9:$W$200,23,0)</f>
        <v>0</v>
      </c>
      <c r="E117" s="18">
        <v>6</v>
      </c>
      <c r="F117" s="18"/>
      <c r="G117" s="18"/>
      <c r="H117" s="12">
        <f t="shared" si="12"/>
        <v>6</v>
      </c>
      <c r="I117" s="18">
        <v>2</v>
      </c>
      <c r="J117" s="18"/>
      <c r="K117" s="18"/>
      <c r="L117" s="12">
        <f t="shared" si="16"/>
        <v>2</v>
      </c>
      <c r="M117" s="18"/>
      <c r="N117" s="18"/>
      <c r="O117" s="18"/>
      <c r="P117" s="18"/>
      <c r="Q117" s="18"/>
      <c r="R117" s="14">
        <f t="shared" si="20"/>
        <v>0</v>
      </c>
      <c r="S117" s="18"/>
      <c r="T117" s="18"/>
      <c r="U117" s="12">
        <f t="shared" si="25"/>
        <v>0</v>
      </c>
      <c r="V117" s="12">
        <f t="shared" si="24"/>
        <v>4</v>
      </c>
      <c r="W117" s="18">
        <v>3</v>
      </c>
      <c r="X117" s="19">
        <f t="shared" si="26"/>
        <v>-1</v>
      </c>
      <c r="Y117" s="21" t="s">
        <v>43</v>
      </c>
      <c r="Z117" s="20"/>
    </row>
    <row r="118" spans="1:26" ht="18" customHeight="1" x14ac:dyDescent="0.2">
      <c r="A118" s="10">
        <v>3530000</v>
      </c>
      <c r="B118" s="31" t="s">
        <v>145</v>
      </c>
      <c r="C118" s="12"/>
      <c r="D118" s="13">
        <f>VLOOKUP($A118,'29.6'!$A$9:$W$200,23,0)</f>
        <v>0</v>
      </c>
      <c r="E118" s="13"/>
      <c r="F118" s="13"/>
      <c r="G118" s="13"/>
      <c r="H118" s="12"/>
      <c r="I118" s="13"/>
      <c r="J118" s="13"/>
      <c r="K118" s="13"/>
      <c r="L118" s="12">
        <f t="shared" si="16"/>
        <v>0</v>
      </c>
      <c r="M118" s="13"/>
      <c r="N118" s="13"/>
      <c r="O118" s="13"/>
      <c r="P118" s="13"/>
      <c r="Q118" s="13"/>
      <c r="R118" s="14">
        <f t="shared" si="20"/>
        <v>0</v>
      </c>
      <c r="S118" s="13"/>
      <c r="T118" s="13"/>
      <c r="U118" s="12"/>
      <c r="V118" s="12"/>
      <c r="W118" s="13"/>
      <c r="X118" s="12"/>
      <c r="Y118" s="21"/>
      <c r="Z118" s="20"/>
    </row>
    <row r="119" spans="1:26" ht="18" customHeight="1" x14ac:dyDescent="0.2">
      <c r="A119" s="16">
        <v>3530003</v>
      </c>
      <c r="B119" s="17" t="s">
        <v>146</v>
      </c>
      <c r="C119" s="18">
        <v>20000</v>
      </c>
      <c r="D119" s="13">
        <f>VLOOKUP($A119,'29.6'!$A$9:$W$200,23,0)</f>
        <v>0</v>
      </c>
      <c r="E119" s="18"/>
      <c r="F119" s="18"/>
      <c r="G119" s="18"/>
      <c r="H119" s="12">
        <f t="shared" ref="H119:H129" si="27">SUM(E119:G119)</f>
        <v>0</v>
      </c>
      <c r="I119" s="18"/>
      <c r="J119" s="18"/>
      <c r="K119" s="18"/>
      <c r="L119" s="12">
        <f t="shared" si="16"/>
        <v>0</v>
      </c>
      <c r="M119" s="18"/>
      <c r="N119" s="18"/>
      <c r="O119" s="18"/>
      <c r="P119" s="18"/>
      <c r="Q119" s="18"/>
      <c r="R119" s="14">
        <f t="shared" si="20"/>
        <v>0</v>
      </c>
      <c r="S119" s="18"/>
      <c r="T119" s="18"/>
      <c r="U119" s="12">
        <f t="shared" ref="U119:U131" si="28">S119+T119</f>
        <v>0</v>
      </c>
      <c r="V119" s="12">
        <f t="shared" ref="V119:V131" si="29">D119+H119-L119-R119-U119</f>
        <v>0</v>
      </c>
      <c r="W119" s="18"/>
      <c r="X119" s="19">
        <f t="shared" ref="X119:X131" si="30">W119-V119</f>
        <v>0</v>
      </c>
      <c r="Y119" s="21"/>
      <c r="Z119" s="20"/>
    </row>
    <row r="120" spans="1:26" ht="18" customHeight="1" x14ac:dyDescent="0.2">
      <c r="A120" s="16">
        <v>3530008</v>
      </c>
      <c r="B120" s="17" t="s">
        <v>147</v>
      </c>
      <c r="C120" s="18">
        <v>20000</v>
      </c>
      <c r="D120" s="13">
        <f>VLOOKUP($A120,'29.6'!$A$9:$W$200,23,0)</f>
        <v>0</v>
      </c>
      <c r="E120" s="18"/>
      <c r="F120" s="18"/>
      <c r="G120" s="18"/>
      <c r="H120" s="12">
        <f t="shared" si="27"/>
        <v>0</v>
      </c>
      <c r="I120" s="18"/>
      <c r="J120" s="18"/>
      <c r="K120" s="18"/>
      <c r="L120" s="12">
        <f t="shared" si="16"/>
        <v>0</v>
      </c>
      <c r="M120" s="18"/>
      <c r="N120" s="18"/>
      <c r="O120" s="18"/>
      <c r="P120" s="18"/>
      <c r="Q120" s="18"/>
      <c r="R120" s="14">
        <f t="shared" si="20"/>
        <v>0</v>
      </c>
      <c r="S120" s="18"/>
      <c r="T120" s="18"/>
      <c r="U120" s="12">
        <f t="shared" si="28"/>
        <v>0</v>
      </c>
      <c r="V120" s="12">
        <f t="shared" si="29"/>
        <v>0</v>
      </c>
      <c r="W120" s="18"/>
      <c r="X120" s="19">
        <f t="shared" si="30"/>
        <v>0</v>
      </c>
      <c r="Y120" s="21"/>
      <c r="Z120" s="20"/>
    </row>
    <row r="121" spans="1:26" ht="18" customHeight="1" x14ac:dyDescent="0.2">
      <c r="A121" s="16">
        <v>3530009</v>
      </c>
      <c r="B121" s="17" t="s">
        <v>148</v>
      </c>
      <c r="C121" s="18">
        <v>20000</v>
      </c>
      <c r="D121" s="13">
        <f>VLOOKUP($A121,'29.6'!$A$9:$W$200,23,0)</f>
        <v>17</v>
      </c>
      <c r="E121" s="18"/>
      <c r="F121" s="18"/>
      <c r="G121" s="18"/>
      <c r="H121" s="12">
        <f t="shared" si="27"/>
        <v>0</v>
      </c>
      <c r="I121" s="18">
        <v>15</v>
      </c>
      <c r="J121" s="18"/>
      <c r="K121" s="18"/>
      <c r="L121" s="12">
        <f t="shared" si="16"/>
        <v>15</v>
      </c>
      <c r="M121" s="18"/>
      <c r="N121" s="18"/>
      <c r="O121" s="18"/>
      <c r="P121" s="18"/>
      <c r="Q121" s="18"/>
      <c r="R121" s="14">
        <f t="shared" si="20"/>
        <v>0</v>
      </c>
      <c r="S121" s="18">
        <v>1</v>
      </c>
      <c r="T121" s="18"/>
      <c r="U121" s="12">
        <f t="shared" si="28"/>
        <v>1</v>
      </c>
      <c r="V121" s="12">
        <f t="shared" si="29"/>
        <v>1</v>
      </c>
      <c r="W121" s="18"/>
      <c r="X121" s="19">
        <f t="shared" si="30"/>
        <v>-1</v>
      </c>
      <c r="Y121" s="21" t="s">
        <v>43</v>
      </c>
      <c r="Z121" s="20"/>
    </row>
    <row r="122" spans="1:26" ht="18" customHeight="1" x14ac:dyDescent="0.2">
      <c r="A122" s="16">
        <v>3530010</v>
      </c>
      <c r="B122" s="17" t="s">
        <v>149</v>
      </c>
      <c r="C122" s="18">
        <v>108000</v>
      </c>
      <c r="D122" s="13">
        <f>VLOOKUP($A122,'29.6'!$A$9:$W$200,23,0)</f>
        <v>11</v>
      </c>
      <c r="E122" s="18"/>
      <c r="F122" s="18"/>
      <c r="G122" s="18"/>
      <c r="H122" s="12">
        <f t="shared" si="27"/>
        <v>0</v>
      </c>
      <c r="I122" s="18">
        <v>4</v>
      </c>
      <c r="J122" s="18"/>
      <c r="K122" s="18"/>
      <c r="L122" s="12">
        <f t="shared" si="16"/>
        <v>4</v>
      </c>
      <c r="M122" s="18"/>
      <c r="N122" s="18"/>
      <c r="O122" s="18"/>
      <c r="P122" s="18"/>
      <c r="Q122" s="18"/>
      <c r="R122" s="14">
        <f t="shared" si="20"/>
        <v>0</v>
      </c>
      <c r="S122" s="18"/>
      <c r="T122" s="18"/>
      <c r="U122" s="12">
        <f t="shared" si="28"/>
        <v>0</v>
      </c>
      <c r="V122" s="12">
        <f t="shared" si="29"/>
        <v>7</v>
      </c>
      <c r="W122" s="18">
        <v>7</v>
      </c>
      <c r="X122" s="19">
        <f t="shared" si="30"/>
        <v>0</v>
      </c>
      <c r="Y122" s="21"/>
      <c r="Z122" s="20"/>
    </row>
    <row r="123" spans="1:26" ht="18" customHeight="1" x14ac:dyDescent="0.2">
      <c r="A123" s="16">
        <v>3530014</v>
      </c>
      <c r="B123" s="17" t="s">
        <v>150</v>
      </c>
      <c r="C123" s="18">
        <v>20000</v>
      </c>
      <c r="D123" s="13">
        <f>VLOOKUP($A123,'29.6'!$A$9:$W$200,23,0)</f>
        <v>0</v>
      </c>
      <c r="E123" s="18"/>
      <c r="F123" s="18"/>
      <c r="G123" s="18"/>
      <c r="H123" s="12">
        <f>SUM(E123:G123)</f>
        <v>0</v>
      </c>
      <c r="I123" s="18"/>
      <c r="J123" s="18"/>
      <c r="K123" s="18"/>
      <c r="L123" s="12">
        <f t="shared" si="16"/>
        <v>0</v>
      </c>
      <c r="M123" s="18"/>
      <c r="N123" s="18"/>
      <c r="O123" s="18"/>
      <c r="P123" s="18"/>
      <c r="Q123" s="18"/>
      <c r="R123" s="14">
        <f>SUM(M123:Q123)</f>
        <v>0</v>
      </c>
      <c r="S123" s="18"/>
      <c r="T123" s="18"/>
      <c r="U123" s="12">
        <f>S123+T123</f>
        <v>0</v>
      </c>
      <c r="V123" s="12">
        <f t="shared" si="29"/>
        <v>0</v>
      </c>
      <c r="W123" s="18"/>
      <c r="X123" s="19">
        <f>W123-V123</f>
        <v>0</v>
      </c>
      <c r="Y123" s="21"/>
      <c r="Z123" s="20"/>
    </row>
    <row r="124" spans="1:26" ht="18" customHeight="1" x14ac:dyDescent="0.2">
      <c r="A124" s="16">
        <v>3530087</v>
      </c>
      <c r="B124" s="17" t="s">
        <v>151</v>
      </c>
      <c r="C124" s="18"/>
      <c r="D124" s="13">
        <f>VLOOKUP($A124,'29.6'!$A$9:$W$200,23,0)</f>
        <v>0</v>
      </c>
      <c r="E124" s="18"/>
      <c r="F124" s="18"/>
      <c r="G124" s="18"/>
      <c r="H124" s="12">
        <f t="shared" si="27"/>
        <v>0</v>
      </c>
      <c r="I124" s="18"/>
      <c r="J124" s="18"/>
      <c r="K124" s="18"/>
      <c r="L124" s="12">
        <f t="shared" si="16"/>
        <v>0</v>
      </c>
      <c r="M124" s="18"/>
      <c r="N124" s="18"/>
      <c r="O124" s="18"/>
      <c r="P124" s="18"/>
      <c r="Q124" s="18"/>
      <c r="R124" s="14">
        <f t="shared" si="20"/>
        <v>0</v>
      </c>
      <c r="S124" s="18"/>
      <c r="T124" s="18"/>
      <c r="U124" s="12">
        <f t="shared" si="28"/>
        <v>0</v>
      </c>
      <c r="V124" s="12">
        <f t="shared" si="29"/>
        <v>0</v>
      </c>
      <c r="W124" s="18"/>
      <c r="X124" s="19">
        <f t="shared" si="30"/>
        <v>0</v>
      </c>
      <c r="Y124" s="21"/>
      <c r="Z124" s="20"/>
    </row>
    <row r="125" spans="1:26" ht="18" customHeight="1" x14ac:dyDescent="0.2">
      <c r="A125" s="16">
        <v>3530088</v>
      </c>
      <c r="B125" s="17" t="s">
        <v>152</v>
      </c>
      <c r="C125" s="18">
        <v>20000</v>
      </c>
      <c r="D125" s="13">
        <f>VLOOKUP($A125,'29.6'!$A$9:$W$200,23,0)</f>
        <v>22</v>
      </c>
      <c r="E125" s="18"/>
      <c r="F125" s="18"/>
      <c r="G125" s="18"/>
      <c r="H125" s="12">
        <f t="shared" si="27"/>
        <v>0</v>
      </c>
      <c r="I125" s="18">
        <v>14</v>
      </c>
      <c r="J125" s="18"/>
      <c r="K125" s="18"/>
      <c r="L125" s="12">
        <f t="shared" si="16"/>
        <v>14</v>
      </c>
      <c r="M125" s="18"/>
      <c r="N125" s="18"/>
      <c r="O125" s="18"/>
      <c r="P125" s="18"/>
      <c r="Q125" s="18"/>
      <c r="R125" s="14">
        <f t="shared" si="20"/>
        <v>0</v>
      </c>
      <c r="S125" s="18"/>
      <c r="T125" s="18"/>
      <c r="U125" s="12">
        <f t="shared" si="28"/>
        <v>0</v>
      </c>
      <c r="V125" s="12">
        <f t="shared" si="29"/>
        <v>8</v>
      </c>
      <c r="W125" s="18">
        <v>8</v>
      </c>
      <c r="X125" s="19">
        <f t="shared" si="30"/>
        <v>0</v>
      </c>
      <c r="Y125" s="21"/>
      <c r="Z125" s="20"/>
    </row>
    <row r="126" spans="1:26" ht="18" customHeight="1" x14ac:dyDescent="0.2">
      <c r="A126" s="16">
        <v>3530089</v>
      </c>
      <c r="B126" s="17" t="s">
        <v>153</v>
      </c>
      <c r="C126" s="18">
        <v>95000</v>
      </c>
      <c r="D126" s="13">
        <f>VLOOKUP($A126,'29.6'!$A$9:$W$200,23,0)</f>
        <v>0</v>
      </c>
      <c r="E126" s="18"/>
      <c r="F126" s="18"/>
      <c r="G126" s="18"/>
      <c r="H126" s="12">
        <f t="shared" si="27"/>
        <v>0</v>
      </c>
      <c r="I126" s="18"/>
      <c r="J126" s="18"/>
      <c r="K126" s="18"/>
      <c r="L126" s="12">
        <f t="shared" si="16"/>
        <v>0</v>
      </c>
      <c r="M126" s="18"/>
      <c r="N126" s="18"/>
      <c r="O126" s="18"/>
      <c r="P126" s="18"/>
      <c r="Q126" s="18"/>
      <c r="R126" s="14">
        <f t="shared" si="20"/>
        <v>0</v>
      </c>
      <c r="S126" s="18"/>
      <c r="T126" s="18"/>
      <c r="U126" s="12">
        <f t="shared" si="28"/>
        <v>0</v>
      </c>
      <c r="V126" s="12">
        <f t="shared" si="29"/>
        <v>0</v>
      </c>
      <c r="W126" s="18"/>
      <c r="X126" s="19">
        <f t="shared" si="30"/>
        <v>0</v>
      </c>
      <c r="Y126" s="21"/>
      <c r="Z126" s="20"/>
    </row>
    <row r="127" spans="1:26" ht="18" customHeight="1" x14ac:dyDescent="0.2">
      <c r="A127" s="16">
        <v>3530100</v>
      </c>
      <c r="B127" s="17" t="s">
        <v>154</v>
      </c>
      <c r="C127" s="18">
        <v>22000</v>
      </c>
      <c r="D127" s="13">
        <f>VLOOKUP($A127,'29.6'!$A$9:$W$200,23,0)</f>
        <v>5</v>
      </c>
      <c r="E127" s="18"/>
      <c r="F127" s="18"/>
      <c r="G127" s="18"/>
      <c r="H127" s="12">
        <f t="shared" si="27"/>
        <v>0</v>
      </c>
      <c r="I127" s="18">
        <v>5</v>
      </c>
      <c r="J127" s="18"/>
      <c r="K127" s="18"/>
      <c r="L127" s="12">
        <f t="shared" si="16"/>
        <v>5</v>
      </c>
      <c r="M127" s="18"/>
      <c r="N127" s="18"/>
      <c r="O127" s="18"/>
      <c r="P127" s="18"/>
      <c r="Q127" s="18"/>
      <c r="R127" s="14">
        <f t="shared" si="20"/>
        <v>0</v>
      </c>
      <c r="S127" s="18"/>
      <c r="T127" s="18"/>
      <c r="U127" s="12">
        <f t="shared" si="28"/>
        <v>0</v>
      </c>
      <c r="V127" s="12">
        <f t="shared" si="29"/>
        <v>0</v>
      </c>
      <c r="W127" s="18"/>
      <c r="X127" s="19">
        <f t="shared" si="30"/>
        <v>0</v>
      </c>
      <c r="Y127" s="21"/>
      <c r="Z127" s="20"/>
    </row>
    <row r="128" spans="1:26" ht="18" customHeight="1" x14ac:dyDescent="0.2">
      <c r="A128" s="16">
        <v>3550002</v>
      </c>
      <c r="B128" s="17" t="s">
        <v>155</v>
      </c>
      <c r="C128" s="18">
        <v>20000</v>
      </c>
      <c r="D128" s="13">
        <f>VLOOKUP($A128,'29.6'!$A$9:$W$200,23,0)</f>
        <v>5</v>
      </c>
      <c r="E128" s="18"/>
      <c r="F128" s="18"/>
      <c r="G128" s="18"/>
      <c r="H128" s="12">
        <f t="shared" si="27"/>
        <v>0</v>
      </c>
      <c r="I128" s="18">
        <v>5</v>
      </c>
      <c r="J128" s="18"/>
      <c r="K128" s="18"/>
      <c r="L128" s="12">
        <f t="shared" si="16"/>
        <v>5</v>
      </c>
      <c r="M128" s="18"/>
      <c r="N128" s="18"/>
      <c r="O128" s="18"/>
      <c r="P128" s="18"/>
      <c r="Q128" s="18"/>
      <c r="R128" s="14">
        <f t="shared" si="20"/>
        <v>0</v>
      </c>
      <c r="S128" s="18"/>
      <c r="T128" s="18"/>
      <c r="U128" s="12">
        <f t="shared" si="28"/>
        <v>0</v>
      </c>
      <c r="V128" s="12">
        <f t="shared" si="29"/>
        <v>0</v>
      </c>
      <c r="W128" s="18"/>
      <c r="X128" s="19">
        <f t="shared" si="30"/>
        <v>0</v>
      </c>
      <c r="Y128" s="21"/>
      <c r="Z128" s="20"/>
    </row>
    <row r="129" spans="1:26" ht="18" customHeight="1" x14ac:dyDescent="0.2">
      <c r="A129" s="16">
        <v>3550005</v>
      </c>
      <c r="B129" s="17" t="s">
        <v>156</v>
      </c>
      <c r="C129" s="18">
        <v>20000</v>
      </c>
      <c r="D129" s="13">
        <f>VLOOKUP($A129,'29.6'!$A$9:$W$200,23,0)</f>
        <v>6</v>
      </c>
      <c r="E129" s="18"/>
      <c r="F129" s="18"/>
      <c r="G129" s="18"/>
      <c r="H129" s="12">
        <f t="shared" si="27"/>
        <v>0</v>
      </c>
      <c r="I129" s="18">
        <v>7</v>
      </c>
      <c r="J129" s="18"/>
      <c r="K129" s="18"/>
      <c r="L129" s="12">
        <f t="shared" si="16"/>
        <v>7</v>
      </c>
      <c r="M129" s="18"/>
      <c r="N129" s="18"/>
      <c r="O129" s="18"/>
      <c r="P129" s="18"/>
      <c r="Q129" s="18"/>
      <c r="R129" s="14">
        <f t="shared" si="20"/>
        <v>0</v>
      </c>
      <c r="S129" s="18"/>
      <c r="T129" s="18"/>
      <c r="U129" s="12">
        <f t="shared" si="28"/>
        <v>0</v>
      </c>
      <c r="V129" s="12">
        <f t="shared" si="29"/>
        <v>-1</v>
      </c>
      <c r="W129" s="18"/>
      <c r="X129" s="19">
        <f t="shared" si="30"/>
        <v>1</v>
      </c>
      <c r="Y129" s="21" t="s">
        <v>135</v>
      </c>
      <c r="Z129" s="20"/>
    </row>
    <row r="130" spans="1:26" ht="18" customHeight="1" x14ac:dyDescent="0.2">
      <c r="A130" s="16">
        <v>3550007</v>
      </c>
      <c r="B130" s="17" t="s">
        <v>157</v>
      </c>
      <c r="C130" s="18">
        <v>20000</v>
      </c>
      <c r="D130" s="13">
        <f>VLOOKUP($A130,'29.6'!$A$9:$W$200,23,0)</f>
        <v>16</v>
      </c>
      <c r="E130" s="18"/>
      <c r="F130" s="18"/>
      <c r="G130" s="18"/>
      <c r="H130" s="12">
        <f t="shared" si="12"/>
        <v>0</v>
      </c>
      <c r="I130" s="18">
        <v>13</v>
      </c>
      <c r="J130" s="18"/>
      <c r="K130" s="18"/>
      <c r="L130" s="12">
        <f t="shared" si="16"/>
        <v>13</v>
      </c>
      <c r="M130" s="18"/>
      <c r="N130" s="18"/>
      <c r="O130" s="18"/>
      <c r="P130" s="18"/>
      <c r="Q130" s="18"/>
      <c r="R130" s="14">
        <f t="shared" si="20"/>
        <v>0</v>
      </c>
      <c r="S130" s="18"/>
      <c r="T130" s="18"/>
      <c r="U130" s="12">
        <f t="shared" si="28"/>
        <v>0</v>
      </c>
      <c r="V130" s="12">
        <f t="shared" si="29"/>
        <v>3</v>
      </c>
      <c r="W130" s="18">
        <v>3</v>
      </c>
      <c r="X130" s="19">
        <f t="shared" si="30"/>
        <v>0</v>
      </c>
      <c r="Y130" s="21"/>
      <c r="Z130" s="20"/>
    </row>
    <row r="131" spans="1:26" ht="18" customHeight="1" x14ac:dyDescent="0.2">
      <c r="A131" s="16"/>
      <c r="B131" s="17" t="s">
        <v>158</v>
      </c>
      <c r="C131" s="18">
        <v>85000</v>
      </c>
      <c r="D131" s="13">
        <v>0</v>
      </c>
      <c r="E131" s="18"/>
      <c r="F131" s="18"/>
      <c r="G131" s="18"/>
      <c r="H131" s="12">
        <f t="shared" si="12"/>
        <v>0</v>
      </c>
      <c r="I131" s="18"/>
      <c r="J131" s="18"/>
      <c r="K131" s="18"/>
      <c r="L131" s="12">
        <f t="shared" si="16"/>
        <v>0</v>
      </c>
      <c r="M131" s="18"/>
      <c r="N131" s="18"/>
      <c r="O131" s="18"/>
      <c r="P131" s="18"/>
      <c r="Q131" s="18"/>
      <c r="R131" s="14">
        <f t="shared" si="20"/>
        <v>0</v>
      </c>
      <c r="S131" s="18"/>
      <c r="T131" s="18"/>
      <c r="U131" s="12">
        <f t="shared" si="28"/>
        <v>0</v>
      </c>
      <c r="V131" s="12">
        <f t="shared" si="29"/>
        <v>0</v>
      </c>
      <c r="W131" s="18"/>
      <c r="X131" s="19">
        <f t="shared" si="30"/>
        <v>0</v>
      </c>
      <c r="Y131" s="21"/>
      <c r="Z131" s="20"/>
    </row>
    <row r="132" spans="1:26" ht="18" customHeight="1" x14ac:dyDescent="0.2">
      <c r="A132" s="10">
        <v>5530000</v>
      </c>
      <c r="B132" s="31" t="s">
        <v>159</v>
      </c>
      <c r="C132" s="12"/>
      <c r="D132" s="13">
        <f>VLOOKUP($A132,'29.6'!$A$9:$W$200,23,0)</f>
        <v>0</v>
      </c>
      <c r="E132" s="13"/>
      <c r="F132" s="13"/>
      <c r="G132" s="13"/>
      <c r="H132" s="12"/>
      <c r="I132" s="13"/>
      <c r="J132" s="13"/>
      <c r="K132" s="13"/>
      <c r="L132" s="12">
        <f t="shared" si="16"/>
        <v>0</v>
      </c>
      <c r="M132" s="13"/>
      <c r="N132" s="13"/>
      <c r="O132" s="13"/>
      <c r="P132" s="13"/>
      <c r="Q132" s="13"/>
      <c r="R132" s="14">
        <f t="shared" si="20"/>
        <v>0</v>
      </c>
      <c r="S132" s="13"/>
      <c r="T132" s="13"/>
      <c r="U132" s="12"/>
      <c r="V132" s="12"/>
      <c r="W132" s="13"/>
      <c r="X132" s="12"/>
      <c r="Y132" s="21"/>
      <c r="Z132" s="20"/>
    </row>
    <row r="133" spans="1:26" ht="18" customHeight="1" x14ac:dyDescent="0.2">
      <c r="A133" s="16">
        <v>5530012</v>
      </c>
      <c r="B133" s="17" t="s">
        <v>160</v>
      </c>
      <c r="C133" s="18">
        <v>30000</v>
      </c>
      <c r="D133" s="13">
        <f>VLOOKUP($A133,'29.6'!$A$9:$W$200,23,0)</f>
        <v>7</v>
      </c>
      <c r="E133" s="18"/>
      <c r="F133" s="18"/>
      <c r="G133" s="18"/>
      <c r="H133" s="12">
        <f t="shared" ref="H133:H156" si="31">SUM(E133:G133)</f>
        <v>0</v>
      </c>
      <c r="I133" s="18">
        <v>4</v>
      </c>
      <c r="J133" s="18"/>
      <c r="K133" s="18"/>
      <c r="L133" s="12">
        <f t="shared" si="16"/>
        <v>4</v>
      </c>
      <c r="M133" s="18"/>
      <c r="N133" s="18"/>
      <c r="O133" s="18"/>
      <c r="P133" s="18"/>
      <c r="Q133" s="18"/>
      <c r="R133" s="14">
        <f t="shared" si="20"/>
        <v>0</v>
      </c>
      <c r="S133" s="18">
        <v>4</v>
      </c>
      <c r="T133" s="18"/>
      <c r="U133" s="12">
        <f t="shared" ref="U133:U140" si="32">S133+T133</f>
        <v>4</v>
      </c>
      <c r="V133" s="12">
        <f t="shared" ref="V133:V140" si="33">D133+H133-L133-R133-U133</f>
        <v>-1</v>
      </c>
      <c r="W133" s="18"/>
      <c r="X133" s="19">
        <f t="shared" ref="X133:X140" si="34">W133-V133</f>
        <v>1</v>
      </c>
      <c r="Y133" s="21" t="s">
        <v>135</v>
      </c>
      <c r="Z133" s="20"/>
    </row>
    <row r="134" spans="1:26" ht="18" customHeight="1" x14ac:dyDescent="0.2">
      <c r="A134" s="16">
        <v>5530013</v>
      </c>
      <c r="B134" s="17" t="s">
        <v>161</v>
      </c>
      <c r="C134" s="18">
        <v>30000</v>
      </c>
      <c r="D134" s="13">
        <f>VLOOKUP($A134,'29.6'!$A$9:$W$200,23,0)</f>
        <v>2</v>
      </c>
      <c r="E134" s="18"/>
      <c r="F134" s="18"/>
      <c r="G134" s="18"/>
      <c r="H134" s="12">
        <f t="shared" si="31"/>
        <v>0</v>
      </c>
      <c r="I134" s="18">
        <v>2</v>
      </c>
      <c r="J134" s="18"/>
      <c r="K134" s="18"/>
      <c r="L134" s="12">
        <f t="shared" si="16"/>
        <v>2</v>
      </c>
      <c r="M134" s="18"/>
      <c r="N134" s="18"/>
      <c r="O134" s="18"/>
      <c r="P134" s="18"/>
      <c r="Q134" s="18"/>
      <c r="R134" s="14">
        <f t="shared" si="20"/>
        <v>0</v>
      </c>
      <c r="S134" s="18"/>
      <c r="T134" s="18"/>
      <c r="U134" s="12">
        <f t="shared" si="32"/>
        <v>0</v>
      </c>
      <c r="V134" s="12">
        <f t="shared" si="33"/>
        <v>0</v>
      </c>
      <c r="W134" s="18"/>
      <c r="X134" s="19">
        <f t="shared" si="34"/>
        <v>0</v>
      </c>
      <c r="Y134" s="21"/>
      <c r="Z134" s="20"/>
    </row>
    <row r="135" spans="1:26" ht="18" customHeight="1" x14ac:dyDescent="0.2">
      <c r="A135" s="16">
        <v>5530014</v>
      </c>
      <c r="B135" s="17" t="s">
        <v>162</v>
      </c>
      <c r="C135" s="18">
        <v>30000</v>
      </c>
      <c r="D135" s="13">
        <f>VLOOKUP($A135,'29.6'!$A$9:$W$200,23,0)</f>
        <v>0</v>
      </c>
      <c r="E135" s="18"/>
      <c r="F135" s="18"/>
      <c r="G135" s="18"/>
      <c r="H135" s="12">
        <f t="shared" si="31"/>
        <v>0</v>
      </c>
      <c r="I135" s="18"/>
      <c r="J135" s="18"/>
      <c r="K135" s="18"/>
      <c r="L135" s="12">
        <f t="shared" si="16"/>
        <v>0</v>
      </c>
      <c r="M135" s="18"/>
      <c r="N135" s="18"/>
      <c r="O135" s="18"/>
      <c r="P135" s="18"/>
      <c r="Q135" s="18"/>
      <c r="R135" s="14">
        <f t="shared" si="20"/>
        <v>0</v>
      </c>
      <c r="S135" s="18"/>
      <c r="T135" s="18"/>
      <c r="U135" s="12">
        <f t="shared" si="32"/>
        <v>0</v>
      </c>
      <c r="V135" s="12">
        <f t="shared" si="33"/>
        <v>0</v>
      </c>
      <c r="W135" s="18"/>
      <c r="X135" s="19">
        <f t="shared" si="34"/>
        <v>0</v>
      </c>
      <c r="Y135" s="21"/>
      <c r="Z135" s="20"/>
    </row>
    <row r="136" spans="1:26" ht="18" customHeight="1" x14ac:dyDescent="0.2">
      <c r="A136" s="16">
        <v>5530015</v>
      </c>
      <c r="B136" s="17" t="s">
        <v>163</v>
      </c>
      <c r="C136" s="18">
        <v>30000</v>
      </c>
      <c r="D136" s="13">
        <f>VLOOKUP($A136,'29.6'!$A$9:$W$200,23,0)</f>
        <v>15</v>
      </c>
      <c r="E136" s="18"/>
      <c r="F136" s="18"/>
      <c r="G136" s="18"/>
      <c r="H136" s="12">
        <f>SUM(E136:G136)</f>
        <v>0</v>
      </c>
      <c r="I136" s="18">
        <v>6</v>
      </c>
      <c r="J136" s="18"/>
      <c r="K136" s="18"/>
      <c r="L136" s="12">
        <f t="shared" si="16"/>
        <v>6</v>
      </c>
      <c r="M136" s="18"/>
      <c r="N136" s="18"/>
      <c r="O136" s="18"/>
      <c r="P136" s="18"/>
      <c r="Q136" s="18"/>
      <c r="R136" s="14">
        <f t="shared" si="20"/>
        <v>0</v>
      </c>
      <c r="S136" s="18">
        <v>1</v>
      </c>
      <c r="T136" s="18"/>
      <c r="U136" s="12">
        <f t="shared" si="32"/>
        <v>1</v>
      </c>
      <c r="V136" s="12">
        <f t="shared" si="33"/>
        <v>8</v>
      </c>
      <c r="W136" s="18"/>
      <c r="X136" s="19">
        <f t="shared" si="34"/>
        <v>-8</v>
      </c>
      <c r="Y136" s="98" t="s">
        <v>70</v>
      </c>
      <c r="Z136" s="20"/>
    </row>
    <row r="137" spans="1:26" ht="18" customHeight="1" x14ac:dyDescent="0.2">
      <c r="A137" s="16">
        <v>5530016</v>
      </c>
      <c r="B137" s="17" t="s">
        <v>164</v>
      </c>
      <c r="C137" s="18">
        <v>30000</v>
      </c>
      <c r="D137" s="13">
        <f>VLOOKUP($A137,'29.6'!$A$9:$W$200,23,0)</f>
        <v>6</v>
      </c>
      <c r="E137" s="18"/>
      <c r="F137" s="18"/>
      <c r="G137" s="18"/>
      <c r="H137" s="12">
        <f>SUM(E137:G137)</f>
        <v>0</v>
      </c>
      <c r="I137" s="18">
        <v>2</v>
      </c>
      <c r="J137" s="18"/>
      <c r="K137" s="18"/>
      <c r="L137" s="12">
        <f t="shared" si="16"/>
        <v>2</v>
      </c>
      <c r="M137" s="18"/>
      <c r="N137" s="18"/>
      <c r="O137" s="18"/>
      <c r="P137" s="18"/>
      <c r="Q137" s="18"/>
      <c r="R137" s="14">
        <f t="shared" si="20"/>
        <v>0</v>
      </c>
      <c r="S137" s="18">
        <v>12</v>
      </c>
      <c r="T137" s="18"/>
      <c r="U137" s="12">
        <f t="shared" si="32"/>
        <v>12</v>
      </c>
      <c r="V137" s="12">
        <f t="shared" si="33"/>
        <v>-8</v>
      </c>
      <c r="W137" s="18"/>
      <c r="X137" s="19">
        <f t="shared" si="34"/>
        <v>8</v>
      </c>
      <c r="Y137" s="98"/>
      <c r="Z137" s="20"/>
    </row>
    <row r="138" spans="1:26" ht="18" customHeight="1" x14ac:dyDescent="0.2">
      <c r="A138" s="16">
        <v>5530018</v>
      </c>
      <c r="B138" s="17" t="s">
        <v>165</v>
      </c>
      <c r="C138" s="18">
        <v>30000</v>
      </c>
      <c r="D138" s="13">
        <f>VLOOKUP($A138,'29.6'!$A$9:$W$200,23,0)</f>
        <v>5</v>
      </c>
      <c r="E138" s="18"/>
      <c r="F138" s="18"/>
      <c r="G138" s="18"/>
      <c r="H138" s="12">
        <f>SUM(E138:G138)</f>
        <v>0</v>
      </c>
      <c r="I138" s="18">
        <v>5</v>
      </c>
      <c r="J138" s="18"/>
      <c r="K138" s="18"/>
      <c r="L138" s="12">
        <f t="shared" ref="L138:L198" si="35">SUM(I138:K138)</f>
        <v>5</v>
      </c>
      <c r="M138" s="18"/>
      <c r="N138" s="18"/>
      <c r="O138" s="18"/>
      <c r="P138" s="18"/>
      <c r="Q138" s="18"/>
      <c r="R138" s="14">
        <f>SUM(M138:Q138)</f>
        <v>0</v>
      </c>
      <c r="S138" s="18"/>
      <c r="T138" s="18"/>
      <c r="U138" s="12">
        <f>S138+T138</f>
        <v>0</v>
      </c>
      <c r="V138" s="12">
        <f t="shared" si="33"/>
        <v>0</v>
      </c>
      <c r="W138" s="18"/>
      <c r="X138" s="19">
        <f>W138-V138</f>
        <v>0</v>
      </c>
      <c r="Y138" s="21"/>
      <c r="Z138" s="20"/>
    </row>
    <row r="139" spans="1:26" ht="18" customHeight="1" x14ac:dyDescent="0.2">
      <c r="A139" s="16">
        <v>5530019</v>
      </c>
      <c r="B139" s="17" t="s">
        <v>166</v>
      </c>
      <c r="C139" s="18">
        <v>30000</v>
      </c>
      <c r="D139" s="13">
        <f>VLOOKUP($A139,'29.6'!$A$9:$W$200,23,0)</f>
        <v>3</v>
      </c>
      <c r="E139" s="18"/>
      <c r="F139" s="18"/>
      <c r="G139" s="18"/>
      <c r="H139" s="12">
        <f t="shared" ref="H139" si="36">SUM(E139:G139)</f>
        <v>0</v>
      </c>
      <c r="I139" s="18"/>
      <c r="J139" s="18"/>
      <c r="K139" s="18"/>
      <c r="L139" s="12">
        <f t="shared" si="35"/>
        <v>0</v>
      </c>
      <c r="M139" s="18"/>
      <c r="N139" s="18"/>
      <c r="O139" s="18"/>
      <c r="P139" s="18"/>
      <c r="Q139" s="18"/>
      <c r="R139" s="14">
        <f>SUM(M139:Q139)</f>
        <v>0</v>
      </c>
      <c r="S139" s="18">
        <v>3</v>
      </c>
      <c r="T139" s="18"/>
      <c r="U139" s="12">
        <f>S139+T139</f>
        <v>3</v>
      </c>
      <c r="V139" s="12">
        <f t="shared" si="33"/>
        <v>0</v>
      </c>
      <c r="W139" s="18"/>
      <c r="X139" s="19">
        <f>W139-V139</f>
        <v>0</v>
      </c>
      <c r="Y139" s="21"/>
      <c r="Z139" s="20"/>
    </row>
    <row r="140" spans="1:26" ht="18" customHeight="1" x14ac:dyDescent="0.2">
      <c r="A140" s="16">
        <v>5530020</v>
      </c>
      <c r="B140" s="17" t="s">
        <v>167</v>
      </c>
      <c r="C140" s="18">
        <v>30000</v>
      </c>
      <c r="D140" s="13">
        <f>VLOOKUP($A140,'29.6'!$A$9:$W$200,23,0)</f>
        <v>0</v>
      </c>
      <c r="E140" s="18"/>
      <c r="F140" s="18"/>
      <c r="G140" s="18"/>
      <c r="H140" s="12">
        <f>SUM(E140:G140)</f>
        <v>0</v>
      </c>
      <c r="I140" s="18"/>
      <c r="J140" s="18"/>
      <c r="K140" s="18"/>
      <c r="L140" s="12">
        <f t="shared" si="35"/>
        <v>0</v>
      </c>
      <c r="M140" s="18"/>
      <c r="N140" s="18"/>
      <c r="O140" s="18"/>
      <c r="P140" s="18"/>
      <c r="Q140" s="18"/>
      <c r="R140" s="14">
        <f t="shared" si="20"/>
        <v>0</v>
      </c>
      <c r="S140" s="18"/>
      <c r="T140" s="18"/>
      <c r="U140" s="12">
        <f t="shared" si="32"/>
        <v>0</v>
      </c>
      <c r="V140" s="12">
        <f t="shared" si="33"/>
        <v>0</v>
      </c>
      <c r="W140" s="18"/>
      <c r="X140" s="19">
        <f t="shared" si="34"/>
        <v>0</v>
      </c>
      <c r="Y140" s="21"/>
      <c r="Z140" s="20"/>
    </row>
    <row r="141" spans="1:26" ht="18" customHeight="1" x14ac:dyDescent="0.2">
      <c r="A141" s="10">
        <v>7550000</v>
      </c>
      <c r="B141" s="11" t="s">
        <v>168</v>
      </c>
      <c r="C141" s="12"/>
      <c r="D141" s="13">
        <f>VLOOKUP($A141,'29.6'!$A$9:$W$200,23,0)</f>
        <v>0</v>
      </c>
      <c r="E141" s="13"/>
      <c r="F141" s="13"/>
      <c r="G141" s="13"/>
      <c r="H141" s="12"/>
      <c r="I141" s="13"/>
      <c r="J141" s="13"/>
      <c r="K141" s="13"/>
      <c r="L141" s="12">
        <f t="shared" si="35"/>
        <v>0</v>
      </c>
      <c r="M141" s="13"/>
      <c r="N141" s="13"/>
      <c r="O141" s="13"/>
      <c r="P141" s="13"/>
      <c r="Q141" s="13"/>
      <c r="R141" s="14">
        <f t="shared" si="20"/>
        <v>0</v>
      </c>
      <c r="S141" s="13"/>
      <c r="T141" s="13"/>
      <c r="U141" s="12"/>
      <c r="V141" s="12"/>
      <c r="W141" s="13"/>
      <c r="X141" s="12"/>
      <c r="Y141" s="21"/>
      <c r="Z141" s="20"/>
    </row>
    <row r="142" spans="1:26" ht="18" customHeight="1" x14ac:dyDescent="0.2">
      <c r="A142" s="16">
        <v>7520001</v>
      </c>
      <c r="B142" s="17" t="s">
        <v>169</v>
      </c>
      <c r="C142" s="18">
        <v>80000</v>
      </c>
      <c r="D142" s="13">
        <f>VLOOKUP($A142,'29.6'!$A$9:$W$200,23,0)</f>
        <v>0</v>
      </c>
      <c r="E142" s="18"/>
      <c r="F142" s="18"/>
      <c r="G142" s="18"/>
      <c r="H142" s="12">
        <f>SUM(E142:G142)</f>
        <v>0</v>
      </c>
      <c r="I142" s="18"/>
      <c r="J142" s="18"/>
      <c r="K142" s="18"/>
      <c r="L142" s="12">
        <f t="shared" si="35"/>
        <v>0</v>
      </c>
      <c r="M142" s="18"/>
      <c r="N142" s="18"/>
      <c r="O142" s="18"/>
      <c r="P142" s="18"/>
      <c r="Q142" s="18"/>
      <c r="R142" s="14">
        <f>SUM(M142:Q142)</f>
        <v>0</v>
      </c>
      <c r="S142" s="18"/>
      <c r="T142" s="18"/>
      <c r="U142" s="12">
        <f>S142+T142</f>
        <v>0</v>
      </c>
      <c r="V142" s="12">
        <f t="shared" ref="V142:V156" si="37">D142+H142-L142-R142-U142</f>
        <v>0</v>
      </c>
      <c r="W142" s="18"/>
      <c r="X142" s="19">
        <f>W142-V142</f>
        <v>0</v>
      </c>
      <c r="Y142" s="21"/>
      <c r="Z142" s="20"/>
    </row>
    <row r="143" spans="1:26" ht="18" customHeight="1" x14ac:dyDescent="0.2">
      <c r="A143" s="16">
        <v>7520012</v>
      </c>
      <c r="B143" s="17" t="s">
        <v>170</v>
      </c>
      <c r="C143" s="18">
        <v>80000</v>
      </c>
      <c r="D143" s="13">
        <f>VLOOKUP($A143,'29.6'!$A$9:$W$200,23,0)</f>
        <v>5</v>
      </c>
      <c r="E143" s="18"/>
      <c r="F143" s="18"/>
      <c r="G143" s="18"/>
      <c r="H143" s="12">
        <f>SUM(E143:G143)</f>
        <v>0</v>
      </c>
      <c r="I143" s="18"/>
      <c r="J143" s="18"/>
      <c r="K143" s="18"/>
      <c r="L143" s="12">
        <f t="shared" si="35"/>
        <v>0</v>
      </c>
      <c r="M143" s="18"/>
      <c r="N143" s="18"/>
      <c r="O143" s="18"/>
      <c r="P143" s="18"/>
      <c r="Q143" s="18"/>
      <c r="R143" s="14">
        <f>SUM(M143:Q143)</f>
        <v>0</v>
      </c>
      <c r="S143" s="18"/>
      <c r="T143" s="18"/>
      <c r="U143" s="12">
        <f>S143+T143</f>
        <v>0</v>
      </c>
      <c r="V143" s="12">
        <f t="shared" si="37"/>
        <v>5</v>
      </c>
      <c r="W143" s="18">
        <v>5</v>
      </c>
      <c r="X143" s="19">
        <f>W143-V143</f>
        <v>0</v>
      </c>
      <c r="Y143" s="21"/>
      <c r="Z143" s="20"/>
    </row>
    <row r="144" spans="1:26" ht="18" customHeight="1" x14ac:dyDescent="0.2">
      <c r="A144" s="16">
        <v>7520013</v>
      </c>
      <c r="B144" s="17" t="s">
        <v>171</v>
      </c>
      <c r="C144" s="18">
        <v>80000</v>
      </c>
      <c r="D144" s="13">
        <f>VLOOKUP($A144,'29.6'!$A$9:$W$200,23,0)</f>
        <v>10</v>
      </c>
      <c r="E144" s="18"/>
      <c r="F144" s="18"/>
      <c r="G144" s="18"/>
      <c r="H144" s="12">
        <f>SUM(E144:G144)</f>
        <v>0</v>
      </c>
      <c r="I144" s="18"/>
      <c r="J144" s="18"/>
      <c r="K144" s="18"/>
      <c r="L144" s="12">
        <f t="shared" si="35"/>
        <v>0</v>
      </c>
      <c r="M144" s="18"/>
      <c r="N144" s="18"/>
      <c r="O144" s="18"/>
      <c r="P144" s="18"/>
      <c r="Q144" s="18"/>
      <c r="R144" s="14">
        <f>SUM(M144:Q144)</f>
        <v>0</v>
      </c>
      <c r="S144" s="18"/>
      <c r="T144" s="18"/>
      <c r="U144" s="12">
        <f>S144+T144</f>
        <v>0</v>
      </c>
      <c r="V144" s="12">
        <f t="shared" si="37"/>
        <v>10</v>
      </c>
      <c r="W144" s="18">
        <v>10</v>
      </c>
      <c r="X144" s="19">
        <f>W144-V144</f>
        <v>0</v>
      </c>
      <c r="Y144" s="21"/>
      <c r="Z144" s="20"/>
    </row>
    <row r="145" spans="1:26" ht="18" customHeight="1" x14ac:dyDescent="0.2">
      <c r="A145" s="16">
        <v>7520014</v>
      </c>
      <c r="B145" s="17" t="s">
        <v>172</v>
      </c>
      <c r="C145" s="18">
        <v>5000</v>
      </c>
      <c r="D145" s="13">
        <f>VLOOKUP($A145,'29.6'!$A$9:$W$200,23,0)</f>
        <v>0</v>
      </c>
      <c r="E145" s="18"/>
      <c r="F145" s="18"/>
      <c r="G145" s="18"/>
      <c r="H145" s="12">
        <f>SUM(E145:G145)</f>
        <v>0</v>
      </c>
      <c r="I145" s="18"/>
      <c r="J145" s="18"/>
      <c r="K145" s="18"/>
      <c r="L145" s="12">
        <f t="shared" si="35"/>
        <v>0</v>
      </c>
      <c r="M145" s="18"/>
      <c r="N145" s="18"/>
      <c r="O145" s="18"/>
      <c r="P145" s="18"/>
      <c r="Q145" s="18"/>
      <c r="R145" s="14">
        <f>SUM(M145:Q145)</f>
        <v>0</v>
      </c>
      <c r="S145" s="18"/>
      <c r="T145" s="18"/>
      <c r="U145" s="12">
        <f>S145+T145</f>
        <v>0</v>
      </c>
      <c r="V145" s="12">
        <f t="shared" si="37"/>
        <v>0</v>
      </c>
      <c r="W145" s="18"/>
      <c r="X145" s="19">
        <f>W145-V145</f>
        <v>0</v>
      </c>
      <c r="Y145" s="21"/>
      <c r="Z145" s="20"/>
    </row>
    <row r="146" spans="1:26" ht="18" customHeight="1" x14ac:dyDescent="0.2">
      <c r="A146" s="16">
        <v>7550006</v>
      </c>
      <c r="B146" s="17" t="s">
        <v>173</v>
      </c>
      <c r="C146" s="18">
        <v>12000</v>
      </c>
      <c r="D146" s="13">
        <f>VLOOKUP($A146,'29.6'!$A$9:$W$200,23,0)</f>
        <v>0</v>
      </c>
      <c r="E146" s="18"/>
      <c r="F146" s="18"/>
      <c r="G146" s="18"/>
      <c r="H146" s="12">
        <f t="shared" si="31"/>
        <v>0</v>
      </c>
      <c r="I146" s="18"/>
      <c r="J146" s="18"/>
      <c r="K146" s="18"/>
      <c r="L146" s="12">
        <f t="shared" si="35"/>
        <v>0</v>
      </c>
      <c r="M146" s="18"/>
      <c r="N146" s="18"/>
      <c r="O146" s="18"/>
      <c r="P146" s="18"/>
      <c r="Q146" s="18"/>
      <c r="R146" s="14">
        <f t="shared" si="20"/>
        <v>0</v>
      </c>
      <c r="S146" s="18"/>
      <c r="T146" s="18"/>
      <c r="U146" s="12">
        <f t="shared" ref="U146:U156" si="38">S146+T146</f>
        <v>0</v>
      </c>
      <c r="V146" s="12">
        <f t="shared" si="37"/>
        <v>0</v>
      </c>
      <c r="W146" s="18"/>
      <c r="X146" s="19">
        <f t="shared" ref="X146:X156" si="39">W146-V146</f>
        <v>0</v>
      </c>
      <c r="Y146" s="21"/>
      <c r="Z146" s="20"/>
    </row>
    <row r="147" spans="1:26" ht="18" customHeight="1" x14ac:dyDescent="0.2">
      <c r="A147" s="16">
        <v>7550007</v>
      </c>
      <c r="B147" s="17" t="s">
        <v>174</v>
      </c>
      <c r="C147" s="18">
        <v>9000</v>
      </c>
      <c r="D147" s="13">
        <f>VLOOKUP($A147,'29.6'!$A$9:$W$200,23,0)</f>
        <v>0</v>
      </c>
      <c r="E147" s="18"/>
      <c r="F147" s="18"/>
      <c r="G147" s="18"/>
      <c r="H147" s="12">
        <f t="shared" si="31"/>
        <v>0</v>
      </c>
      <c r="I147" s="18"/>
      <c r="J147" s="18"/>
      <c r="K147" s="18"/>
      <c r="L147" s="12">
        <f t="shared" si="35"/>
        <v>0</v>
      </c>
      <c r="M147" s="18"/>
      <c r="N147" s="18"/>
      <c r="O147" s="18"/>
      <c r="P147" s="18"/>
      <c r="Q147" s="18"/>
      <c r="R147" s="14">
        <f t="shared" si="20"/>
        <v>0</v>
      </c>
      <c r="S147" s="18"/>
      <c r="T147" s="18"/>
      <c r="U147" s="12">
        <f t="shared" si="38"/>
        <v>0</v>
      </c>
      <c r="V147" s="12">
        <f t="shared" si="37"/>
        <v>0</v>
      </c>
      <c r="W147" s="18"/>
      <c r="X147" s="19">
        <f t="shared" si="39"/>
        <v>0</v>
      </c>
      <c r="Y147" s="21"/>
      <c r="Z147" s="20"/>
    </row>
    <row r="148" spans="1:26" ht="18" customHeight="1" x14ac:dyDescent="0.2">
      <c r="A148" s="16">
        <v>7550008</v>
      </c>
      <c r="B148" s="17" t="s">
        <v>175</v>
      </c>
      <c r="C148" s="18">
        <v>21000</v>
      </c>
      <c r="D148" s="13">
        <f>VLOOKUP($A148,'29.6'!$A$9:$W$200,23,0)</f>
        <v>9</v>
      </c>
      <c r="E148" s="18"/>
      <c r="F148" s="18"/>
      <c r="G148" s="18"/>
      <c r="H148" s="12">
        <f t="shared" si="31"/>
        <v>0</v>
      </c>
      <c r="I148" s="18"/>
      <c r="J148" s="18"/>
      <c r="K148" s="18"/>
      <c r="L148" s="12">
        <f t="shared" si="35"/>
        <v>0</v>
      </c>
      <c r="M148" s="18"/>
      <c r="N148" s="18"/>
      <c r="O148" s="18"/>
      <c r="P148" s="18"/>
      <c r="Q148" s="18"/>
      <c r="R148" s="14">
        <f t="shared" si="20"/>
        <v>0</v>
      </c>
      <c r="S148" s="18"/>
      <c r="T148" s="18"/>
      <c r="U148" s="12">
        <f t="shared" si="38"/>
        <v>0</v>
      </c>
      <c r="V148" s="12">
        <f t="shared" si="37"/>
        <v>9</v>
      </c>
      <c r="W148" s="18">
        <v>9</v>
      </c>
      <c r="X148" s="19">
        <f t="shared" si="39"/>
        <v>0</v>
      </c>
      <c r="Y148" s="21"/>
      <c r="Z148" s="20"/>
    </row>
    <row r="149" spans="1:26" ht="18" customHeight="1" x14ac:dyDescent="0.2">
      <c r="A149" s="16">
        <v>7550011</v>
      </c>
      <c r="B149" s="17" t="s">
        <v>176</v>
      </c>
      <c r="C149" s="18">
        <v>16000</v>
      </c>
      <c r="D149" s="13">
        <f>VLOOKUP($A149,'29.6'!$A$9:$W$200,23,0)</f>
        <v>8</v>
      </c>
      <c r="E149" s="18"/>
      <c r="F149" s="18"/>
      <c r="G149" s="18"/>
      <c r="H149" s="12">
        <f t="shared" si="31"/>
        <v>0</v>
      </c>
      <c r="I149" s="18"/>
      <c r="J149" s="18"/>
      <c r="K149" s="18"/>
      <c r="L149" s="12">
        <f t="shared" si="35"/>
        <v>0</v>
      </c>
      <c r="M149" s="18"/>
      <c r="N149" s="18"/>
      <c r="O149" s="18"/>
      <c r="P149" s="18"/>
      <c r="Q149" s="18"/>
      <c r="R149" s="14">
        <f t="shared" si="20"/>
        <v>0</v>
      </c>
      <c r="S149" s="18"/>
      <c r="T149" s="18"/>
      <c r="U149" s="12">
        <f t="shared" si="38"/>
        <v>0</v>
      </c>
      <c r="V149" s="12">
        <f t="shared" si="37"/>
        <v>8</v>
      </c>
      <c r="W149" s="18">
        <v>8</v>
      </c>
      <c r="X149" s="19">
        <f t="shared" si="39"/>
        <v>0</v>
      </c>
      <c r="Y149" s="21"/>
      <c r="Z149" s="20"/>
    </row>
    <row r="150" spans="1:26" ht="18" customHeight="1" x14ac:dyDescent="0.2">
      <c r="A150" s="16">
        <v>7550012</v>
      </c>
      <c r="B150" s="17" t="s">
        <v>177</v>
      </c>
      <c r="C150" s="18">
        <v>24000</v>
      </c>
      <c r="D150" s="13">
        <f>VLOOKUP($A150,'29.6'!$A$9:$W$200,23,0)</f>
        <v>4</v>
      </c>
      <c r="E150" s="18"/>
      <c r="F150" s="18"/>
      <c r="G150" s="18"/>
      <c r="H150" s="12">
        <f t="shared" si="31"/>
        <v>0</v>
      </c>
      <c r="I150" s="18"/>
      <c r="J150" s="18"/>
      <c r="K150" s="18"/>
      <c r="L150" s="12">
        <f t="shared" si="35"/>
        <v>0</v>
      </c>
      <c r="M150" s="18"/>
      <c r="N150" s="18"/>
      <c r="O150" s="18"/>
      <c r="P150" s="18"/>
      <c r="Q150" s="18"/>
      <c r="R150" s="14">
        <f t="shared" si="20"/>
        <v>0</v>
      </c>
      <c r="S150" s="18"/>
      <c r="T150" s="18"/>
      <c r="U150" s="12">
        <f t="shared" si="38"/>
        <v>0</v>
      </c>
      <c r="V150" s="12">
        <f t="shared" si="37"/>
        <v>4</v>
      </c>
      <c r="W150" s="18">
        <v>4</v>
      </c>
      <c r="X150" s="19">
        <f t="shared" si="39"/>
        <v>0</v>
      </c>
      <c r="Y150" s="21"/>
      <c r="Z150" s="20"/>
    </row>
    <row r="151" spans="1:26" ht="18" customHeight="1" x14ac:dyDescent="0.2">
      <c r="A151" s="16">
        <v>7550015</v>
      </c>
      <c r="B151" s="17" t="s">
        <v>178</v>
      </c>
      <c r="C151" s="18">
        <v>14000</v>
      </c>
      <c r="D151" s="13">
        <f>VLOOKUP($A151,'29.6'!$A$9:$W$200,23,0)</f>
        <v>4</v>
      </c>
      <c r="E151" s="18"/>
      <c r="F151" s="18"/>
      <c r="G151" s="18"/>
      <c r="H151" s="12">
        <f t="shared" si="31"/>
        <v>0</v>
      </c>
      <c r="I151" s="18"/>
      <c r="J151" s="18"/>
      <c r="K151" s="18"/>
      <c r="L151" s="12">
        <f t="shared" si="35"/>
        <v>0</v>
      </c>
      <c r="M151" s="18"/>
      <c r="N151" s="18"/>
      <c r="O151" s="18"/>
      <c r="P151" s="18"/>
      <c r="Q151" s="18"/>
      <c r="R151" s="14">
        <f t="shared" si="20"/>
        <v>0</v>
      </c>
      <c r="S151" s="18"/>
      <c r="T151" s="18"/>
      <c r="U151" s="12">
        <f t="shared" si="38"/>
        <v>0</v>
      </c>
      <c r="V151" s="12">
        <f t="shared" si="37"/>
        <v>4</v>
      </c>
      <c r="W151" s="18">
        <v>4</v>
      </c>
      <c r="X151" s="19">
        <f t="shared" si="39"/>
        <v>0</v>
      </c>
      <c r="Y151" s="21"/>
      <c r="Z151" s="20"/>
    </row>
    <row r="152" spans="1:26" ht="18" customHeight="1" x14ac:dyDescent="0.2">
      <c r="A152" s="16">
        <v>7550016</v>
      </c>
      <c r="B152" s="17" t="s">
        <v>179</v>
      </c>
      <c r="C152" s="18">
        <v>14000</v>
      </c>
      <c r="D152" s="13">
        <f>VLOOKUP($A152,'29.6'!$A$9:$W$200,23,0)</f>
        <v>2</v>
      </c>
      <c r="E152" s="18"/>
      <c r="F152" s="18"/>
      <c r="G152" s="18"/>
      <c r="H152" s="12">
        <f t="shared" si="31"/>
        <v>0</v>
      </c>
      <c r="I152" s="18"/>
      <c r="J152" s="18"/>
      <c r="K152" s="18"/>
      <c r="L152" s="12">
        <f t="shared" si="35"/>
        <v>0</v>
      </c>
      <c r="M152" s="18"/>
      <c r="N152" s="18"/>
      <c r="O152" s="18"/>
      <c r="P152" s="18"/>
      <c r="Q152" s="18"/>
      <c r="R152" s="14">
        <f t="shared" si="20"/>
        <v>0</v>
      </c>
      <c r="S152" s="18"/>
      <c r="T152" s="18"/>
      <c r="U152" s="12">
        <f t="shared" si="38"/>
        <v>0</v>
      </c>
      <c r="V152" s="12">
        <f t="shared" si="37"/>
        <v>2</v>
      </c>
      <c r="W152" s="18">
        <v>2</v>
      </c>
      <c r="X152" s="19">
        <f t="shared" si="39"/>
        <v>0</v>
      </c>
      <c r="Y152" s="21"/>
      <c r="Z152" s="20"/>
    </row>
    <row r="153" spans="1:26" ht="18" customHeight="1" x14ac:dyDescent="0.2">
      <c r="A153" s="16">
        <v>7550017</v>
      </c>
      <c r="B153" s="17" t="s">
        <v>180</v>
      </c>
      <c r="C153" s="18">
        <v>14000</v>
      </c>
      <c r="D153" s="13">
        <f>VLOOKUP($A153,'29.6'!$A$9:$W$200,23,0)</f>
        <v>3</v>
      </c>
      <c r="E153" s="18"/>
      <c r="F153" s="18"/>
      <c r="G153" s="18"/>
      <c r="H153" s="12">
        <f t="shared" si="31"/>
        <v>0</v>
      </c>
      <c r="I153" s="18"/>
      <c r="J153" s="18"/>
      <c r="K153" s="18"/>
      <c r="L153" s="12">
        <f t="shared" si="35"/>
        <v>0</v>
      </c>
      <c r="M153" s="18"/>
      <c r="N153" s="18"/>
      <c r="O153" s="18"/>
      <c r="P153" s="18"/>
      <c r="Q153" s="18"/>
      <c r="R153" s="14">
        <f t="shared" si="20"/>
        <v>0</v>
      </c>
      <c r="S153" s="18"/>
      <c r="T153" s="18"/>
      <c r="U153" s="12">
        <f t="shared" si="38"/>
        <v>0</v>
      </c>
      <c r="V153" s="12">
        <f t="shared" si="37"/>
        <v>3</v>
      </c>
      <c r="W153" s="18">
        <v>3</v>
      </c>
      <c r="X153" s="19">
        <f t="shared" si="39"/>
        <v>0</v>
      </c>
      <c r="Y153" s="21"/>
      <c r="Z153" s="20"/>
    </row>
    <row r="154" spans="1:26" ht="18" customHeight="1" x14ac:dyDescent="0.2">
      <c r="A154" s="16">
        <v>7550019</v>
      </c>
      <c r="B154" s="17" t="s">
        <v>181</v>
      </c>
      <c r="C154" s="18">
        <v>10000</v>
      </c>
      <c r="D154" s="13">
        <f>VLOOKUP($A154,'29.6'!$A$9:$W$200,23,0)</f>
        <v>43</v>
      </c>
      <c r="E154" s="18"/>
      <c r="F154" s="18"/>
      <c r="G154" s="18"/>
      <c r="H154" s="12">
        <f t="shared" si="31"/>
        <v>0</v>
      </c>
      <c r="I154" s="18">
        <v>7</v>
      </c>
      <c r="J154" s="18"/>
      <c r="K154" s="18"/>
      <c r="L154" s="12">
        <f t="shared" si="35"/>
        <v>7</v>
      </c>
      <c r="M154" s="18"/>
      <c r="N154" s="18"/>
      <c r="O154" s="18"/>
      <c r="P154" s="18"/>
      <c r="Q154" s="18"/>
      <c r="R154" s="14">
        <f t="shared" si="20"/>
        <v>0</v>
      </c>
      <c r="S154" s="18"/>
      <c r="T154" s="18"/>
      <c r="U154" s="12">
        <f t="shared" si="38"/>
        <v>0</v>
      </c>
      <c r="V154" s="12">
        <f t="shared" si="37"/>
        <v>36</v>
      </c>
      <c r="W154" s="18">
        <v>36</v>
      </c>
      <c r="X154" s="19">
        <f t="shared" si="39"/>
        <v>0</v>
      </c>
      <c r="Y154" s="21"/>
      <c r="Z154" s="20"/>
    </row>
    <row r="155" spans="1:26" ht="18" customHeight="1" x14ac:dyDescent="0.2">
      <c r="A155" s="16">
        <v>7550026</v>
      </c>
      <c r="B155" s="17" t="s">
        <v>182</v>
      </c>
      <c r="C155" s="18">
        <v>26000</v>
      </c>
      <c r="D155" s="13">
        <f>VLOOKUP($A155,'29.6'!$A$9:$W$200,23,0)</f>
        <v>6</v>
      </c>
      <c r="E155" s="18"/>
      <c r="F155" s="18"/>
      <c r="G155" s="18"/>
      <c r="H155" s="12">
        <f t="shared" si="31"/>
        <v>0</v>
      </c>
      <c r="I155" s="18">
        <v>3</v>
      </c>
      <c r="J155" s="18"/>
      <c r="K155" s="18"/>
      <c r="L155" s="12">
        <f t="shared" si="35"/>
        <v>3</v>
      </c>
      <c r="M155" s="18"/>
      <c r="N155" s="18"/>
      <c r="O155" s="18"/>
      <c r="P155" s="18"/>
      <c r="Q155" s="18"/>
      <c r="R155" s="14">
        <f t="shared" si="20"/>
        <v>0</v>
      </c>
      <c r="S155" s="18"/>
      <c r="T155" s="18"/>
      <c r="U155" s="12">
        <f t="shared" si="38"/>
        <v>0</v>
      </c>
      <c r="V155" s="12">
        <f t="shared" si="37"/>
        <v>3</v>
      </c>
      <c r="W155" s="18">
        <v>3</v>
      </c>
      <c r="X155" s="19">
        <f t="shared" si="39"/>
        <v>0</v>
      </c>
      <c r="Y155" s="21"/>
      <c r="Z155" s="20"/>
    </row>
    <row r="156" spans="1:26" ht="18" customHeight="1" x14ac:dyDescent="0.2">
      <c r="A156" s="16">
        <v>4551001</v>
      </c>
      <c r="B156" s="17" t="s">
        <v>227</v>
      </c>
      <c r="C156" s="18">
        <v>15000</v>
      </c>
      <c r="D156" s="13">
        <f>VLOOKUP($A156,'29.6'!$A$9:$W$200,23,0)</f>
        <v>0</v>
      </c>
      <c r="E156" s="18"/>
      <c r="F156" s="18"/>
      <c r="G156" s="18"/>
      <c r="H156" s="12">
        <f t="shared" si="31"/>
        <v>0</v>
      </c>
      <c r="I156" s="18"/>
      <c r="J156" s="18"/>
      <c r="K156" s="18"/>
      <c r="L156" s="12">
        <f t="shared" si="35"/>
        <v>0</v>
      </c>
      <c r="M156" s="18"/>
      <c r="N156" s="18"/>
      <c r="O156" s="18"/>
      <c r="P156" s="18"/>
      <c r="Q156" s="18"/>
      <c r="R156" s="14">
        <f t="shared" ref="R156:R198" si="40">SUM(M156:Q156)</f>
        <v>0</v>
      </c>
      <c r="S156" s="18"/>
      <c r="T156" s="18"/>
      <c r="U156" s="12">
        <f t="shared" si="38"/>
        <v>0</v>
      </c>
      <c r="V156" s="12">
        <f t="shared" si="37"/>
        <v>0</v>
      </c>
      <c r="W156" s="18"/>
      <c r="X156" s="19">
        <f t="shared" si="39"/>
        <v>0</v>
      </c>
      <c r="Y156" s="21"/>
      <c r="Z156" s="20"/>
    </row>
    <row r="157" spans="1:26" ht="18" customHeight="1" x14ac:dyDescent="0.2">
      <c r="A157" s="10">
        <v>5500000</v>
      </c>
      <c r="B157" s="11" t="s">
        <v>183</v>
      </c>
      <c r="C157" s="12"/>
      <c r="D157" s="13">
        <f>VLOOKUP($A157,'29.6'!$A$9:$W$200,23,0)</f>
        <v>0</v>
      </c>
      <c r="E157" s="13"/>
      <c r="F157" s="13"/>
      <c r="G157" s="13"/>
      <c r="H157" s="12"/>
      <c r="I157" s="13"/>
      <c r="J157" s="13"/>
      <c r="K157" s="13"/>
      <c r="L157" s="12">
        <f t="shared" si="35"/>
        <v>0</v>
      </c>
      <c r="M157" s="13"/>
      <c r="N157" s="13"/>
      <c r="O157" s="13"/>
      <c r="P157" s="13"/>
      <c r="Q157" s="13"/>
      <c r="R157" s="14">
        <f t="shared" si="40"/>
        <v>0</v>
      </c>
      <c r="S157" s="13"/>
      <c r="T157" s="13"/>
      <c r="U157" s="12"/>
      <c r="V157" s="12"/>
      <c r="W157" s="13"/>
      <c r="X157" s="12"/>
      <c r="Y157" s="21"/>
      <c r="Z157" s="20"/>
    </row>
    <row r="158" spans="1:26" s="27" customFormat="1" ht="18" customHeight="1" x14ac:dyDescent="0.2">
      <c r="A158" s="16">
        <v>5500044</v>
      </c>
      <c r="B158" s="23" t="s">
        <v>184</v>
      </c>
      <c r="C158" s="24">
        <v>28000</v>
      </c>
      <c r="D158" s="13">
        <f>VLOOKUP($A158,'29.6'!$A$9:$W$200,23,0)</f>
        <v>0</v>
      </c>
      <c r="E158" s="18">
        <v>8</v>
      </c>
      <c r="F158" s="18"/>
      <c r="G158" s="18"/>
      <c r="H158" s="12">
        <f t="shared" ref="H158:H197" si="41">SUM(E158:G158)</f>
        <v>8</v>
      </c>
      <c r="I158" s="18">
        <v>8</v>
      </c>
      <c r="J158" s="18"/>
      <c r="K158" s="18"/>
      <c r="L158" s="12">
        <f t="shared" si="35"/>
        <v>8</v>
      </c>
      <c r="M158" s="18"/>
      <c r="N158" s="18"/>
      <c r="O158" s="18"/>
      <c r="P158" s="18"/>
      <c r="Q158" s="18"/>
      <c r="R158" s="14">
        <f t="shared" si="40"/>
        <v>0</v>
      </c>
      <c r="S158" s="18"/>
      <c r="T158" s="18"/>
      <c r="U158" s="12">
        <f t="shared" ref="U158:U184" si="42">S158+T158</f>
        <v>0</v>
      </c>
      <c r="V158" s="12">
        <f t="shared" ref="V158:V197" si="43">D158+H158-L158-R158-U158</f>
        <v>0</v>
      </c>
      <c r="W158" s="18"/>
      <c r="X158" s="19">
        <f t="shared" ref="X158:X184" si="44">W158-V158</f>
        <v>0</v>
      </c>
      <c r="Y158" s="25"/>
      <c r="Z158" s="26"/>
    </row>
    <row r="159" spans="1:26" s="27" customFormat="1" ht="18" customHeight="1" x14ac:dyDescent="0.2">
      <c r="A159" s="16">
        <v>5500045</v>
      </c>
      <c r="B159" s="23" t="s">
        <v>185</v>
      </c>
      <c r="C159" s="24">
        <v>30000</v>
      </c>
      <c r="D159" s="13">
        <f>VLOOKUP($A159,'29.6'!$A$9:$W$200,23,0)</f>
        <v>0</v>
      </c>
      <c r="E159" s="18">
        <v>2</v>
      </c>
      <c r="F159" s="18"/>
      <c r="G159" s="18"/>
      <c r="H159" s="12">
        <f t="shared" si="41"/>
        <v>2</v>
      </c>
      <c r="I159" s="18">
        <v>2</v>
      </c>
      <c r="J159" s="18"/>
      <c r="K159" s="18"/>
      <c r="L159" s="12">
        <f t="shared" si="35"/>
        <v>2</v>
      </c>
      <c r="M159" s="18"/>
      <c r="N159" s="18"/>
      <c r="O159" s="18"/>
      <c r="P159" s="18"/>
      <c r="Q159" s="18"/>
      <c r="R159" s="14">
        <f t="shared" si="40"/>
        <v>0</v>
      </c>
      <c r="S159" s="18"/>
      <c r="T159" s="18"/>
      <c r="U159" s="12">
        <f t="shared" si="42"/>
        <v>0</v>
      </c>
      <c r="V159" s="12">
        <f t="shared" si="43"/>
        <v>0</v>
      </c>
      <c r="W159" s="18"/>
      <c r="X159" s="19">
        <f t="shared" si="44"/>
        <v>0</v>
      </c>
      <c r="Y159" s="25"/>
      <c r="Z159" s="26"/>
    </row>
    <row r="160" spans="1:26" ht="18" customHeight="1" x14ac:dyDescent="0.2">
      <c r="A160" s="16">
        <v>5500063</v>
      </c>
      <c r="B160" s="17" t="s">
        <v>186</v>
      </c>
      <c r="C160" s="18">
        <v>21000</v>
      </c>
      <c r="D160" s="13">
        <f>VLOOKUP($A160,'29.6'!$A$9:$W$200,23,0)</f>
        <v>0</v>
      </c>
      <c r="E160" s="18">
        <v>6</v>
      </c>
      <c r="F160" s="18"/>
      <c r="G160" s="18"/>
      <c r="H160" s="12">
        <f t="shared" si="41"/>
        <v>6</v>
      </c>
      <c r="I160" s="18">
        <v>6</v>
      </c>
      <c r="J160" s="18"/>
      <c r="K160" s="18"/>
      <c r="L160" s="12">
        <f t="shared" si="35"/>
        <v>6</v>
      </c>
      <c r="M160" s="18"/>
      <c r="N160" s="18"/>
      <c r="O160" s="18"/>
      <c r="P160" s="18"/>
      <c r="Q160" s="18"/>
      <c r="R160" s="14">
        <f t="shared" si="40"/>
        <v>0</v>
      </c>
      <c r="S160" s="18"/>
      <c r="T160" s="18"/>
      <c r="U160" s="12">
        <f t="shared" si="42"/>
        <v>0</v>
      </c>
      <c r="V160" s="12">
        <f t="shared" si="43"/>
        <v>0</v>
      </c>
      <c r="W160" s="18"/>
      <c r="X160" s="19">
        <f t="shared" si="44"/>
        <v>0</v>
      </c>
      <c r="Y160" s="21"/>
      <c r="Z160" s="20"/>
    </row>
    <row r="161" spans="1:26" ht="18" customHeight="1" x14ac:dyDescent="0.2">
      <c r="A161" s="16">
        <v>5500064</v>
      </c>
      <c r="B161" s="17" t="s">
        <v>187</v>
      </c>
      <c r="C161" s="18">
        <v>26000</v>
      </c>
      <c r="D161" s="13">
        <f>VLOOKUP($A161,'29.6'!$A$9:$W$200,23,0)</f>
        <v>0</v>
      </c>
      <c r="E161" s="18"/>
      <c r="F161" s="18"/>
      <c r="G161" s="18"/>
      <c r="H161" s="12">
        <f t="shared" si="41"/>
        <v>0</v>
      </c>
      <c r="I161" s="18"/>
      <c r="J161" s="18"/>
      <c r="K161" s="18"/>
      <c r="L161" s="12">
        <f t="shared" si="35"/>
        <v>0</v>
      </c>
      <c r="M161" s="18"/>
      <c r="N161" s="18"/>
      <c r="O161" s="18"/>
      <c r="P161" s="18"/>
      <c r="Q161" s="18"/>
      <c r="R161" s="14">
        <f t="shared" si="40"/>
        <v>0</v>
      </c>
      <c r="S161" s="18"/>
      <c r="T161" s="18"/>
      <c r="U161" s="12">
        <f t="shared" si="42"/>
        <v>0</v>
      </c>
      <c r="V161" s="12">
        <f t="shared" si="43"/>
        <v>0</v>
      </c>
      <c r="W161" s="18"/>
      <c r="X161" s="19">
        <f t="shared" si="44"/>
        <v>0</v>
      </c>
      <c r="Y161" s="21"/>
      <c r="Z161" s="20"/>
    </row>
    <row r="162" spans="1:26" ht="18" customHeight="1" x14ac:dyDescent="0.2">
      <c r="A162" s="16">
        <v>5500065</v>
      </c>
      <c r="B162" s="17" t="s">
        <v>188</v>
      </c>
      <c r="C162" s="18">
        <v>24000</v>
      </c>
      <c r="D162" s="13">
        <f>VLOOKUP($A162,'29.6'!$A$9:$W$200,23,0)</f>
        <v>0</v>
      </c>
      <c r="E162" s="18"/>
      <c r="F162" s="18"/>
      <c r="G162" s="18"/>
      <c r="H162" s="12">
        <f t="shared" si="41"/>
        <v>0</v>
      </c>
      <c r="I162" s="18"/>
      <c r="J162" s="18"/>
      <c r="K162" s="18"/>
      <c r="L162" s="12">
        <f t="shared" si="35"/>
        <v>0</v>
      </c>
      <c r="M162" s="18"/>
      <c r="N162" s="18"/>
      <c r="O162" s="18"/>
      <c r="P162" s="18"/>
      <c r="Q162" s="18"/>
      <c r="R162" s="14">
        <f t="shared" si="40"/>
        <v>0</v>
      </c>
      <c r="S162" s="18"/>
      <c r="T162" s="18"/>
      <c r="U162" s="12">
        <f t="shared" si="42"/>
        <v>0</v>
      </c>
      <c r="V162" s="12">
        <f t="shared" si="43"/>
        <v>0</v>
      </c>
      <c r="W162" s="18"/>
      <c r="X162" s="19">
        <f t="shared" si="44"/>
        <v>0</v>
      </c>
      <c r="Y162" s="21"/>
      <c r="Z162" s="20"/>
    </row>
    <row r="163" spans="1:26" ht="18" customHeight="1" x14ac:dyDescent="0.2">
      <c r="A163" s="16">
        <v>5500066</v>
      </c>
      <c r="B163" s="17" t="s">
        <v>189</v>
      </c>
      <c r="C163" s="18">
        <v>32000</v>
      </c>
      <c r="D163" s="13">
        <f>VLOOKUP($A163,'29.6'!$A$9:$W$200,23,0)</f>
        <v>0</v>
      </c>
      <c r="E163" s="18"/>
      <c r="F163" s="18"/>
      <c r="G163" s="18"/>
      <c r="H163" s="12">
        <f t="shared" si="41"/>
        <v>0</v>
      </c>
      <c r="I163" s="18"/>
      <c r="J163" s="18"/>
      <c r="K163" s="18"/>
      <c r="L163" s="12">
        <f t="shared" si="35"/>
        <v>0</v>
      </c>
      <c r="M163" s="18"/>
      <c r="N163" s="18"/>
      <c r="O163" s="18"/>
      <c r="P163" s="18"/>
      <c r="Q163" s="18"/>
      <c r="R163" s="14">
        <f t="shared" si="40"/>
        <v>0</v>
      </c>
      <c r="S163" s="18"/>
      <c r="T163" s="18"/>
      <c r="U163" s="12">
        <f t="shared" si="42"/>
        <v>0</v>
      </c>
      <c r="V163" s="12">
        <f t="shared" si="43"/>
        <v>0</v>
      </c>
      <c r="W163" s="18"/>
      <c r="X163" s="19">
        <f t="shared" si="44"/>
        <v>0</v>
      </c>
      <c r="Y163" s="21"/>
      <c r="Z163" s="20"/>
    </row>
    <row r="164" spans="1:26" ht="18" customHeight="1" x14ac:dyDescent="0.2">
      <c r="A164" s="16">
        <v>5510070</v>
      </c>
      <c r="B164" s="17" t="s">
        <v>190</v>
      </c>
      <c r="C164" s="18">
        <v>28000</v>
      </c>
      <c r="D164" s="13">
        <f>VLOOKUP($A164,'29.6'!$A$9:$W$200,23,0)</f>
        <v>0</v>
      </c>
      <c r="E164" s="18">
        <v>7</v>
      </c>
      <c r="F164" s="18"/>
      <c r="G164" s="18"/>
      <c r="H164" s="12">
        <f t="shared" si="41"/>
        <v>7</v>
      </c>
      <c r="I164" s="18">
        <v>7</v>
      </c>
      <c r="J164" s="18"/>
      <c r="K164" s="18"/>
      <c r="L164" s="12">
        <f t="shared" si="35"/>
        <v>7</v>
      </c>
      <c r="M164" s="18"/>
      <c r="N164" s="18"/>
      <c r="O164" s="18"/>
      <c r="P164" s="18"/>
      <c r="Q164" s="18"/>
      <c r="R164" s="14">
        <f t="shared" si="40"/>
        <v>0</v>
      </c>
      <c r="S164" s="18"/>
      <c r="T164" s="18"/>
      <c r="U164" s="12">
        <f t="shared" si="42"/>
        <v>0</v>
      </c>
      <c r="V164" s="12">
        <f t="shared" si="43"/>
        <v>0</v>
      </c>
      <c r="W164" s="18"/>
      <c r="X164" s="19">
        <f t="shared" si="44"/>
        <v>0</v>
      </c>
      <c r="Y164" s="21"/>
      <c r="Z164" s="20"/>
    </row>
    <row r="165" spans="1:26" ht="18" customHeight="1" x14ac:dyDescent="0.2">
      <c r="A165" s="16">
        <v>5510072</v>
      </c>
      <c r="B165" s="17" t="s">
        <v>191</v>
      </c>
      <c r="C165" s="18">
        <v>29000</v>
      </c>
      <c r="D165" s="13">
        <f>VLOOKUP($A165,'29.6'!$A$9:$W$200,23,0)</f>
        <v>0</v>
      </c>
      <c r="E165" s="18"/>
      <c r="F165" s="18"/>
      <c r="G165" s="18"/>
      <c r="H165" s="12">
        <f t="shared" si="41"/>
        <v>0</v>
      </c>
      <c r="I165" s="18"/>
      <c r="J165" s="18"/>
      <c r="K165" s="18"/>
      <c r="L165" s="12">
        <f t="shared" si="35"/>
        <v>0</v>
      </c>
      <c r="M165" s="18"/>
      <c r="N165" s="18"/>
      <c r="O165" s="18"/>
      <c r="P165" s="18"/>
      <c r="Q165" s="18"/>
      <c r="R165" s="14">
        <f t="shared" si="40"/>
        <v>0</v>
      </c>
      <c r="S165" s="18"/>
      <c r="T165" s="18"/>
      <c r="U165" s="12">
        <f t="shared" si="42"/>
        <v>0</v>
      </c>
      <c r="V165" s="12">
        <f t="shared" si="43"/>
        <v>0</v>
      </c>
      <c r="W165" s="18"/>
      <c r="X165" s="19">
        <f t="shared" si="44"/>
        <v>0</v>
      </c>
      <c r="Y165" s="21"/>
      <c r="Z165" s="20"/>
    </row>
    <row r="166" spans="1:26" ht="18" customHeight="1" x14ac:dyDescent="0.2">
      <c r="A166" s="16">
        <v>5510074</v>
      </c>
      <c r="B166" s="17" t="s">
        <v>192</v>
      </c>
      <c r="C166" s="18">
        <v>30000</v>
      </c>
      <c r="D166" s="13">
        <f>VLOOKUP($A166,'29.6'!$A$9:$W$200,23,0)</f>
        <v>0</v>
      </c>
      <c r="E166" s="18">
        <v>7</v>
      </c>
      <c r="F166" s="18"/>
      <c r="G166" s="18"/>
      <c r="H166" s="12">
        <f t="shared" si="41"/>
        <v>7</v>
      </c>
      <c r="I166" s="18">
        <v>7</v>
      </c>
      <c r="J166" s="18"/>
      <c r="K166" s="18"/>
      <c r="L166" s="12">
        <f t="shared" si="35"/>
        <v>7</v>
      </c>
      <c r="M166" s="18"/>
      <c r="N166" s="18"/>
      <c r="O166" s="18"/>
      <c r="P166" s="18"/>
      <c r="Q166" s="18"/>
      <c r="R166" s="14">
        <f t="shared" si="40"/>
        <v>0</v>
      </c>
      <c r="S166" s="18"/>
      <c r="T166" s="18"/>
      <c r="U166" s="12">
        <f t="shared" si="42"/>
        <v>0</v>
      </c>
      <c r="V166" s="12">
        <f t="shared" si="43"/>
        <v>0</v>
      </c>
      <c r="W166" s="18"/>
      <c r="X166" s="19">
        <f t="shared" si="44"/>
        <v>0</v>
      </c>
      <c r="Y166" s="21"/>
      <c r="Z166" s="20"/>
    </row>
    <row r="167" spans="1:26" ht="18" customHeight="1" x14ac:dyDescent="0.2">
      <c r="A167" s="16">
        <v>5520002</v>
      </c>
      <c r="B167" s="17" t="s">
        <v>193</v>
      </c>
      <c r="C167" s="18">
        <v>34000</v>
      </c>
      <c r="D167" s="13">
        <f>VLOOKUP($A167,'29.6'!$A$9:$W$200,23,0)</f>
        <v>0</v>
      </c>
      <c r="E167" s="18">
        <v>2</v>
      </c>
      <c r="F167" s="18"/>
      <c r="G167" s="18"/>
      <c r="H167" s="12">
        <f>SUM(E167:G167)</f>
        <v>2</v>
      </c>
      <c r="I167" s="18">
        <v>2</v>
      </c>
      <c r="J167" s="18"/>
      <c r="K167" s="18"/>
      <c r="L167" s="12">
        <f t="shared" si="35"/>
        <v>2</v>
      </c>
      <c r="M167" s="18"/>
      <c r="N167" s="18"/>
      <c r="O167" s="18"/>
      <c r="P167" s="18"/>
      <c r="Q167" s="18"/>
      <c r="R167" s="14">
        <f>SUM(M167:Q167)</f>
        <v>0</v>
      </c>
      <c r="S167" s="18"/>
      <c r="T167" s="18"/>
      <c r="U167" s="12">
        <f>S167+T167</f>
        <v>0</v>
      </c>
      <c r="V167" s="12">
        <f t="shared" si="43"/>
        <v>0</v>
      </c>
      <c r="W167" s="18"/>
      <c r="X167" s="19">
        <f>W167-V167</f>
        <v>0</v>
      </c>
      <c r="Y167" s="21"/>
      <c r="Z167" s="20"/>
    </row>
    <row r="168" spans="1:26" ht="18" customHeight="1" x14ac:dyDescent="0.2">
      <c r="A168" s="16">
        <v>5520003</v>
      </c>
      <c r="B168" s="17" t="s">
        <v>194</v>
      </c>
      <c r="C168" s="18">
        <v>34000</v>
      </c>
      <c r="D168" s="13">
        <f>VLOOKUP($A168,'29.6'!$A$9:$W$200,23,0)</f>
        <v>0</v>
      </c>
      <c r="E168" s="18"/>
      <c r="F168" s="18"/>
      <c r="G168" s="18"/>
      <c r="H168" s="12">
        <f>SUM(E168:G168)</f>
        <v>0</v>
      </c>
      <c r="I168" s="18"/>
      <c r="J168" s="18"/>
      <c r="K168" s="18"/>
      <c r="L168" s="12">
        <f t="shared" si="35"/>
        <v>0</v>
      </c>
      <c r="M168" s="18"/>
      <c r="N168" s="18"/>
      <c r="O168" s="18"/>
      <c r="P168" s="18"/>
      <c r="Q168" s="18"/>
      <c r="R168" s="14">
        <f>SUM(M168:Q168)</f>
        <v>0</v>
      </c>
      <c r="S168" s="18"/>
      <c r="T168" s="18"/>
      <c r="U168" s="12">
        <f>S168+T168</f>
        <v>0</v>
      </c>
      <c r="V168" s="12">
        <f t="shared" si="43"/>
        <v>0</v>
      </c>
      <c r="W168" s="18"/>
      <c r="X168" s="19">
        <f>W168-V168</f>
        <v>0</v>
      </c>
      <c r="Y168" s="21"/>
      <c r="Z168" s="20"/>
    </row>
    <row r="169" spans="1:26" ht="18" customHeight="1" x14ac:dyDescent="0.2">
      <c r="A169" s="16">
        <v>5520005</v>
      </c>
      <c r="B169" s="17" t="s">
        <v>195</v>
      </c>
      <c r="C169" s="18">
        <v>19000</v>
      </c>
      <c r="D169" s="13">
        <f>VLOOKUP($A169,'29.6'!$A$9:$W$200,23,0)</f>
        <v>0</v>
      </c>
      <c r="E169" s="18">
        <v>7</v>
      </c>
      <c r="F169" s="18"/>
      <c r="G169" s="18"/>
      <c r="H169" s="12">
        <f>SUM(E169:G169)</f>
        <v>7</v>
      </c>
      <c r="I169" s="18">
        <v>7</v>
      </c>
      <c r="J169" s="18"/>
      <c r="K169" s="18"/>
      <c r="L169" s="12">
        <f t="shared" si="35"/>
        <v>7</v>
      </c>
      <c r="M169" s="18"/>
      <c r="N169" s="18"/>
      <c r="O169" s="18"/>
      <c r="P169" s="18"/>
      <c r="Q169" s="18"/>
      <c r="R169" s="14">
        <f>SUM(M169:Q169)</f>
        <v>0</v>
      </c>
      <c r="S169" s="18"/>
      <c r="T169" s="18"/>
      <c r="U169" s="12">
        <f>S169+T169</f>
        <v>0</v>
      </c>
      <c r="V169" s="12">
        <f t="shared" si="43"/>
        <v>0</v>
      </c>
      <c r="W169" s="18"/>
      <c r="X169" s="19">
        <f>W169-V169</f>
        <v>0</v>
      </c>
      <c r="Y169" s="21"/>
      <c r="Z169" s="20"/>
    </row>
    <row r="170" spans="1:26" ht="18" customHeight="1" x14ac:dyDescent="0.2">
      <c r="A170" s="16">
        <v>5530001</v>
      </c>
      <c r="B170" s="17" t="s">
        <v>196</v>
      </c>
      <c r="C170" s="18">
        <v>46000</v>
      </c>
      <c r="D170" s="13">
        <f>VLOOKUP($A170,'29.6'!$A$9:$W$200,23,0)</f>
        <v>0</v>
      </c>
      <c r="E170" s="18"/>
      <c r="F170" s="18"/>
      <c r="G170" s="18"/>
      <c r="H170" s="12">
        <f>SUM(E170:G170)</f>
        <v>0</v>
      </c>
      <c r="I170" s="18"/>
      <c r="J170" s="18"/>
      <c r="K170" s="18"/>
      <c r="L170" s="12">
        <f t="shared" si="35"/>
        <v>0</v>
      </c>
      <c r="M170" s="18"/>
      <c r="N170" s="18"/>
      <c r="O170" s="18"/>
      <c r="P170" s="18"/>
      <c r="Q170" s="18"/>
      <c r="R170" s="14">
        <f>SUM(M170:Q170)</f>
        <v>0</v>
      </c>
      <c r="S170" s="18"/>
      <c r="T170" s="18"/>
      <c r="U170" s="12">
        <f>S170+T170</f>
        <v>0</v>
      </c>
      <c r="V170" s="12">
        <f t="shared" si="43"/>
        <v>0</v>
      </c>
      <c r="W170" s="18"/>
      <c r="X170" s="19">
        <f>W170-V170</f>
        <v>0</v>
      </c>
      <c r="Y170" s="21"/>
      <c r="Z170" s="20"/>
    </row>
    <row r="171" spans="1:26" ht="18" customHeight="1" x14ac:dyDescent="0.2">
      <c r="A171" s="16">
        <v>5530002</v>
      </c>
      <c r="B171" s="17" t="s">
        <v>197</v>
      </c>
      <c r="C171" s="18">
        <v>38000</v>
      </c>
      <c r="D171" s="13">
        <f>VLOOKUP($A171,'29.6'!$A$9:$W$200,23,0)</f>
        <v>0</v>
      </c>
      <c r="E171" s="18"/>
      <c r="F171" s="18"/>
      <c r="G171" s="18"/>
      <c r="H171" s="12">
        <f>SUM(E171:G171)</f>
        <v>0</v>
      </c>
      <c r="I171" s="18"/>
      <c r="J171" s="18"/>
      <c r="K171" s="18"/>
      <c r="L171" s="12">
        <f t="shared" si="35"/>
        <v>0</v>
      </c>
      <c r="M171" s="18"/>
      <c r="N171" s="18"/>
      <c r="O171" s="18"/>
      <c r="P171" s="18"/>
      <c r="Q171" s="18"/>
      <c r="R171" s="14">
        <f>SUM(M171:Q171)</f>
        <v>0</v>
      </c>
      <c r="S171" s="18"/>
      <c r="T171" s="18"/>
      <c r="U171" s="12">
        <f>S171+T171</f>
        <v>0</v>
      </c>
      <c r="V171" s="12">
        <f t="shared" si="43"/>
        <v>0</v>
      </c>
      <c r="W171" s="18"/>
      <c r="X171" s="19">
        <f>W171-V171</f>
        <v>0</v>
      </c>
      <c r="Y171" s="21"/>
      <c r="Z171" s="20"/>
    </row>
    <row r="172" spans="1:26" ht="18" customHeight="1" x14ac:dyDescent="0.2">
      <c r="A172" s="16">
        <v>5530003</v>
      </c>
      <c r="B172" s="17" t="s">
        <v>198</v>
      </c>
      <c r="C172" s="18">
        <v>38000</v>
      </c>
      <c r="D172" s="13">
        <f>VLOOKUP($A172,'29.6'!$A$9:$W$200,23,0)</f>
        <v>0</v>
      </c>
      <c r="E172" s="18">
        <v>1</v>
      </c>
      <c r="F172" s="18"/>
      <c r="G172" s="18"/>
      <c r="H172" s="12">
        <f t="shared" si="41"/>
        <v>1</v>
      </c>
      <c r="I172" s="18">
        <v>1</v>
      </c>
      <c r="J172" s="18"/>
      <c r="K172" s="18"/>
      <c r="L172" s="12">
        <f t="shared" si="35"/>
        <v>1</v>
      </c>
      <c r="M172" s="18"/>
      <c r="N172" s="18"/>
      <c r="O172" s="18"/>
      <c r="P172" s="18"/>
      <c r="Q172" s="18"/>
      <c r="R172" s="14">
        <f t="shared" si="40"/>
        <v>0</v>
      </c>
      <c r="S172" s="18"/>
      <c r="T172" s="18"/>
      <c r="U172" s="12">
        <f t="shared" si="42"/>
        <v>0</v>
      </c>
      <c r="V172" s="12">
        <f t="shared" si="43"/>
        <v>0</v>
      </c>
      <c r="W172" s="18"/>
      <c r="X172" s="19">
        <f t="shared" si="44"/>
        <v>0</v>
      </c>
      <c r="Y172" s="21"/>
      <c r="Z172" s="20"/>
    </row>
    <row r="173" spans="1:26" ht="18" customHeight="1" x14ac:dyDescent="0.2">
      <c r="A173" s="16">
        <v>5530004</v>
      </c>
      <c r="B173" s="17" t="s">
        <v>199</v>
      </c>
      <c r="C173" s="18">
        <v>39000</v>
      </c>
      <c r="D173" s="13">
        <f>VLOOKUP($A173,'29.6'!$A$9:$W$200,23,0)</f>
        <v>0</v>
      </c>
      <c r="E173" s="18"/>
      <c r="F173" s="18"/>
      <c r="G173" s="18"/>
      <c r="H173" s="12">
        <f t="shared" si="41"/>
        <v>0</v>
      </c>
      <c r="I173" s="18"/>
      <c r="J173" s="18"/>
      <c r="K173" s="18"/>
      <c r="L173" s="12">
        <f t="shared" si="35"/>
        <v>0</v>
      </c>
      <c r="M173" s="18"/>
      <c r="N173" s="18"/>
      <c r="O173" s="18"/>
      <c r="P173" s="18"/>
      <c r="Q173" s="18"/>
      <c r="R173" s="14">
        <f t="shared" si="40"/>
        <v>0</v>
      </c>
      <c r="S173" s="18"/>
      <c r="T173" s="18"/>
      <c r="U173" s="12">
        <f t="shared" si="42"/>
        <v>0</v>
      </c>
      <c r="V173" s="12">
        <f t="shared" si="43"/>
        <v>0</v>
      </c>
      <c r="W173" s="18"/>
      <c r="X173" s="19">
        <f t="shared" si="44"/>
        <v>0</v>
      </c>
      <c r="Y173" s="21"/>
      <c r="Z173" s="20"/>
    </row>
    <row r="174" spans="1:26" ht="18" customHeight="1" x14ac:dyDescent="0.2">
      <c r="A174" s="16">
        <v>5530005</v>
      </c>
      <c r="B174" s="17" t="s">
        <v>200</v>
      </c>
      <c r="C174" s="18">
        <v>35000</v>
      </c>
      <c r="D174" s="13">
        <f>VLOOKUP($A174,'29.6'!$A$9:$W$200,23,0)</f>
        <v>0</v>
      </c>
      <c r="E174" s="18"/>
      <c r="F174" s="18"/>
      <c r="G174" s="18"/>
      <c r="H174" s="12">
        <f t="shared" si="41"/>
        <v>0</v>
      </c>
      <c r="I174" s="18"/>
      <c r="J174" s="18"/>
      <c r="K174" s="18"/>
      <c r="L174" s="12">
        <f t="shared" si="35"/>
        <v>0</v>
      </c>
      <c r="M174" s="18"/>
      <c r="N174" s="18"/>
      <c r="O174" s="18"/>
      <c r="P174" s="18"/>
      <c r="Q174" s="18"/>
      <c r="R174" s="14">
        <f t="shared" si="40"/>
        <v>0</v>
      </c>
      <c r="S174" s="18"/>
      <c r="T174" s="18"/>
      <c r="U174" s="12">
        <f t="shared" si="42"/>
        <v>0</v>
      </c>
      <c r="V174" s="12">
        <f t="shared" si="43"/>
        <v>0</v>
      </c>
      <c r="W174" s="18"/>
      <c r="X174" s="19">
        <f t="shared" si="44"/>
        <v>0</v>
      </c>
      <c r="Y174" s="21"/>
      <c r="Z174" s="20"/>
    </row>
    <row r="175" spans="1:26" ht="18" customHeight="1" x14ac:dyDescent="0.2">
      <c r="A175" s="16">
        <v>5530008</v>
      </c>
      <c r="B175" s="17" t="s">
        <v>201</v>
      </c>
      <c r="C175" s="18">
        <v>29000</v>
      </c>
      <c r="D175" s="13">
        <f>VLOOKUP($A175,'29.6'!$A$9:$W$200,23,0)</f>
        <v>0</v>
      </c>
      <c r="E175" s="18"/>
      <c r="F175" s="18"/>
      <c r="G175" s="18"/>
      <c r="H175" s="12">
        <f t="shared" si="41"/>
        <v>0</v>
      </c>
      <c r="I175" s="18"/>
      <c r="J175" s="18"/>
      <c r="K175" s="18"/>
      <c r="L175" s="12">
        <f t="shared" si="35"/>
        <v>0</v>
      </c>
      <c r="M175" s="18"/>
      <c r="N175" s="18"/>
      <c r="O175" s="18"/>
      <c r="P175" s="18"/>
      <c r="Q175" s="18"/>
      <c r="R175" s="14">
        <f t="shared" si="40"/>
        <v>0</v>
      </c>
      <c r="S175" s="18"/>
      <c r="T175" s="18"/>
      <c r="U175" s="12">
        <f t="shared" si="42"/>
        <v>0</v>
      </c>
      <c r="V175" s="12">
        <f t="shared" si="43"/>
        <v>0</v>
      </c>
      <c r="W175" s="18"/>
      <c r="X175" s="19">
        <f t="shared" si="44"/>
        <v>0</v>
      </c>
      <c r="Y175" s="21"/>
      <c r="Z175" s="20"/>
    </row>
    <row r="176" spans="1:26" ht="18" customHeight="1" x14ac:dyDescent="0.2">
      <c r="A176" s="16">
        <v>5540001</v>
      </c>
      <c r="B176" s="17" t="s">
        <v>202</v>
      </c>
      <c r="C176" s="18">
        <v>18000</v>
      </c>
      <c r="D176" s="13">
        <f>VLOOKUP($A176,'29.6'!$A$9:$W$200,23,0)</f>
        <v>18</v>
      </c>
      <c r="E176" s="18"/>
      <c r="F176" s="18"/>
      <c r="G176" s="18"/>
      <c r="H176" s="12">
        <f>SUM(E176:G176)</f>
        <v>0</v>
      </c>
      <c r="I176" s="18">
        <v>2</v>
      </c>
      <c r="J176" s="18"/>
      <c r="K176" s="18"/>
      <c r="L176" s="12">
        <f t="shared" si="35"/>
        <v>2</v>
      </c>
      <c r="M176" s="18"/>
      <c r="N176" s="18"/>
      <c r="O176" s="18"/>
      <c r="P176" s="18"/>
      <c r="Q176" s="18"/>
      <c r="R176" s="14">
        <f>SUM(M176:Q176)</f>
        <v>0</v>
      </c>
      <c r="S176" s="18"/>
      <c r="T176" s="18"/>
      <c r="U176" s="12">
        <f>S176+T176</f>
        <v>0</v>
      </c>
      <c r="V176" s="12">
        <f t="shared" si="43"/>
        <v>16</v>
      </c>
      <c r="W176" s="18">
        <v>16</v>
      </c>
      <c r="X176" s="19">
        <f>W176-V176</f>
        <v>0</v>
      </c>
      <c r="Y176" s="21"/>
      <c r="Z176" s="20"/>
    </row>
    <row r="177" spans="1:26" ht="18" customHeight="1" x14ac:dyDescent="0.2">
      <c r="A177" s="16">
        <v>5540003</v>
      </c>
      <c r="B177" s="17" t="s">
        <v>203</v>
      </c>
      <c r="C177" s="18">
        <v>18000</v>
      </c>
      <c r="D177" s="13">
        <f>VLOOKUP($A177,'29.6'!$A$9:$W$200,23,0)</f>
        <v>110</v>
      </c>
      <c r="E177" s="18"/>
      <c r="F177" s="18"/>
      <c r="G177" s="18"/>
      <c r="H177" s="12">
        <f t="shared" si="41"/>
        <v>0</v>
      </c>
      <c r="I177" s="18">
        <v>1</v>
      </c>
      <c r="J177" s="18"/>
      <c r="K177" s="18"/>
      <c r="L177" s="12">
        <f t="shared" si="35"/>
        <v>1</v>
      </c>
      <c r="M177" s="18"/>
      <c r="N177" s="18"/>
      <c r="O177" s="18"/>
      <c r="P177" s="18"/>
      <c r="Q177" s="18"/>
      <c r="R177" s="14">
        <f t="shared" si="40"/>
        <v>0</v>
      </c>
      <c r="S177" s="18"/>
      <c r="T177" s="18"/>
      <c r="U177" s="12">
        <f t="shared" si="42"/>
        <v>0</v>
      </c>
      <c r="V177" s="12">
        <f t="shared" si="43"/>
        <v>109</v>
      </c>
      <c r="W177" s="18">
        <v>109</v>
      </c>
      <c r="X177" s="19">
        <f t="shared" si="44"/>
        <v>0</v>
      </c>
      <c r="Y177" s="21"/>
      <c r="Z177" s="20"/>
    </row>
    <row r="178" spans="1:26" ht="18" customHeight="1" x14ac:dyDescent="0.2">
      <c r="A178" s="16">
        <v>5540008</v>
      </c>
      <c r="B178" s="17" t="s">
        <v>204</v>
      </c>
      <c r="C178" s="18">
        <v>15000</v>
      </c>
      <c r="D178" s="13">
        <f>VLOOKUP($A178,'29.6'!$A$9:$W$200,23,0)</f>
        <v>179</v>
      </c>
      <c r="E178" s="18"/>
      <c r="F178" s="18"/>
      <c r="G178" s="18"/>
      <c r="H178" s="12">
        <f t="shared" si="41"/>
        <v>0</v>
      </c>
      <c r="I178" s="18">
        <v>7</v>
      </c>
      <c r="J178" s="18"/>
      <c r="K178" s="18"/>
      <c r="L178" s="12">
        <f t="shared" si="35"/>
        <v>7</v>
      </c>
      <c r="M178" s="18"/>
      <c r="N178" s="18"/>
      <c r="O178" s="18"/>
      <c r="P178" s="18"/>
      <c r="Q178" s="18"/>
      <c r="R178" s="14">
        <f t="shared" si="40"/>
        <v>0</v>
      </c>
      <c r="S178" s="18"/>
      <c r="T178" s="18"/>
      <c r="U178" s="12">
        <f t="shared" si="42"/>
        <v>0</v>
      </c>
      <c r="V178" s="12">
        <f t="shared" si="43"/>
        <v>172</v>
      </c>
      <c r="W178" s="18">
        <v>172</v>
      </c>
      <c r="X178" s="19">
        <f t="shared" si="44"/>
        <v>0</v>
      </c>
      <c r="Y178" s="21"/>
      <c r="Z178" s="20"/>
    </row>
    <row r="179" spans="1:26" ht="18" customHeight="1" x14ac:dyDescent="0.2">
      <c r="A179" s="16">
        <v>5540017</v>
      </c>
      <c r="B179" s="17" t="s">
        <v>205</v>
      </c>
      <c r="C179" s="18">
        <v>25000</v>
      </c>
      <c r="D179" s="13">
        <f>VLOOKUP($A179,'29.6'!$A$9:$W$200,23,0)</f>
        <v>0</v>
      </c>
      <c r="E179" s="18">
        <v>6</v>
      </c>
      <c r="F179" s="18"/>
      <c r="G179" s="18"/>
      <c r="H179" s="12">
        <f t="shared" si="41"/>
        <v>6</v>
      </c>
      <c r="I179" s="18">
        <v>6</v>
      </c>
      <c r="J179" s="18"/>
      <c r="K179" s="18"/>
      <c r="L179" s="12">
        <f t="shared" si="35"/>
        <v>6</v>
      </c>
      <c r="M179" s="18"/>
      <c r="N179" s="18"/>
      <c r="O179" s="18"/>
      <c r="P179" s="18"/>
      <c r="Q179" s="18"/>
      <c r="R179" s="14">
        <f t="shared" si="40"/>
        <v>0</v>
      </c>
      <c r="S179" s="18"/>
      <c r="T179" s="18"/>
      <c r="U179" s="12">
        <f t="shared" si="42"/>
        <v>0</v>
      </c>
      <c r="V179" s="12">
        <f t="shared" si="43"/>
        <v>0</v>
      </c>
      <c r="W179" s="18"/>
      <c r="X179" s="19">
        <f t="shared" si="44"/>
        <v>0</v>
      </c>
      <c r="Y179" s="21"/>
      <c r="Z179" s="20"/>
    </row>
    <row r="180" spans="1:26" ht="18" customHeight="1" x14ac:dyDescent="0.2">
      <c r="A180" s="16">
        <v>5540018</v>
      </c>
      <c r="B180" s="17" t="s">
        <v>206</v>
      </c>
      <c r="C180" s="18">
        <v>32000</v>
      </c>
      <c r="D180" s="13">
        <f>VLOOKUP($A180,'29.6'!$A$9:$W$200,23,0)</f>
        <v>0</v>
      </c>
      <c r="E180" s="18">
        <v>9</v>
      </c>
      <c r="F180" s="18"/>
      <c r="G180" s="18"/>
      <c r="H180" s="12">
        <f t="shared" si="41"/>
        <v>9</v>
      </c>
      <c r="I180" s="18">
        <v>9</v>
      </c>
      <c r="J180" s="18"/>
      <c r="K180" s="18"/>
      <c r="L180" s="12">
        <f t="shared" si="35"/>
        <v>9</v>
      </c>
      <c r="M180" s="18"/>
      <c r="N180" s="18"/>
      <c r="O180" s="18"/>
      <c r="P180" s="18"/>
      <c r="Q180" s="18"/>
      <c r="R180" s="14">
        <f t="shared" si="40"/>
        <v>0</v>
      </c>
      <c r="S180" s="18"/>
      <c r="T180" s="18"/>
      <c r="U180" s="12">
        <f t="shared" si="42"/>
        <v>0</v>
      </c>
      <c r="V180" s="12">
        <f t="shared" si="43"/>
        <v>0</v>
      </c>
      <c r="W180" s="18"/>
      <c r="X180" s="19">
        <f t="shared" si="44"/>
        <v>0</v>
      </c>
      <c r="Y180" s="21"/>
      <c r="Z180" s="20"/>
    </row>
    <row r="181" spans="1:26" ht="18" customHeight="1" x14ac:dyDescent="0.2">
      <c r="A181" s="16">
        <v>5540019</v>
      </c>
      <c r="B181" s="17" t="s">
        <v>207</v>
      </c>
      <c r="C181" s="18">
        <v>39000</v>
      </c>
      <c r="D181" s="13">
        <f>VLOOKUP($A181,'29.6'!$A$9:$W$200,23,0)</f>
        <v>0</v>
      </c>
      <c r="E181" s="18">
        <v>7</v>
      </c>
      <c r="F181" s="18"/>
      <c r="G181" s="18"/>
      <c r="H181" s="12">
        <f t="shared" si="41"/>
        <v>7</v>
      </c>
      <c r="I181" s="18">
        <v>7</v>
      </c>
      <c r="J181" s="18"/>
      <c r="K181" s="18"/>
      <c r="L181" s="12">
        <f t="shared" si="35"/>
        <v>7</v>
      </c>
      <c r="M181" s="18"/>
      <c r="N181" s="18"/>
      <c r="O181" s="18"/>
      <c r="P181" s="18"/>
      <c r="Q181" s="18"/>
      <c r="R181" s="14">
        <f t="shared" si="40"/>
        <v>0</v>
      </c>
      <c r="S181" s="18"/>
      <c r="T181" s="18"/>
      <c r="U181" s="12">
        <f t="shared" si="42"/>
        <v>0</v>
      </c>
      <c r="V181" s="12">
        <f t="shared" si="43"/>
        <v>0</v>
      </c>
      <c r="W181" s="18"/>
      <c r="X181" s="19">
        <f t="shared" si="44"/>
        <v>0</v>
      </c>
      <c r="Y181" s="21"/>
      <c r="Z181" s="20"/>
    </row>
    <row r="182" spans="1:26" ht="18" customHeight="1" x14ac:dyDescent="0.2">
      <c r="A182" s="16">
        <v>5540020</v>
      </c>
      <c r="B182" s="17" t="s">
        <v>208</v>
      </c>
      <c r="C182" s="18">
        <v>40000</v>
      </c>
      <c r="D182" s="13">
        <f>VLOOKUP($A182,'29.6'!$A$9:$W$200,23,0)</f>
        <v>0</v>
      </c>
      <c r="E182" s="18">
        <v>5</v>
      </c>
      <c r="F182" s="18"/>
      <c r="G182" s="18"/>
      <c r="H182" s="12">
        <f t="shared" si="41"/>
        <v>5</v>
      </c>
      <c r="I182" s="18">
        <v>5</v>
      </c>
      <c r="J182" s="18"/>
      <c r="K182" s="18"/>
      <c r="L182" s="12">
        <f t="shared" si="35"/>
        <v>5</v>
      </c>
      <c r="M182" s="18"/>
      <c r="N182" s="18"/>
      <c r="O182" s="18"/>
      <c r="P182" s="18"/>
      <c r="Q182" s="18"/>
      <c r="R182" s="14">
        <f t="shared" si="40"/>
        <v>0</v>
      </c>
      <c r="S182" s="18"/>
      <c r="T182" s="18"/>
      <c r="U182" s="12">
        <f t="shared" si="42"/>
        <v>0</v>
      </c>
      <c r="V182" s="12">
        <f t="shared" si="43"/>
        <v>0</v>
      </c>
      <c r="W182" s="18"/>
      <c r="X182" s="19">
        <f t="shared" si="44"/>
        <v>0</v>
      </c>
      <c r="Y182" s="21"/>
      <c r="Z182" s="20"/>
    </row>
    <row r="183" spans="1:26" ht="18" customHeight="1" x14ac:dyDescent="0.2">
      <c r="A183" s="16">
        <v>5540021</v>
      </c>
      <c r="B183" s="17" t="s">
        <v>209</v>
      </c>
      <c r="C183" s="18">
        <v>46000</v>
      </c>
      <c r="D183" s="13">
        <f>VLOOKUP($A183,'29.6'!$A$9:$W$200,23,0)</f>
        <v>0</v>
      </c>
      <c r="E183" s="18"/>
      <c r="F183" s="18"/>
      <c r="G183" s="18"/>
      <c r="H183" s="12">
        <f t="shared" si="41"/>
        <v>0</v>
      </c>
      <c r="I183" s="18"/>
      <c r="J183" s="18"/>
      <c r="K183" s="18"/>
      <c r="L183" s="12">
        <f t="shared" si="35"/>
        <v>0</v>
      </c>
      <c r="M183" s="18"/>
      <c r="N183" s="18"/>
      <c r="O183" s="18"/>
      <c r="P183" s="18"/>
      <c r="Q183" s="18"/>
      <c r="R183" s="14">
        <f t="shared" si="40"/>
        <v>0</v>
      </c>
      <c r="S183" s="18"/>
      <c r="T183" s="18"/>
      <c r="U183" s="12">
        <f t="shared" si="42"/>
        <v>0</v>
      </c>
      <c r="V183" s="12">
        <f t="shared" si="43"/>
        <v>0</v>
      </c>
      <c r="W183" s="18"/>
      <c r="X183" s="19">
        <f t="shared" si="44"/>
        <v>0</v>
      </c>
      <c r="Y183" s="21"/>
      <c r="Z183" s="20"/>
    </row>
    <row r="184" spans="1:26" ht="18" customHeight="1" x14ac:dyDescent="0.2">
      <c r="A184" s="16">
        <v>5540029</v>
      </c>
      <c r="B184" s="17" t="s">
        <v>210</v>
      </c>
      <c r="C184" s="18">
        <v>18000</v>
      </c>
      <c r="D184" s="13">
        <f>VLOOKUP($A184,'29.6'!$A$9:$W$200,23,0)</f>
        <v>29</v>
      </c>
      <c r="E184" s="18"/>
      <c r="F184" s="18"/>
      <c r="G184" s="18"/>
      <c r="H184" s="12">
        <f t="shared" si="41"/>
        <v>0</v>
      </c>
      <c r="I184" s="18">
        <v>1</v>
      </c>
      <c r="J184" s="18"/>
      <c r="K184" s="18"/>
      <c r="L184" s="12">
        <f t="shared" si="35"/>
        <v>1</v>
      </c>
      <c r="M184" s="18"/>
      <c r="N184" s="18"/>
      <c r="O184" s="18"/>
      <c r="P184" s="18"/>
      <c r="Q184" s="18"/>
      <c r="R184" s="14">
        <f t="shared" si="40"/>
        <v>0</v>
      </c>
      <c r="S184" s="18"/>
      <c r="T184" s="18"/>
      <c r="U184" s="12">
        <f t="shared" si="42"/>
        <v>0</v>
      </c>
      <c r="V184" s="12">
        <f t="shared" si="43"/>
        <v>28</v>
      </c>
      <c r="W184" s="18">
        <v>28</v>
      </c>
      <c r="X184" s="19">
        <f t="shared" si="44"/>
        <v>0</v>
      </c>
      <c r="Y184" s="21"/>
      <c r="Z184" s="20"/>
    </row>
    <row r="185" spans="1:26" ht="18" customHeight="1" x14ac:dyDescent="0.2">
      <c r="A185" s="16">
        <v>5540030</v>
      </c>
      <c r="B185" s="17" t="s">
        <v>211</v>
      </c>
      <c r="C185" s="18">
        <v>20000</v>
      </c>
      <c r="D185" s="13">
        <f>VLOOKUP($A185,'29.6'!$A$9:$W$200,23,0)</f>
        <v>59</v>
      </c>
      <c r="E185" s="18"/>
      <c r="F185" s="18"/>
      <c r="G185" s="18"/>
      <c r="H185" s="12">
        <f>SUM(E185:G185)</f>
        <v>0</v>
      </c>
      <c r="I185" s="18"/>
      <c r="J185" s="18"/>
      <c r="K185" s="18"/>
      <c r="L185" s="12">
        <f t="shared" si="35"/>
        <v>0</v>
      </c>
      <c r="M185" s="18"/>
      <c r="N185" s="18"/>
      <c r="O185" s="18"/>
      <c r="P185" s="18"/>
      <c r="Q185" s="18"/>
      <c r="R185" s="14">
        <f>SUM(M185:Q185)</f>
        <v>0</v>
      </c>
      <c r="S185" s="18"/>
      <c r="T185" s="18"/>
      <c r="U185" s="12">
        <f>S185+T185</f>
        <v>0</v>
      </c>
      <c r="V185" s="12">
        <f t="shared" si="43"/>
        <v>59</v>
      </c>
      <c r="W185" s="18">
        <f>48+11</f>
        <v>59</v>
      </c>
      <c r="X185" s="19">
        <f>W185-V185</f>
        <v>0</v>
      </c>
      <c r="Y185" s="21"/>
      <c r="Z185" s="20"/>
    </row>
    <row r="186" spans="1:26" ht="18" customHeight="1" x14ac:dyDescent="0.2">
      <c r="A186" s="16">
        <v>5540031</v>
      </c>
      <c r="B186" s="17" t="s">
        <v>212</v>
      </c>
      <c r="C186" s="18">
        <v>20000</v>
      </c>
      <c r="D186" s="13">
        <f>VLOOKUP($A186,'29.6'!$A$9:$W$200,23,0)</f>
        <v>64</v>
      </c>
      <c r="E186" s="18"/>
      <c r="F186" s="18"/>
      <c r="G186" s="18"/>
      <c r="H186" s="12">
        <f t="shared" si="41"/>
        <v>0</v>
      </c>
      <c r="I186" s="18">
        <v>3</v>
      </c>
      <c r="J186" s="18"/>
      <c r="K186" s="18"/>
      <c r="L186" s="12">
        <f t="shared" si="35"/>
        <v>3</v>
      </c>
      <c r="M186" s="18"/>
      <c r="N186" s="18"/>
      <c r="O186" s="18"/>
      <c r="P186" s="18"/>
      <c r="Q186" s="18"/>
      <c r="R186" s="14">
        <f t="shared" si="40"/>
        <v>0</v>
      </c>
      <c r="S186" s="18"/>
      <c r="T186" s="18"/>
      <c r="U186" s="12">
        <f t="shared" ref="U186:U197" si="45">S186+T186</f>
        <v>0</v>
      </c>
      <c r="V186" s="12">
        <f t="shared" si="43"/>
        <v>61</v>
      </c>
      <c r="W186" s="18">
        <v>61</v>
      </c>
      <c r="X186" s="19">
        <f t="shared" ref="X186:X197" si="46">W186-V186</f>
        <v>0</v>
      </c>
      <c r="Y186" s="21"/>
      <c r="Z186" s="20"/>
    </row>
    <row r="187" spans="1:26" ht="18" customHeight="1" x14ac:dyDescent="0.2">
      <c r="A187" s="16">
        <v>5540032</v>
      </c>
      <c r="B187" s="17" t="s">
        <v>213</v>
      </c>
      <c r="C187" s="18">
        <v>15000</v>
      </c>
      <c r="D187" s="13">
        <f>VLOOKUP($A187,'29.6'!$A$9:$W$200,23,0)</f>
        <v>206</v>
      </c>
      <c r="E187" s="18"/>
      <c r="F187" s="18"/>
      <c r="G187" s="18"/>
      <c r="H187" s="12">
        <f t="shared" si="41"/>
        <v>0</v>
      </c>
      <c r="I187" s="18"/>
      <c r="J187" s="18"/>
      <c r="K187" s="18"/>
      <c r="L187" s="12">
        <f t="shared" si="35"/>
        <v>0</v>
      </c>
      <c r="M187" s="18"/>
      <c r="N187" s="18"/>
      <c r="O187" s="18"/>
      <c r="P187" s="18"/>
      <c r="Q187" s="18"/>
      <c r="R187" s="14">
        <f t="shared" si="40"/>
        <v>0</v>
      </c>
      <c r="S187" s="18"/>
      <c r="T187" s="18"/>
      <c r="U187" s="12">
        <f t="shared" si="45"/>
        <v>0</v>
      </c>
      <c r="V187" s="12">
        <f t="shared" si="43"/>
        <v>206</v>
      </c>
      <c r="W187" s="18">
        <f>144+48+14</f>
        <v>206</v>
      </c>
      <c r="X187" s="19">
        <f t="shared" si="46"/>
        <v>0</v>
      </c>
      <c r="Y187" s="21"/>
      <c r="Z187" s="20"/>
    </row>
    <row r="188" spans="1:26" ht="18" customHeight="1" x14ac:dyDescent="0.2">
      <c r="A188" s="16">
        <v>5540033</v>
      </c>
      <c r="B188" s="17" t="s">
        <v>214</v>
      </c>
      <c r="C188" s="18">
        <v>15000</v>
      </c>
      <c r="D188" s="13">
        <f>VLOOKUP($A188,'29.6'!$A$9:$W$200,23,0)</f>
        <v>67</v>
      </c>
      <c r="E188" s="18"/>
      <c r="F188" s="18"/>
      <c r="G188" s="18"/>
      <c r="H188" s="12">
        <f t="shared" si="41"/>
        <v>0</v>
      </c>
      <c r="I188" s="18">
        <v>2</v>
      </c>
      <c r="J188" s="18"/>
      <c r="K188" s="18"/>
      <c r="L188" s="12">
        <f t="shared" si="35"/>
        <v>2</v>
      </c>
      <c r="M188" s="18"/>
      <c r="N188" s="18"/>
      <c r="O188" s="18"/>
      <c r="P188" s="18"/>
      <c r="Q188" s="18"/>
      <c r="R188" s="14">
        <f t="shared" si="40"/>
        <v>0</v>
      </c>
      <c r="S188" s="18"/>
      <c r="T188" s="18"/>
      <c r="U188" s="12">
        <f t="shared" si="45"/>
        <v>0</v>
      </c>
      <c r="V188" s="12">
        <f t="shared" si="43"/>
        <v>65</v>
      </c>
      <c r="W188" s="18">
        <f>48+17</f>
        <v>65</v>
      </c>
      <c r="X188" s="19">
        <f t="shared" si="46"/>
        <v>0</v>
      </c>
      <c r="Y188" s="21"/>
      <c r="Z188" s="20"/>
    </row>
    <row r="189" spans="1:26" ht="18" customHeight="1" x14ac:dyDescent="0.2">
      <c r="A189" s="16">
        <v>5540035</v>
      </c>
      <c r="B189" s="17" t="s">
        <v>215</v>
      </c>
      <c r="C189" s="18">
        <v>20000</v>
      </c>
      <c r="D189" s="13">
        <f>VLOOKUP($A189,'29.6'!$A$9:$W$200,23,0)</f>
        <v>38</v>
      </c>
      <c r="E189" s="18"/>
      <c r="F189" s="18"/>
      <c r="G189" s="18"/>
      <c r="H189" s="12">
        <f>SUM(E189:G189)</f>
        <v>0</v>
      </c>
      <c r="I189" s="18">
        <v>2</v>
      </c>
      <c r="J189" s="18"/>
      <c r="K189" s="18"/>
      <c r="L189" s="12">
        <f t="shared" si="35"/>
        <v>2</v>
      </c>
      <c r="M189" s="18"/>
      <c r="N189" s="18"/>
      <c r="O189" s="18"/>
      <c r="P189" s="18"/>
      <c r="Q189" s="18"/>
      <c r="R189" s="14">
        <f>SUM(M189:Q189)</f>
        <v>0</v>
      </c>
      <c r="S189" s="18"/>
      <c r="T189" s="18"/>
      <c r="U189" s="12">
        <f>S189+T189</f>
        <v>0</v>
      </c>
      <c r="V189" s="12">
        <f>D189+H189-L189-R189-U189</f>
        <v>36</v>
      </c>
      <c r="W189" s="18">
        <v>36</v>
      </c>
      <c r="X189" s="19">
        <f>W189-V189</f>
        <v>0</v>
      </c>
      <c r="Y189" s="21"/>
      <c r="Z189" s="20"/>
    </row>
    <row r="190" spans="1:26" ht="18" customHeight="1" x14ac:dyDescent="0.2">
      <c r="A190" s="16">
        <v>5540037</v>
      </c>
      <c r="B190" s="17" t="s">
        <v>216</v>
      </c>
      <c r="C190" s="18">
        <v>18000</v>
      </c>
      <c r="D190" s="13">
        <f>VLOOKUP($A190,'29.6'!$A$9:$W$200,23,0)</f>
        <v>0</v>
      </c>
      <c r="E190" s="18"/>
      <c r="F190" s="18"/>
      <c r="G190" s="18"/>
      <c r="H190" s="12">
        <f t="shared" si="41"/>
        <v>0</v>
      </c>
      <c r="I190" s="18"/>
      <c r="J190" s="18"/>
      <c r="K190" s="18"/>
      <c r="L190" s="12">
        <f t="shared" si="35"/>
        <v>0</v>
      </c>
      <c r="M190" s="18"/>
      <c r="N190" s="18"/>
      <c r="O190" s="18"/>
      <c r="P190" s="18"/>
      <c r="Q190" s="18"/>
      <c r="R190" s="14">
        <f t="shared" si="40"/>
        <v>0</v>
      </c>
      <c r="S190" s="18"/>
      <c r="T190" s="18"/>
      <c r="U190" s="12">
        <f t="shared" si="45"/>
        <v>0</v>
      </c>
      <c r="V190" s="12">
        <f t="shared" si="43"/>
        <v>0</v>
      </c>
      <c r="W190" s="18"/>
      <c r="X190" s="19">
        <f t="shared" si="46"/>
        <v>0</v>
      </c>
      <c r="Y190" s="21"/>
      <c r="Z190" s="20"/>
    </row>
    <row r="191" spans="1:26" ht="18" customHeight="1" x14ac:dyDescent="0.2">
      <c r="A191" s="16">
        <v>5541001</v>
      </c>
      <c r="B191" s="17" t="s">
        <v>217</v>
      </c>
      <c r="C191" s="18">
        <v>29000</v>
      </c>
      <c r="D191" s="13">
        <f>VLOOKUP($A191,'29.6'!$A$9:$W$200,23,0)</f>
        <v>0</v>
      </c>
      <c r="E191" s="18">
        <v>3</v>
      </c>
      <c r="F191" s="18"/>
      <c r="G191" s="18"/>
      <c r="H191" s="12">
        <f t="shared" si="41"/>
        <v>3</v>
      </c>
      <c r="I191" s="18">
        <v>3</v>
      </c>
      <c r="J191" s="18"/>
      <c r="K191" s="18"/>
      <c r="L191" s="12">
        <f t="shared" si="35"/>
        <v>3</v>
      </c>
      <c r="M191" s="18"/>
      <c r="N191" s="18"/>
      <c r="O191" s="18"/>
      <c r="P191" s="18"/>
      <c r="Q191" s="18"/>
      <c r="R191" s="14">
        <f t="shared" si="40"/>
        <v>0</v>
      </c>
      <c r="S191" s="18"/>
      <c r="T191" s="18"/>
      <c r="U191" s="12">
        <f t="shared" si="45"/>
        <v>0</v>
      </c>
      <c r="V191" s="12">
        <f t="shared" si="43"/>
        <v>0</v>
      </c>
      <c r="W191" s="18"/>
      <c r="X191" s="19">
        <f t="shared" si="46"/>
        <v>0</v>
      </c>
      <c r="Y191" s="21"/>
      <c r="Z191" s="20"/>
    </row>
    <row r="192" spans="1:26" ht="18" customHeight="1" x14ac:dyDescent="0.2">
      <c r="A192" s="16">
        <v>7111005</v>
      </c>
      <c r="B192" s="17" t="s">
        <v>218</v>
      </c>
      <c r="C192" s="18">
        <v>10000</v>
      </c>
      <c r="D192" s="13">
        <f>VLOOKUP($A192,'29.6'!$A$9:$W$200,23,0)</f>
        <v>0</v>
      </c>
      <c r="E192" s="18"/>
      <c r="F192" s="18"/>
      <c r="G192" s="18"/>
      <c r="H192" s="12">
        <f t="shared" si="41"/>
        <v>0</v>
      </c>
      <c r="I192" s="18"/>
      <c r="J192" s="18"/>
      <c r="K192" s="18"/>
      <c r="L192" s="12">
        <f t="shared" si="35"/>
        <v>0</v>
      </c>
      <c r="M192" s="18"/>
      <c r="N192" s="18"/>
      <c r="O192" s="18"/>
      <c r="P192" s="18"/>
      <c r="Q192" s="18"/>
      <c r="R192" s="14">
        <f t="shared" si="40"/>
        <v>0</v>
      </c>
      <c r="S192" s="18"/>
      <c r="T192" s="18"/>
      <c r="U192" s="12">
        <f t="shared" si="45"/>
        <v>0</v>
      </c>
      <c r="V192" s="12">
        <f t="shared" si="43"/>
        <v>0</v>
      </c>
      <c r="W192" s="18"/>
      <c r="X192" s="19">
        <f t="shared" si="46"/>
        <v>0</v>
      </c>
      <c r="Y192" s="21"/>
      <c r="Z192" s="20"/>
    </row>
    <row r="193" spans="1:28" ht="18" customHeight="1" x14ac:dyDescent="0.2">
      <c r="A193" s="16">
        <v>7116001</v>
      </c>
      <c r="B193" s="17" t="s">
        <v>219</v>
      </c>
      <c r="C193" s="18">
        <v>99000</v>
      </c>
      <c r="D193" s="13">
        <f>VLOOKUP($A193,'29.6'!$A$9:$W$200,23,0)</f>
        <v>0</v>
      </c>
      <c r="E193" s="18"/>
      <c r="F193" s="18"/>
      <c r="G193" s="18"/>
      <c r="H193" s="12">
        <f t="shared" si="41"/>
        <v>0</v>
      </c>
      <c r="I193" s="18"/>
      <c r="J193" s="18"/>
      <c r="K193" s="18"/>
      <c r="L193" s="12">
        <f t="shared" si="35"/>
        <v>0</v>
      </c>
      <c r="M193" s="18"/>
      <c r="N193" s="18"/>
      <c r="O193" s="18"/>
      <c r="P193" s="18"/>
      <c r="Q193" s="18"/>
      <c r="R193" s="14">
        <f t="shared" si="40"/>
        <v>0</v>
      </c>
      <c r="S193" s="18"/>
      <c r="T193" s="18"/>
      <c r="U193" s="12">
        <f t="shared" si="45"/>
        <v>0</v>
      </c>
      <c r="V193" s="12">
        <f t="shared" si="43"/>
        <v>0</v>
      </c>
      <c r="W193" s="18"/>
      <c r="X193" s="19">
        <f t="shared" si="46"/>
        <v>0</v>
      </c>
      <c r="Y193" s="21"/>
      <c r="Z193" s="20"/>
    </row>
    <row r="194" spans="1:28" ht="18" customHeight="1" x14ac:dyDescent="0.2">
      <c r="A194" s="16">
        <v>7116002</v>
      </c>
      <c r="B194" s="17" t="s">
        <v>229</v>
      </c>
      <c r="C194" s="18">
        <v>60000</v>
      </c>
      <c r="D194" s="13">
        <f>VLOOKUP($A194,'29.6'!$A$9:$W$200,23,0)</f>
        <v>0</v>
      </c>
      <c r="E194" s="18"/>
      <c r="F194" s="18"/>
      <c r="G194" s="18"/>
      <c r="H194" s="12">
        <f t="shared" si="41"/>
        <v>0</v>
      </c>
      <c r="I194" s="18"/>
      <c r="J194" s="18"/>
      <c r="K194" s="18"/>
      <c r="L194" s="12">
        <f t="shared" si="35"/>
        <v>0</v>
      </c>
      <c r="M194" s="18"/>
      <c r="N194" s="18"/>
      <c r="O194" s="18"/>
      <c r="P194" s="18"/>
      <c r="Q194" s="18"/>
      <c r="R194" s="14">
        <f t="shared" si="40"/>
        <v>0</v>
      </c>
      <c r="S194" s="18"/>
      <c r="T194" s="18"/>
      <c r="U194" s="12">
        <f t="shared" si="45"/>
        <v>0</v>
      </c>
      <c r="V194" s="12">
        <f t="shared" si="43"/>
        <v>0</v>
      </c>
      <c r="W194" s="18"/>
      <c r="X194" s="19">
        <f t="shared" si="46"/>
        <v>0</v>
      </c>
      <c r="Y194" s="21"/>
      <c r="Z194" s="20"/>
    </row>
    <row r="195" spans="1:28" ht="18" customHeight="1" x14ac:dyDescent="0.2">
      <c r="A195" s="16">
        <v>7116003</v>
      </c>
      <c r="B195" s="17" t="s">
        <v>230</v>
      </c>
      <c r="C195" s="18">
        <v>60000</v>
      </c>
      <c r="D195" s="13">
        <f>VLOOKUP($A195,'29.6'!$A$9:$W$200,23,0)</f>
        <v>0</v>
      </c>
      <c r="E195" s="18"/>
      <c r="F195" s="18"/>
      <c r="G195" s="18"/>
      <c r="H195" s="12">
        <f t="shared" si="41"/>
        <v>0</v>
      </c>
      <c r="I195" s="18"/>
      <c r="J195" s="18"/>
      <c r="K195" s="18"/>
      <c r="L195" s="12">
        <f t="shared" si="35"/>
        <v>0</v>
      </c>
      <c r="M195" s="18"/>
      <c r="N195" s="18"/>
      <c r="O195" s="18"/>
      <c r="P195" s="18"/>
      <c r="Q195" s="18"/>
      <c r="R195" s="14">
        <f t="shared" si="40"/>
        <v>0</v>
      </c>
      <c r="S195" s="18"/>
      <c r="T195" s="18"/>
      <c r="U195" s="12">
        <f t="shared" si="45"/>
        <v>0</v>
      </c>
      <c r="V195" s="12">
        <f t="shared" si="43"/>
        <v>0</v>
      </c>
      <c r="W195" s="18"/>
      <c r="X195" s="19">
        <f t="shared" si="46"/>
        <v>0</v>
      </c>
      <c r="Y195" s="21"/>
      <c r="Z195" s="20"/>
    </row>
    <row r="196" spans="1:28" ht="18" customHeight="1" x14ac:dyDescent="0.2">
      <c r="A196" s="16">
        <v>9500002</v>
      </c>
      <c r="B196" s="17" t="s">
        <v>220</v>
      </c>
      <c r="C196" s="18">
        <v>4000</v>
      </c>
      <c r="D196" s="13">
        <f>VLOOKUP($A196,'29.6'!$A$9:$W$200,23,0)</f>
        <v>0</v>
      </c>
      <c r="E196" s="18"/>
      <c r="F196" s="18"/>
      <c r="G196" s="18"/>
      <c r="H196" s="12">
        <f t="shared" si="41"/>
        <v>0</v>
      </c>
      <c r="I196" s="18"/>
      <c r="J196" s="18"/>
      <c r="K196" s="18"/>
      <c r="L196" s="12">
        <f t="shared" si="35"/>
        <v>0</v>
      </c>
      <c r="M196" s="18"/>
      <c r="N196" s="18"/>
      <c r="O196" s="18"/>
      <c r="P196" s="18"/>
      <c r="Q196" s="18"/>
      <c r="R196" s="14">
        <f t="shared" si="40"/>
        <v>0</v>
      </c>
      <c r="S196" s="18"/>
      <c r="T196" s="18"/>
      <c r="U196" s="12">
        <f t="shared" si="45"/>
        <v>0</v>
      </c>
      <c r="V196" s="12">
        <f t="shared" si="43"/>
        <v>0</v>
      </c>
      <c r="W196" s="18"/>
      <c r="X196" s="19">
        <f t="shared" si="46"/>
        <v>0</v>
      </c>
      <c r="Y196" s="21"/>
      <c r="Z196" s="20"/>
    </row>
    <row r="197" spans="1:28" ht="18" customHeight="1" x14ac:dyDescent="0.2">
      <c r="A197" s="16">
        <v>9500003</v>
      </c>
      <c r="B197" s="17" t="s">
        <v>221</v>
      </c>
      <c r="C197" s="18">
        <v>5000</v>
      </c>
      <c r="D197" s="13">
        <f>VLOOKUP($A197,'30.6'!$A$9:$W$200,23,0)</f>
        <v>0</v>
      </c>
      <c r="E197" s="18"/>
      <c r="F197" s="18"/>
      <c r="G197" s="18"/>
      <c r="H197" s="12">
        <f t="shared" si="41"/>
        <v>0</v>
      </c>
      <c r="I197" s="18"/>
      <c r="J197" s="18"/>
      <c r="K197" s="18"/>
      <c r="L197" s="12">
        <f t="shared" si="35"/>
        <v>0</v>
      </c>
      <c r="M197" s="18"/>
      <c r="N197" s="18"/>
      <c r="O197" s="18"/>
      <c r="P197" s="18"/>
      <c r="Q197" s="18"/>
      <c r="R197" s="14">
        <f t="shared" si="40"/>
        <v>0</v>
      </c>
      <c r="S197" s="18"/>
      <c r="T197" s="18"/>
      <c r="U197" s="12">
        <f t="shared" si="45"/>
        <v>0</v>
      </c>
      <c r="V197" s="12">
        <f t="shared" si="43"/>
        <v>0</v>
      </c>
      <c r="W197" s="18"/>
      <c r="X197" s="19">
        <f t="shared" si="46"/>
        <v>0</v>
      </c>
      <c r="Y197" s="21"/>
      <c r="Z197" s="20"/>
    </row>
    <row r="198" spans="1:28" ht="18" customHeight="1" x14ac:dyDescent="0.2">
      <c r="A198" s="10"/>
      <c r="B198" s="31" t="s">
        <v>222</v>
      </c>
      <c r="C198" s="12"/>
      <c r="D198" s="13"/>
      <c r="E198" s="13"/>
      <c r="F198" s="13"/>
      <c r="G198" s="13"/>
      <c r="H198" s="12"/>
      <c r="I198" s="13"/>
      <c r="J198" s="13"/>
      <c r="K198" s="13"/>
      <c r="L198" s="12">
        <f t="shared" si="35"/>
        <v>0</v>
      </c>
      <c r="M198" s="13"/>
      <c r="N198" s="13"/>
      <c r="O198" s="13"/>
      <c r="P198" s="13"/>
      <c r="Q198" s="13"/>
      <c r="R198" s="14">
        <f t="shared" si="40"/>
        <v>0</v>
      </c>
      <c r="S198" s="13"/>
      <c r="T198" s="13"/>
      <c r="U198" s="12"/>
      <c r="V198" s="12"/>
      <c r="W198" s="13"/>
      <c r="X198" s="12"/>
      <c r="Y198" s="21"/>
      <c r="Z198" s="20"/>
    </row>
    <row r="200" spans="1:28" ht="25.5" customHeight="1" x14ac:dyDescent="0.2">
      <c r="D200" s="33">
        <f>SUM(D9:D198)</f>
        <v>1063</v>
      </c>
      <c r="E200" s="34"/>
      <c r="F200" s="34"/>
      <c r="G200" s="34"/>
      <c r="H200" s="34"/>
      <c r="I200" s="33">
        <f>SUM(I9:I198)</f>
        <v>450</v>
      </c>
      <c r="J200" s="33">
        <f>SUM(J9:J198)</f>
        <v>0</v>
      </c>
      <c r="K200" s="33"/>
      <c r="L200" s="34"/>
      <c r="M200" s="34"/>
      <c r="N200" s="34"/>
      <c r="O200" s="34"/>
      <c r="P200" s="34"/>
      <c r="Q200" s="33">
        <f>SUM(Q9:Q198)</f>
        <v>0</v>
      </c>
      <c r="R200" s="33">
        <f>SUM(R9:R198)</f>
        <v>3</v>
      </c>
      <c r="S200" s="33">
        <f>SUM(S9:S198)</f>
        <v>84</v>
      </c>
      <c r="T200" s="34"/>
      <c r="U200" s="34"/>
      <c r="V200" s="35"/>
      <c r="W200" s="33">
        <f>SUM(W9:W198)</f>
        <v>941</v>
      </c>
      <c r="X200" s="33">
        <f>SUM(X9:X198)</f>
        <v>-2</v>
      </c>
    </row>
    <row r="201" spans="1:28" ht="12.75" customHeight="1" x14ac:dyDescent="0.2"/>
    <row r="202" spans="1:28" s="1" customFormat="1" x14ac:dyDescent="0.2">
      <c r="A202" s="32"/>
      <c r="B202" s="32" t="s">
        <v>223</v>
      </c>
      <c r="I202" s="36" t="s">
        <v>224</v>
      </c>
      <c r="S202" s="1" t="s">
        <v>225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32" t="s">
        <v>226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136:Y13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Y74:Y75"/>
    <mergeCell ref="Y115:Y116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81" priority="34" stopIfTrue="1"/>
  </conditionalFormatting>
  <conditionalFormatting sqref="B132">
    <cfRule type="duplicateValues" dxfId="80" priority="33" stopIfTrue="1"/>
  </conditionalFormatting>
  <conditionalFormatting sqref="B118">
    <cfRule type="duplicateValues" dxfId="79" priority="32" stopIfTrue="1"/>
  </conditionalFormatting>
  <conditionalFormatting sqref="B198">
    <cfRule type="duplicateValues" dxfId="78" priority="31" stopIfTrue="1"/>
  </conditionalFormatting>
  <conditionalFormatting sqref="B201:B274">
    <cfRule type="duplicateValues" dxfId="77" priority="30" stopIfTrue="1"/>
  </conditionalFormatting>
  <conditionalFormatting sqref="B200">
    <cfRule type="duplicateValues" dxfId="76" priority="29" stopIfTrue="1"/>
  </conditionalFormatting>
  <conditionalFormatting sqref="I202">
    <cfRule type="duplicateValues" dxfId="75" priority="28" stopIfTrue="1"/>
  </conditionalFormatting>
  <conditionalFormatting sqref="I202">
    <cfRule type="duplicateValues" dxfId="74" priority="25" stopIfTrue="1"/>
    <cfRule type="duplicateValues" dxfId="73" priority="26" stopIfTrue="1"/>
    <cfRule type="duplicateValues" dxfId="72" priority="27" stopIfTrue="1"/>
  </conditionalFormatting>
  <conditionalFormatting sqref="B20">
    <cfRule type="duplicateValues" dxfId="71" priority="19" stopIfTrue="1"/>
  </conditionalFormatting>
  <conditionalFormatting sqref="B20">
    <cfRule type="duplicateValues" dxfId="70" priority="20" stopIfTrue="1"/>
  </conditionalFormatting>
  <conditionalFormatting sqref="B20">
    <cfRule type="duplicateValues" dxfId="69" priority="21" stopIfTrue="1"/>
  </conditionalFormatting>
  <conditionalFormatting sqref="B20">
    <cfRule type="duplicateValues" dxfId="68" priority="22" stopIfTrue="1"/>
    <cfRule type="duplicateValues" dxfId="67" priority="23" stopIfTrue="1"/>
    <cfRule type="duplicateValues" dxfId="66" priority="24" stopIfTrue="1"/>
  </conditionalFormatting>
  <conditionalFormatting sqref="A20:A25">
    <cfRule type="duplicateValues" dxfId="65" priority="18" stopIfTrue="1"/>
  </conditionalFormatting>
  <conditionalFormatting sqref="A26">
    <cfRule type="duplicateValues" dxfId="64" priority="17" stopIfTrue="1"/>
  </conditionalFormatting>
  <conditionalFormatting sqref="A27">
    <cfRule type="duplicateValues" dxfId="63" priority="16" stopIfTrue="1"/>
  </conditionalFormatting>
  <conditionalFormatting sqref="A28">
    <cfRule type="duplicateValues" dxfId="62" priority="15" stopIfTrue="1"/>
  </conditionalFormatting>
  <conditionalFormatting sqref="A29">
    <cfRule type="duplicateValues" dxfId="61" priority="14" stopIfTrue="1"/>
  </conditionalFormatting>
  <conditionalFormatting sqref="A30">
    <cfRule type="duplicateValues" dxfId="60" priority="13" stopIfTrue="1"/>
  </conditionalFormatting>
  <conditionalFormatting sqref="B275:B65318 B200 B5 B8:B19 B119:B131 B21:B117 B133:B197">
    <cfRule type="duplicateValues" dxfId="59" priority="35" stopIfTrue="1"/>
  </conditionalFormatting>
  <conditionalFormatting sqref="B275:B65318 B200 B5 B8:B19 B102:B117 B119:B131 B21:B99 B133:B197">
    <cfRule type="duplicateValues" dxfId="58" priority="36" stopIfTrue="1"/>
  </conditionalFormatting>
  <conditionalFormatting sqref="A200:A65318 A1:A5 A8:A19 A31:A198">
    <cfRule type="duplicateValues" dxfId="57" priority="37" stopIfTrue="1"/>
  </conditionalFormatting>
  <conditionalFormatting sqref="B200:B65318 B5 B8:B19 B21:B198">
    <cfRule type="duplicateValues" dxfId="56" priority="38" stopIfTrue="1"/>
  </conditionalFormatting>
  <conditionalFormatting sqref="B200:B65318 B1:B5 B8:B19 B21:B198">
    <cfRule type="duplicateValues" dxfId="55" priority="39" stopIfTrue="1"/>
    <cfRule type="duplicateValues" dxfId="54" priority="40" stopIfTrue="1"/>
    <cfRule type="duplicateValues" dxfId="53" priority="41" stopIfTrue="1"/>
  </conditionalFormatting>
  <conditionalFormatting sqref="Y17">
    <cfRule type="duplicateValues" dxfId="52" priority="7" stopIfTrue="1"/>
  </conditionalFormatting>
  <conditionalFormatting sqref="Y17">
    <cfRule type="duplicateValues" dxfId="51" priority="8" stopIfTrue="1"/>
  </conditionalFormatting>
  <conditionalFormatting sqref="Y17">
    <cfRule type="duplicateValues" dxfId="50" priority="9" stopIfTrue="1"/>
  </conditionalFormatting>
  <conditionalFormatting sqref="Y17">
    <cfRule type="duplicateValues" dxfId="49" priority="10" stopIfTrue="1"/>
    <cfRule type="duplicateValues" dxfId="48" priority="11" stopIfTrue="1"/>
    <cfRule type="duplicateValues" dxfId="47" priority="12" stopIfTrue="1"/>
  </conditionalFormatting>
  <conditionalFormatting sqref="Y13">
    <cfRule type="duplicateValues" dxfId="46" priority="1" stopIfTrue="1"/>
  </conditionalFormatting>
  <conditionalFormatting sqref="Y13">
    <cfRule type="duplicateValues" dxfId="45" priority="2" stopIfTrue="1"/>
  </conditionalFormatting>
  <conditionalFormatting sqref="Y13">
    <cfRule type="duplicateValues" dxfId="44" priority="3" stopIfTrue="1"/>
  </conditionalFormatting>
  <conditionalFormatting sqref="Y13">
    <cfRule type="duplicateValues" dxfId="43" priority="4" stopIfTrue="1"/>
    <cfRule type="duplicateValues" dxfId="42" priority="5" stopIfTrue="1"/>
    <cfRule type="duplicateValues" dxfId="41" priority="6" stopIfTrue="1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1.6</vt:lpstr>
      <vt:lpstr>2.6</vt:lpstr>
      <vt:lpstr>3.6</vt:lpstr>
      <vt:lpstr>4.6</vt:lpstr>
      <vt:lpstr>5.6</vt:lpstr>
      <vt:lpstr>6.6</vt:lpstr>
      <vt:lpstr>7.6</vt:lpstr>
      <vt:lpstr>8.6</vt:lpstr>
      <vt:lpstr>9.6</vt:lpstr>
      <vt:lpstr>10.6</vt:lpstr>
      <vt:lpstr>11.6</vt:lpstr>
      <vt:lpstr>12.6</vt:lpstr>
      <vt:lpstr>13.6</vt:lpstr>
      <vt:lpstr>14.6</vt:lpstr>
      <vt:lpstr>15.6</vt:lpstr>
      <vt:lpstr>16.6</vt:lpstr>
      <vt:lpstr>17.6</vt:lpstr>
      <vt:lpstr>18.6</vt:lpstr>
      <vt:lpstr>19.6</vt:lpstr>
      <vt:lpstr>20.6</vt:lpstr>
      <vt:lpstr>21.6</vt:lpstr>
      <vt:lpstr>22.6</vt:lpstr>
      <vt:lpstr>23.6</vt:lpstr>
      <vt:lpstr>24.6</vt:lpstr>
      <vt:lpstr>25.6</vt:lpstr>
      <vt:lpstr>26.6</vt:lpstr>
      <vt:lpstr>27.6</vt:lpstr>
      <vt:lpstr>28.6</vt:lpstr>
      <vt:lpstr>29.6</vt:lpstr>
      <vt:lpstr>30.6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2016-06-09T08:51:41Z</dcterms:created>
  <dcterms:modified xsi:type="dcterms:W3CDTF">2016-07-02T08:54:05Z</dcterms:modified>
</cp:coreProperties>
</file>