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20" yWindow="90" windowWidth="13725" windowHeight="7710" activeTab="2"/>
  </bookViews>
  <sheets>
    <sheet name="KQHDKD Thang 06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BKE!$A$436:$U$823</definedName>
    <definedName name="_xlnm._FilterDatabase" localSheetId="2" hidden="1">'nguyen vat lieu kho'!$H$1:$H$400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SYU">#N/A</definedName>
    <definedName name="CATREC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HI" localSheetId="5">#REF!</definedName>
    <definedName name="THI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J403" i="1" l="1"/>
  <c r="E15" i="25" l="1"/>
  <c r="E8" i="25"/>
  <c r="E14" i="25"/>
  <c r="E9" i="25"/>
  <c r="Q223" i="29" l="1"/>
  <c r="F268" i="1" l="1"/>
  <c r="F399" i="1"/>
  <c r="F393" i="1"/>
  <c r="F394" i="1"/>
  <c r="F395" i="1"/>
  <c r="F396" i="1"/>
  <c r="F397" i="1"/>
  <c r="F398" i="1"/>
  <c r="F392" i="1"/>
  <c r="F372" i="1"/>
  <c r="F373" i="1"/>
  <c r="F374" i="1"/>
  <c r="F375" i="1"/>
  <c r="F376" i="1"/>
  <c r="F377" i="1"/>
  <c r="F378" i="1"/>
  <c r="F379" i="1"/>
  <c r="F380" i="1"/>
  <c r="F381" i="1"/>
  <c r="F382" i="1"/>
  <c r="F390" i="1" s="1"/>
  <c r="F383" i="1"/>
  <c r="F384" i="1"/>
  <c r="F385" i="1"/>
  <c r="F386" i="1"/>
  <c r="F387" i="1"/>
  <c r="F388" i="1"/>
  <c r="F389" i="1"/>
  <c r="F371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25" i="1"/>
  <c r="F345" i="1" s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7" i="1"/>
  <c r="F318" i="1"/>
  <c r="F319" i="1"/>
  <c r="F320" i="1"/>
  <c r="F321" i="1"/>
  <c r="F322" i="1"/>
  <c r="F285" i="1"/>
  <c r="F271" i="1"/>
  <c r="F272" i="1"/>
  <c r="F283" i="1" s="1"/>
  <c r="F273" i="1"/>
  <c r="F274" i="1"/>
  <c r="F275" i="1"/>
  <c r="F276" i="1"/>
  <c r="F277" i="1"/>
  <c r="F278" i="1"/>
  <c r="F279" i="1"/>
  <c r="F280" i="1"/>
  <c r="F281" i="1"/>
  <c r="F282" i="1"/>
  <c r="F270" i="1"/>
  <c r="F264" i="1"/>
  <c r="F265" i="1"/>
  <c r="F266" i="1"/>
  <c r="F267" i="1"/>
  <c r="F263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13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5" i="1"/>
  <c r="H385" i="1"/>
  <c r="F369" i="1" l="1"/>
  <c r="F323" i="1"/>
  <c r="F315" i="1"/>
  <c r="F261" i="1"/>
  <c r="F135" i="1"/>
  <c r="J383" i="1" l="1"/>
  <c r="I385" i="1" l="1"/>
  <c r="AQ4" i="20" l="1"/>
  <c r="AP6" i="20"/>
  <c r="AP7" i="20"/>
  <c r="AP8" i="20"/>
  <c r="AP9" i="20"/>
  <c r="AP12" i="20"/>
  <c r="AP15" i="20"/>
  <c r="AP16" i="20"/>
  <c r="AP17" i="20"/>
  <c r="AP18" i="20"/>
  <c r="AP19" i="20"/>
  <c r="Q229" i="29"/>
  <c r="I394" i="1" l="1"/>
  <c r="D267" i="1"/>
  <c r="D221" i="1"/>
  <c r="D100" i="1"/>
  <c r="F510" i="29"/>
  <c r="T231" i="1" l="1"/>
  <c r="F660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106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79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55" i="29"/>
  <c r="H54" i="29"/>
  <c r="H53" i="29"/>
  <c r="F657" i="29"/>
  <c r="F658" i="29"/>
  <c r="F659" i="29"/>
  <c r="F661" i="29"/>
  <c r="H510" i="29" l="1"/>
  <c r="I55" i="29"/>
  <c r="I420" i="29"/>
  <c r="F438" i="29"/>
  <c r="F437" i="29"/>
  <c r="F436" i="29"/>
  <c r="D30" i="20"/>
  <c r="Q210" i="29"/>
  <c r="S169" i="29" l="1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68" i="29"/>
  <c r="S167" i="29"/>
  <c r="S166" i="29"/>
  <c r="S165" i="29"/>
  <c r="S164" i="29" l="1"/>
  <c r="S163" i="29"/>
  <c r="S161" i="29" l="1"/>
  <c r="S159" i="29"/>
  <c r="R155" i="29"/>
  <c r="R156" i="29"/>
  <c r="S148" i="29" l="1"/>
  <c r="S146" i="29"/>
  <c r="R144" i="29"/>
  <c r="R143" i="29"/>
  <c r="S143" i="29" s="1"/>
  <c r="R133" i="29" l="1"/>
  <c r="R132" i="29"/>
  <c r="S134" i="29"/>
  <c r="G294" i="29" l="1"/>
  <c r="H294" i="29" s="1"/>
  <c r="S125" i="29" l="1"/>
  <c r="S123" i="29" l="1"/>
  <c r="S122" i="29"/>
  <c r="R116" i="29"/>
  <c r="S116" i="29" s="1"/>
  <c r="R115" i="29"/>
  <c r="R111" i="29" l="1"/>
  <c r="R110" i="29"/>
  <c r="S106" i="29" l="1"/>
  <c r="S104" i="29" l="1"/>
  <c r="S102" i="29" l="1"/>
  <c r="I202" i="29" l="1"/>
  <c r="R80" i="29"/>
  <c r="S80" i="29" s="1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79" i="29"/>
  <c r="R81" i="29"/>
  <c r="S81" i="29" s="1"/>
  <c r="S77" i="29" l="1"/>
  <c r="S74" i="29" l="1"/>
  <c r="R67" i="29" l="1"/>
  <c r="R66" i="29"/>
  <c r="F412" i="1" l="1"/>
  <c r="F411" i="1"/>
  <c r="F410" i="1"/>
  <c r="F409" i="1"/>
  <c r="F408" i="1"/>
  <c r="F407" i="1"/>
  <c r="F406" i="1"/>
  <c r="F405" i="1"/>
  <c r="F404" i="1"/>
  <c r="E13" i="1"/>
  <c r="E10" i="1"/>
  <c r="E6" i="1"/>
  <c r="S60" i="29"/>
  <c r="S62" i="29"/>
  <c r="S57" i="29" l="1"/>
  <c r="H45" i="29" l="1"/>
  <c r="H46" i="29"/>
  <c r="H47" i="29"/>
  <c r="H48" i="29"/>
  <c r="H49" i="29"/>
  <c r="H50" i="29"/>
  <c r="H51" i="29"/>
  <c r="H52" i="29"/>
  <c r="S55" i="29"/>
  <c r="I45" i="29" l="1"/>
  <c r="H36" i="29"/>
  <c r="H17" i="29" l="1"/>
  <c r="S44" i="29" l="1"/>
  <c r="S26" i="29" l="1"/>
  <c r="S32" i="29"/>
  <c r="S10" i="29" l="1"/>
  <c r="S7" i="29" l="1"/>
  <c r="S8" i="29"/>
  <c r="S6" i="29"/>
  <c r="F27" i="25" l="1"/>
  <c r="D23" i="26" l="1"/>
  <c r="F403" i="1"/>
  <c r="D30" i="19" l="1"/>
  <c r="D10" i="19"/>
  <c r="F825" i="29" l="1"/>
  <c r="F824" i="29"/>
  <c r="S162" i="29" l="1"/>
  <c r="S160" i="29"/>
  <c r="S158" i="29" l="1"/>
  <c r="S157" i="29"/>
  <c r="S156" i="29"/>
  <c r="S155" i="29"/>
  <c r="S154" i="29"/>
  <c r="S153" i="29"/>
  <c r="S152" i="29"/>
  <c r="S151" i="29"/>
  <c r="S150" i="29"/>
  <c r="S149" i="29"/>
  <c r="S147" i="29"/>
  <c r="S145" i="29" l="1"/>
  <c r="S144" i="29"/>
  <c r="S142" i="29"/>
  <c r="S141" i="29"/>
  <c r="S140" i="29"/>
  <c r="S139" i="29"/>
  <c r="S138" i="29"/>
  <c r="S137" i="29"/>
  <c r="S136" i="29"/>
  <c r="S135" i="29"/>
  <c r="S133" i="29" l="1"/>
  <c r="I410" i="29"/>
  <c r="I376" i="29" l="1"/>
  <c r="I372" i="29"/>
  <c r="I365" i="29"/>
  <c r="I360" i="29"/>
  <c r="I346" i="29"/>
  <c r="S132" i="29"/>
  <c r="S131" i="29"/>
  <c r="S130" i="29"/>
  <c r="S129" i="29"/>
  <c r="S128" i="29"/>
  <c r="I343" i="29"/>
  <c r="S127" i="29"/>
  <c r="S126" i="29"/>
  <c r="S124" i="29"/>
  <c r="I367" i="29" l="1"/>
  <c r="S121" i="29"/>
  <c r="S120" i="29"/>
  <c r="S119" i="29"/>
  <c r="S118" i="29"/>
  <c r="S117" i="29"/>
  <c r="S115" i="29"/>
  <c r="S114" i="29"/>
  <c r="S113" i="29"/>
  <c r="S112" i="29"/>
  <c r="S111" i="29"/>
  <c r="S110" i="29"/>
  <c r="S109" i="29"/>
  <c r="S108" i="29"/>
  <c r="S107" i="29"/>
  <c r="S105" i="29"/>
  <c r="S103" i="29"/>
  <c r="S101" i="29"/>
  <c r="S100" i="29"/>
  <c r="S99" i="29"/>
  <c r="S98" i="29"/>
  <c r="S97" i="29"/>
  <c r="S96" i="29"/>
  <c r="S95" i="29"/>
  <c r="I304" i="29" l="1"/>
  <c r="I300" i="29"/>
  <c r="I294" i="29"/>
  <c r="I250" i="29"/>
  <c r="I225" i="29"/>
  <c r="I197" i="29"/>
  <c r="AQ96" i="1"/>
  <c r="M96" i="1"/>
  <c r="L96" i="1"/>
  <c r="S78" i="29"/>
  <c r="I140" i="29" l="1"/>
  <c r="I163" i="29"/>
  <c r="I168" i="29"/>
  <c r="I190" i="29"/>
  <c r="I208" i="29"/>
  <c r="I247" i="29"/>
  <c r="I287" i="29"/>
  <c r="AQ10" i="1"/>
  <c r="M10" i="1"/>
  <c r="I118" i="29"/>
  <c r="I113" i="29" l="1"/>
  <c r="I106" i="29"/>
  <c r="I79" i="29"/>
  <c r="H44" i="29"/>
  <c r="H43" i="29"/>
  <c r="H42" i="29"/>
  <c r="H41" i="29"/>
  <c r="H40" i="29"/>
  <c r="H39" i="29"/>
  <c r="H38" i="29"/>
  <c r="H37" i="29"/>
  <c r="H660" i="29" s="1"/>
  <c r="G660" i="29" s="1"/>
  <c r="D231" i="1" s="1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I33" i="29" l="1"/>
  <c r="H824" i="29"/>
  <c r="G824" i="29" s="1"/>
  <c r="D397" i="1" s="1"/>
  <c r="H16" i="29"/>
  <c r="H15" i="29"/>
  <c r="H14" i="29"/>
  <c r="H13" i="29"/>
  <c r="H12" i="29"/>
  <c r="H11" i="29"/>
  <c r="H6" i="29"/>
  <c r="H10" i="29"/>
  <c r="H9" i="29"/>
  <c r="H825" i="29" s="1"/>
  <c r="G825" i="29" s="1"/>
  <c r="D398" i="1" s="1"/>
  <c r="H8" i="29"/>
  <c r="H7" i="29"/>
  <c r="S76" i="29"/>
  <c r="S75" i="29"/>
  <c r="S73" i="29"/>
  <c r="S72" i="29"/>
  <c r="S71" i="29"/>
  <c r="S70" i="29"/>
  <c r="S69" i="29"/>
  <c r="S68" i="29"/>
  <c r="S67" i="29"/>
  <c r="S66" i="29"/>
  <c r="S65" i="29"/>
  <c r="S210" i="29" s="1"/>
  <c r="R210" i="29" s="1"/>
  <c r="D15" i="20" s="1"/>
  <c r="S64" i="29"/>
  <c r="S63" i="29"/>
  <c r="S61" i="29"/>
  <c r="S59" i="29"/>
  <c r="S58" i="29"/>
  <c r="S56" i="29"/>
  <c r="S54" i="29"/>
  <c r="S53" i="29"/>
  <c r="S52" i="29"/>
  <c r="S51" i="29"/>
  <c r="S50" i="29"/>
  <c r="S49" i="29"/>
  <c r="S48" i="29"/>
  <c r="S47" i="29"/>
  <c r="S46" i="29"/>
  <c r="S45" i="29"/>
  <c r="S43" i="29"/>
  <c r="S42" i="29"/>
  <c r="S41" i="29"/>
  <c r="S40" i="29"/>
  <c r="S39" i="29"/>
  <c r="S38" i="29"/>
  <c r="S37" i="29"/>
  <c r="S35" i="29"/>
  <c r="S33" i="29"/>
  <c r="S31" i="29"/>
  <c r="S30" i="29"/>
  <c r="S29" i="29"/>
  <c r="S27" i="29"/>
  <c r="S25" i="29"/>
  <c r="S23" i="29"/>
  <c r="S22" i="29"/>
  <c r="S20" i="29"/>
  <c r="S19" i="29"/>
  <c r="S18" i="29"/>
  <c r="S17" i="29"/>
  <c r="S16" i="29"/>
  <c r="S15" i="29"/>
  <c r="S14" i="29"/>
  <c r="I6" i="29" l="1"/>
  <c r="I14" i="29"/>
  <c r="S13" i="29"/>
  <c r="S12" i="29"/>
  <c r="S11" i="29"/>
  <c r="S9" i="29"/>
  <c r="S229" i="29" s="1"/>
  <c r="I434" i="29" l="1"/>
  <c r="L134" i="1"/>
  <c r="L133" i="1"/>
  <c r="L132" i="1"/>
  <c r="L130" i="1"/>
  <c r="L129" i="1"/>
  <c r="L126" i="1"/>
  <c r="L125" i="1"/>
  <c r="L122" i="1"/>
  <c r="L121" i="1"/>
  <c r="L119" i="1"/>
  <c r="L118" i="1"/>
  <c r="L117" i="1"/>
  <c r="L115" i="1"/>
  <c r="L114" i="1"/>
  <c r="L113" i="1"/>
  <c r="L112" i="1"/>
  <c r="L111" i="1"/>
  <c r="L107" i="1"/>
  <c r="L106" i="1"/>
  <c r="L102" i="1"/>
  <c r="L101" i="1"/>
  <c r="L100" i="1"/>
  <c r="L89" i="1"/>
  <c r="L86" i="1"/>
  <c r="L84" i="1"/>
  <c r="L82" i="1"/>
  <c r="L79" i="1"/>
  <c r="L75" i="1"/>
  <c r="L69" i="1"/>
  <c r="L64" i="1"/>
  <c r="L60" i="1"/>
  <c r="L59" i="1"/>
  <c r="L58" i="1"/>
  <c r="L57" i="1"/>
  <c r="L56" i="1"/>
  <c r="L54" i="1"/>
  <c r="L53" i="1"/>
  <c r="L51" i="1"/>
  <c r="L50" i="1"/>
  <c r="L49" i="1"/>
  <c r="L48" i="1"/>
  <c r="L47" i="1"/>
  <c r="L31" i="1"/>
  <c r="L30" i="1"/>
  <c r="L28" i="1"/>
  <c r="L23" i="1"/>
  <c r="L19" i="1"/>
  <c r="L17" i="1"/>
  <c r="L16" i="1"/>
  <c r="L15" i="1"/>
  <c r="L14" i="1"/>
  <c r="L12" i="1"/>
  <c r="L11" i="1"/>
  <c r="L9" i="1"/>
  <c r="L8" i="1"/>
  <c r="L7" i="1"/>
  <c r="F413" i="1" l="1"/>
  <c r="F823" i="29" l="1"/>
  <c r="F822" i="29"/>
  <c r="F821" i="29"/>
  <c r="F820" i="29"/>
  <c r="F819" i="29"/>
  <c r="F818" i="29"/>
  <c r="F817" i="29"/>
  <c r="H816" i="29"/>
  <c r="F816" i="29"/>
  <c r="H815" i="29"/>
  <c r="F815" i="29"/>
  <c r="F814" i="29"/>
  <c r="F813" i="29"/>
  <c r="H812" i="29"/>
  <c r="F812" i="29"/>
  <c r="H811" i="29"/>
  <c r="F811" i="29"/>
  <c r="F810" i="29"/>
  <c r="H809" i="29"/>
  <c r="F809" i="29"/>
  <c r="F808" i="29"/>
  <c r="F807" i="29"/>
  <c r="H806" i="29"/>
  <c r="F806" i="29"/>
  <c r="F805" i="29"/>
  <c r="H804" i="29"/>
  <c r="F804" i="29"/>
  <c r="F803" i="29"/>
  <c r="H802" i="29"/>
  <c r="F802" i="29"/>
  <c r="H801" i="29"/>
  <c r="F801" i="29"/>
  <c r="F800" i="29"/>
  <c r="H799" i="29"/>
  <c r="F799" i="29"/>
  <c r="F798" i="29"/>
  <c r="H797" i="29"/>
  <c r="F797" i="29"/>
  <c r="F796" i="29"/>
  <c r="H795" i="29"/>
  <c r="F795" i="29"/>
  <c r="H794" i="29"/>
  <c r="F794" i="29"/>
  <c r="H793" i="29"/>
  <c r="F793" i="29"/>
  <c r="H792" i="29"/>
  <c r="F792" i="29"/>
  <c r="H791" i="29"/>
  <c r="F791" i="29"/>
  <c r="H790" i="29"/>
  <c r="F790" i="29"/>
  <c r="F789" i="29"/>
  <c r="H788" i="29"/>
  <c r="F788" i="29"/>
  <c r="F787" i="29"/>
  <c r="H786" i="29"/>
  <c r="F786" i="29"/>
  <c r="H785" i="29"/>
  <c r="F785" i="29"/>
  <c r="H784" i="29"/>
  <c r="F784" i="29"/>
  <c r="H783" i="29"/>
  <c r="F783" i="29"/>
  <c r="H782" i="29"/>
  <c r="F782" i="29"/>
  <c r="H781" i="29"/>
  <c r="F781" i="29"/>
  <c r="H780" i="29"/>
  <c r="F780" i="29"/>
  <c r="F779" i="29"/>
  <c r="H778" i="29"/>
  <c r="F778" i="29"/>
  <c r="H777" i="29"/>
  <c r="F777" i="29"/>
  <c r="H776" i="29"/>
  <c r="F776" i="29"/>
  <c r="H775" i="29"/>
  <c r="F775" i="29"/>
  <c r="H774" i="29"/>
  <c r="F774" i="29"/>
  <c r="F773" i="29"/>
  <c r="H772" i="29"/>
  <c r="F772" i="29"/>
  <c r="H771" i="29"/>
  <c r="F771" i="29"/>
  <c r="H770" i="29"/>
  <c r="F770" i="29"/>
  <c r="H769" i="29"/>
  <c r="F769" i="29"/>
  <c r="H768" i="29"/>
  <c r="F768" i="29"/>
  <c r="H767" i="29"/>
  <c r="F767" i="29"/>
  <c r="F766" i="29"/>
  <c r="F765" i="29"/>
  <c r="F764" i="29"/>
  <c r="F763" i="29"/>
  <c r="F762" i="29"/>
  <c r="H761" i="29"/>
  <c r="F761" i="29"/>
  <c r="H760" i="29"/>
  <c r="F760" i="29"/>
  <c r="F759" i="29"/>
  <c r="H758" i="29"/>
  <c r="F758" i="29"/>
  <c r="F757" i="29"/>
  <c r="H756" i="29"/>
  <c r="F756" i="29"/>
  <c r="F755" i="29"/>
  <c r="H754" i="29"/>
  <c r="F754" i="29"/>
  <c r="H753" i="29"/>
  <c r="F753" i="29"/>
  <c r="F752" i="29"/>
  <c r="F751" i="29"/>
  <c r="H750" i="29"/>
  <c r="F750" i="29"/>
  <c r="H749" i="29"/>
  <c r="F749" i="29"/>
  <c r="H748" i="29"/>
  <c r="F748" i="29"/>
  <c r="F747" i="29"/>
  <c r="F746" i="29"/>
  <c r="F745" i="29"/>
  <c r="H744" i="29"/>
  <c r="F744" i="29"/>
  <c r="F743" i="29"/>
  <c r="F742" i="29"/>
  <c r="H741" i="29"/>
  <c r="F741" i="29"/>
  <c r="H740" i="29"/>
  <c r="F740" i="29"/>
  <c r="F739" i="29"/>
  <c r="H738" i="29"/>
  <c r="F738" i="29"/>
  <c r="F737" i="29"/>
  <c r="F736" i="29"/>
  <c r="F735" i="29"/>
  <c r="F734" i="29"/>
  <c r="F733" i="29"/>
  <c r="F732" i="29"/>
  <c r="F731" i="29"/>
  <c r="F730" i="29"/>
  <c r="F729" i="29"/>
  <c r="F728" i="29"/>
  <c r="F727" i="29"/>
  <c r="F726" i="29"/>
  <c r="F725" i="29"/>
  <c r="F724" i="29"/>
  <c r="F723" i="29"/>
  <c r="F722" i="29"/>
  <c r="F721" i="29"/>
  <c r="F720" i="29"/>
  <c r="F719" i="29"/>
  <c r="F718" i="29"/>
  <c r="F717" i="29"/>
  <c r="F715" i="29"/>
  <c r="F714" i="29"/>
  <c r="F713" i="29"/>
  <c r="F712" i="29"/>
  <c r="H711" i="29"/>
  <c r="F711" i="29"/>
  <c r="H710" i="29"/>
  <c r="F710" i="29"/>
  <c r="H709" i="29"/>
  <c r="F709" i="29"/>
  <c r="F708" i="29"/>
  <c r="F707" i="29"/>
  <c r="F706" i="29"/>
  <c r="F705" i="29"/>
  <c r="H704" i="29"/>
  <c r="F704" i="29"/>
  <c r="F703" i="29"/>
  <c r="H702" i="29"/>
  <c r="F702" i="29"/>
  <c r="H701" i="29"/>
  <c r="F701" i="29"/>
  <c r="F700" i="29"/>
  <c r="H699" i="29"/>
  <c r="F699" i="29"/>
  <c r="H698" i="29"/>
  <c r="F698" i="29"/>
  <c r="H697" i="29"/>
  <c r="F697" i="29"/>
  <c r="H696" i="29"/>
  <c r="F696" i="29"/>
  <c r="H695" i="29"/>
  <c r="F695" i="29"/>
  <c r="H694" i="29"/>
  <c r="F694" i="29"/>
  <c r="H693" i="29"/>
  <c r="F693" i="29"/>
  <c r="H692" i="29"/>
  <c r="F692" i="29"/>
  <c r="H691" i="29"/>
  <c r="F691" i="29"/>
  <c r="H690" i="29"/>
  <c r="F690" i="29"/>
  <c r="H689" i="29"/>
  <c r="F689" i="29"/>
  <c r="H688" i="29"/>
  <c r="F688" i="29"/>
  <c r="H687" i="29"/>
  <c r="F687" i="29"/>
  <c r="H686" i="29"/>
  <c r="F686" i="29"/>
  <c r="H685" i="29"/>
  <c r="F685" i="29"/>
  <c r="H684" i="29"/>
  <c r="F684" i="29"/>
  <c r="H683" i="29"/>
  <c r="F683" i="29"/>
  <c r="H682" i="29"/>
  <c r="F682" i="29"/>
  <c r="H681" i="29"/>
  <c r="F681" i="29"/>
  <c r="H680" i="29"/>
  <c r="F680" i="29"/>
  <c r="H679" i="29"/>
  <c r="F679" i="29"/>
  <c r="H678" i="29"/>
  <c r="F678" i="29"/>
  <c r="H677" i="29"/>
  <c r="F677" i="29"/>
  <c r="H676" i="29"/>
  <c r="F676" i="29"/>
  <c r="H675" i="29"/>
  <c r="F675" i="29"/>
  <c r="H674" i="29"/>
  <c r="F674" i="29"/>
  <c r="H673" i="29"/>
  <c r="F673" i="29"/>
  <c r="F672" i="29"/>
  <c r="H671" i="29"/>
  <c r="F671" i="29"/>
  <c r="H670" i="29"/>
  <c r="F670" i="29"/>
  <c r="H669" i="29"/>
  <c r="F669" i="29"/>
  <c r="F668" i="29"/>
  <c r="H667" i="29"/>
  <c r="F667" i="29"/>
  <c r="H666" i="29"/>
  <c r="F666" i="29"/>
  <c r="H665" i="29"/>
  <c r="F665" i="29"/>
  <c r="H664" i="29"/>
  <c r="F664" i="29"/>
  <c r="H663" i="29"/>
  <c r="F663" i="29"/>
  <c r="H662" i="29"/>
  <c r="F662" i="29"/>
  <c r="H661" i="29"/>
  <c r="H658" i="29"/>
  <c r="H657" i="29"/>
  <c r="H656" i="29"/>
  <c r="F656" i="29"/>
  <c r="F655" i="29"/>
  <c r="H654" i="29"/>
  <c r="F654" i="29"/>
  <c r="H653" i="29"/>
  <c r="F653" i="29"/>
  <c r="F652" i="29"/>
  <c r="H651" i="29"/>
  <c r="F651" i="29"/>
  <c r="H650" i="29"/>
  <c r="F650" i="29"/>
  <c r="H649" i="29"/>
  <c r="F649" i="29"/>
  <c r="H648" i="29"/>
  <c r="F648" i="29"/>
  <c r="H647" i="29"/>
  <c r="F647" i="29"/>
  <c r="H646" i="29"/>
  <c r="F646" i="29"/>
  <c r="F645" i="29"/>
  <c r="F644" i="29"/>
  <c r="F643" i="29"/>
  <c r="H642" i="29"/>
  <c r="F642" i="29"/>
  <c r="F641" i="29"/>
  <c r="H640" i="29"/>
  <c r="F640" i="29"/>
  <c r="H639" i="29"/>
  <c r="F639" i="29"/>
  <c r="H638" i="29"/>
  <c r="F638" i="29"/>
  <c r="H637" i="29"/>
  <c r="F637" i="29"/>
  <c r="H636" i="29"/>
  <c r="F636" i="29"/>
  <c r="H635" i="29"/>
  <c r="F635" i="29"/>
  <c r="H634" i="29"/>
  <c r="F634" i="29"/>
  <c r="F633" i="29"/>
  <c r="H632" i="29"/>
  <c r="F632" i="29"/>
  <c r="F631" i="29"/>
  <c r="H630" i="29"/>
  <c r="F630" i="29"/>
  <c r="H629" i="29"/>
  <c r="F629" i="29"/>
  <c r="H628" i="29"/>
  <c r="F628" i="29"/>
  <c r="H627" i="29"/>
  <c r="F627" i="29"/>
  <c r="H626" i="29"/>
  <c r="F626" i="29"/>
  <c r="H625" i="29"/>
  <c r="F625" i="29"/>
  <c r="H624" i="29"/>
  <c r="F624" i="29"/>
  <c r="H623" i="29"/>
  <c r="F623" i="29"/>
  <c r="F622" i="29"/>
  <c r="H621" i="29"/>
  <c r="F621" i="29"/>
  <c r="F620" i="29"/>
  <c r="F619" i="29"/>
  <c r="H618" i="29"/>
  <c r="F618" i="29"/>
  <c r="F617" i="29"/>
  <c r="F616" i="29"/>
  <c r="F615" i="29"/>
  <c r="H614" i="29"/>
  <c r="F614" i="29"/>
  <c r="F613" i="29"/>
  <c r="F612" i="29"/>
  <c r="F611" i="29"/>
  <c r="F610" i="29"/>
  <c r="F609" i="29"/>
  <c r="H608" i="29"/>
  <c r="F608" i="29"/>
  <c r="H607" i="29"/>
  <c r="F607" i="29"/>
  <c r="F606" i="29"/>
  <c r="F605" i="29"/>
  <c r="H604" i="29"/>
  <c r="F604" i="29"/>
  <c r="F603" i="29"/>
  <c r="F602" i="29"/>
  <c r="H601" i="29"/>
  <c r="F601" i="29"/>
  <c r="H600" i="29"/>
  <c r="F600" i="29"/>
  <c r="H599" i="29"/>
  <c r="F599" i="29"/>
  <c r="H598" i="29"/>
  <c r="F598" i="29"/>
  <c r="H597" i="29"/>
  <c r="F597" i="29"/>
  <c r="H596" i="29"/>
  <c r="F596" i="29"/>
  <c r="H595" i="29"/>
  <c r="F595" i="29"/>
  <c r="H594" i="29"/>
  <c r="F594" i="29"/>
  <c r="H593" i="29"/>
  <c r="F593" i="29"/>
  <c r="H592" i="29"/>
  <c r="F592" i="29"/>
  <c r="F591" i="29"/>
  <c r="F590" i="29"/>
  <c r="H589" i="29"/>
  <c r="F589" i="29"/>
  <c r="H588" i="29"/>
  <c r="F588" i="29"/>
  <c r="H587" i="29"/>
  <c r="F587" i="29"/>
  <c r="F586" i="29"/>
  <c r="H585" i="29"/>
  <c r="F585" i="29"/>
  <c r="F584" i="29"/>
  <c r="H583" i="29"/>
  <c r="F583" i="29"/>
  <c r="F582" i="29"/>
  <c r="H581" i="29"/>
  <c r="F581" i="29"/>
  <c r="F580" i="29"/>
  <c r="H579" i="29"/>
  <c r="F579" i="29"/>
  <c r="F578" i="29"/>
  <c r="H577" i="29"/>
  <c r="F577" i="29"/>
  <c r="F576" i="29"/>
  <c r="H575" i="29"/>
  <c r="F575" i="29"/>
  <c r="H574" i="29"/>
  <c r="F574" i="29"/>
  <c r="H573" i="29"/>
  <c r="F573" i="29"/>
  <c r="F572" i="29"/>
  <c r="F571" i="29"/>
  <c r="H570" i="29"/>
  <c r="F570" i="29"/>
  <c r="H569" i="29"/>
  <c r="F569" i="29"/>
  <c r="F568" i="29"/>
  <c r="F567" i="29"/>
  <c r="H566" i="29"/>
  <c r="F566" i="29"/>
  <c r="F565" i="29"/>
  <c r="H564" i="29"/>
  <c r="F564" i="29"/>
  <c r="H563" i="29"/>
  <c r="F563" i="29"/>
  <c r="H562" i="29"/>
  <c r="F562" i="29"/>
  <c r="H561" i="29"/>
  <c r="F561" i="29"/>
  <c r="F560" i="29"/>
  <c r="H559" i="29"/>
  <c r="F559" i="29"/>
  <c r="F558" i="29"/>
  <c r="H557" i="29"/>
  <c r="F557" i="29"/>
  <c r="H556" i="29"/>
  <c r="F556" i="29"/>
  <c r="F555" i="29"/>
  <c r="F554" i="29"/>
  <c r="H553" i="29"/>
  <c r="F553" i="29"/>
  <c r="H552" i="29"/>
  <c r="F552" i="29"/>
  <c r="H551" i="29"/>
  <c r="F551" i="29"/>
  <c r="H550" i="29"/>
  <c r="F550" i="29"/>
  <c r="H549" i="29"/>
  <c r="F549" i="29"/>
  <c r="F548" i="29"/>
  <c r="F547" i="29"/>
  <c r="H546" i="29"/>
  <c r="F546" i="29"/>
  <c r="H545" i="29"/>
  <c r="F545" i="29"/>
  <c r="H544" i="29"/>
  <c r="F544" i="29"/>
  <c r="H543" i="29"/>
  <c r="F543" i="29"/>
  <c r="H542" i="29"/>
  <c r="F542" i="29"/>
  <c r="H541" i="29"/>
  <c r="F541" i="29"/>
  <c r="H540" i="29"/>
  <c r="F540" i="29"/>
  <c r="H539" i="29"/>
  <c r="F539" i="29"/>
  <c r="F538" i="29"/>
  <c r="H537" i="29"/>
  <c r="F537" i="29"/>
  <c r="F536" i="29"/>
  <c r="F535" i="29"/>
  <c r="H534" i="29"/>
  <c r="F534" i="29"/>
  <c r="H533" i="29"/>
  <c r="F533" i="29"/>
  <c r="F532" i="29"/>
  <c r="F531" i="29"/>
  <c r="F530" i="29"/>
  <c r="H529" i="29"/>
  <c r="F529" i="29"/>
  <c r="H528" i="29"/>
  <c r="F528" i="29"/>
  <c r="H527" i="29"/>
  <c r="F527" i="29"/>
  <c r="F526" i="29"/>
  <c r="F525" i="29"/>
  <c r="F524" i="29"/>
  <c r="H523" i="29"/>
  <c r="F523" i="29"/>
  <c r="H522" i="29"/>
  <c r="F522" i="29"/>
  <c r="H521" i="29"/>
  <c r="F521" i="29"/>
  <c r="H520" i="29"/>
  <c r="F520" i="29"/>
  <c r="F519" i="29"/>
  <c r="F518" i="29"/>
  <c r="H517" i="29"/>
  <c r="F517" i="29"/>
  <c r="H516" i="29"/>
  <c r="F516" i="29"/>
  <c r="H515" i="29"/>
  <c r="F515" i="29"/>
  <c r="H514" i="29"/>
  <c r="F514" i="29"/>
  <c r="F513" i="29"/>
  <c r="H512" i="29"/>
  <c r="F512" i="29"/>
  <c r="F511" i="29"/>
  <c r="H509" i="29"/>
  <c r="F509" i="29"/>
  <c r="F508" i="29"/>
  <c r="H507" i="29"/>
  <c r="F507" i="29"/>
  <c r="H506" i="29"/>
  <c r="F506" i="29"/>
  <c r="F505" i="29"/>
  <c r="F504" i="29"/>
  <c r="H503" i="29"/>
  <c r="F503" i="29"/>
  <c r="H502" i="29"/>
  <c r="F502" i="29"/>
  <c r="F501" i="29"/>
  <c r="F500" i="29"/>
  <c r="F499" i="29"/>
  <c r="F498" i="29"/>
  <c r="H497" i="29"/>
  <c r="F497" i="29"/>
  <c r="F496" i="29"/>
  <c r="F495" i="29"/>
  <c r="F494" i="29"/>
  <c r="F493" i="29"/>
  <c r="H492" i="29"/>
  <c r="F492" i="29"/>
  <c r="F491" i="29"/>
  <c r="F490" i="29"/>
  <c r="F489" i="29"/>
  <c r="F488" i="29"/>
  <c r="F487" i="29"/>
  <c r="H486" i="29"/>
  <c r="F486" i="29"/>
  <c r="F485" i="29"/>
  <c r="H484" i="29"/>
  <c r="F484" i="29"/>
  <c r="H483" i="29"/>
  <c r="F483" i="29"/>
  <c r="F482" i="29"/>
  <c r="H481" i="29"/>
  <c r="F481" i="29"/>
  <c r="H480" i="29"/>
  <c r="F480" i="29"/>
  <c r="H479" i="29"/>
  <c r="F479" i="29"/>
  <c r="F478" i="29"/>
  <c r="H477" i="29"/>
  <c r="F477" i="29"/>
  <c r="F476" i="29"/>
  <c r="F475" i="29"/>
  <c r="F474" i="29"/>
  <c r="F473" i="29"/>
  <c r="F472" i="29"/>
  <c r="F471" i="29"/>
  <c r="F470" i="29"/>
  <c r="F469" i="29"/>
  <c r="F468" i="29"/>
  <c r="F467" i="29"/>
  <c r="F466" i="29"/>
  <c r="F465" i="29"/>
  <c r="F464" i="29"/>
  <c r="F463" i="29"/>
  <c r="F462" i="29"/>
  <c r="H461" i="29"/>
  <c r="F461" i="29"/>
  <c r="H460" i="29"/>
  <c r="F460" i="29"/>
  <c r="H459" i="29"/>
  <c r="F459" i="29"/>
  <c r="F458" i="29"/>
  <c r="F457" i="29"/>
  <c r="F456" i="29"/>
  <c r="F455" i="29"/>
  <c r="F454" i="29"/>
  <c r="H453" i="29"/>
  <c r="F453" i="29"/>
  <c r="F452" i="29"/>
  <c r="H451" i="29"/>
  <c r="F451" i="29"/>
  <c r="F450" i="29"/>
  <c r="F449" i="29"/>
  <c r="F448" i="29"/>
  <c r="F447" i="29"/>
  <c r="H446" i="29"/>
  <c r="F446" i="29"/>
  <c r="H445" i="29"/>
  <c r="F445" i="29"/>
  <c r="F444" i="29"/>
  <c r="F443" i="29"/>
  <c r="F442" i="29"/>
  <c r="H713" i="29"/>
  <c r="M286" i="1"/>
  <c r="L286" i="1"/>
  <c r="H622" i="29"/>
  <c r="H700" i="29"/>
  <c r="H652" i="29"/>
  <c r="G700" i="29" l="1"/>
  <c r="D271" i="1" s="1"/>
  <c r="G666" i="29"/>
  <c r="G744" i="29"/>
  <c r="D317" i="1" s="1"/>
  <c r="G788" i="29"/>
  <c r="G802" i="29"/>
  <c r="D375" i="1" s="1"/>
  <c r="G634" i="29"/>
  <c r="G702" i="29"/>
  <c r="D273" i="1" s="1"/>
  <c r="G516" i="29"/>
  <c r="D87" i="1" s="1"/>
  <c r="L87" i="1" s="1"/>
  <c r="G546" i="29"/>
  <c r="G552" i="29"/>
  <c r="D123" i="1" s="1"/>
  <c r="L123" i="1" s="1"/>
  <c r="G553" i="29"/>
  <c r="D124" i="1" s="1"/>
  <c r="L124" i="1" s="1"/>
  <c r="G585" i="29"/>
  <c r="D156" i="1" s="1"/>
  <c r="G626" i="29"/>
  <c r="G630" i="29"/>
  <c r="G662" i="29"/>
  <c r="G664" i="29"/>
  <c r="G701" i="29"/>
  <c r="G772" i="29"/>
  <c r="G804" i="29"/>
  <c r="G512" i="29"/>
  <c r="D83" i="1" s="1"/>
  <c r="L83" i="1" s="1"/>
  <c r="G534" i="29"/>
  <c r="D105" i="1" s="1"/>
  <c r="L105" i="1" s="1"/>
  <c r="G570" i="29"/>
  <c r="D141" i="1" s="1"/>
  <c r="G618" i="29"/>
  <c r="D189" i="1" s="1"/>
  <c r="G632" i="29"/>
  <c r="G658" i="29"/>
  <c r="G682" i="29"/>
  <c r="G692" i="29"/>
  <c r="G698" i="29"/>
  <c r="H712" i="29"/>
  <c r="G712" i="29" s="1"/>
  <c r="H655" i="29"/>
  <c r="G655" i="29" s="1"/>
  <c r="G533" i="29"/>
  <c r="D104" i="1" s="1"/>
  <c r="L104" i="1" s="1"/>
  <c r="G562" i="29"/>
  <c r="G566" i="29"/>
  <c r="G594" i="29"/>
  <c r="G598" i="29"/>
  <c r="G600" i="29"/>
  <c r="G601" i="29"/>
  <c r="G650" i="29"/>
  <c r="G740" i="29"/>
  <c r="D313" i="1" s="1"/>
  <c r="G614" i="29"/>
  <c r="D185" i="1" s="1"/>
  <c r="G642" i="29"/>
  <c r="G646" i="29"/>
  <c r="G648" i="29"/>
  <c r="G649" i="29"/>
  <c r="G674" i="29"/>
  <c r="D245" i="1" s="1"/>
  <c r="G678" i="29"/>
  <c r="G680" i="29"/>
  <c r="G756" i="29"/>
  <c r="G760" i="29"/>
  <c r="G780" i="29"/>
  <c r="G784" i="29"/>
  <c r="G786" i="29"/>
  <c r="G812" i="29"/>
  <c r="D385" i="1" s="1"/>
  <c r="G816" i="29"/>
  <c r="G484" i="29"/>
  <c r="G522" i="29"/>
  <c r="D93" i="1" s="1"/>
  <c r="L93" i="1" s="1"/>
  <c r="G540" i="29"/>
  <c r="G542" i="29"/>
  <c r="G544" i="29"/>
  <c r="G545" i="29"/>
  <c r="D116" i="1" s="1"/>
  <c r="L116" i="1" s="1"/>
  <c r="G561" i="29"/>
  <c r="G574" i="29"/>
  <c r="D145" i="1" s="1"/>
  <c r="G577" i="29"/>
  <c r="G592" i="29"/>
  <c r="D163" i="1" s="1"/>
  <c r="G593" i="29"/>
  <c r="D164" i="1" s="1"/>
  <c r="G608" i="29"/>
  <c r="D179" i="1" s="1"/>
  <c r="G622" i="29"/>
  <c r="G624" i="29"/>
  <c r="G625" i="29"/>
  <c r="G638" i="29"/>
  <c r="G640" i="29"/>
  <c r="G654" i="29"/>
  <c r="D225" i="1" s="1"/>
  <c r="G656" i="29"/>
  <c r="G670" i="29"/>
  <c r="D241" i="1" s="1"/>
  <c r="G686" i="29"/>
  <c r="G690" i="29"/>
  <c r="G691" i="29"/>
  <c r="G711" i="29"/>
  <c r="G713" i="29"/>
  <c r="G748" i="29"/>
  <c r="G754" i="29"/>
  <c r="D327" i="1" s="1"/>
  <c r="G768" i="29"/>
  <c r="D341" i="1" s="1"/>
  <c r="G770" i="29"/>
  <c r="G771" i="29"/>
  <c r="G776" i="29"/>
  <c r="G778" i="29"/>
  <c r="G792" i="29"/>
  <c r="G794" i="29"/>
  <c r="G795" i="29"/>
  <c r="G811" i="29"/>
  <c r="G446" i="29"/>
  <c r="G460" i="29"/>
  <c r="D29" i="1" s="1"/>
  <c r="L29" i="1" s="1"/>
  <c r="G480" i="29"/>
  <c r="G486" i="29"/>
  <c r="D55" i="1" s="1"/>
  <c r="L55" i="1" s="1"/>
  <c r="G492" i="29"/>
  <c r="D63" i="1" s="1"/>
  <c r="L63" i="1" s="1"/>
  <c r="G550" i="29"/>
  <c r="G502" i="29"/>
  <c r="D73" i="1" s="1"/>
  <c r="L73" i="1" s="1"/>
  <c r="G506" i="29"/>
  <c r="D77" i="1" s="1"/>
  <c r="L77" i="1" s="1"/>
  <c r="G510" i="29"/>
  <c r="D81" i="1" s="1"/>
  <c r="L81" i="1" s="1"/>
  <c r="G514" i="29"/>
  <c r="D85" i="1" s="1"/>
  <c r="L85" i="1" s="1"/>
  <c r="G521" i="29"/>
  <c r="D92" i="1" s="1"/>
  <c r="L92" i="1" s="1"/>
  <c r="G528" i="29"/>
  <c r="D99" i="1" s="1"/>
  <c r="L99" i="1" s="1"/>
  <c r="G529" i="29"/>
  <c r="G539" i="29"/>
  <c r="D110" i="1" s="1"/>
  <c r="L110" i="1" s="1"/>
  <c r="G549" i="29"/>
  <c r="D120" i="1" s="1"/>
  <c r="L120" i="1" s="1"/>
  <c r="G556" i="29"/>
  <c r="D127" i="1" s="1"/>
  <c r="L127" i="1" s="1"/>
  <c r="G557" i="29"/>
  <c r="D128" i="1" s="1"/>
  <c r="L128" i="1" s="1"/>
  <c r="G564" i="29"/>
  <c r="G573" i="29"/>
  <c r="D144" i="1" s="1"/>
  <c r="G581" i="29"/>
  <c r="G588" i="29"/>
  <c r="D159" i="1" s="1"/>
  <c r="G589" i="29"/>
  <c r="G596" i="29"/>
  <c r="G597" i="29"/>
  <c r="G604" i="29"/>
  <c r="D175" i="1" s="1"/>
  <c r="G621" i="29"/>
  <c r="G628" i="29"/>
  <c r="G629" i="29"/>
  <c r="G636" i="29"/>
  <c r="G637" i="29"/>
  <c r="G652" i="29"/>
  <c r="G653" i="29"/>
  <c r="G676" i="29"/>
  <c r="G684" i="29"/>
  <c r="G688" i="29"/>
  <c r="G694" i="29"/>
  <c r="D265" i="1" s="1"/>
  <c r="G695" i="29"/>
  <c r="G697" i="29"/>
  <c r="G704" i="29"/>
  <c r="G738" i="29"/>
  <c r="D311" i="1" s="1"/>
  <c r="G750" i="29"/>
  <c r="G758" i="29"/>
  <c r="G767" i="29"/>
  <c r="D340" i="1" s="1"/>
  <c r="G774" i="29"/>
  <c r="D347" i="1" s="1"/>
  <c r="G775" i="29"/>
  <c r="G782" i="29"/>
  <c r="G783" i="29"/>
  <c r="D356" i="1" s="1"/>
  <c r="G790" i="29"/>
  <c r="G791" i="29"/>
  <c r="G799" i="29"/>
  <c r="G806" i="29"/>
  <c r="G815" i="29"/>
  <c r="G451" i="29"/>
  <c r="D20" i="1" s="1"/>
  <c r="L20" i="1" s="1"/>
  <c r="G459" i="29"/>
  <c r="G479" i="29"/>
  <c r="G483" i="29"/>
  <c r="D52" i="1" s="1"/>
  <c r="L52" i="1" s="1"/>
  <c r="G497" i="29"/>
  <c r="D68" i="1" s="1"/>
  <c r="L68" i="1" s="1"/>
  <c r="G509" i="29"/>
  <c r="D80" i="1" s="1"/>
  <c r="L80" i="1" s="1"/>
  <c r="G517" i="29"/>
  <c r="D88" i="1" s="1"/>
  <c r="L88" i="1" s="1"/>
  <c r="G445" i="29"/>
  <c r="G453" i="29"/>
  <c r="D22" i="1" s="1"/>
  <c r="L22" i="1" s="1"/>
  <c r="G461" i="29"/>
  <c r="G477" i="29"/>
  <c r="D46" i="1" s="1"/>
  <c r="L46" i="1" s="1"/>
  <c r="G481" i="29"/>
  <c r="G503" i="29"/>
  <c r="D74" i="1" s="1"/>
  <c r="L74" i="1" s="1"/>
  <c r="G507" i="29"/>
  <c r="D78" i="1" s="1"/>
  <c r="L78" i="1" s="1"/>
  <c r="G515" i="29"/>
  <c r="G520" i="29"/>
  <c r="D91" i="1" s="1"/>
  <c r="L91" i="1" s="1"/>
  <c r="G537" i="29"/>
  <c r="D108" i="1" s="1"/>
  <c r="L108" i="1" s="1"/>
  <c r="G541" i="29"/>
  <c r="G569" i="29"/>
  <c r="D140" i="1" s="1"/>
  <c r="G689" i="29"/>
  <c r="G693" i="29"/>
  <c r="G696" i="29"/>
  <c r="G699" i="29"/>
  <c r="D270" i="1" s="1"/>
  <c r="G709" i="29"/>
  <c r="D280" i="1" s="1"/>
  <c r="G710" i="29"/>
  <c r="D281" i="1" s="1"/>
  <c r="G741" i="29"/>
  <c r="D314" i="1" s="1"/>
  <c r="G749" i="29"/>
  <c r="D322" i="1" s="1"/>
  <c r="G753" i="29"/>
  <c r="D326" i="1" s="1"/>
  <c r="G761" i="29"/>
  <c r="D334" i="1" s="1"/>
  <c r="G769" i="29"/>
  <c r="D342" i="1" s="1"/>
  <c r="G777" i="29"/>
  <c r="G781" i="29"/>
  <c r="D354" i="1" s="1"/>
  <c r="G785" i="29"/>
  <c r="G793" i="29"/>
  <c r="G797" i="29"/>
  <c r="G801" i="29"/>
  <c r="G809" i="29"/>
  <c r="G523" i="29"/>
  <c r="D94" i="1" s="1"/>
  <c r="L94" i="1" s="1"/>
  <c r="G527" i="29"/>
  <c r="D98" i="1" s="1"/>
  <c r="L98" i="1" s="1"/>
  <c r="G543" i="29"/>
  <c r="G551" i="29"/>
  <c r="G559" i="29"/>
  <c r="G563" i="29"/>
  <c r="G575" i="29"/>
  <c r="G579" i="29"/>
  <c r="G583" i="29"/>
  <c r="G587" i="29"/>
  <c r="G595" i="29"/>
  <c r="G599" i="29"/>
  <c r="G607" i="29"/>
  <c r="G623" i="29"/>
  <c r="G627" i="29"/>
  <c r="G635" i="29"/>
  <c r="D206" i="1" s="1"/>
  <c r="G639" i="29"/>
  <c r="G647" i="29"/>
  <c r="D218" i="1" s="1"/>
  <c r="G651" i="29"/>
  <c r="G663" i="29"/>
  <c r="G667" i="29"/>
  <c r="G671" i="29"/>
  <c r="D242" i="1" s="1"/>
  <c r="G675" i="29"/>
  <c r="G679" i="29"/>
  <c r="G683" i="29"/>
  <c r="G687" i="29"/>
  <c r="D258" i="1" s="1"/>
  <c r="G657" i="29"/>
  <c r="D228" i="1" s="1"/>
  <c r="G661" i="29"/>
  <c r="D232" i="1" s="1"/>
  <c r="G665" i="29"/>
  <c r="G669" i="29"/>
  <c r="G673" i="29"/>
  <c r="G677" i="29"/>
  <c r="G681" i="29"/>
  <c r="G685" i="29"/>
  <c r="H558" i="29"/>
  <c r="G558" i="29" s="1"/>
  <c r="H447" i="29"/>
  <c r="G447" i="29" s="1"/>
  <c r="H538" i="29"/>
  <c r="G538" i="29" s="1"/>
  <c r="D109" i="1" s="1"/>
  <c r="L109" i="1" s="1"/>
  <c r="H482" i="29"/>
  <c r="G482" i="29" s="1"/>
  <c r="L30" i="20" l="1"/>
  <c r="M320" i="1" l="1"/>
  <c r="H726" i="29"/>
  <c r="G726" i="29" s="1"/>
  <c r="D299" i="1" s="1"/>
  <c r="H725" i="29"/>
  <c r="G725" i="29" s="1"/>
  <c r="D298" i="1" s="1"/>
  <c r="H723" i="29"/>
  <c r="G723" i="29" s="1"/>
  <c r="D296" i="1" s="1"/>
  <c r="H705" i="29"/>
  <c r="G705" i="29" s="1"/>
  <c r="D276" i="1" s="1"/>
  <c r="H755" i="29"/>
  <c r="G755" i="29" s="1"/>
  <c r="H708" i="29"/>
  <c r="H707" i="29"/>
  <c r="G707" i="29" s="1"/>
  <c r="D278" i="1" s="1"/>
  <c r="H706" i="29"/>
  <c r="G706" i="29" s="1"/>
  <c r="D277" i="1" s="1"/>
  <c r="H703" i="29"/>
  <c r="G703" i="29" s="1"/>
  <c r="D274" i="1" s="1"/>
  <c r="H644" i="29"/>
  <c r="G644" i="29" s="1"/>
  <c r="D215" i="1" s="1"/>
  <c r="H641" i="29"/>
  <c r="G641" i="29" s="1"/>
  <c r="D212" i="1" s="1"/>
  <c r="H616" i="29"/>
  <c r="G616" i="29" s="1"/>
  <c r="H615" i="29"/>
  <c r="G615" i="29" s="1"/>
  <c r="H611" i="29"/>
  <c r="G611" i="29" s="1"/>
  <c r="D182" i="1" s="1"/>
  <c r="H578" i="29"/>
  <c r="G578" i="29" s="1"/>
  <c r="H620" i="29"/>
  <c r="G620" i="29" s="1"/>
  <c r="D191" i="1" s="1"/>
  <c r="H555" i="29"/>
  <c r="G555" i="29" s="1"/>
  <c r="H513" i="29"/>
  <c r="G513" i="29" s="1"/>
  <c r="H511" i="29"/>
  <c r="G511" i="29" s="1"/>
  <c r="H548" i="29"/>
  <c r="G548" i="29" s="1"/>
  <c r="H536" i="29"/>
  <c r="G536" i="29" s="1"/>
  <c r="H532" i="29"/>
  <c r="G532" i="29" s="1"/>
  <c r="D103" i="1" s="1"/>
  <c r="L103" i="1" s="1"/>
  <c r="H470" i="29"/>
  <c r="G470" i="29" s="1"/>
  <c r="D39" i="1" s="1"/>
  <c r="L39" i="1" s="1"/>
  <c r="H455" i="29"/>
  <c r="G455" i="29" s="1"/>
  <c r="D24" i="1" s="1"/>
  <c r="L24" i="1" s="1"/>
  <c r="H814" i="29"/>
  <c r="G814" i="29" s="1"/>
  <c r="M389" i="1"/>
  <c r="L389" i="1"/>
  <c r="M388" i="1"/>
  <c r="L388" i="1"/>
  <c r="G708" i="29" l="1"/>
  <c r="D279" i="1" s="1"/>
  <c r="H813" i="29"/>
  <c r="G813" i="29" s="1"/>
  <c r="H438" i="29"/>
  <c r="H617" i="29"/>
  <c r="G617" i="29" s="1"/>
  <c r="D188" i="1" s="1"/>
  <c r="H745" i="29"/>
  <c r="G745" i="29" s="1"/>
  <c r="G438" i="29" l="1"/>
  <c r="H436" i="29" l="1"/>
  <c r="H734" i="29"/>
  <c r="G734" i="29" s="1"/>
  <c r="D307" i="1" s="1"/>
  <c r="L307" i="1" s="1"/>
  <c r="H733" i="29"/>
  <c r="G733" i="29" s="1"/>
  <c r="D306" i="1" s="1"/>
  <c r="H732" i="29"/>
  <c r="G732" i="29" s="1"/>
  <c r="D305" i="1" s="1"/>
  <c r="L305" i="1" s="1"/>
  <c r="H746" i="29"/>
  <c r="G746" i="29" s="1"/>
  <c r="H763" i="29"/>
  <c r="G763" i="29" s="1"/>
  <c r="H603" i="29"/>
  <c r="G603" i="29" s="1"/>
  <c r="H602" i="29"/>
  <c r="G602" i="29" s="1"/>
  <c r="H586" i="29"/>
  <c r="G586" i="29" s="1"/>
  <c r="H765" i="29"/>
  <c r="G765" i="29" s="1"/>
  <c r="D338" i="1" s="1"/>
  <c r="L338" i="1" s="1"/>
  <c r="H766" i="29"/>
  <c r="G766" i="29" s="1"/>
  <c r="D339" i="1" s="1"/>
  <c r="H747" i="29"/>
  <c r="G747" i="29" s="1"/>
  <c r="L320" i="1" s="1"/>
  <c r="H568" i="29"/>
  <c r="G568" i="29" s="1"/>
  <c r="H606" i="29"/>
  <c r="G606" i="29" s="1"/>
  <c r="H591" i="29"/>
  <c r="G591" i="29" s="1"/>
  <c r="D162" i="1" s="1"/>
  <c r="H668" i="29"/>
  <c r="G668" i="29" s="1"/>
  <c r="H450" i="29"/>
  <c r="G450" i="29" s="1"/>
  <c r="H448" i="29"/>
  <c r="H560" i="29"/>
  <c r="G560" i="29" s="1"/>
  <c r="D131" i="1" s="1"/>
  <c r="L131" i="1" s="1"/>
  <c r="H554" i="29"/>
  <c r="G554" i="29" s="1"/>
  <c r="H464" i="29"/>
  <c r="G464" i="29" s="1"/>
  <c r="D33" i="1" s="1"/>
  <c r="L33" i="1" s="1"/>
  <c r="H496" i="29"/>
  <c r="G496" i="29" s="1"/>
  <c r="D67" i="1" s="1"/>
  <c r="L67" i="1" s="1"/>
  <c r="H491" i="29"/>
  <c r="G491" i="29" s="1"/>
  <c r="D62" i="1" s="1"/>
  <c r="L62" i="1" s="1"/>
  <c r="H454" i="29"/>
  <c r="G454" i="29" s="1"/>
  <c r="H508" i="29"/>
  <c r="G508" i="29" s="1"/>
  <c r="H440" i="29"/>
  <c r="F440" i="29"/>
  <c r="F439" i="29"/>
  <c r="H821" i="29"/>
  <c r="G821" i="29" s="1"/>
  <c r="D394" i="1" s="1"/>
  <c r="H810" i="29"/>
  <c r="G810" i="29" s="1"/>
  <c r="D383" i="1" s="1"/>
  <c r="H715" i="29"/>
  <c r="G715" i="29" s="1"/>
  <c r="H717" i="29"/>
  <c r="G717" i="29" s="1"/>
  <c r="H718" i="29"/>
  <c r="G718" i="29" s="1"/>
  <c r="D291" i="1" s="1"/>
  <c r="F716" i="29"/>
  <c r="H714" i="29"/>
  <c r="H720" i="29"/>
  <c r="G720" i="29" s="1"/>
  <c r="H719" i="29"/>
  <c r="G719" i="29" s="1"/>
  <c r="H469" i="29"/>
  <c r="G469" i="29" s="1"/>
  <c r="D38" i="1" s="1"/>
  <c r="L38" i="1" s="1"/>
  <c r="H466" i="29"/>
  <c r="G466" i="29" s="1"/>
  <c r="D35" i="1" s="1"/>
  <c r="L35" i="1" s="1"/>
  <c r="H739" i="29"/>
  <c r="G739" i="29" s="1"/>
  <c r="D312" i="1" s="1"/>
  <c r="L312" i="1" s="1"/>
  <c r="H737" i="29"/>
  <c r="G737" i="29" s="1"/>
  <c r="D310" i="1" s="1"/>
  <c r="L310" i="1" s="1"/>
  <c r="H736" i="29"/>
  <c r="G736" i="29" s="1"/>
  <c r="D309" i="1" s="1"/>
  <c r="H735" i="29"/>
  <c r="G735" i="29" s="1"/>
  <c r="D308" i="1" s="1"/>
  <c r="L308" i="1" s="1"/>
  <c r="H731" i="29"/>
  <c r="G731" i="29" s="1"/>
  <c r="D304" i="1" s="1"/>
  <c r="H730" i="29"/>
  <c r="G730" i="29" s="1"/>
  <c r="D303" i="1" s="1"/>
  <c r="L303" i="1" s="1"/>
  <c r="H729" i="29"/>
  <c r="G729" i="29" s="1"/>
  <c r="D302" i="1" s="1"/>
  <c r="H728" i="29"/>
  <c r="G728" i="29" s="1"/>
  <c r="D301" i="1" s="1"/>
  <c r="L301" i="1" s="1"/>
  <c r="H727" i="29"/>
  <c r="G727" i="29" s="1"/>
  <c r="D300" i="1" s="1"/>
  <c r="H724" i="29"/>
  <c r="G724" i="29" s="1"/>
  <c r="D297" i="1" s="1"/>
  <c r="L297" i="1" s="1"/>
  <c r="H722" i="29"/>
  <c r="G722" i="29" s="1"/>
  <c r="D295" i="1" s="1"/>
  <c r="H787" i="29"/>
  <c r="G787" i="29" s="1"/>
  <c r="H789" i="29"/>
  <c r="G789" i="29" s="1"/>
  <c r="H779" i="29"/>
  <c r="G779" i="29" s="1"/>
  <c r="H773" i="29"/>
  <c r="G773" i="29" s="1"/>
  <c r="H572" i="29"/>
  <c r="G572" i="29" s="1"/>
  <c r="H571" i="29"/>
  <c r="G571" i="29" s="1"/>
  <c r="H764" i="29"/>
  <c r="G764" i="29" s="1"/>
  <c r="D337" i="1" s="1"/>
  <c r="L337" i="1" s="1"/>
  <c r="H762" i="29"/>
  <c r="G762" i="29" s="1"/>
  <c r="H759" i="29"/>
  <c r="G759" i="29" s="1"/>
  <c r="D332" i="1" s="1"/>
  <c r="L332" i="1" s="1"/>
  <c r="H757" i="29"/>
  <c r="G757" i="29" s="1"/>
  <c r="H752" i="29"/>
  <c r="G752" i="29" s="1"/>
  <c r="H751" i="29"/>
  <c r="G751" i="29" s="1"/>
  <c r="H672" i="29"/>
  <c r="G672" i="29" s="1"/>
  <c r="H643" i="29"/>
  <c r="G643" i="29" s="1"/>
  <c r="H633" i="29"/>
  <c r="G633" i="29" s="1"/>
  <c r="H631" i="29"/>
  <c r="G631" i="29" s="1"/>
  <c r="H619" i="29"/>
  <c r="G619" i="29" s="1"/>
  <c r="D190" i="1" s="1"/>
  <c r="H613" i="29"/>
  <c r="G613" i="29" s="1"/>
  <c r="D184" i="1" s="1"/>
  <c r="H612" i="29"/>
  <c r="G612" i="29" s="1"/>
  <c r="D183" i="1" s="1"/>
  <c r="H610" i="29"/>
  <c r="G610" i="29" s="1"/>
  <c r="H609" i="29"/>
  <c r="G609" i="29" s="1"/>
  <c r="H605" i="29"/>
  <c r="G605" i="29" s="1"/>
  <c r="D176" i="1" s="1"/>
  <c r="H584" i="29"/>
  <c r="G584" i="29" s="1"/>
  <c r="H580" i="29"/>
  <c r="G580" i="29" s="1"/>
  <c r="D151" i="1" s="1"/>
  <c r="H576" i="29"/>
  <c r="G576" i="29" s="1"/>
  <c r="H742" i="29"/>
  <c r="G742" i="29" s="1"/>
  <c r="H743" i="29"/>
  <c r="G743" i="29" s="1"/>
  <c r="H567" i="29"/>
  <c r="G567" i="29" s="1"/>
  <c r="H565" i="29"/>
  <c r="G565" i="29" s="1"/>
  <c r="H590" i="29"/>
  <c r="G590" i="29" s="1"/>
  <c r="H582" i="29"/>
  <c r="G582" i="29" s="1"/>
  <c r="H444" i="29"/>
  <c r="G444" i="29" s="1"/>
  <c r="D13" i="1" s="1"/>
  <c r="L13" i="1" s="1"/>
  <c r="H443" i="29"/>
  <c r="G443" i="29" s="1"/>
  <c r="H442" i="29"/>
  <c r="G442" i="29" s="1"/>
  <c r="H439" i="29"/>
  <c r="G439" i="29" s="1"/>
  <c r="H437" i="29"/>
  <c r="H452" i="29"/>
  <c r="G452" i="29" s="1"/>
  <c r="D21" i="1" s="1"/>
  <c r="L21" i="1" s="1"/>
  <c r="H524" i="29"/>
  <c r="G524" i="29" s="1"/>
  <c r="D95" i="1" s="1"/>
  <c r="L95" i="1" s="1"/>
  <c r="H519" i="29"/>
  <c r="G519" i="29" s="1"/>
  <c r="D90" i="1" s="1"/>
  <c r="L90" i="1" s="1"/>
  <c r="H518" i="29"/>
  <c r="G518" i="29" s="1"/>
  <c r="H504" i="29"/>
  <c r="G504" i="29" s="1"/>
  <c r="H501" i="29"/>
  <c r="G501" i="29" s="1"/>
  <c r="D72" i="1" s="1"/>
  <c r="L72" i="1" s="1"/>
  <c r="H500" i="29"/>
  <c r="G500" i="29" s="1"/>
  <c r="D71" i="1" s="1"/>
  <c r="L71" i="1" s="1"/>
  <c r="H525" i="29"/>
  <c r="G525" i="29" s="1"/>
  <c r="H547" i="29"/>
  <c r="G547" i="29" s="1"/>
  <c r="H535" i="29"/>
  <c r="G535" i="29" s="1"/>
  <c r="H531" i="29"/>
  <c r="G531" i="29" s="1"/>
  <c r="H530" i="29"/>
  <c r="G530" i="29" s="1"/>
  <c r="H494" i="29"/>
  <c r="G494" i="29" s="1"/>
  <c r="D65" i="1" s="1"/>
  <c r="L65" i="1" s="1"/>
  <c r="H645" i="29"/>
  <c r="G645" i="29" s="1"/>
  <c r="D216" i="1" s="1"/>
  <c r="L216" i="1" s="1"/>
  <c r="H449" i="29"/>
  <c r="G449" i="29" s="1"/>
  <c r="D18" i="1" s="1"/>
  <c r="L18" i="1" s="1"/>
  <c r="H458" i="29"/>
  <c r="G458" i="29" s="1"/>
  <c r="D27" i="1" s="1"/>
  <c r="L27" i="1" s="1"/>
  <c r="H485" i="29"/>
  <c r="G485" i="29" s="1"/>
  <c r="H478" i="29"/>
  <c r="G478" i="29" s="1"/>
  <c r="H476" i="29"/>
  <c r="G476" i="29" s="1"/>
  <c r="D45" i="1" s="1"/>
  <c r="L45" i="1" s="1"/>
  <c r="H475" i="29"/>
  <c r="G475" i="29" s="1"/>
  <c r="D44" i="1" s="1"/>
  <c r="L44" i="1" s="1"/>
  <c r="H474" i="29"/>
  <c r="G474" i="29" s="1"/>
  <c r="D43" i="1" s="1"/>
  <c r="L43" i="1" s="1"/>
  <c r="H473" i="29"/>
  <c r="G473" i="29" s="1"/>
  <c r="D42" i="1" s="1"/>
  <c r="L42" i="1" s="1"/>
  <c r="H472" i="29"/>
  <c r="G472" i="29" s="1"/>
  <c r="D41" i="1" s="1"/>
  <c r="L41" i="1" s="1"/>
  <c r="H471" i="29"/>
  <c r="G471" i="29" s="1"/>
  <c r="D40" i="1" s="1"/>
  <c r="L40" i="1" s="1"/>
  <c r="H468" i="29"/>
  <c r="G468" i="29" s="1"/>
  <c r="D37" i="1" s="1"/>
  <c r="L37" i="1" s="1"/>
  <c r="H467" i="29"/>
  <c r="G467" i="29" s="1"/>
  <c r="D36" i="1" s="1"/>
  <c r="L36" i="1" s="1"/>
  <c r="H465" i="29"/>
  <c r="G465" i="29" s="1"/>
  <c r="D34" i="1" s="1"/>
  <c r="L34" i="1" s="1"/>
  <c r="H463" i="29"/>
  <c r="G463" i="29" s="1"/>
  <c r="D32" i="1" s="1"/>
  <c r="L32" i="1" s="1"/>
  <c r="H462" i="29"/>
  <c r="G462" i="29" s="1"/>
  <c r="H499" i="29"/>
  <c r="G499" i="29" s="1"/>
  <c r="D70" i="1" s="1"/>
  <c r="L70" i="1" s="1"/>
  <c r="H498" i="29"/>
  <c r="G498" i="29" s="1"/>
  <c r="H495" i="29"/>
  <c r="G495" i="29" s="1"/>
  <c r="D66" i="1" s="1"/>
  <c r="L66" i="1" s="1"/>
  <c r="H493" i="29"/>
  <c r="G493" i="29" s="1"/>
  <c r="H490" i="29"/>
  <c r="G490" i="29" s="1"/>
  <c r="D61" i="1" s="1"/>
  <c r="L61" i="1" s="1"/>
  <c r="H457" i="29"/>
  <c r="G457" i="29" s="1"/>
  <c r="D26" i="1" s="1"/>
  <c r="L26" i="1" s="1"/>
  <c r="H456" i="29"/>
  <c r="G456" i="29" s="1"/>
  <c r="D25" i="1" s="1"/>
  <c r="L25" i="1" s="1"/>
  <c r="H808" i="29"/>
  <c r="G808" i="29" s="1"/>
  <c r="H807" i="29"/>
  <c r="G807" i="29" s="1"/>
  <c r="D380" i="1" s="1"/>
  <c r="L380" i="1" s="1"/>
  <c r="H803" i="29"/>
  <c r="G803" i="29" s="1"/>
  <c r="H798" i="29"/>
  <c r="G798" i="29" s="1"/>
  <c r="D371" i="1" s="1"/>
  <c r="L371" i="1" s="1"/>
  <c r="H800" i="29"/>
  <c r="G800" i="29" s="1"/>
  <c r="D373" i="1" s="1"/>
  <c r="H805" i="29"/>
  <c r="G805" i="29" s="1"/>
  <c r="D378" i="1" s="1"/>
  <c r="L378" i="1" s="1"/>
  <c r="H796" i="29"/>
  <c r="G796" i="29" s="1"/>
  <c r="H823" i="29"/>
  <c r="G823" i="29" s="1"/>
  <c r="D396" i="1" s="1"/>
  <c r="L396" i="1" s="1"/>
  <c r="H820" i="29"/>
  <c r="G820" i="29" s="1"/>
  <c r="H819" i="29"/>
  <c r="G819" i="29" s="1"/>
  <c r="D392" i="1" s="1"/>
  <c r="L392" i="1" s="1"/>
  <c r="H818" i="29"/>
  <c r="G818" i="29" s="1"/>
  <c r="H817" i="29"/>
  <c r="G817" i="29" s="1"/>
  <c r="H822" i="29"/>
  <c r="G822" i="29" s="1"/>
  <c r="D395" i="1" s="1"/>
  <c r="L395" i="1" s="1"/>
  <c r="H487" i="29"/>
  <c r="G487" i="29" s="1"/>
  <c r="H488" i="29"/>
  <c r="G488" i="29" s="1"/>
  <c r="H489" i="29"/>
  <c r="G489" i="29" s="1"/>
  <c r="H505" i="29"/>
  <c r="G505" i="29" s="1"/>
  <c r="D76" i="1" s="1"/>
  <c r="L76" i="1" s="1"/>
  <c r="H526" i="29"/>
  <c r="G526" i="29" s="1"/>
  <c r="D97" i="1" s="1"/>
  <c r="L97" i="1" s="1"/>
  <c r="H37" i="19"/>
  <c r="G37" i="19"/>
  <c r="F37" i="19"/>
  <c r="E37" i="19"/>
  <c r="D37" i="19"/>
  <c r="H17" i="19"/>
  <c r="G17" i="19"/>
  <c r="E17" i="19"/>
  <c r="D17" i="19"/>
  <c r="L38" i="20"/>
  <c r="L37" i="20" s="1"/>
  <c r="K37" i="20"/>
  <c r="L35" i="20"/>
  <c r="L34" i="20" s="1"/>
  <c r="K34" i="20"/>
  <c r="L33" i="20"/>
  <c r="J33" i="20"/>
  <c r="H33" i="20"/>
  <c r="G33" i="20"/>
  <c r="L15" i="20"/>
  <c r="K14" i="20"/>
  <c r="F40" i="20"/>
  <c r="L12" i="20"/>
  <c r="L11" i="20" s="1"/>
  <c r="K11" i="20"/>
  <c r="L10" i="20"/>
  <c r="J10" i="20"/>
  <c r="H10" i="20"/>
  <c r="G10" i="20"/>
  <c r="L9" i="20"/>
  <c r="L8" i="20"/>
  <c r="L7" i="20"/>
  <c r="M6" i="20"/>
  <c r="L6" i="20"/>
  <c r="K5" i="20"/>
  <c r="N4" i="20"/>
  <c r="O4" i="20" s="1"/>
  <c r="P4" i="20" s="1"/>
  <c r="Q4" i="20" s="1"/>
  <c r="M399" i="1"/>
  <c r="M398" i="1"/>
  <c r="L398" i="1"/>
  <c r="M397" i="1"/>
  <c r="L397" i="1"/>
  <c r="M396" i="1"/>
  <c r="M395" i="1"/>
  <c r="M394" i="1"/>
  <c r="L394" i="1"/>
  <c r="M393" i="1"/>
  <c r="L393" i="1"/>
  <c r="M392" i="1"/>
  <c r="M390" i="1"/>
  <c r="M387" i="1"/>
  <c r="L387" i="1"/>
  <c r="M386" i="1"/>
  <c r="L386" i="1"/>
  <c r="M385" i="1"/>
  <c r="L385" i="1"/>
  <c r="J385" i="1" s="1"/>
  <c r="M384" i="1"/>
  <c r="L384" i="1"/>
  <c r="M383" i="1"/>
  <c r="L383" i="1"/>
  <c r="M382" i="1"/>
  <c r="L382" i="1"/>
  <c r="M381" i="1"/>
  <c r="L381" i="1"/>
  <c r="M380" i="1"/>
  <c r="M379" i="1"/>
  <c r="L379" i="1"/>
  <c r="M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M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L369" i="1" s="1"/>
  <c r="M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M337" i="1"/>
  <c r="M336" i="1"/>
  <c r="L336" i="1"/>
  <c r="M335" i="1"/>
  <c r="L335" i="1"/>
  <c r="M334" i="1"/>
  <c r="L334" i="1"/>
  <c r="M333" i="1"/>
  <c r="L333" i="1"/>
  <c r="M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3" i="1"/>
  <c r="F401" i="1"/>
  <c r="M322" i="1"/>
  <c r="L322" i="1"/>
  <c r="M321" i="1"/>
  <c r="L321" i="1"/>
  <c r="M319" i="1"/>
  <c r="L319" i="1"/>
  <c r="M318" i="1"/>
  <c r="L318" i="1"/>
  <c r="M317" i="1"/>
  <c r="L317" i="1"/>
  <c r="M315" i="1"/>
  <c r="M314" i="1"/>
  <c r="L314" i="1"/>
  <c r="M313" i="1"/>
  <c r="L313" i="1"/>
  <c r="M312" i="1"/>
  <c r="M311" i="1"/>
  <c r="L311" i="1"/>
  <c r="M310" i="1"/>
  <c r="M309" i="1"/>
  <c r="L309" i="1"/>
  <c r="M308" i="1"/>
  <c r="M307" i="1"/>
  <c r="M306" i="1"/>
  <c r="L306" i="1"/>
  <c r="M305" i="1"/>
  <c r="M304" i="1"/>
  <c r="L304" i="1"/>
  <c r="M303" i="1"/>
  <c r="M302" i="1"/>
  <c r="L302" i="1"/>
  <c r="M301" i="1"/>
  <c r="M300" i="1"/>
  <c r="L300" i="1"/>
  <c r="M299" i="1"/>
  <c r="L299" i="1"/>
  <c r="M298" i="1"/>
  <c r="L298" i="1"/>
  <c r="M297" i="1"/>
  <c r="M296" i="1"/>
  <c r="L296" i="1"/>
  <c r="M295" i="1"/>
  <c r="L295" i="1"/>
  <c r="M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5" i="1"/>
  <c r="L285" i="1"/>
  <c r="M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L283" i="1" s="1"/>
  <c r="M268" i="1"/>
  <c r="M267" i="1"/>
  <c r="L267" i="1"/>
  <c r="M266" i="1"/>
  <c r="L266" i="1"/>
  <c r="M265" i="1"/>
  <c r="L265" i="1"/>
  <c r="M264" i="1"/>
  <c r="L264" i="1"/>
  <c r="M263" i="1"/>
  <c r="L263" i="1"/>
  <c r="L268" i="1" s="1"/>
  <c r="M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9" i="1"/>
  <c r="M8" i="1"/>
  <c r="M7" i="1"/>
  <c r="M6" i="1"/>
  <c r="M5" i="1"/>
  <c r="L5" i="1"/>
  <c r="N3" i="1"/>
  <c r="D48" i="26"/>
  <c r="E23" i="25"/>
  <c r="L345" i="1" l="1"/>
  <c r="G448" i="29"/>
  <c r="L390" i="1"/>
  <c r="L261" i="1"/>
  <c r="L399" i="1"/>
  <c r="G714" i="29"/>
  <c r="N96" i="1"/>
  <c r="N10" i="1"/>
  <c r="G437" i="29"/>
  <c r="G440" i="29"/>
  <c r="Q9" i="20"/>
  <c r="Q29" i="20"/>
  <c r="Q27" i="20"/>
  <c r="Q25" i="20"/>
  <c r="Q23" i="20"/>
  <c r="Q21" i="20"/>
  <c r="Q19" i="20"/>
  <c r="Q17" i="20"/>
  <c r="Q15" i="20"/>
  <c r="R4" i="20"/>
  <c r="S4" i="20" s="1"/>
  <c r="L5" i="20"/>
  <c r="N286" i="1"/>
  <c r="N320" i="1"/>
  <c r="N389" i="1"/>
  <c r="N388" i="1"/>
  <c r="N399" i="1"/>
  <c r="N398" i="1"/>
  <c r="N396" i="1"/>
  <c r="N397" i="1"/>
  <c r="N395" i="1"/>
  <c r="N394" i="1"/>
  <c r="N393" i="1"/>
  <c r="N392" i="1"/>
  <c r="N390" i="1"/>
  <c r="N386" i="1"/>
  <c r="N384" i="1"/>
  <c r="N382" i="1"/>
  <c r="N380" i="1"/>
  <c r="N387" i="1"/>
  <c r="N385" i="1"/>
  <c r="N383" i="1"/>
  <c r="N381" i="1"/>
  <c r="N379" i="1"/>
  <c r="N378" i="1"/>
  <c r="N377" i="1"/>
  <c r="N376" i="1"/>
  <c r="N375" i="1"/>
  <c r="N374" i="1"/>
  <c r="N373" i="1"/>
  <c r="N372" i="1"/>
  <c r="N371" i="1"/>
  <c r="N369" i="1"/>
  <c r="N368" i="1"/>
  <c r="N366" i="1"/>
  <c r="N364" i="1"/>
  <c r="N362" i="1"/>
  <c r="N360" i="1"/>
  <c r="N358" i="1"/>
  <c r="N356" i="1"/>
  <c r="N354" i="1"/>
  <c r="N352" i="1"/>
  <c r="N351" i="1"/>
  <c r="N350" i="1"/>
  <c r="N349" i="1"/>
  <c r="N348" i="1"/>
  <c r="N347" i="1"/>
  <c r="N345" i="1"/>
  <c r="N367" i="1"/>
  <c r="N365" i="1"/>
  <c r="N363" i="1"/>
  <c r="N361" i="1"/>
  <c r="N359" i="1"/>
  <c r="N357" i="1"/>
  <c r="N355" i="1"/>
  <c r="N353" i="1"/>
  <c r="N343" i="1"/>
  <c r="N341" i="1"/>
  <c r="N339" i="1"/>
  <c r="N337" i="1"/>
  <c r="N344" i="1"/>
  <c r="N342" i="1"/>
  <c r="N340" i="1"/>
  <c r="N338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3" i="1"/>
  <c r="N322" i="1"/>
  <c r="N321" i="1"/>
  <c r="N319" i="1"/>
  <c r="N318" i="1"/>
  <c r="N317" i="1"/>
  <c r="N315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1" i="1"/>
  <c r="N290" i="1"/>
  <c r="N289" i="1"/>
  <c r="N288" i="1"/>
  <c r="N287" i="1"/>
  <c r="N285" i="1"/>
  <c r="N283" i="1"/>
  <c r="N267" i="1"/>
  <c r="N266" i="1"/>
  <c r="N265" i="1"/>
  <c r="N264" i="1"/>
  <c r="N263" i="1"/>
  <c r="N261" i="1"/>
  <c r="N313" i="1"/>
  <c r="N311" i="1"/>
  <c r="N309" i="1"/>
  <c r="N307" i="1"/>
  <c r="N305" i="1"/>
  <c r="N303" i="1"/>
  <c r="N301" i="1"/>
  <c r="N299" i="1"/>
  <c r="N297" i="1"/>
  <c r="N295" i="1"/>
  <c r="N293" i="1"/>
  <c r="N282" i="1"/>
  <c r="N280" i="1"/>
  <c r="N278" i="1"/>
  <c r="N276" i="1"/>
  <c r="N274" i="1"/>
  <c r="N272" i="1"/>
  <c r="N270" i="1"/>
  <c r="N260" i="1"/>
  <c r="N258" i="1"/>
  <c r="N256" i="1"/>
  <c r="N281" i="1"/>
  <c r="N279" i="1"/>
  <c r="N277" i="1"/>
  <c r="N275" i="1"/>
  <c r="N273" i="1"/>
  <c r="N271" i="1"/>
  <c r="N268" i="1"/>
  <c r="N257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259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5" i="1"/>
  <c r="N133" i="1"/>
  <c r="N131" i="1"/>
  <c r="N129" i="1"/>
  <c r="N127" i="1"/>
  <c r="N5" i="1"/>
  <c r="N9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7" i="1"/>
  <c r="O3" i="1"/>
  <c r="N6" i="1"/>
  <c r="N8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8" i="1"/>
  <c r="N100" i="1"/>
  <c r="N102" i="1"/>
  <c r="N104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L323" i="1"/>
  <c r="Q6" i="20"/>
  <c r="O7" i="20"/>
  <c r="O8" i="20"/>
  <c r="O12" i="20"/>
  <c r="O16" i="20"/>
  <c r="O18" i="20"/>
  <c r="O20" i="20"/>
  <c r="H659" i="29"/>
  <c r="G659" i="29" s="1"/>
  <c r="F434" i="29"/>
  <c r="F441" i="29"/>
  <c r="F827" i="29" s="1"/>
  <c r="H721" i="29"/>
  <c r="G721" i="29" s="1"/>
  <c r="D294" i="1" s="1"/>
  <c r="L294" i="1" s="1"/>
  <c r="L315" i="1" s="1"/>
  <c r="S225" i="29"/>
  <c r="Q225" i="29"/>
  <c r="R30" i="20"/>
  <c r="P30" i="20"/>
  <c r="N30" i="20"/>
  <c r="S30" i="20"/>
  <c r="Q30" i="20"/>
  <c r="O30" i="20"/>
  <c r="M30" i="20"/>
  <c r="S38" i="20"/>
  <c r="S32" i="20"/>
  <c r="M29" i="20"/>
  <c r="S28" i="20"/>
  <c r="M27" i="20"/>
  <c r="S26" i="20"/>
  <c r="M25" i="20"/>
  <c r="S24" i="20"/>
  <c r="M23" i="20"/>
  <c r="S22" i="20"/>
  <c r="O21" i="20"/>
  <c r="Q20" i="20"/>
  <c r="M20" i="20"/>
  <c r="S19" i="20"/>
  <c r="O19" i="20"/>
  <c r="Q18" i="20"/>
  <c r="M18" i="20"/>
  <c r="S17" i="20"/>
  <c r="O17" i="20"/>
  <c r="Q16" i="20"/>
  <c r="M16" i="20"/>
  <c r="S15" i="20"/>
  <c r="O15" i="20"/>
  <c r="Q12" i="20"/>
  <c r="M12" i="20"/>
  <c r="S9" i="20"/>
  <c r="O9" i="20"/>
  <c r="Q8" i="20"/>
  <c r="M8" i="20"/>
  <c r="H441" i="29"/>
  <c r="O6" i="20"/>
  <c r="S6" i="20"/>
  <c r="M7" i="20"/>
  <c r="Q7" i="20"/>
  <c r="S8" i="20"/>
  <c r="M9" i="20"/>
  <c r="S12" i="20"/>
  <c r="M15" i="20"/>
  <c r="S16" i="20"/>
  <c r="M17" i="20"/>
  <c r="S18" i="20"/>
  <c r="M19" i="20"/>
  <c r="S20" i="20"/>
  <c r="M21" i="20"/>
  <c r="O22" i="20"/>
  <c r="O24" i="20"/>
  <c r="O26" i="20"/>
  <c r="O28" i="20"/>
  <c r="M31" i="20"/>
  <c r="M35" i="20"/>
  <c r="H716" i="29"/>
  <c r="G716" i="29" s="1"/>
  <c r="Q228" i="29"/>
  <c r="Q227" i="29"/>
  <c r="S224" i="29"/>
  <c r="S223" i="29"/>
  <c r="Q220" i="29"/>
  <c r="Q219" i="29"/>
  <c r="S218" i="29"/>
  <c r="Q214" i="29"/>
  <c r="S213" i="29"/>
  <c r="Q212" i="29"/>
  <c r="Q211" i="29"/>
  <c r="S209" i="29"/>
  <c r="Q208" i="29"/>
  <c r="S207" i="29"/>
  <c r="Q206" i="29"/>
  <c r="S205" i="29"/>
  <c r="S217" i="29"/>
  <c r="S211" i="29"/>
  <c r="R38" i="20"/>
  <c r="P38" i="20"/>
  <c r="N38" i="20"/>
  <c r="R35" i="20"/>
  <c r="P35" i="20"/>
  <c r="N35" i="20"/>
  <c r="R32" i="20"/>
  <c r="P32" i="20"/>
  <c r="N32" i="20"/>
  <c r="R31" i="20"/>
  <c r="P31" i="20"/>
  <c r="N31" i="20"/>
  <c r="S228" i="29"/>
  <c r="Q226" i="29"/>
  <c r="Q222" i="29"/>
  <c r="Q221" i="29"/>
  <c r="S220" i="29"/>
  <c r="Q38" i="20"/>
  <c r="M38" i="20"/>
  <c r="S35" i="20"/>
  <c r="O35" i="20"/>
  <c r="Q32" i="20"/>
  <c r="M32" i="20"/>
  <c r="S31" i="20"/>
  <c r="O31" i="20"/>
  <c r="R29" i="20"/>
  <c r="P29" i="20"/>
  <c r="N29" i="20"/>
  <c r="R28" i="20"/>
  <c r="P28" i="20"/>
  <c r="N28" i="20"/>
  <c r="R27" i="20"/>
  <c r="P27" i="20"/>
  <c r="N27" i="20"/>
  <c r="R26" i="20"/>
  <c r="P26" i="20"/>
  <c r="N26" i="20"/>
  <c r="R25" i="20"/>
  <c r="P25" i="20"/>
  <c r="N25" i="20"/>
  <c r="R24" i="20"/>
  <c r="P24" i="20"/>
  <c r="N24" i="20"/>
  <c r="R23" i="20"/>
  <c r="P23" i="20"/>
  <c r="N23" i="20"/>
  <c r="R22" i="20"/>
  <c r="P22" i="20"/>
  <c r="N22" i="20"/>
  <c r="R21" i="20"/>
  <c r="S226" i="29"/>
  <c r="R226" i="29" s="1"/>
  <c r="D31" i="20" s="1"/>
  <c r="L31" i="20" s="1"/>
  <c r="S206" i="29"/>
  <c r="S208" i="29"/>
  <c r="N6" i="20"/>
  <c r="P6" i="20"/>
  <c r="R6" i="20"/>
  <c r="N7" i="20"/>
  <c r="P7" i="20"/>
  <c r="R7" i="20"/>
  <c r="N8" i="20"/>
  <c r="P8" i="20"/>
  <c r="R8" i="20"/>
  <c r="N9" i="20"/>
  <c r="P9" i="20"/>
  <c r="R9" i="20"/>
  <c r="N12" i="20"/>
  <c r="P12" i="20"/>
  <c r="R12" i="20"/>
  <c r="N15" i="20"/>
  <c r="P15" i="20"/>
  <c r="R15" i="20"/>
  <c r="N16" i="20"/>
  <c r="P16" i="20"/>
  <c r="R16" i="20"/>
  <c r="N17" i="20"/>
  <c r="P17" i="20"/>
  <c r="R17" i="20"/>
  <c r="N18" i="20"/>
  <c r="P18" i="20"/>
  <c r="R18" i="20"/>
  <c r="N19" i="20"/>
  <c r="P19" i="20"/>
  <c r="R19" i="20"/>
  <c r="N20" i="20"/>
  <c r="P20" i="20"/>
  <c r="R20" i="20"/>
  <c r="N21" i="20"/>
  <c r="P21" i="20"/>
  <c r="S21" i="20"/>
  <c r="M22" i="20"/>
  <c r="Q22" i="20"/>
  <c r="O23" i="20"/>
  <c r="S23" i="20"/>
  <c r="M24" i="20"/>
  <c r="Q24" i="20"/>
  <c r="O25" i="20"/>
  <c r="S25" i="20"/>
  <c r="M26" i="20"/>
  <c r="Q26" i="20"/>
  <c r="O27" i="20"/>
  <c r="S27" i="20"/>
  <c r="M28" i="20"/>
  <c r="Q28" i="20"/>
  <c r="O29" i="20"/>
  <c r="S29" i="20"/>
  <c r="Q31" i="20"/>
  <c r="O32" i="20"/>
  <c r="Q35" i="20"/>
  <c r="O38" i="20"/>
  <c r="S227" i="29"/>
  <c r="S219" i="29"/>
  <c r="R219" i="29" s="1"/>
  <c r="D24" i="20" s="1"/>
  <c r="L24" i="20" s="1"/>
  <c r="Q205" i="29"/>
  <c r="Q207" i="29"/>
  <c r="Q209" i="29"/>
  <c r="R209" i="29" s="1"/>
  <c r="S212" i="29"/>
  <c r="R212" i="29" s="1"/>
  <c r="D17" i="20" s="1"/>
  <c r="L17" i="20" s="1"/>
  <c r="Q213" i="29"/>
  <c r="R213" i="29" s="1"/>
  <c r="D18" i="20" s="1"/>
  <c r="L18" i="20" s="1"/>
  <c r="S214" i="29"/>
  <c r="R214" i="29" s="1"/>
  <c r="D19" i="20" s="1"/>
  <c r="L19" i="20" s="1"/>
  <c r="Q215" i="29"/>
  <c r="Q216" i="29"/>
  <c r="Q217" i="29"/>
  <c r="Q218" i="29"/>
  <c r="Q224" i="29"/>
  <c r="R224" i="29" s="1"/>
  <c r="D29" i="20" s="1"/>
  <c r="L29" i="20" s="1"/>
  <c r="R229" i="29"/>
  <c r="S215" i="29"/>
  <c r="S221" i="29"/>
  <c r="S216" i="29"/>
  <c r="S222" i="29"/>
  <c r="G436" i="29"/>
  <c r="S203" i="29"/>
  <c r="H827" i="29" l="1"/>
  <c r="I457" i="29" s="1"/>
  <c r="R221" i="29"/>
  <c r="D26" i="20" s="1"/>
  <c r="L26" i="20" s="1"/>
  <c r="R220" i="29"/>
  <c r="D25" i="20" s="1"/>
  <c r="L25" i="20" s="1"/>
  <c r="R211" i="29"/>
  <c r="D16" i="20" s="1"/>
  <c r="L16" i="20" s="1"/>
  <c r="L6" i="1"/>
  <c r="D6" i="1"/>
  <c r="S230" i="29"/>
  <c r="R222" i="29"/>
  <c r="D27" i="20" s="1"/>
  <c r="L27" i="20" s="1"/>
  <c r="R215" i="29"/>
  <c r="D20" i="20" s="1"/>
  <c r="L20" i="20" s="1"/>
  <c r="R205" i="29"/>
  <c r="O96" i="1"/>
  <c r="O10" i="1"/>
  <c r="R227" i="29"/>
  <c r="D32" i="20" s="1"/>
  <c r="L32" i="20" s="1"/>
  <c r="R206" i="29"/>
  <c r="S7" i="20"/>
  <c r="T4" i="20"/>
  <c r="O286" i="1"/>
  <c r="O389" i="1"/>
  <c r="O320" i="1"/>
  <c r="O388" i="1"/>
  <c r="O398" i="1"/>
  <c r="O397" i="1"/>
  <c r="O396" i="1"/>
  <c r="O395" i="1"/>
  <c r="O399" i="1"/>
  <c r="O394" i="1"/>
  <c r="O393" i="1"/>
  <c r="O390" i="1"/>
  <c r="O387" i="1"/>
  <c r="O386" i="1"/>
  <c r="O385" i="1"/>
  <c r="O384" i="1"/>
  <c r="O383" i="1"/>
  <c r="O382" i="1"/>
  <c r="O381" i="1"/>
  <c r="O380" i="1"/>
  <c r="O379" i="1"/>
  <c r="O392" i="1"/>
  <c r="O378" i="1"/>
  <c r="O376" i="1"/>
  <c r="O374" i="1"/>
  <c r="O372" i="1"/>
  <c r="O371" i="1"/>
  <c r="O369" i="1"/>
  <c r="O377" i="1"/>
  <c r="O375" i="1"/>
  <c r="O373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44" i="1"/>
  <c r="O343" i="1"/>
  <c r="O342" i="1"/>
  <c r="O341" i="1"/>
  <c r="O340" i="1"/>
  <c r="O339" i="1"/>
  <c r="O338" i="1"/>
  <c r="O337" i="1"/>
  <c r="O351" i="1"/>
  <c r="O350" i="1"/>
  <c r="O349" i="1"/>
  <c r="O348" i="1"/>
  <c r="O347" i="1"/>
  <c r="O345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3" i="1"/>
  <c r="O322" i="1"/>
  <c r="O321" i="1"/>
  <c r="O319" i="1"/>
  <c r="O318" i="1"/>
  <c r="O317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8" i="1"/>
  <c r="O260" i="1"/>
  <c r="O259" i="1"/>
  <c r="O258" i="1"/>
  <c r="O257" i="1"/>
  <c r="O256" i="1"/>
  <c r="O255" i="1"/>
  <c r="O292" i="1"/>
  <c r="O291" i="1"/>
  <c r="O290" i="1"/>
  <c r="O289" i="1"/>
  <c r="O287" i="1"/>
  <c r="O283" i="1"/>
  <c r="O266" i="1"/>
  <c r="O264" i="1"/>
  <c r="O261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288" i="1"/>
  <c r="O285" i="1"/>
  <c r="O267" i="1"/>
  <c r="O265" i="1"/>
  <c r="O263" i="1"/>
  <c r="O179" i="1"/>
  <c r="O178" i="1"/>
  <c r="O177" i="1"/>
  <c r="O176" i="1"/>
  <c r="O175" i="1"/>
  <c r="O174" i="1"/>
  <c r="O134" i="1"/>
  <c r="O132" i="1"/>
  <c r="O130" i="1"/>
  <c r="O128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9" i="1"/>
  <c r="O7" i="1"/>
  <c r="O5" i="1"/>
  <c r="O6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8" i="1"/>
  <c r="P3" i="1"/>
  <c r="G441" i="29"/>
  <c r="D10" i="1" s="1"/>
  <c r="L10" i="1" s="1"/>
  <c r="L135" i="1" s="1"/>
  <c r="L401" i="1" s="1"/>
  <c r="F32" i="25"/>
  <c r="F23" i="25"/>
  <c r="F17" i="25"/>
  <c r="F15" i="25"/>
  <c r="F13" i="25"/>
  <c r="F11" i="25"/>
  <c r="F36" i="25"/>
  <c r="F30" i="25"/>
  <c r="F19" i="25"/>
  <c r="F16" i="25"/>
  <c r="F14" i="25"/>
  <c r="F12" i="25"/>
  <c r="F10" i="25"/>
  <c r="F9" i="25"/>
  <c r="R208" i="29"/>
  <c r="H434" i="29"/>
  <c r="R207" i="29"/>
  <c r="R218" i="29"/>
  <c r="D23" i="20" s="1"/>
  <c r="L23" i="20" s="1"/>
  <c r="R223" i="29"/>
  <c r="D28" i="20" s="1"/>
  <c r="L28" i="20" s="1"/>
  <c r="R217" i="29"/>
  <c r="D22" i="20" s="1"/>
  <c r="L22" i="20" s="1"/>
  <c r="R216" i="29"/>
  <c r="D21" i="20" s="1"/>
  <c r="L21" i="20" s="1"/>
  <c r="L14" i="20" l="1"/>
  <c r="L40" i="20" s="1"/>
  <c r="P96" i="1"/>
  <c r="P10" i="1"/>
  <c r="U4" i="20"/>
  <c r="T30" i="20"/>
  <c r="T38" i="20"/>
  <c r="T32" i="20"/>
  <c r="T28" i="20"/>
  <c r="T26" i="20"/>
  <c r="T35" i="20"/>
  <c r="T31" i="20"/>
  <c r="T29" i="20"/>
  <c r="T27" i="20"/>
  <c r="T25" i="20"/>
  <c r="T24" i="20"/>
  <c r="T22" i="20"/>
  <c r="T6" i="20"/>
  <c r="T8" i="20"/>
  <c r="T12" i="20"/>
  <c r="T16" i="20"/>
  <c r="T18" i="20"/>
  <c r="T20" i="20"/>
  <c r="T23" i="20"/>
  <c r="T21" i="20"/>
  <c r="T7" i="20"/>
  <c r="T9" i="20"/>
  <c r="T15" i="20"/>
  <c r="T17" i="20"/>
  <c r="T19" i="20"/>
  <c r="P286" i="1"/>
  <c r="P320" i="1"/>
  <c r="P389" i="1"/>
  <c r="P388" i="1"/>
  <c r="P399" i="1"/>
  <c r="P397" i="1"/>
  <c r="P395" i="1"/>
  <c r="P398" i="1"/>
  <c r="P396" i="1"/>
  <c r="P394" i="1"/>
  <c r="P393" i="1"/>
  <c r="P392" i="1"/>
  <c r="P390" i="1"/>
  <c r="P387" i="1"/>
  <c r="P385" i="1"/>
  <c r="P383" i="1"/>
  <c r="P381" i="1"/>
  <c r="P379" i="1"/>
  <c r="P386" i="1"/>
  <c r="P384" i="1"/>
  <c r="P382" i="1"/>
  <c r="P380" i="1"/>
  <c r="P378" i="1"/>
  <c r="P377" i="1"/>
  <c r="P376" i="1"/>
  <c r="P375" i="1"/>
  <c r="P374" i="1"/>
  <c r="P373" i="1"/>
  <c r="P372" i="1"/>
  <c r="P371" i="1"/>
  <c r="P369" i="1"/>
  <c r="P367" i="1"/>
  <c r="P365" i="1"/>
  <c r="P363" i="1"/>
  <c r="P361" i="1"/>
  <c r="P359" i="1"/>
  <c r="P357" i="1"/>
  <c r="P355" i="1"/>
  <c r="P353" i="1"/>
  <c r="P351" i="1"/>
  <c r="P350" i="1"/>
  <c r="P349" i="1"/>
  <c r="P348" i="1"/>
  <c r="P347" i="1"/>
  <c r="P345" i="1"/>
  <c r="P368" i="1"/>
  <c r="P366" i="1"/>
  <c r="P364" i="1"/>
  <c r="P362" i="1"/>
  <c r="P360" i="1"/>
  <c r="P358" i="1"/>
  <c r="P356" i="1"/>
  <c r="P354" i="1"/>
  <c r="P352" i="1"/>
  <c r="P344" i="1"/>
  <c r="P342" i="1"/>
  <c r="P340" i="1"/>
  <c r="P338" i="1"/>
  <c r="P343" i="1"/>
  <c r="P341" i="1"/>
  <c r="P339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3" i="1"/>
  <c r="P322" i="1"/>
  <c r="P321" i="1"/>
  <c r="P319" i="1"/>
  <c r="P318" i="1"/>
  <c r="P317" i="1"/>
  <c r="P315" i="1"/>
  <c r="P313" i="1"/>
  <c r="P311" i="1"/>
  <c r="P309" i="1"/>
  <c r="P307" i="1"/>
  <c r="P305" i="1"/>
  <c r="P303" i="1"/>
  <c r="P301" i="1"/>
  <c r="P299" i="1"/>
  <c r="P297" i="1"/>
  <c r="P295" i="1"/>
  <c r="P293" i="1"/>
  <c r="P292" i="1"/>
  <c r="P291" i="1"/>
  <c r="P290" i="1"/>
  <c r="P289" i="1"/>
  <c r="P288" i="1"/>
  <c r="P287" i="1"/>
  <c r="P285" i="1"/>
  <c r="P283" i="1"/>
  <c r="P267" i="1"/>
  <c r="P266" i="1"/>
  <c r="P265" i="1"/>
  <c r="P264" i="1"/>
  <c r="P263" i="1"/>
  <c r="P261" i="1"/>
  <c r="P314" i="1"/>
  <c r="P312" i="1"/>
  <c r="P310" i="1"/>
  <c r="P308" i="1"/>
  <c r="P306" i="1"/>
  <c r="P304" i="1"/>
  <c r="P302" i="1"/>
  <c r="P300" i="1"/>
  <c r="P298" i="1"/>
  <c r="P296" i="1"/>
  <c r="P294" i="1"/>
  <c r="P281" i="1"/>
  <c r="P279" i="1"/>
  <c r="P277" i="1"/>
  <c r="P275" i="1"/>
  <c r="P273" i="1"/>
  <c r="P271" i="1"/>
  <c r="P268" i="1"/>
  <c r="P259" i="1"/>
  <c r="P257" i="1"/>
  <c r="P255" i="1"/>
  <c r="P282" i="1"/>
  <c r="P280" i="1"/>
  <c r="P278" i="1"/>
  <c r="P276" i="1"/>
  <c r="P274" i="1"/>
  <c r="P272" i="1"/>
  <c r="P270" i="1"/>
  <c r="P258" i="1"/>
  <c r="P253" i="1"/>
  <c r="P251" i="1"/>
  <c r="P249" i="1"/>
  <c r="P247" i="1"/>
  <c r="P245" i="1"/>
  <c r="P243" i="1"/>
  <c r="P241" i="1"/>
  <c r="P239" i="1"/>
  <c r="P237" i="1"/>
  <c r="P235" i="1"/>
  <c r="P233" i="1"/>
  <c r="P231" i="1"/>
  <c r="P229" i="1"/>
  <c r="P227" i="1"/>
  <c r="P225" i="1"/>
  <c r="P223" i="1"/>
  <c r="P221" i="1"/>
  <c r="P219" i="1"/>
  <c r="P217" i="1"/>
  <c r="P215" i="1"/>
  <c r="P213" i="1"/>
  <c r="P211" i="1"/>
  <c r="P209" i="1"/>
  <c r="P207" i="1"/>
  <c r="P205" i="1"/>
  <c r="P203" i="1"/>
  <c r="P201" i="1"/>
  <c r="P199" i="1"/>
  <c r="P197" i="1"/>
  <c r="P195" i="1"/>
  <c r="P193" i="1"/>
  <c r="P191" i="1"/>
  <c r="P189" i="1"/>
  <c r="P187" i="1"/>
  <c r="P185" i="1"/>
  <c r="P183" i="1"/>
  <c r="P181" i="1"/>
  <c r="P260" i="1"/>
  <c r="P256" i="1"/>
  <c r="P254" i="1"/>
  <c r="P252" i="1"/>
  <c r="P250" i="1"/>
  <c r="P248" i="1"/>
  <c r="P246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4" i="1"/>
  <c r="P182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5" i="1"/>
  <c r="P133" i="1"/>
  <c r="P131" i="1"/>
  <c r="P129" i="1"/>
  <c r="P127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8" i="1"/>
  <c r="P6" i="1"/>
  <c r="Q3" i="1"/>
  <c r="P7" i="1"/>
  <c r="P134" i="1"/>
  <c r="P132" i="1"/>
  <c r="P130" i="1"/>
  <c r="P128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9" i="1"/>
  <c r="P5" i="1"/>
  <c r="Q96" i="1" l="1"/>
  <c r="Q10" i="1"/>
  <c r="U6" i="20"/>
  <c r="V4" i="20"/>
  <c r="U30" i="20"/>
  <c r="U35" i="20"/>
  <c r="U31" i="20"/>
  <c r="U20" i="20"/>
  <c r="U18" i="20"/>
  <c r="U16" i="20"/>
  <c r="U12" i="20"/>
  <c r="U8" i="20"/>
  <c r="U7" i="20"/>
  <c r="U9" i="20"/>
  <c r="U15" i="20"/>
  <c r="U29" i="20"/>
  <c r="U27" i="20"/>
  <c r="U25" i="20"/>
  <c r="U23" i="20"/>
  <c r="U21" i="20"/>
  <c r="U17" i="20"/>
  <c r="U19" i="20"/>
  <c r="U38" i="20"/>
  <c r="U32" i="20"/>
  <c r="U22" i="20"/>
  <c r="U24" i="20"/>
  <c r="U26" i="20"/>
  <c r="U28" i="20"/>
  <c r="Q286" i="1"/>
  <c r="Q389" i="1"/>
  <c r="Q320" i="1"/>
  <c r="Q388" i="1"/>
  <c r="Q398" i="1"/>
  <c r="Q397" i="1"/>
  <c r="Q396" i="1"/>
  <c r="Q395" i="1"/>
  <c r="Q399" i="1"/>
  <c r="Q394" i="1"/>
  <c r="Q392" i="1"/>
  <c r="Q387" i="1"/>
  <c r="Q386" i="1"/>
  <c r="Q385" i="1"/>
  <c r="Q384" i="1"/>
  <c r="Q383" i="1"/>
  <c r="Q382" i="1"/>
  <c r="Q381" i="1"/>
  <c r="Q380" i="1"/>
  <c r="Q379" i="1"/>
  <c r="Q393" i="1"/>
  <c r="Q390" i="1"/>
  <c r="Q378" i="1"/>
  <c r="Q377" i="1"/>
  <c r="Q375" i="1"/>
  <c r="Q373" i="1"/>
  <c r="Q371" i="1"/>
  <c r="Q369" i="1"/>
  <c r="Q376" i="1"/>
  <c r="Q374" i="1"/>
  <c r="Q372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44" i="1"/>
  <c r="Q343" i="1"/>
  <c r="Q342" i="1"/>
  <c r="Q341" i="1"/>
  <c r="Q340" i="1"/>
  <c r="Q339" i="1"/>
  <c r="Q338" i="1"/>
  <c r="Q337" i="1"/>
  <c r="Q351" i="1"/>
  <c r="Q350" i="1"/>
  <c r="Q349" i="1"/>
  <c r="Q348" i="1"/>
  <c r="Q347" i="1"/>
  <c r="Q345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3" i="1"/>
  <c r="Q322" i="1"/>
  <c r="Q321" i="1"/>
  <c r="Q319" i="1"/>
  <c r="Q318" i="1"/>
  <c r="Q317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8" i="1"/>
  <c r="Q260" i="1"/>
  <c r="Q259" i="1"/>
  <c r="Q258" i="1"/>
  <c r="Q257" i="1"/>
  <c r="Q256" i="1"/>
  <c r="Q255" i="1"/>
  <c r="Q292" i="1"/>
  <c r="Q291" i="1"/>
  <c r="Q290" i="1"/>
  <c r="Q288" i="1"/>
  <c r="Q285" i="1"/>
  <c r="Q267" i="1"/>
  <c r="Q265" i="1"/>
  <c r="Q263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289" i="1"/>
  <c r="Q287" i="1"/>
  <c r="Q283" i="1"/>
  <c r="Q266" i="1"/>
  <c r="Q264" i="1"/>
  <c r="Q261" i="1"/>
  <c r="Q179" i="1"/>
  <c r="Q178" i="1"/>
  <c r="Q177" i="1"/>
  <c r="Q176" i="1"/>
  <c r="Q175" i="1"/>
  <c r="Q174" i="1"/>
  <c r="Q134" i="1"/>
  <c r="Q132" i="1"/>
  <c r="Q130" i="1"/>
  <c r="Q128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9" i="1"/>
  <c r="Q7" i="1"/>
  <c r="Q5" i="1"/>
  <c r="Q6" i="1"/>
  <c r="Q172" i="1"/>
  <c r="Q17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8" i="1"/>
  <c r="R3" i="1"/>
  <c r="R96" i="1" l="1"/>
  <c r="R10" i="1"/>
  <c r="W4" i="20"/>
  <c r="V30" i="20"/>
  <c r="V35" i="20"/>
  <c r="V31" i="20"/>
  <c r="V29" i="20"/>
  <c r="V27" i="20"/>
  <c r="V25" i="20"/>
  <c r="V38" i="20"/>
  <c r="V32" i="20"/>
  <c r="V28" i="20"/>
  <c r="V26" i="20"/>
  <c r="V23" i="20"/>
  <c r="V21" i="20"/>
  <c r="V7" i="20"/>
  <c r="V9" i="20"/>
  <c r="V15" i="20"/>
  <c r="V17" i="20"/>
  <c r="V19" i="20"/>
  <c r="V24" i="20"/>
  <c r="V22" i="20"/>
  <c r="V6" i="20"/>
  <c r="V8" i="20"/>
  <c r="V12" i="20"/>
  <c r="V16" i="20"/>
  <c r="V18" i="20"/>
  <c r="V20" i="20"/>
  <c r="R286" i="1"/>
  <c r="R320" i="1"/>
  <c r="R389" i="1"/>
  <c r="R388" i="1"/>
  <c r="R399" i="1"/>
  <c r="R398" i="1"/>
  <c r="R396" i="1"/>
  <c r="R397" i="1"/>
  <c r="R395" i="1"/>
  <c r="R394" i="1"/>
  <c r="R393" i="1"/>
  <c r="R392" i="1"/>
  <c r="R390" i="1"/>
  <c r="R386" i="1"/>
  <c r="R384" i="1"/>
  <c r="R382" i="1"/>
  <c r="R380" i="1"/>
  <c r="R387" i="1"/>
  <c r="R385" i="1"/>
  <c r="R383" i="1"/>
  <c r="R381" i="1"/>
  <c r="R379" i="1"/>
  <c r="R378" i="1"/>
  <c r="R377" i="1"/>
  <c r="R376" i="1"/>
  <c r="R375" i="1"/>
  <c r="R374" i="1"/>
  <c r="R373" i="1"/>
  <c r="R372" i="1"/>
  <c r="R371" i="1"/>
  <c r="R369" i="1"/>
  <c r="R368" i="1"/>
  <c r="R366" i="1"/>
  <c r="R364" i="1"/>
  <c r="R362" i="1"/>
  <c r="R360" i="1"/>
  <c r="R358" i="1"/>
  <c r="R356" i="1"/>
  <c r="R354" i="1"/>
  <c r="R352" i="1"/>
  <c r="R351" i="1"/>
  <c r="R350" i="1"/>
  <c r="R349" i="1"/>
  <c r="R348" i="1"/>
  <c r="R347" i="1"/>
  <c r="R345" i="1"/>
  <c r="R367" i="1"/>
  <c r="R365" i="1"/>
  <c r="R363" i="1"/>
  <c r="R361" i="1"/>
  <c r="R359" i="1"/>
  <c r="R357" i="1"/>
  <c r="R355" i="1"/>
  <c r="R353" i="1"/>
  <c r="R343" i="1"/>
  <c r="R341" i="1"/>
  <c r="R339" i="1"/>
  <c r="R337" i="1"/>
  <c r="R344" i="1"/>
  <c r="R342" i="1"/>
  <c r="R340" i="1"/>
  <c r="R338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3" i="1"/>
  <c r="R322" i="1"/>
  <c r="R321" i="1"/>
  <c r="R319" i="1"/>
  <c r="R318" i="1"/>
  <c r="R317" i="1"/>
  <c r="R315" i="1"/>
  <c r="R314" i="1"/>
  <c r="R312" i="1"/>
  <c r="R310" i="1"/>
  <c r="R308" i="1"/>
  <c r="R306" i="1"/>
  <c r="R304" i="1"/>
  <c r="R302" i="1"/>
  <c r="R300" i="1"/>
  <c r="R298" i="1"/>
  <c r="R296" i="1"/>
  <c r="R294" i="1"/>
  <c r="R292" i="1"/>
  <c r="R291" i="1"/>
  <c r="R290" i="1"/>
  <c r="R289" i="1"/>
  <c r="R288" i="1"/>
  <c r="R287" i="1"/>
  <c r="R285" i="1"/>
  <c r="R283" i="1"/>
  <c r="R267" i="1"/>
  <c r="R266" i="1"/>
  <c r="R265" i="1"/>
  <c r="R264" i="1"/>
  <c r="R263" i="1"/>
  <c r="R261" i="1"/>
  <c r="R313" i="1"/>
  <c r="R311" i="1"/>
  <c r="R309" i="1"/>
  <c r="R307" i="1"/>
  <c r="R305" i="1"/>
  <c r="R303" i="1"/>
  <c r="R301" i="1"/>
  <c r="R299" i="1"/>
  <c r="R297" i="1"/>
  <c r="R295" i="1"/>
  <c r="R293" i="1"/>
  <c r="R282" i="1"/>
  <c r="R280" i="1"/>
  <c r="R278" i="1"/>
  <c r="R276" i="1"/>
  <c r="R274" i="1"/>
  <c r="R272" i="1"/>
  <c r="R270" i="1"/>
  <c r="R260" i="1"/>
  <c r="R258" i="1"/>
  <c r="R256" i="1"/>
  <c r="R281" i="1"/>
  <c r="R279" i="1"/>
  <c r="R277" i="1"/>
  <c r="R275" i="1"/>
  <c r="R273" i="1"/>
  <c r="R271" i="1"/>
  <c r="R268" i="1"/>
  <c r="R259" i="1"/>
  <c r="R255" i="1"/>
  <c r="R254" i="1"/>
  <c r="R252" i="1"/>
  <c r="R250" i="1"/>
  <c r="R248" i="1"/>
  <c r="R246" i="1"/>
  <c r="R244" i="1"/>
  <c r="R242" i="1"/>
  <c r="R240" i="1"/>
  <c r="R238" i="1"/>
  <c r="R236" i="1"/>
  <c r="R234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8" i="1"/>
  <c r="R196" i="1"/>
  <c r="R194" i="1"/>
  <c r="R192" i="1"/>
  <c r="R190" i="1"/>
  <c r="R188" i="1"/>
  <c r="R186" i="1"/>
  <c r="R184" i="1"/>
  <c r="R182" i="1"/>
  <c r="R180" i="1"/>
  <c r="R257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5" i="1"/>
  <c r="R133" i="1"/>
  <c r="R131" i="1"/>
  <c r="R129" i="1"/>
  <c r="R12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8" i="1"/>
  <c r="R6" i="1"/>
  <c r="S3" i="1"/>
  <c r="R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50" i="1"/>
  <c r="R48" i="1"/>
  <c r="R46" i="1"/>
  <c r="R44" i="1"/>
  <c r="R42" i="1"/>
  <c r="R40" i="1"/>
  <c r="R38" i="1"/>
  <c r="R36" i="1"/>
  <c r="R34" i="1"/>
  <c r="R32" i="1"/>
  <c r="R30" i="1"/>
  <c r="R28" i="1"/>
  <c r="R26" i="1"/>
  <c r="R24" i="1"/>
  <c r="R22" i="1"/>
  <c r="R20" i="1"/>
  <c r="R18" i="1"/>
  <c r="R16" i="1"/>
  <c r="R14" i="1"/>
  <c r="R12" i="1"/>
  <c r="R9" i="1"/>
  <c r="R5" i="1"/>
  <c r="S96" i="1" l="1"/>
  <c r="S10" i="1"/>
  <c r="W20" i="20"/>
  <c r="W18" i="20"/>
  <c r="W16" i="20"/>
  <c r="W12" i="20"/>
  <c r="W8" i="20"/>
  <c r="X4" i="20"/>
  <c r="W7" i="20"/>
  <c r="W22" i="20"/>
  <c r="W24" i="20"/>
  <c r="W26" i="20"/>
  <c r="W28" i="20"/>
  <c r="W19" i="20"/>
  <c r="W17" i="20"/>
  <c r="W15" i="20"/>
  <c r="W9" i="20"/>
  <c r="W6" i="20"/>
  <c r="W30" i="20"/>
  <c r="W35" i="20"/>
  <c r="W31" i="20"/>
  <c r="W21" i="20"/>
  <c r="W23" i="20"/>
  <c r="W25" i="20"/>
  <c r="W27" i="20"/>
  <c r="W29" i="20"/>
  <c r="W32" i="20"/>
  <c r="W38" i="20"/>
  <c r="S286" i="1"/>
  <c r="S389" i="1"/>
  <c r="S320" i="1"/>
  <c r="S388" i="1"/>
  <c r="S398" i="1"/>
  <c r="S397" i="1"/>
  <c r="S396" i="1"/>
  <c r="S395" i="1"/>
  <c r="S399" i="1"/>
  <c r="S394" i="1"/>
  <c r="S393" i="1"/>
  <c r="S390" i="1"/>
  <c r="S387" i="1"/>
  <c r="S386" i="1"/>
  <c r="S385" i="1"/>
  <c r="S384" i="1"/>
  <c r="S383" i="1"/>
  <c r="S382" i="1"/>
  <c r="S381" i="1"/>
  <c r="S380" i="1"/>
  <c r="S379" i="1"/>
  <c r="S392" i="1"/>
  <c r="S378" i="1"/>
  <c r="S376" i="1"/>
  <c r="S374" i="1"/>
  <c r="S372" i="1"/>
  <c r="S371" i="1"/>
  <c r="S369" i="1"/>
  <c r="S377" i="1"/>
  <c r="S375" i="1"/>
  <c r="S373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44" i="1"/>
  <c r="S343" i="1"/>
  <c r="S342" i="1"/>
  <c r="S341" i="1"/>
  <c r="S340" i="1"/>
  <c r="S339" i="1"/>
  <c r="S338" i="1"/>
  <c r="S337" i="1"/>
  <c r="S351" i="1"/>
  <c r="S350" i="1"/>
  <c r="S349" i="1"/>
  <c r="S348" i="1"/>
  <c r="S347" i="1"/>
  <c r="S345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3" i="1"/>
  <c r="S322" i="1"/>
  <c r="S321" i="1"/>
  <c r="S319" i="1"/>
  <c r="S318" i="1"/>
  <c r="S317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8" i="1"/>
  <c r="S260" i="1"/>
  <c r="S259" i="1"/>
  <c r="S258" i="1"/>
  <c r="S257" i="1"/>
  <c r="S256" i="1"/>
  <c r="S255" i="1"/>
  <c r="S292" i="1"/>
  <c r="S291" i="1"/>
  <c r="S290" i="1"/>
  <c r="S289" i="1"/>
  <c r="S287" i="1"/>
  <c r="S283" i="1"/>
  <c r="S266" i="1"/>
  <c r="S264" i="1"/>
  <c r="S261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288" i="1"/>
  <c r="S285" i="1"/>
  <c r="S267" i="1"/>
  <c r="S265" i="1"/>
  <c r="S263" i="1"/>
  <c r="S178" i="1"/>
  <c r="S177" i="1"/>
  <c r="S176" i="1"/>
  <c r="S175" i="1"/>
  <c r="S174" i="1"/>
  <c r="S134" i="1"/>
  <c r="S132" i="1"/>
  <c r="S130" i="1"/>
  <c r="S128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9" i="1"/>
  <c r="S7" i="1"/>
  <c r="S5" i="1"/>
  <c r="S6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8" i="1"/>
  <c r="T3" i="1"/>
  <c r="T96" i="1" l="1"/>
  <c r="T10" i="1"/>
  <c r="Y4" i="20"/>
  <c r="X30" i="20"/>
  <c r="X38" i="20"/>
  <c r="X32" i="20"/>
  <c r="X28" i="20"/>
  <c r="X26" i="20"/>
  <c r="X35" i="20"/>
  <c r="X31" i="20"/>
  <c r="X29" i="20"/>
  <c r="X27" i="20"/>
  <c r="X25" i="20"/>
  <c r="X24" i="20"/>
  <c r="X22" i="20"/>
  <c r="X6" i="20"/>
  <c r="X8" i="20"/>
  <c r="X12" i="20"/>
  <c r="X16" i="20"/>
  <c r="X18" i="20"/>
  <c r="X20" i="20"/>
  <c r="X23" i="20"/>
  <c r="X21" i="20"/>
  <c r="X7" i="20"/>
  <c r="X9" i="20"/>
  <c r="X15" i="20"/>
  <c r="X17" i="20"/>
  <c r="X19" i="20"/>
  <c r="T286" i="1"/>
  <c r="T320" i="1"/>
  <c r="T389" i="1"/>
  <c r="T388" i="1"/>
  <c r="T399" i="1"/>
  <c r="T397" i="1"/>
  <c r="T395" i="1"/>
  <c r="T398" i="1"/>
  <c r="T396" i="1"/>
  <c r="T394" i="1"/>
  <c r="T393" i="1"/>
  <c r="T392" i="1"/>
  <c r="T390" i="1"/>
  <c r="T387" i="1"/>
  <c r="T385" i="1"/>
  <c r="T383" i="1"/>
  <c r="T381" i="1"/>
  <c r="T379" i="1"/>
  <c r="T386" i="1"/>
  <c r="T384" i="1"/>
  <c r="T382" i="1"/>
  <c r="T380" i="1"/>
  <c r="T378" i="1"/>
  <c r="T377" i="1"/>
  <c r="T376" i="1"/>
  <c r="T375" i="1"/>
  <c r="T374" i="1"/>
  <c r="T373" i="1"/>
  <c r="T372" i="1"/>
  <c r="T371" i="1"/>
  <c r="T369" i="1"/>
  <c r="T367" i="1"/>
  <c r="T365" i="1"/>
  <c r="T363" i="1"/>
  <c r="T361" i="1"/>
  <c r="T359" i="1"/>
  <c r="T357" i="1"/>
  <c r="T355" i="1"/>
  <c r="T353" i="1"/>
  <c r="T351" i="1"/>
  <c r="T350" i="1"/>
  <c r="T349" i="1"/>
  <c r="T348" i="1"/>
  <c r="T347" i="1"/>
  <c r="T345" i="1"/>
  <c r="T368" i="1"/>
  <c r="T366" i="1"/>
  <c r="T364" i="1"/>
  <c r="T362" i="1"/>
  <c r="T360" i="1"/>
  <c r="T358" i="1"/>
  <c r="T356" i="1"/>
  <c r="T354" i="1"/>
  <c r="T352" i="1"/>
  <c r="T344" i="1"/>
  <c r="T342" i="1"/>
  <c r="T340" i="1"/>
  <c r="T338" i="1"/>
  <c r="T343" i="1"/>
  <c r="T341" i="1"/>
  <c r="T339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3" i="1"/>
  <c r="T322" i="1"/>
  <c r="T321" i="1"/>
  <c r="T319" i="1"/>
  <c r="T318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2" i="1"/>
  <c r="T291" i="1"/>
  <c r="T290" i="1"/>
  <c r="T289" i="1"/>
  <c r="T288" i="1"/>
  <c r="T287" i="1"/>
  <c r="T285" i="1"/>
  <c r="T283" i="1"/>
  <c r="T267" i="1"/>
  <c r="T266" i="1"/>
  <c r="T265" i="1"/>
  <c r="T264" i="1"/>
  <c r="T263" i="1"/>
  <c r="T261" i="1"/>
  <c r="T314" i="1"/>
  <c r="T312" i="1"/>
  <c r="T310" i="1"/>
  <c r="T308" i="1"/>
  <c r="T306" i="1"/>
  <c r="T304" i="1"/>
  <c r="T302" i="1"/>
  <c r="T300" i="1"/>
  <c r="T298" i="1"/>
  <c r="T296" i="1"/>
  <c r="T294" i="1"/>
  <c r="T281" i="1"/>
  <c r="T279" i="1"/>
  <c r="T277" i="1"/>
  <c r="T275" i="1"/>
  <c r="T273" i="1"/>
  <c r="T271" i="1"/>
  <c r="T268" i="1"/>
  <c r="T259" i="1"/>
  <c r="T257" i="1"/>
  <c r="T255" i="1"/>
  <c r="T282" i="1"/>
  <c r="T280" i="1"/>
  <c r="T278" i="1"/>
  <c r="T276" i="1"/>
  <c r="T274" i="1"/>
  <c r="T272" i="1"/>
  <c r="T270" i="1"/>
  <c r="T260" i="1"/>
  <c r="T256" i="1"/>
  <c r="T253" i="1"/>
  <c r="T251" i="1"/>
  <c r="T249" i="1"/>
  <c r="T247" i="1"/>
  <c r="T245" i="1"/>
  <c r="T243" i="1"/>
  <c r="T241" i="1"/>
  <c r="T239" i="1"/>
  <c r="T237" i="1"/>
  <c r="T235" i="1"/>
  <c r="T233" i="1"/>
  <c r="T229" i="1"/>
  <c r="T227" i="1"/>
  <c r="T225" i="1"/>
  <c r="T223" i="1"/>
  <c r="T221" i="1"/>
  <c r="T219" i="1"/>
  <c r="T217" i="1"/>
  <c r="T215" i="1"/>
  <c r="T213" i="1"/>
  <c r="T211" i="1"/>
  <c r="T209" i="1"/>
  <c r="T207" i="1"/>
  <c r="T205" i="1"/>
  <c r="T203" i="1"/>
  <c r="T201" i="1"/>
  <c r="T199" i="1"/>
  <c r="T197" i="1"/>
  <c r="T195" i="1"/>
  <c r="T193" i="1"/>
  <c r="T191" i="1"/>
  <c r="T189" i="1"/>
  <c r="T187" i="1"/>
  <c r="T185" i="1"/>
  <c r="T183" i="1"/>
  <c r="T181" i="1"/>
  <c r="T179" i="1"/>
  <c r="T258" i="1"/>
  <c r="T254" i="1"/>
  <c r="T252" i="1"/>
  <c r="T250" i="1"/>
  <c r="T248" i="1"/>
  <c r="T246" i="1"/>
  <c r="T244" i="1"/>
  <c r="T242" i="1"/>
  <c r="T240" i="1"/>
  <c r="T238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8" i="1"/>
  <c r="T186" i="1"/>
  <c r="T184" i="1"/>
  <c r="T182" i="1"/>
  <c r="T180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5" i="1"/>
  <c r="T133" i="1"/>
  <c r="T131" i="1"/>
  <c r="T129" i="1"/>
  <c r="T127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8" i="1"/>
  <c r="T6" i="1"/>
  <c r="U3" i="1"/>
  <c r="T7" i="1"/>
  <c r="T134" i="1"/>
  <c r="T132" i="1"/>
  <c r="T130" i="1"/>
  <c r="T128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9" i="1"/>
  <c r="T5" i="1"/>
  <c r="U96" i="1" l="1"/>
  <c r="U10" i="1"/>
  <c r="Z4" i="20"/>
  <c r="Y6" i="20"/>
  <c r="Y30" i="20"/>
  <c r="Y9" i="20"/>
  <c r="Y15" i="20"/>
  <c r="Y17" i="20"/>
  <c r="Y19" i="20"/>
  <c r="Y20" i="20"/>
  <c r="Y18" i="20"/>
  <c r="Y16" i="20"/>
  <c r="Y12" i="20"/>
  <c r="Y8" i="20"/>
  <c r="Y7" i="20"/>
  <c r="Y21" i="20"/>
  <c r="Y23" i="20"/>
  <c r="Y25" i="20"/>
  <c r="Y27" i="20"/>
  <c r="Y29" i="20"/>
  <c r="Y38" i="20"/>
  <c r="Y32" i="20"/>
  <c r="Y22" i="20"/>
  <c r="Y24" i="20"/>
  <c r="Y26" i="20"/>
  <c r="Y31" i="20"/>
  <c r="Y35" i="20"/>
  <c r="Y28" i="20"/>
  <c r="U286" i="1"/>
  <c r="U389" i="1"/>
  <c r="U320" i="1"/>
  <c r="U388" i="1"/>
  <c r="U398" i="1"/>
  <c r="U397" i="1"/>
  <c r="U396" i="1"/>
  <c r="U395" i="1"/>
  <c r="U399" i="1"/>
  <c r="U394" i="1"/>
  <c r="U392" i="1"/>
  <c r="U387" i="1"/>
  <c r="U386" i="1"/>
  <c r="U385" i="1"/>
  <c r="U384" i="1"/>
  <c r="U383" i="1"/>
  <c r="U382" i="1"/>
  <c r="U381" i="1"/>
  <c r="U380" i="1"/>
  <c r="U379" i="1"/>
  <c r="U378" i="1"/>
  <c r="U393" i="1"/>
  <c r="U390" i="1"/>
  <c r="U377" i="1"/>
  <c r="U375" i="1"/>
  <c r="U373" i="1"/>
  <c r="U371" i="1"/>
  <c r="U369" i="1"/>
  <c r="U376" i="1"/>
  <c r="U374" i="1"/>
  <c r="U372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44" i="1"/>
  <c r="U343" i="1"/>
  <c r="U342" i="1"/>
  <c r="U341" i="1"/>
  <c r="U340" i="1"/>
  <c r="U339" i="1"/>
  <c r="U338" i="1"/>
  <c r="U337" i="1"/>
  <c r="U350" i="1"/>
  <c r="U349" i="1"/>
  <c r="U348" i="1"/>
  <c r="U347" i="1"/>
  <c r="U345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3" i="1"/>
  <c r="U322" i="1"/>
  <c r="U321" i="1"/>
  <c r="U319" i="1"/>
  <c r="U318" i="1"/>
  <c r="U317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8" i="1"/>
  <c r="U260" i="1"/>
  <c r="U259" i="1"/>
  <c r="U258" i="1"/>
  <c r="U257" i="1"/>
  <c r="U256" i="1"/>
  <c r="U255" i="1"/>
  <c r="U254" i="1"/>
  <c r="U292" i="1"/>
  <c r="U291" i="1"/>
  <c r="U290" i="1"/>
  <c r="U288" i="1"/>
  <c r="U285" i="1"/>
  <c r="U267" i="1"/>
  <c r="U265" i="1"/>
  <c r="U263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289" i="1"/>
  <c r="U287" i="1"/>
  <c r="U283" i="1"/>
  <c r="U266" i="1"/>
  <c r="U264" i="1"/>
  <c r="U261" i="1"/>
  <c r="U178" i="1"/>
  <c r="U177" i="1"/>
  <c r="U176" i="1"/>
  <c r="U175" i="1"/>
  <c r="U174" i="1"/>
  <c r="U134" i="1"/>
  <c r="U132" i="1"/>
  <c r="U130" i="1"/>
  <c r="U128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9" i="1"/>
  <c r="U7" i="1"/>
  <c r="U5" i="1"/>
  <c r="U6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8" i="1"/>
  <c r="V3" i="1"/>
  <c r="V96" i="1" l="1"/>
  <c r="V10" i="1"/>
  <c r="AA4" i="20"/>
  <c r="Z30" i="20"/>
  <c r="Z35" i="20"/>
  <c r="Z31" i="20"/>
  <c r="Z29" i="20"/>
  <c r="Z27" i="20"/>
  <c r="Z25" i="20"/>
  <c r="Z38" i="20"/>
  <c r="Z32" i="20"/>
  <c r="Z28" i="20"/>
  <c r="Z26" i="20"/>
  <c r="Z23" i="20"/>
  <c r="Z21" i="20"/>
  <c r="Z7" i="20"/>
  <c r="Z9" i="20"/>
  <c r="Z15" i="20"/>
  <c r="Z17" i="20"/>
  <c r="Z19" i="20"/>
  <c r="Z24" i="20"/>
  <c r="Z22" i="20"/>
  <c r="Z6" i="20"/>
  <c r="Z8" i="20"/>
  <c r="Z12" i="20"/>
  <c r="Z16" i="20"/>
  <c r="Z18" i="20"/>
  <c r="Z20" i="20"/>
  <c r="V286" i="1"/>
  <c r="V320" i="1"/>
  <c r="V389" i="1"/>
  <c r="V388" i="1"/>
  <c r="V399" i="1"/>
  <c r="V398" i="1"/>
  <c r="V396" i="1"/>
  <c r="V397" i="1"/>
  <c r="V395" i="1"/>
  <c r="V394" i="1"/>
  <c r="V393" i="1"/>
  <c r="V392" i="1"/>
  <c r="V390" i="1"/>
  <c r="V386" i="1"/>
  <c r="V384" i="1"/>
  <c r="V382" i="1"/>
  <c r="V380" i="1"/>
  <c r="V378" i="1"/>
  <c r="V387" i="1"/>
  <c r="V385" i="1"/>
  <c r="V383" i="1"/>
  <c r="V381" i="1"/>
  <c r="V379" i="1"/>
  <c r="V377" i="1"/>
  <c r="V376" i="1"/>
  <c r="V375" i="1"/>
  <c r="V374" i="1"/>
  <c r="V373" i="1"/>
  <c r="V372" i="1"/>
  <c r="V371" i="1"/>
  <c r="V369" i="1"/>
  <c r="V368" i="1"/>
  <c r="V366" i="1"/>
  <c r="V364" i="1"/>
  <c r="V362" i="1"/>
  <c r="V360" i="1"/>
  <c r="V358" i="1"/>
  <c r="V356" i="1"/>
  <c r="V354" i="1"/>
  <c r="V352" i="1"/>
  <c r="V350" i="1"/>
  <c r="V349" i="1"/>
  <c r="V348" i="1"/>
  <c r="V347" i="1"/>
  <c r="V345" i="1"/>
  <c r="V367" i="1"/>
  <c r="V365" i="1"/>
  <c r="V363" i="1"/>
  <c r="V361" i="1"/>
  <c r="V359" i="1"/>
  <c r="V357" i="1"/>
  <c r="V355" i="1"/>
  <c r="V353" i="1"/>
  <c r="V351" i="1"/>
  <c r="V343" i="1"/>
  <c r="V341" i="1"/>
  <c r="V339" i="1"/>
  <c r="V337" i="1"/>
  <c r="V344" i="1"/>
  <c r="V342" i="1"/>
  <c r="V340" i="1"/>
  <c r="V338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3" i="1"/>
  <c r="V322" i="1"/>
  <c r="V321" i="1"/>
  <c r="V319" i="1"/>
  <c r="V318" i="1"/>
  <c r="V317" i="1"/>
  <c r="V315" i="1"/>
  <c r="V314" i="1"/>
  <c r="V312" i="1"/>
  <c r="V310" i="1"/>
  <c r="V308" i="1"/>
  <c r="V306" i="1"/>
  <c r="V304" i="1"/>
  <c r="V302" i="1"/>
  <c r="V300" i="1"/>
  <c r="V298" i="1"/>
  <c r="V296" i="1"/>
  <c r="V294" i="1"/>
  <c r="V292" i="1"/>
  <c r="V291" i="1"/>
  <c r="V290" i="1"/>
  <c r="V289" i="1"/>
  <c r="V288" i="1"/>
  <c r="V287" i="1"/>
  <c r="V285" i="1"/>
  <c r="V283" i="1"/>
  <c r="V267" i="1"/>
  <c r="V266" i="1"/>
  <c r="V265" i="1"/>
  <c r="V264" i="1"/>
  <c r="V263" i="1"/>
  <c r="V261" i="1"/>
  <c r="V313" i="1"/>
  <c r="V311" i="1"/>
  <c r="V309" i="1"/>
  <c r="V307" i="1"/>
  <c r="V305" i="1"/>
  <c r="V303" i="1"/>
  <c r="V301" i="1"/>
  <c r="V299" i="1"/>
  <c r="V297" i="1"/>
  <c r="V295" i="1"/>
  <c r="V293" i="1"/>
  <c r="V282" i="1"/>
  <c r="V280" i="1"/>
  <c r="V278" i="1"/>
  <c r="V276" i="1"/>
  <c r="V274" i="1"/>
  <c r="V272" i="1"/>
  <c r="V270" i="1"/>
  <c r="V260" i="1"/>
  <c r="V258" i="1"/>
  <c r="V256" i="1"/>
  <c r="V254" i="1"/>
  <c r="V281" i="1"/>
  <c r="V279" i="1"/>
  <c r="V277" i="1"/>
  <c r="V275" i="1"/>
  <c r="V273" i="1"/>
  <c r="V271" i="1"/>
  <c r="V268" i="1"/>
  <c r="V257" i="1"/>
  <c r="V252" i="1"/>
  <c r="V250" i="1"/>
  <c r="V248" i="1"/>
  <c r="V246" i="1"/>
  <c r="V244" i="1"/>
  <c r="V242" i="1"/>
  <c r="V240" i="1"/>
  <c r="V238" i="1"/>
  <c r="V236" i="1"/>
  <c r="V234" i="1"/>
  <c r="V232" i="1"/>
  <c r="V230" i="1"/>
  <c r="V228" i="1"/>
  <c r="V226" i="1"/>
  <c r="V224" i="1"/>
  <c r="V222" i="1"/>
  <c r="V220" i="1"/>
  <c r="V218" i="1"/>
  <c r="V216" i="1"/>
  <c r="V214" i="1"/>
  <c r="V212" i="1"/>
  <c r="V210" i="1"/>
  <c r="V208" i="1"/>
  <c r="V206" i="1"/>
  <c r="V204" i="1"/>
  <c r="V202" i="1"/>
  <c r="V200" i="1"/>
  <c r="V198" i="1"/>
  <c r="V196" i="1"/>
  <c r="V194" i="1"/>
  <c r="V192" i="1"/>
  <c r="V190" i="1"/>
  <c r="V188" i="1"/>
  <c r="V186" i="1"/>
  <c r="V184" i="1"/>
  <c r="V182" i="1"/>
  <c r="V180" i="1"/>
  <c r="V259" i="1"/>
  <c r="V255" i="1"/>
  <c r="V253" i="1"/>
  <c r="V251" i="1"/>
  <c r="V249" i="1"/>
  <c r="V247" i="1"/>
  <c r="V245" i="1"/>
  <c r="V243" i="1"/>
  <c r="V241" i="1"/>
  <c r="V239" i="1"/>
  <c r="V237" i="1"/>
  <c r="V235" i="1"/>
  <c r="V233" i="1"/>
  <c r="V231" i="1"/>
  <c r="V229" i="1"/>
  <c r="V227" i="1"/>
  <c r="V225" i="1"/>
  <c r="V223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5" i="1"/>
  <c r="V133" i="1"/>
  <c r="V131" i="1"/>
  <c r="V129" i="1"/>
  <c r="V12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8" i="1"/>
  <c r="V6" i="1"/>
  <c r="W3" i="1"/>
  <c r="V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9" i="1"/>
  <c r="V5" i="1"/>
  <c r="W96" i="1" l="1"/>
  <c r="W10" i="1"/>
  <c r="AA7" i="20"/>
  <c r="AB4" i="20"/>
  <c r="AA38" i="20"/>
  <c r="AA8" i="20"/>
  <c r="AA12" i="20"/>
  <c r="AA32" i="20"/>
  <c r="AA30" i="20"/>
  <c r="AA28" i="20"/>
  <c r="AA26" i="20"/>
  <c r="AA24" i="20"/>
  <c r="AA22" i="20"/>
  <c r="AA19" i="20"/>
  <c r="AA17" i="20"/>
  <c r="AA15" i="20"/>
  <c r="AA9" i="20"/>
  <c r="AA6" i="20"/>
  <c r="AA16" i="20"/>
  <c r="AA18" i="20"/>
  <c r="AA20" i="20"/>
  <c r="AA35" i="20"/>
  <c r="AA31" i="20"/>
  <c r="AA21" i="20"/>
  <c r="AA23" i="20"/>
  <c r="AA25" i="20"/>
  <c r="AA27" i="20"/>
  <c r="AA29" i="20"/>
  <c r="W286" i="1"/>
  <c r="W389" i="1"/>
  <c r="W320" i="1"/>
  <c r="W388" i="1"/>
  <c r="W398" i="1"/>
  <c r="W397" i="1"/>
  <c r="W396" i="1"/>
  <c r="W395" i="1"/>
  <c r="W399" i="1"/>
  <c r="W394" i="1"/>
  <c r="W393" i="1"/>
  <c r="W390" i="1"/>
  <c r="W387" i="1"/>
  <c r="W386" i="1"/>
  <c r="W385" i="1"/>
  <c r="W384" i="1"/>
  <c r="W383" i="1"/>
  <c r="W382" i="1"/>
  <c r="W381" i="1"/>
  <c r="W380" i="1"/>
  <c r="W379" i="1"/>
  <c r="W378" i="1"/>
  <c r="W392" i="1"/>
  <c r="W376" i="1"/>
  <c r="W374" i="1"/>
  <c r="W372" i="1"/>
  <c r="W371" i="1"/>
  <c r="W369" i="1"/>
  <c r="W377" i="1"/>
  <c r="W375" i="1"/>
  <c r="W373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44" i="1"/>
  <c r="W343" i="1"/>
  <c r="W342" i="1"/>
  <c r="W341" i="1"/>
  <c r="W340" i="1"/>
  <c r="W339" i="1"/>
  <c r="W338" i="1"/>
  <c r="W337" i="1"/>
  <c r="W350" i="1"/>
  <c r="W349" i="1"/>
  <c r="W348" i="1"/>
  <c r="W347" i="1"/>
  <c r="W345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3" i="1"/>
  <c r="W322" i="1"/>
  <c r="W321" i="1"/>
  <c r="W319" i="1"/>
  <c r="W318" i="1"/>
  <c r="W317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8" i="1"/>
  <c r="W260" i="1"/>
  <c r="W259" i="1"/>
  <c r="W258" i="1"/>
  <c r="W257" i="1"/>
  <c r="W256" i="1"/>
  <c r="W255" i="1"/>
  <c r="W254" i="1"/>
  <c r="W291" i="1"/>
  <c r="W290" i="1"/>
  <c r="W289" i="1"/>
  <c r="W287" i="1"/>
  <c r="W283" i="1"/>
  <c r="W266" i="1"/>
  <c r="W264" i="1"/>
  <c r="W261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288" i="1"/>
  <c r="W285" i="1"/>
  <c r="W267" i="1"/>
  <c r="W265" i="1"/>
  <c r="W263" i="1"/>
  <c r="W178" i="1"/>
  <c r="W177" i="1"/>
  <c r="W176" i="1"/>
  <c r="W175" i="1"/>
  <c r="W174" i="1"/>
  <c r="W134" i="1"/>
  <c r="W132" i="1"/>
  <c r="W130" i="1"/>
  <c r="W128" i="1"/>
  <c r="W172" i="1"/>
  <c r="W17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9" i="1"/>
  <c r="W7" i="1"/>
  <c r="W5" i="1"/>
  <c r="W6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8" i="1"/>
  <c r="X3" i="1"/>
  <c r="X96" i="1" l="1"/>
  <c r="X10" i="1"/>
  <c r="AC4" i="20"/>
  <c r="AB30" i="20"/>
  <c r="AB38" i="20"/>
  <c r="AB32" i="20"/>
  <c r="AB28" i="20"/>
  <c r="AB26" i="20"/>
  <c r="AB35" i="20"/>
  <c r="AB31" i="20"/>
  <c r="AB29" i="20"/>
  <c r="AB27" i="20"/>
  <c r="AB25" i="20"/>
  <c r="AB24" i="20"/>
  <c r="AB22" i="20"/>
  <c r="AB6" i="20"/>
  <c r="AB8" i="20"/>
  <c r="AB12" i="20"/>
  <c r="AB16" i="20"/>
  <c r="AB18" i="20"/>
  <c r="AB20" i="20"/>
  <c r="AB23" i="20"/>
  <c r="AB21" i="20"/>
  <c r="AB7" i="20"/>
  <c r="AB9" i="20"/>
  <c r="AB15" i="20"/>
  <c r="AB17" i="20"/>
  <c r="AB19" i="20"/>
  <c r="X286" i="1"/>
  <c r="X320" i="1"/>
  <c r="X389" i="1"/>
  <c r="X388" i="1"/>
  <c r="X399" i="1"/>
  <c r="X397" i="1"/>
  <c r="X395" i="1"/>
  <c r="X398" i="1"/>
  <c r="X396" i="1"/>
  <c r="X394" i="1"/>
  <c r="X393" i="1"/>
  <c r="X392" i="1"/>
  <c r="X390" i="1"/>
  <c r="X387" i="1"/>
  <c r="X385" i="1"/>
  <c r="X383" i="1"/>
  <c r="X381" i="1"/>
  <c r="X379" i="1"/>
  <c r="X386" i="1"/>
  <c r="X384" i="1"/>
  <c r="X382" i="1"/>
  <c r="X380" i="1"/>
  <c r="X378" i="1"/>
  <c r="X377" i="1"/>
  <c r="X376" i="1"/>
  <c r="X375" i="1"/>
  <c r="X374" i="1"/>
  <c r="X373" i="1"/>
  <c r="X372" i="1"/>
  <c r="X371" i="1"/>
  <c r="X369" i="1"/>
  <c r="X367" i="1"/>
  <c r="X365" i="1"/>
  <c r="X363" i="1"/>
  <c r="X361" i="1"/>
  <c r="X359" i="1"/>
  <c r="X357" i="1"/>
  <c r="X355" i="1"/>
  <c r="X353" i="1"/>
  <c r="X351" i="1"/>
  <c r="X350" i="1"/>
  <c r="X349" i="1"/>
  <c r="X348" i="1"/>
  <c r="X347" i="1"/>
  <c r="X345" i="1"/>
  <c r="X368" i="1"/>
  <c r="X366" i="1"/>
  <c r="X364" i="1"/>
  <c r="X362" i="1"/>
  <c r="X360" i="1"/>
  <c r="X358" i="1"/>
  <c r="X356" i="1"/>
  <c r="X354" i="1"/>
  <c r="X352" i="1"/>
  <c r="X344" i="1"/>
  <c r="X342" i="1"/>
  <c r="X340" i="1"/>
  <c r="X338" i="1"/>
  <c r="X343" i="1"/>
  <c r="X341" i="1"/>
  <c r="X339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3" i="1"/>
  <c r="X322" i="1"/>
  <c r="X321" i="1"/>
  <c r="X319" i="1"/>
  <c r="X318" i="1"/>
  <c r="X317" i="1"/>
  <c r="X315" i="1"/>
  <c r="X313" i="1"/>
  <c r="X311" i="1"/>
  <c r="X309" i="1"/>
  <c r="X307" i="1"/>
  <c r="X305" i="1"/>
  <c r="X303" i="1"/>
  <c r="X301" i="1"/>
  <c r="X299" i="1"/>
  <c r="X297" i="1"/>
  <c r="X295" i="1"/>
  <c r="X293" i="1"/>
  <c r="X291" i="1"/>
  <c r="X290" i="1"/>
  <c r="X289" i="1"/>
  <c r="X288" i="1"/>
  <c r="X287" i="1"/>
  <c r="X285" i="1"/>
  <c r="X283" i="1"/>
  <c r="X267" i="1"/>
  <c r="X266" i="1"/>
  <c r="X265" i="1"/>
  <c r="X264" i="1"/>
  <c r="X263" i="1"/>
  <c r="X261" i="1"/>
  <c r="X314" i="1"/>
  <c r="X312" i="1"/>
  <c r="X310" i="1"/>
  <c r="X308" i="1"/>
  <c r="X306" i="1"/>
  <c r="X304" i="1"/>
  <c r="X302" i="1"/>
  <c r="X300" i="1"/>
  <c r="X298" i="1"/>
  <c r="X296" i="1"/>
  <c r="X294" i="1"/>
  <c r="X292" i="1"/>
  <c r="X281" i="1"/>
  <c r="X279" i="1"/>
  <c r="X277" i="1"/>
  <c r="X275" i="1"/>
  <c r="X273" i="1"/>
  <c r="X271" i="1"/>
  <c r="X268" i="1"/>
  <c r="X259" i="1"/>
  <c r="X257" i="1"/>
  <c r="X255" i="1"/>
  <c r="X282" i="1"/>
  <c r="X280" i="1"/>
  <c r="X278" i="1"/>
  <c r="X276" i="1"/>
  <c r="X274" i="1"/>
  <c r="X272" i="1"/>
  <c r="X270" i="1"/>
  <c r="X258" i="1"/>
  <c r="X254" i="1"/>
  <c r="X253" i="1"/>
  <c r="X251" i="1"/>
  <c r="X249" i="1"/>
  <c r="X247" i="1"/>
  <c r="X245" i="1"/>
  <c r="X243" i="1"/>
  <c r="X241" i="1"/>
  <c r="X239" i="1"/>
  <c r="X237" i="1"/>
  <c r="X235" i="1"/>
  <c r="X233" i="1"/>
  <c r="X231" i="1"/>
  <c r="X229" i="1"/>
  <c r="X227" i="1"/>
  <c r="X225" i="1"/>
  <c r="X223" i="1"/>
  <c r="X221" i="1"/>
  <c r="X219" i="1"/>
  <c r="X217" i="1"/>
  <c r="X215" i="1"/>
  <c r="X213" i="1"/>
  <c r="X211" i="1"/>
  <c r="X209" i="1"/>
  <c r="X207" i="1"/>
  <c r="X205" i="1"/>
  <c r="X203" i="1"/>
  <c r="X201" i="1"/>
  <c r="X199" i="1"/>
  <c r="X197" i="1"/>
  <c r="X195" i="1"/>
  <c r="X193" i="1"/>
  <c r="X191" i="1"/>
  <c r="X189" i="1"/>
  <c r="X187" i="1"/>
  <c r="X185" i="1"/>
  <c r="X183" i="1"/>
  <c r="X181" i="1"/>
  <c r="X179" i="1"/>
  <c r="X260" i="1"/>
  <c r="X256" i="1"/>
  <c r="X252" i="1"/>
  <c r="X250" i="1"/>
  <c r="X248" i="1"/>
  <c r="X246" i="1"/>
  <c r="X244" i="1"/>
  <c r="X242" i="1"/>
  <c r="X240" i="1"/>
  <c r="X238" i="1"/>
  <c r="X236" i="1"/>
  <c r="X234" i="1"/>
  <c r="X232" i="1"/>
  <c r="X230" i="1"/>
  <c r="X228" i="1"/>
  <c r="X226" i="1"/>
  <c r="X224" i="1"/>
  <c r="X222" i="1"/>
  <c r="X220" i="1"/>
  <c r="X218" i="1"/>
  <c r="X216" i="1"/>
  <c r="X214" i="1"/>
  <c r="X212" i="1"/>
  <c r="X210" i="1"/>
  <c r="X208" i="1"/>
  <c r="X206" i="1"/>
  <c r="X204" i="1"/>
  <c r="X202" i="1"/>
  <c r="X200" i="1"/>
  <c r="X198" i="1"/>
  <c r="X196" i="1"/>
  <c r="X194" i="1"/>
  <c r="X192" i="1"/>
  <c r="X190" i="1"/>
  <c r="X188" i="1"/>
  <c r="X186" i="1"/>
  <c r="X184" i="1"/>
  <c r="X182" i="1"/>
  <c r="X180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5" i="1"/>
  <c r="X133" i="1"/>
  <c r="X131" i="1"/>
  <c r="X129" i="1"/>
  <c r="X127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8" i="1"/>
  <c r="X6" i="1"/>
  <c r="Y3" i="1"/>
  <c r="X7" i="1"/>
  <c r="X134" i="1"/>
  <c r="X132" i="1"/>
  <c r="X130" i="1"/>
  <c r="X128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9" i="1"/>
  <c r="X5" i="1"/>
  <c r="Y96" i="1" l="1"/>
  <c r="Y10" i="1"/>
  <c r="AC6" i="20"/>
  <c r="AD4" i="20"/>
  <c r="AC31" i="20"/>
  <c r="AC35" i="20"/>
  <c r="AC30" i="20"/>
  <c r="AC29" i="20"/>
  <c r="AC27" i="20"/>
  <c r="AC25" i="20"/>
  <c r="AC23" i="20"/>
  <c r="AC21" i="20"/>
  <c r="AC20" i="20"/>
  <c r="AC18" i="20"/>
  <c r="AC16" i="20"/>
  <c r="AC12" i="20"/>
  <c r="AC8" i="20"/>
  <c r="AC7" i="20"/>
  <c r="AC9" i="20"/>
  <c r="AC15" i="20"/>
  <c r="AC38" i="20"/>
  <c r="AC32" i="20"/>
  <c r="AC17" i="20"/>
  <c r="AC19" i="20"/>
  <c r="AC22" i="20"/>
  <c r="AC24" i="20"/>
  <c r="AC26" i="20"/>
  <c r="AC28" i="20"/>
  <c r="Y286" i="1"/>
  <c r="Y389" i="1"/>
  <c r="Y320" i="1"/>
  <c r="Y388" i="1"/>
  <c r="Y398" i="1"/>
  <c r="Y397" i="1"/>
  <c r="Y396" i="1"/>
  <c r="Y395" i="1"/>
  <c r="Y394" i="1"/>
  <c r="Y399" i="1"/>
  <c r="Y392" i="1"/>
  <c r="Y387" i="1"/>
  <c r="Y386" i="1"/>
  <c r="Y385" i="1"/>
  <c r="Y384" i="1"/>
  <c r="Y383" i="1"/>
  <c r="Y382" i="1"/>
  <c r="Y381" i="1"/>
  <c r="Y380" i="1"/>
  <c r="Y379" i="1"/>
  <c r="Y378" i="1"/>
  <c r="Y393" i="1"/>
  <c r="Y390" i="1"/>
  <c r="Y377" i="1"/>
  <c r="Y375" i="1"/>
  <c r="Y373" i="1"/>
  <c r="Y371" i="1"/>
  <c r="Y369" i="1"/>
  <c r="Y376" i="1"/>
  <c r="Y374" i="1"/>
  <c r="Y372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44" i="1"/>
  <c r="Y343" i="1"/>
  <c r="Y342" i="1"/>
  <c r="Y341" i="1"/>
  <c r="Y340" i="1"/>
  <c r="Y339" i="1"/>
  <c r="Y338" i="1"/>
  <c r="Y337" i="1"/>
  <c r="Y350" i="1"/>
  <c r="Y349" i="1"/>
  <c r="Y348" i="1"/>
  <c r="Y347" i="1"/>
  <c r="Y345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3" i="1"/>
  <c r="Y322" i="1"/>
  <c r="Y321" i="1"/>
  <c r="Y319" i="1"/>
  <c r="Y318" i="1"/>
  <c r="Y317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8" i="1"/>
  <c r="Y260" i="1"/>
  <c r="Y259" i="1"/>
  <c r="Y258" i="1"/>
  <c r="Y257" i="1"/>
  <c r="Y256" i="1"/>
  <c r="Y255" i="1"/>
  <c r="Y254" i="1"/>
  <c r="Y291" i="1"/>
  <c r="Y290" i="1"/>
  <c r="Y288" i="1"/>
  <c r="Y285" i="1"/>
  <c r="Y267" i="1"/>
  <c r="Y265" i="1"/>
  <c r="Y263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289" i="1"/>
  <c r="Y287" i="1"/>
  <c r="Y283" i="1"/>
  <c r="Y266" i="1"/>
  <c r="Y264" i="1"/>
  <c r="Y261" i="1"/>
  <c r="Y178" i="1"/>
  <c r="Y177" i="1"/>
  <c r="Y176" i="1"/>
  <c r="Y175" i="1"/>
  <c r="Y174" i="1"/>
  <c r="Y134" i="1"/>
  <c r="Y132" i="1"/>
  <c r="Y130" i="1"/>
  <c r="Y128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9" i="1"/>
  <c r="Y7" i="1"/>
  <c r="Y5" i="1"/>
  <c r="Y6" i="1"/>
  <c r="Y172" i="1"/>
  <c r="Y17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8" i="1"/>
  <c r="Z3" i="1"/>
  <c r="Z96" i="1" l="1"/>
  <c r="Z10" i="1"/>
  <c r="AE4" i="20"/>
  <c r="AD30" i="20"/>
  <c r="AD35" i="20"/>
  <c r="AD31" i="20"/>
  <c r="AD29" i="20"/>
  <c r="AD27" i="20"/>
  <c r="AD25" i="20"/>
  <c r="AD38" i="20"/>
  <c r="AD32" i="20"/>
  <c r="AD28" i="20"/>
  <c r="AD26" i="20"/>
  <c r="AD23" i="20"/>
  <c r="AD21" i="20"/>
  <c r="AD7" i="20"/>
  <c r="AD9" i="20"/>
  <c r="AD15" i="20"/>
  <c r="AD17" i="20"/>
  <c r="AD19" i="20"/>
  <c r="AD24" i="20"/>
  <c r="AD22" i="20"/>
  <c r="AD6" i="20"/>
  <c r="AD8" i="20"/>
  <c r="AD12" i="20"/>
  <c r="AD16" i="20"/>
  <c r="AD18" i="20"/>
  <c r="AD20" i="20"/>
  <c r="Z286" i="1"/>
  <c r="Z320" i="1"/>
  <c r="Z389" i="1"/>
  <c r="Z388" i="1"/>
  <c r="Z399" i="1"/>
  <c r="Z398" i="1"/>
  <c r="Z396" i="1"/>
  <c r="Z394" i="1"/>
  <c r="Z397" i="1"/>
  <c r="Z395" i="1"/>
  <c r="Z393" i="1"/>
  <c r="Z392" i="1"/>
  <c r="Z390" i="1"/>
  <c r="Z386" i="1"/>
  <c r="Z384" i="1"/>
  <c r="Z382" i="1"/>
  <c r="Z380" i="1"/>
  <c r="Z378" i="1"/>
  <c r="Z387" i="1"/>
  <c r="Z385" i="1"/>
  <c r="Z383" i="1"/>
  <c r="Z381" i="1"/>
  <c r="Z379" i="1"/>
  <c r="Z377" i="1"/>
  <c r="Z376" i="1"/>
  <c r="Z375" i="1"/>
  <c r="Z374" i="1"/>
  <c r="Z373" i="1"/>
  <c r="Z372" i="1"/>
  <c r="Z371" i="1"/>
  <c r="Z369" i="1"/>
  <c r="Z368" i="1"/>
  <c r="Z366" i="1"/>
  <c r="Z364" i="1"/>
  <c r="Z362" i="1"/>
  <c r="Z360" i="1"/>
  <c r="Z358" i="1"/>
  <c r="Z356" i="1"/>
  <c r="Z354" i="1"/>
  <c r="Z352" i="1"/>
  <c r="Z350" i="1"/>
  <c r="Z349" i="1"/>
  <c r="Z348" i="1"/>
  <c r="Z347" i="1"/>
  <c r="Z345" i="1"/>
  <c r="Z367" i="1"/>
  <c r="Z365" i="1"/>
  <c r="Z363" i="1"/>
  <c r="Z361" i="1"/>
  <c r="Z359" i="1"/>
  <c r="Z357" i="1"/>
  <c r="Z355" i="1"/>
  <c r="Z353" i="1"/>
  <c r="Z351" i="1"/>
  <c r="Z343" i="1"/>
  <c r="Z341" i="1"/>
  <c r="Z339" i="1"/>
  <c r="Z337" i="1"/>
  <c r="Z344" i="1"/>
  <c r="Z342" i="1"/>
  <c r="Z340" i="1"/>
  <c r="Z338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3" i="1"/>
  <c r="Z322" i="1"/>
  <c r="Z321" i="1"/>
  <c r="Z319" i="1"/>
  <c r="Z318" i="1"/>
  <c r="Z317" i="1"/>
  <c r="Z315" i="1"/>
  <c r="Z314" i="1"/>
  <c r="Z312" i="1"/>
  <c r="Z310" i="1"/>
  <c r="Z308" i="1"/>
  <c r="Z306" i="1"/>
  <c r="Z304" i="1"/>
  <c r="Z302" i="1"/>
  <c r="Z300" i="1"/>
  <c r="Z298" i="1"/>
  <c r="Z296" i="1"/>
  <c r="Z294" i="1"/>
  <c r="Z292" i="1"/>
  <c r="Z291" i="1"/>
  <c r="Z290" i="1"/>
  <c r="Z289" i="1"/>
  <c r="Z288" i="1"/>
  <c r="Z287" i="1"/>
  <c r="Z285" i="1"/>
  <c r="Z283" i="1"/>
  <c r="Z267" i="1"/>
  <c r="Z266" i="1"/>
  <c r="Z265" i="1"/>
  <c r="Z264" i="1"/>
  <c r="Z263" i="1"/>
  <c r="Z261" i="1"/>
  <c r="Z313" i="1"/>
  <c r="Z311" i="1"/>
  <c r="Z309" i="1"/>
  <c r="Z307" i="1"/>
  <c r="Z305" i="1"/>
  <c r="Z303" i="1"/>
  <c r="Z301" i="1"/>
  <c r="Z299" i="1"/>
  <c r="Z297" i="1"/>
  <c r="Z295" i="1"/>
  <c r="Z293" i="1"/>
  <c r="Z282" i="1"/>
  <c r="Z280" i="1"/>
  <c r="Z278" i="1"/>
  <c r="Z276" i="1"/>
  <c r="Z274" i="1"/>
  <c r="Z272" i="1"/>
  <c r="Z270" i="1"/>
  <c r="Z260" i="1"/>
  <c r="Z258" i="1"/>
  <c r="Z256" i="1"/>
  <c r="Z254" i="1"/>
  <c r="Z281" i="1"/>
  <c r="Z279" i="1"/>
  <c r="Z277" i="1"/>
  <c r="Z275" i="1"/>
  <c r="Z273" i="1"/>
  <c r="Z271" i="1"/>
  <c r="Z268" i="1"/>
  <c r="Z259" i="1"/>
  <c r="Z255" i="1"/>
  <c r="Z252" i="1"/>
  <c r="Z250" i="1"/>
  <c r="Z248" i="1"/>
  <c r="Z246" i="1"/>
  <c r="Z244" i="1"/>
  <c r="Z242" i="1"/>
  <c r="Z240" i="1"/>
  <c r="Z238" i="1"/>
  <c r="Z236" i="1"/>
  <c r="Z234" i="1"/>
  <c r="Z232" i="1"/>
  <c r="Z230" i="1"/>
  <c r="Z228" i="1"/>
  <c r="Z226" i="1"/>
  <c r="Z224" i="1"/>
  <c r="Z222" i="1"/>
  <c r="Z220" i="1"/>
  <c r="Z218" i="1"/>
  <c r="Z216" i="1"/>
  <c r="Z214" i="1"/>
  <c r="Z212" i="1"/>
  <c r="Z210" i="1"/>
  <c r="Z208" i="1"/>
  <c r="Z206" i="1"/>
  <c r="Z204" i="1"/>
  <c r="Z202" i="1"/>
  <c r="Z200" i="1"/>
  <c r="Z198" i="1"/>
  <c r="Z196" i="1"/>
  <c r="Z194" i="1"/>
  <c r="Z192" i="1"/>
  <c r="Z190" i="1"/>
  <c r="Z188" i="1"/>
  <c r="Z186" i="1"/>
  <c r="Z184" i="1"/>
  <c r="Z182" i="1"/>
  <c r="Z180" i="1"/>
  <c r="Z257" i="1"/>
  <c r="Z253" i="1"/>
  <c r="Z251" i="1"/>
  <c r="Z249" i="1"/>
  <c r="Z247" i="1"/>
  <c r="Z245" i="1"/>
  <c r="Z243" i="1"/>
  <c r="Z241" i="1"/>
  <c r="Z239" i="1"/>
  <c r="Z237" i="1"/>
  <c r="Z235" i="1"/>
  <c r="Z233" i="1"/>
  <c r="Z231" i="1"/>
  <c r="Z229" i="1"/>
  <c r="Z227" i="1"/>
  <c r="Z225" i="1"/>
  <c r="Z223" i="1"/>
  <c r="Z221" i="1"/>
  <c r="Z219" i="1"/>
  <c r="Z217" i="1"/>
  <c r="Z215" i="1"/>
  <c r="Z213" i="1"/>
  <c r="Z211" i="1"/>
  <c r="Z209" i="1"/>
  <c r="Z207" i="1"/>
  <c r="Z205" i="1"/>
  <c r="Z203" i="1"/>
  <c r="Z201" i="1"/>
  <c r="Z199" i="1"/>
  <c r="Z197" i="1"/>
  <c r="Z195" i="1"/>
  <c r="Z193" i="1"/>
  <c r="Z191" i="1"/>
  <c r="Z189" i="1"/>
  <c r="Z187" i="1"/>
  <c r="Z185" i="1"/>
  <c r="Z183" i="1"/>
  <c r="Z181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5" i="1"/>
  <c r="Z133" i="1"/>
  <c r="Z131" i="1"/>
  <c r="Z129" i="1"/>
  <c r="Z12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8" i="1"/>
  <c r="Z6" i="1"/>
  <c r="AA3" i="1"/>
  <c r="Z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52" i="1"/>
  <c r="Z50" i="1"/>
  <c r="Z48" i="1"/>
  <c r="Z46" i="1"/>
  <c r="Z44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9" i="1"/>
  <c r="Z5" i="1"/>
  <c r="AA96" i="1" l="1"/>
  <c r="AA10" i="1"/>
  <c r="AF4" i="20"/>
  <c r="AE8" i="20"/>
  <c r="AE12" i="20"/>
  <c r="AE16" i="20"/>
  <c r="AE18" i="20"/>
  <c r="AE20" i="20"/>
  <c r="AE19" i="20"/>
  <c r="AE17" i="20"/>
  <c r="AE15" i="20"/>
  <c r="AE9" i="20"/>
  <c r="AE6" i="20"/>
  <c r="AE7" i="20"/>
  <c r="AE30" i="20"/>
  <c r="AE35" i="20"/>
  <c r="AE31" i="20"/>
  <c r="AE22" i="20"/>
  <c r="AE24" i="20"/>
  <c r="AE26" i="20"/>
  <c r="AE28" i="20"/>
  <c r="AE32" i="20"/>
  <c r="AE38" i="20"/>
  <c r="AE21" i="20"/>
  <c r="AE23" i="20"/>
  <c r="AE25" i="20"/>
  <c r="AE27" i="20"/>
  <c r="AE29" i="20"/>
  <c r="AA286" i="1"/>
  <c r="AA389" i="1"/>
  <c r="AA320" i="1"/>
  <c r="AA388" i="1"/>
  <c r="AA398" i="1"/>
  <c r="AA397" i="1"/>
  <c r="AA396" i="1"/>
  <c r="AA395" i="1"/>
  <c r="AA394" i="1"/>
  <c r="AA399" i="1"/>
  <c r="AA393" i="1"/>
  <c r="AA390" i="1"/>
  <c r="AA387" i="1"/>
  <c r="AA386" i="1"/>
  <c r="AA385" i="1"/>
  <c r="AA384" i="1"/>
  <c r="AA383" i="1"/>
  <c r="AA382" i="1"/>
  <c r="AA381" i="1"/>
  <c r="AA380" i="1"/>
  <c r="AA379" i="1"/>
  <c r="AA378" i="1"/>
  <c r="AA392" i="1"/>
  <c r="AA376" i="1"/>
  <c r="AA374" i="1"/>
  <c r="AA372" i="1"/>
  <c r="AA371" i="1"/>
  <c r="AA369" i="1"/>
  <c r="AA377" i="1"/>
  <c r="AA375" i="1"/>
  <c r="AA373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44" i="1"/>
  <c r="AA343" i="1"/>
  <c r="AA342" i="1"/>
  <c r="AA341" i="1"/>
  <c r="AA340" i="1"/>
  <c r="AA339" i="1"/>
  <c r="AA338" i="1"/>
  <c r="AA337" i="1"/>
  <c r="AA336" i="1"/>
  <c r="AA350" i="1"/>
  <c r="AA349" i="1"/>
  <c r="AA348" i="1"/>
  <c r="AA347" i="1"/>
  <c r="AA345" i="1"/>
  <c r="AA335" i="1"/>
  <c r="AA334" i="1"/>
  <c r="AA333" i="1"/>
  <c r="AA332" i="1"/>
  <c r="AA331" i="1"/>
  <c r="AA330" i="1"/>
  <c r="AA329" i="1"/>
  <c r="AA328" i="1"/>
  <c r="AA327" i="1"/>
  <c r="AA326" i="1"/>
  <c r="AA325" i="1"/>
  <c r="AA323" i="1"/>
  <c r="AA322" i="1"/>
  <c r="AA321" i="1"/>
  <c r="AA319" i="1"/>
  <c r="AA318" i="1"/>
  <c r="AA317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8" i="1"/>
  <c r="AA260" i="1"/>
  <c r="AA259" i="1"/>
  <c r="AA258" i="1"/>
  <c r="AA257" i="1"/>
  <c r="AA256" i="1"/>
  <c r="AA255" i="1"/>
  <c r="AA254" i="1"/>
  <c r="AA291" i="1"/>
  <c r="AA290" i="1"/>
  <c r="AA289" i="1"/>
  <c r="AA287" i="1"/>
  <c r="AA283" i="1"/>
  <c r="AA266" i="1"/>
  <c r="AA264" i="1"/>
  <c r="AA261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288" i="1"/>
  <c r="AA285" i="1"/>
  <c r="AA267" i="1"/>
  <c r="AA265" i="1"/>
  <c r="AA263" i="1"/>
  <c r="AA178" i="1"/>
  <c r="AA177" i="1"/>
  <c r="AA176" i="1"/>
  <c r="AA175" i="1"/>
  <c r="AA174" i="1"/>
  <c r="AA134" i="1"/>
  <c r="AA132" i="1"/>
  <c r="AA130" i="1"/>
  <c r="AA128" i="1"/>
  <c r="AA126" i="1"/>
  <c r="AA172" i="1"/>
  <c r="AA17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9" i="1"/>
  <c r="AA7" i="1"/>
  <c r="AA5" i="1"/>
  <c r="AA6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8" i="1"/>
  <c r="AB3" i="1"/>
  <c r="AB96" i="1" l="1"/>
  <c r="AB10" i="1"/>
  <c r="AG4" i="20"/>
  <c r="AF30" i="20"/>
  <c r="AF38" i="20"/>
  <c r="AF32" i="20"/>
  <c r="AF28" i="20"/>
  <c r="AF26" i="20"/>
  <c r="AF35" i="20"/>
  <c r="AF31" i="20"/>
  <c r="AF29" i="20"/>
  <c r="AF27" i="20"/>
  <c r="AF25" i="20"/>
  <c r="AF24" i="20"/>
  <c r="AF22" i="20"/>
  <c r="AF6" i="20"/>
  <c r="AF8" i="20"/>
  <c r="AF12" i="20"/>
  <c r="AF16" i="20"/>
  <c r="AF18" i="20"/>
  <c r="AF20" i="20"/>
  <c r="AF23" i="20"/>
  <c r="AF21" i="20"/>
  <c r="AF7" i="20"/>
  <c r="AF9" i="20"/>
  <c r="AF15" i="20"/>
  <c r="AF17" i="20"/>
  <c r="AF19" i="20"/>
  <c r="AB286" i="1"/>
  <c r="AB320" i="1"/>
  <c r="AB389" i="1"/>
  <c r="AB388" i="1"/>
  <c r="AB399" i="1"/>
  <c r="AB397" i="1"/>
  <c r="AB395" i="1"/>
  <c r="AB398" i="1"/>
  <c r="AB396" i="1"/>
  <c r="AB394" i="1"/>
  <c r="AB393" i="1"/>
  <c r="AB392" i="1"/>
  <c r="AB390" i="1"/>
  <c r="AB387" i="1"/>
  <c r="AB385" i="1"/>
  <c r="AB383" i="1"/>
  <c r="AB381" i="1"/>
  <c r="AB379" i="1"/>
  <c r="AB386" i="1"/>
  <c r="AB384" i="1"/>
  <c r="AB382" i="1"/>
  <c r="AB380" i="1"/>
  <c r="AB378" i="1"/>
  <c r="AB377" i="1"/>
  <c r="AB376" i="1"/>
  <c r="AB375" i="1"/>
  <c r="AB374" i="1"/>
  <c r="AB373" i="1"/>
  <c r="AB372" i="1"/>
  <c r="AB371" i="1"/>
  <c r="AB369" i="1"/>
  <c r="AB367" i="1"/>
  <c r="AB365" i="1"/>
  <c r="AB363" i="1"/>
  <c r="AB361" i="1"/>
  <c r="AB359" i="1"/>
  <c r="AB357" i="1"/>
  <c r="AB355" i="1"/>
  <c r="AB353" i="1"/>
  <c r="AB351" i="1"/>
  <c r="AB350" i="1"/>
  <c r="AB349" i="1"/>
  <c r="AB348" i="1"/>
  <c r="AB347" i="1"/>
  <c r="AB345" i="1"/>
  <c r="AB368" i="1"/>
  <c r="AB366" i="1"/>
  <c r="AB364" i="1"/>
  <c r="AB362" i="1"/>
  <c r="AB360" i="1"/>
  <c r="AB358" i="1"/>
  <c r="AB356" i="1"/>
  <c r="AB354" i="1"/>
  <c r="AB352" i="1"/>
  <c r="AB344" i="1"/>
  <c r="AB342" i="1"/>
  <c r="AB340" i="1"/>
  <c r="AB338" i="1"/>
  <c r="AB336" i="1"/>
  <c r="AB343" i="1"/>
  <c r="AB341" i="1"/>
  <c r="AB339" i="1"/>
  <c r="AB337" i="1"/>
  <c r="AB335" i="1"/>
  <c r="AB334" i="1"/>
  <c r="AB333" i="1"/>
  <c r="AB332" i="1"/>
  <c r="AB331" i="1"/>
  <c r="AB330" i="1"/>
  <c r="AB329" i="1"/>
  <c r="AB328" i="1"/>
  <c r="AB327" i="1"/>
  <c r="AB326" i="1"/>
  <c r="AB325" i="1"/>
  <c r="AB323" i="1"/>
  <c r="AB322" i="1"/>
  <c r="AB321" i="1"/>
  <c r="AB319" i="1"/>
  <c r="AB318" i="1"/>
  <c r="AB317" i="1"/>
  <c r="AB315" i="1"/>
  <c r="AB313" i="1"/>
  <c r="AB311" i="1"/>
  <c r="AB309" i="1"/>
  <c r="AB307" i="1"/>
  <c r="AB305" i="1"/>
  <c r="AB303" i="1"/>
  <c r="AB301" i="1"/>
  <c r="AB299" i="1"/>
  <c r="AB297" i="1"/>
  <c r="AB295" i="1"/>
  <c r="AB293" i="1"/>
  <c r="AB291" i="1"/>
  <c r="AB290" i="1"/>
  <c r="AB289" i="1"/>
  <c r="AB288" i="1"/>
  <c r="AB287" i="1"/>
  <c r="AB285" i="1"/>
  <c r="AB283" i="1"/>
  <c r="AB267" i="1"/>
  <c r="AB266" i="1"/>
  <c r="AB265" i="1"/>
  <c r="AB264" i="1"/>
  <c r="AB263" i="1"/>
  <c r="AB261" i="1"/>
  <c r="AB314" i="1"/>
  <c r="AB312" i="1"/>
  <c r="AB310" i="1"/>
  <c r="AB308" i="1"/>
  <c r="AB306" i="1"/>
  <c r="AB304" i="1"/>
  <c r="AB302" i="1"/>
  <c r="AB300" i="1"/>
  <c r="AB298" i="1"/>
  <c r="AB296" i="1"/>
  <c r="AB294" i="1"/>
  <c r="AB292" i="1"/>
  <c r="AB281" i="1"/>
  <c r="AB279" i="1"/>
  <c r="AB277" i="1"/>
  <c r="AB275" i="1"/>
  <c r="AB273" i="1"/>
  <c r="AB271" i="1"/>
  <c r="AB268" i="1"/>
  <c r="AB259" i="1"/>
  <c r="AB257" i="1"/>
  <c r="AB255" i="1"/>
  <c r="AB282" i="1"/>
  <c r="AB280" i="1"/>
  <c r="AB278" i="1"/>
  <c r="AB276" i="1"/>
  <c r="AB274" i="1"/>
  <c r="AB272" i="1"/>
  <c r="AB270" i="1"/>
  <c r="AB260" i="1"/>
  <c r="AB256" i="1"/>
  <c r="AB253" i="1"/>
  <c r="AB251" i="1"/>
  <c r="AB249" i="1"/>
  <c r="AB247" i="1"/>
  <c r="AB245" i="1"/>
  <c r="AB243" i="1"/>
  <c r="AB241" i="1"/>
  <c r="AB239" i="1"/>
  <c r="AB237" i="1"/>
  <c r="AB235" i="1"/>
  <c r="AB233" i="1"/>
  <c r="AB231" i="1"/>
  <c r="AB229" i="1"/>
  <c r="AB227" i="1"/>
  <c r="AB225" i="1"/>
  <c r="AB223" i="1"/>
  <c r="AB221" i="1"/>
  <c r="AB219" i="1"/>
  <c r="AB217" i="1"/>
  <c r="AB215" i="1"/>
  <c r="AB213" i="1"/>
  <c r="AB211" i="1"/>
  <c r="AB209" i="1"/>
  <c r="AB207" i="1"/>
  <c r="AB205" i="1"/>
  <c r="AB203" i="1"/>
  <c r="AB201" i="1"/>
  <c r="AB199" i="1"/>
  <c r="AB197" i="1"/>
  <c r="AB195" i="1"/>
  <c r="AB193" i="1"/>
  <c r="AB191" i="1"/>
  <c r="AB189" i="1"/>
  <c r="AB187" i="1"/>
  <c r="AB185" i="1"/>
  <c r="AB183" i="1"/>
  <c r="AB181" i="1"/>
  <c r="AB179" i="1"/>
  <c r="AB258" i="1"/>
  <c r="AB254" i="1"/>
  <c r="AB252" i="1"/>
  <c r="AB250" i="1"/>
  <c r="AB248" i="1"/>
  <c r="AB246" i="1"/>
  <c r="AB244" i="1"/>
  <c r="AB242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B216" i="1"/>
  <c r="AB214" i="1"/>
  <c r="AB212" i="1"/>
  <c r="AB210" i="1"/>
  <c r="AB208" i="1"/>
  <c r="AB206" i="1"/>
  <c r="AB204" i="1"/>
  <c r="AB202" i="1"/>
  <c r="AB200" i="1"/>
  <c r="AB198" i="1"/>
  <c r="AB196" i="1"/>
  <c r="AB194" i="1"/>
  <c r="AB192" i="1"/>
  <c r="AB190" i="1"/>
  <c r="AB188" i="1"/>
  <c r="AB186" i="1"/>
  <c r="AB184" i="1"/>
  <c r="AB182" i="1"/>
  <c r="AB180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5" i="1"/>
  <c r="AB133" i="1"/>
  <c r="AB131" i="1"/>
  <c r="AB129" i="1"/>
  <c r="AB127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8" i="1"/>
  <c r="AB6" i="1"/>
  <c r="AC3" i="1"/>
  <c r="AB7" i="1"/>
  <c r="AB134" i="1"/>
  <c r="AB132" i="1"/>
  <c r="AB130" i="1"/>
  <c r="AB128" i="1"/>
  <c r="AB126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4" i="1"/>
  <c r="AB92" i="1"/>
  <c r="AB90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52" i="1"/>
  <c r="AB50" i="1"/>
  <c r="AB48" i="1"/>
  <c r="AB46" i="1"/>
  <c r="AB44" i="1"/>
  <c r="AB42" i="1"/>
  <c r="AB40" i="1"/>
  <c r="AB38" i="1"/>
  <c r="AB36" i="1"/>
  <c r="AB34" i="1"/>
  <c r="AB32" i="1"/>
  <c r="AB30" i="1"/>
  <c r="AB28" i="1"/>
  <c r="AB26" i="1"/>
  <c r="AB24" i="1"/>
  <c r="AB22" i="1"/>
  <c r="AB20" i="1"/>
  <c r="AB18" i="1"/>
  <c r="AB16" i="1"/>
  <c r="AB14" i="1"/>
  <c r="AB12" i="1"/>
  <c r="AB9" i="1"/>
  <c r="AB5" i="1"/>
  <c r="AC96" i="1" l="1"/>
  <c r="AC10" i="1"/>
  <c r="AG19" i="20"/>
  <c r="AG17" i="20"/>
  <c r="AG15" i="20"/>
  <c r="AG9" i="20"/>
  <c r="AH4" i="20"/>
  <c r="AG30" i="20"/>
  <c r="AG6" i="20"/>
  <c r="AG21" i="20"/>
  <c r="AG23" i="20"/>
  <c r="AG25" i="20"/>
  <c r="AG27" i="20"/>
  <c r="AG29" i="20"/>
  <c r="AG20" i="20"/>
  <c r="AG18" i="20"/>
  <c r="AG16" i="20"/>
  <c r="AG12" i="20"/>
  <c r="AG8" i="20"/>
  <c r="AG7" i="20"/>
  <c r="AG38" i="20"/>
  <c r="AG32" i="20"/>
  <c r="AG22" i="20"/>
  <c r="AG24" i="20"/>
  <c r="AG26" i="20"/>
  <c r="AG28" i="20"/>
  <c r="AG31" i="20"/>
  <c r="AG35" i="20"/>
  <c r="AC286" i="1"/>
  <c r="AC389" i="1"/>
  <c r="AC320" i="1"/>
  <c r="AC388" i="1"/>
  <c r="AC398" i="1"/>
  <c r="AC397" i="1"/>
  <c r="AC396" i="1"/>
  <c r="AC395" i="1"/>
  <c r="AC394" i="1"/>
  <c r="AC399" i="1"/>
  <c r="AC392" i="1"/>
  <c r="AC387" i="1"/>
  <c r="AC386" i="1"/>
  <c r="AC385" i="1"/>
  <c r="AC384" i="1"/>
  <c r="AC383" i="1"/>
  <c r="AC382" i="1"/>
  <c r="AC381" i="1"/>
  <c r="AC380" i="1"/>
  <c r="AC379" i="1"/>
  <c r="AC378" i="1"/>
  <c r="AC393" i="1"/>
  <c r="AC390" i="1"/>
  <c r="AC377" i="1"/>
  <c r="AC375" i="1"/>
  <c r="AC373" i="1"/>
  <c r="AC371" i="1"/>
  <c r="AC369" i="1"/>
  <c r="AC376" i="1"/>
  <c r="AC374" i="1"/>
  <c r="AC372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44" i="1"/>
  <c r="AC343" i="1"/>
  <c r="AC342" i="1"/>
  <c r="AC341" i="1"/>
  <c r="AC340" i="1"/>
  <c r="AC339" i="1"/>
  <c r="AC338" i="1"/>
  <c r="AC337" i="1"/>
  <c r="AC336" i="1"/>
  <c r="AC350" i="1"/>
  <c r="AC349" i="1"/>
  <c r="AC348" i="1"/>
  <c r="AC347" i="1"/>
  <c r="AC345" i="1"/>
  <c r="AC335" i="1"/>
  <c r="AC334" i="1"/>
  <c r="AC333" i="1"/>
  <c r="AC332" i="1"/>
  <c r="AC331" i="1"/>
  <c r="AC330" i="1"/>
  <c r="AC329" i="1"/>
  <c r="AC328" i="1"/>
  <c r="AC327" i="1"/>
  <c r="AC326" i="1"/>
  <c r="AC325" i="1"/>
  <c r="AC323" i="1"/>
  <c r="AC322" i="1"/>
  <c r="AC321" i="1"/>
  <c r="AC319" i="1"/>
  <c r="AC318" i="1"/>
  <c r="AC317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8" i="1"/>
  <c r="AC260" i="1"/>
  <c r="AC259" i="1"/>
  <c r="AC258" i="1"/>
  <c r="AC257" i="1"/>
  <c r="AC256" i="1"/>
  <c r="AC255" i="1"/>
  <c r="AC254" i="1"/>
  <c r="AC291" i="1"/>
  <c r="AC290" i="1"/>
  <c r="AC288" i="1"/>
  <c r="AC285" i="1"/>
  <c r="AC267" i="1"/>
  <c r="AC265" i="1"/>
  <c r="AC263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289" i="1"/>
  <c r="AC287" i="1"/>
  <c r="AC283" i="1"/>
  <c r="AC266" i="1"/>
  <c r="AC264" i="1"/>
  <c r="AC261" i="1"/>
  <c r="AC178" i="1"/>
  <c r="AC177" i="1"/>
  <c r="AC176" i="1"/>
  <c r="AC175" i="1"/>
  <c r="AC174" i="1"/>
  <c r="AC134" i="1"/>
  <c r="AC132" i="1"/>
  <c r="AC130" i="1"/>
  <c r="AC128" i="1"/>
  <c r="AC126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8" i="1"/>
  <c r="AC16" i="1"/>
  <c r="AC14" i="1"/>
  <c r="AC12" i="1"/>
  <c r="AC9" i="1"/>
  <c r="AC7" i="1"/>
  <c r="AC5" i="1"/>
  <c r="AC6" i="1"/>
  <c r="AC172" i="1"/>
  <c r="AC17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8" i="1"/>
  <c r="AD3" i="1"/>
  <c r="AD96" i="1" l="1"/>
  <c r="AD10" i="1"/>
  <c r="AI4" i="20"/>
  <c r="AH30" i="20"/>
  <c r="AH35" i="20"/>
  <c r="AH31" i="20"/>
  <c r="AH29" i="20"/>
  <c r="AH27" i="20"/>
  <c r="AH25" i="20"/>
  <c r="AH38" i="20"/>
  <c r="AH32" i="20"/>
  <c r="AH28" i="20"/>
  <c r="AH26" i="20"/>
  <c r="AH23" i="20"/>
  <c r="AH21" i="20"/>
  <c r="AH7" i="20"/>
  <c r="AH9" i="20"/>
  <c r="AH15" i="20"/>
  <c r="AH17" i="20"/>
  <c r="AH19" i="20"/>
  <c r="AH24" i="20"/>
  <c r="AH22" i="20"/>
  <c r="AH6" i="20"/>
  <c r="AH8" i="20"/>
  <c r="AH12" i="20"/>
  <c r="AH16" i="20"/>
  <c r="AH18" i="20"/>
  <c r="AH20" i="20"/>
  <c r="AD286" i="1"/>
  <c r="AD320" i="1"/>
  <c r="AD389" i="1"/>
  <c r="AD388" i="1"/>
  <c r="AD399" i="1"/>
  <c r="AD398" i="1"/>
  <c r="AD396" i="1"/>
  <c r="AD394" i="1"/>
  <c r="AD397" i="1"/>
  <c r="AD395" i="1"/>
  <c r="AD393" i="1"/>
  <c r="AD392" i="1"/>
  <c r="AD390" i="1"/>
  <c r="AD386" i="1"/>
  <c r="AD384" i="1"/>
  <c r="AD382" i="1"/>
  <c r="AD380" i="1"/>
  <c r="AD378" i="1"/>
  <c r="AD387" i="1"/>
  <c r="AD385" i="1"/>
  <c r="AD383" i="1"/>
  <c r="AD381" i="1"/>
  <c r="AD379" i="1"/>
  <c r="AD377" i="1"/>
  <c r="AD376" i="1"/>
  <c r="AD375" i="1"/>
  <c r="AD374" i="1"/>
  <c r="AD373" i="1"/>
  <c r="AD372" i="1"/>
  <c r="AD371" i="1"/>
  <c r="AD369" i="1"/>
  <c r="AD368" i="1"/>
  <c r="AD366" i="1"/>
  <c r="AD364" i="1"/>
  <c r="AD362" i="1"/>
  <c r="AD360" i="1"/>
  <c r="AD358" i="1"/>
  <c r="AD356" i="1"/>
  <c r="AD354" i="1"/>
  <c r="AD352" i="1"/>
  <c r="AD350" i="1"/>
  <c r="AD349" i="1"/>
  <c r="AD348" i="1"/>
  <c r="AD347" i="1"/>
  <c r="AD345" i="1"/>
  <c r="AD367" i="1"/>
  <c r="AD365" i="1"/>
  <c r="AD363" i="1"/>
  <c r="AD361" i="1"/>
  <c r="AD359" i="1"/>
  <c r="AD357" i="1"/>
  <c r="AD355" i="1"/>
  <c r="AD353" i="1"/>
  <c r="AD351" i="1"/>
  <c r="AD343" i="1"/>
  <c r="AD341" i="1"/>
  <c r="AD339" i="1"/>
  <c r="AD337" i="1"/>
  <c r="AD344" i="1"/>
  <c r="AD342" i="1"/>
  <c r="AD340" i="1"/>
  <c r="AD338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3" i="1"/>
  <c r="AD322" i="1"/>
  <c r="AD321" i="1"/>
  <c r="AD319" i="1"/>
  <c r="AD318" i="1"/>
  <c r="AD317" i="1"/>
  <c r="AD315" i="1"/>
  <c r="AD314" i="1"/>
  <c r="AD312" i="1"/>
  <c r="AD310" i="1"/>
  <c r="AD308" i="1"/>
  <c r="AD306" i="1"/>
  <c r="AD304" i="1"/>
  <c r="AD302" i="1"/>
  <c r="AD300" i="1"/>
  <c r="AD298" i="1"/>
  <c r="AD296" i="1"/>
  <c r="AD294" i="1"/>
  <c r="AD292" i="1"/>
  <c r="AD291" i="1"/>
  <c r="AD290" i="1"/>
  <c r="AD289" i="1"/>
  <c r="AD288" i="1"/>
  <c r="AD287" i="1"/>
  <c r="AD285" i="1"/>
  <c r="AD283" i="1"/>
  <c r="AD267" i="1"/>
  <c r="AD266" i="1"/>
  <c r="AD265" i="1"/>
  <c r="AD264" i="1"/>
  <c r="AD263" i="1"/>
  <c r="AD261" i="1"/>
  <c r="AD313" i="1"/>
  <c r="AD311" i="1"/>
  <c r="AD309" i="1"/>
  <c r="AD307" i="1"/>
  <c r="AD305" i="1"/>
  <c r="AD303" i="1"/>
  <c r="AD301" i="1"/>
  <c r="AD299" i="1"/>
  <c r="AD297" i="1"/>
  <c r="AD295" i="1"/>
  <c r="AD293" i="1"/>
  <c r="AD282" i="1"/>
  <c r="AD280" i="1"/>
  <c r="AD278" i="1"/>
  <c r="AD276" i="1"/>
  <c r="AD274" i="1"/>
  <c r="AD272" i="1"/>
  <c r="AD270" i="1"/>
  <c r="AD260" i="1"/>
  <c r="AD258" i="1"/>
  <c r="AD256" i="1"/>
  <c r="AD254" i="1"/>
  <c r="AD281" i="1"/>
  <c r="AD279" i="1"/>
  <c r="AD277" i="1"/>
  <c r="AD275" i="1"/>
  <c r="AD273" i="1"/>
  <c r="AD271" i="1"/>
  <c r="AD268" i="1"/>
  <c r="AD257" i="1"/>
  <c r="AD252" i="1"/>
  <c r="AD250" i="1"/>
  <c r="AD248" i="1"/>
  <c r="AD246" i="1"/>
  <c r="AD244" i="1"/>
  <c r="AD242" i="1"/>
  <c r="AD240" i="1"/>
  <c r="AD238" i="1"/>
  <c r="AD236" i="1"/>
  <c r="AD234" i="1"/>
  <c r="AD232" i="1"/>
  <c r="AD230" i="1"/>
  <c r="AD228" i="1"/>
  <c r="AD226" i="1"/>
  <c r="AD224" i="1"/>
  <c r="AD222" i="1"/>
  <c r="AD220" i="1"/>
  <c r="AD218" i="1"/>
  <c r="AD216" i="1"/>
  <c r="AD214" i="1"/>
  <c r="AD212" i="1"/>
  <c r="AD210" i="1"/>
  <c r="AD208" i="1"/>
  <c r="AD206" i="1"/>
  <c r="AD204" i="1"/>
  <c r="AD202" i="1"/>
  <c r="AD200" i="1"/>
  <c r="AD198" i="1"/>
  <c r="AD196" i="1"/>
  <c r="AD194" i="1"/>
  <c r="AD192" i="1"/>
  <c r="AD190" i="1"/>
  <c r="AD188" i="1"/>
  <c r="AD186" i="1"/>
  <c r="AD184" i="1"/>
  <c r="AD182" i="1"/>
  <c r="AD180" i="1"/>
  <c r="AD259" i="1"/>
  <c r="AD255" i="1"/>
  <c r="AD253" i="1"/>
  <c r="AD251" i="1"/>
  <c r="AD249" i="1"/>
  <c r="AD247" i="1"/>
  <c r="AD245" i="1"/>
  <c r="AD243" i="1"/>
  <c r="AD241" i="1"/>
  <c r="AD239" i="1"/>
  <c r="AD237" i="1"/>
  <c r="AD235" i="1"/>
  <c r="AD233" i="1"/>
  <c r="AD231" i="1"/>
  <c r="AD229" i="1"/>
  <c r="AD227" i="1"/>
  <c r="AD225" i="1"/>
  <c r="AD223" i="1"/>
  <c r="AD221" i="1"/>
  <c r="AD219" i="1"/>
  <c r="AD217" i="1"/>
  <c r="AD215" i="1"/>
  <c r="AD213" i="1"/>
  <c r="AD211" i="1"/>
  <c r="AD209" i="1"/>
  <c r="AD207" i="1"/>
  <c r="AD205" i="1"/>
  <c r="AD203" i="1"/>
  <c r="AD201" i="1"/>
  <c r="AD199" i="1"/>
  <c r="AD197" i="1"/>
  <c r="AD195" i="1"/>
  <c r="AD193" i="1"/>
  <c r="AD191" i="1"/>
  <c r="AD189" i="1"/>
  <c r="AD187" i="1"/>
  <c r="AD185" i="1"/>
  <c r="AD183" i="1"/>
  <c r="AD181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5" i="1"/>
  <c r="AD133" i="1"/>
  <c r="AD131" i="1"/>
  <c r="AD129" i="1"/>
  <c r="AD12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9" i="1"/>
  <c r="AD17" i="1"/>
  <c r="AD15" i="1"/>
  <c r="AD13" i="1"/>
  <c r="AD11" i="1"/>
  <c r="AD8" i="1"/>
  <c r="AD6" i="1"/>
  <c r="AE3" i="1"/>
  <c r="AD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4" i="1"/>
  <c r="AD92" i="1"/>
  <c r="AD90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9" i="1"/>
  <c r="AD5" i="1"/>
  <c r="AE96" i="1" l="1"/>
  <c r="AE10" i="1"/>
  <c r="AI7" i="20"/>
  <c r="AJ4" i="20"/>
  <c r="AI28" i="20"/>
  <c r="AI26" i="20"/>
  <c r="AI24" i="20"/>
  <c r="AI22" i="20"/>
  <c r="AI30" i="20"/>
  <c r="AI38" i="20"/>
  <c r="AI32" i="20"/>
  <c r="AI19" i="20"/>
  <c r="AI17" i="20"/>
  <c r="AI15" i="20"/>
  <c r="AI9" i="20"/>
  <c r="AI6" i="20"/>
  <c r="AI8" i="20"/>
  <c r="AI12" i="20"/>
  <c r="AI16" i="20"/>
  <c r="AI18" i="20"/>
  <c r="AI20" i="20"/>
  <c r="AI35" i="20"/>
  <c r="AI31" i="20"/>
  <c r="AI21" i="20"/>
  <c r="AI23" i="20"/>
  <c r="AI25" i="20"/>
  <c r="AI27" i="20"/>
  <c r="AI29" i="20"/>
  <c r="AE286" i="1"/>
  <c r="AE389" i="1"/>
  <c r="AE320" i="1"/>
  <c r="AE388" i="1"/>
  <c r="AE398" i="1"/>
  <c r="AE397" i="1"/>
  <c r="AE396" i="1"/>
  <c r="AE395" i="1"/>
  <c r="AE394" i="1"/>
  <c r="AE399" i="1"/>
  <c r="AE393" i="1"/>
  <c r="AE390" i="1"/>
  <c r="AE387" i="1"/>
  <c r="AE386" i="1"/>
  <c r="AE385" i="1"/>
  <c r="AE384" i="1"/>
  <c r="AE383" i="1"/>
  <c r="AE382" i="1"/>
  <c r="AE381" i="1"/>
  <c r="AE380" i="1"/>
  <c r="AE379" i="1"/>
  <c r="AE378" i="1"/>
  <c r="AE392" i="1"/>
  <c r="AE376" i="1"/>
  <c r="AE374" i="1"/>
  <c r="AE372" i="1"/>
  <c r="AE371" i="1"/>
  <c r="AE369" i="1"/>
  <c r="AE377" i="1"/>
  <c r="AE375" i="1"/>
  <c r="AE373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44" i="1"/>
  <c r="AE343" i="1"/>
  <c r="AE342" i="1"/>
  <c r="AE341" i="1"/>
  <c r="AE340" i="1"/>
  <c r="AE339" i="1"/>
  <c r="AE338" i="1"/>
  <c r="AE337" i="1"/>
  <c r="AE336" i="1"/>
  <c r="AE350" i="1"/>
  <c r="AE349" i="1"/>
  <c r="AE348" i="1"/>
  <c r="AE347" i="1"/>
  <c r="AE345" i="1"/>
  <c r="AE335" i="1"/>
  <c r="AE334" i="1"/>
  <c r="AE333" i="1"/>
  <c r="AE332" i="1"/>
  <c r="AE331" i="1"/>
  <c r="AE330" i="1"/>
  <c r="AE329" i="1"/>
  <c r="AE328" i="1"/>
  <c r="AE327" i="1"/>
  <c r="AE326" i="1"/>
  <c r="AE325" i="1"/>
  <c r="AE323" i="1"/>
  <c r="AE322" i="1"/>
  <c r="AE321" i="1"/>
  <c r="AE319" i="1"/>
  <c r="AE318" i="1"/>
  <c r="AE317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8" i="1"/>
  <c r="AE260" i="1"/>
  <c r="AE259" i="1"/>
  <c r="AE258" i="1"/>
  <c r="AE257" i="1"/>
  <c r="AE256" i="1"/>
  <c r="AE255" i="1"/>
  <c r="AE254" i="1"/>
  <c r="AE291" i="1"/>
  <c r="AE290" i="1"/>
  <c r="AE289" i="1"/>
  <c r="AE287" i="1"/>
  <c r="AE283" i="1"/>
  <c r="AE266" i="1"/>
  <c r="AE264" i="1"/>
  <c r="AE261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288" i="1"/>
  <c r="AE285" i="1"/>
  <c r="AE267" i="1"/>
  <c r="AE265" i="1"/>
  <c r="AE263" i="1"/>
  <c r="AE178" i="1"/>
  <c r="AE177" i="1"/>
  <c r="AE176" i="1"/>
  <c r="AE175" i="1"/>
  <c r="AE174" i="1"/>
  <c r="AE134" i="1"/>
  <c r="AE132" i="1"/>
  <c r="AE130" i="1"/>
  <c r="AE128" i="1"/>
  <c r="AE126" i="1"/>
  <c r="AE172" i="1"/>
  <c r="AE17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9" i="1"/>
  <c r="AE7" i="1"/>
  <c r="AE5" i="1"/>
  <c r="AE6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71" i="1"/>
  <c r="AE69" i="1"/>
  <c r="AE67" i="1"/>
  <c r="AE65" i="1"/>
  <c r="AE63" i="1"/>
  <c r="AE61" i="1"/>
  <c r="AE59" i="1"/>
  <c r="AE57" i="1"/>
  <c r="AE55" i="1"/>
  <c r="AE53" i="1"/>
  <c r="AE51" i="1"/>
  <c r="AE49" i="1"/>
  <c r="AE47" i="1"/>
  <c r="AE45" i="1"/>
  <c r="AE43" i="1"/>
  <c r="AE41" i="1"/>
  <c r="AE39" i="1"/>
  <c r="AE37" i="1"/>
  <c r="AE35" i="1"/>
  <c r="AE33" i="1"/>
  <c r="AE31" i="1"/>
  <c r="AE29" i="1"/>
  <c r="AE27" i="1"/>
  <c r="AE25" i="1"/>
  <c r="AE23" i="1"/>
  <c r="AE21" i="1"/>
  <c r="AE19" i="1"/>
  <c r="AE17" i="1"/>
  <c r="AE15" i="1"/>
  <c r="AE13" i="1"/>
  <c r="AE11" i="1"/>
  <c r="AE8" i="1"/>
  <c r="AF3" i="1"/>
  <c r="AF96" i="1" l="1"/>
  <c r="AF10" i="1"/>
  <c r="AK4" i="20"/>
  <c r="AJ30" i="20"/>
  <c r="AJ38" i="20"/>
  <c r="AJ32" i="20"/>
  <c r="AJ28" i="20"/>
  <c r="AJ26" i="20"/>
  <c r="AJ35" i="20"/>
  <c r="AJ31" i="20"/>
  <c r="AJ29" i="20"/>
  <c r="AJ27" i="20"/>
  <c r="AJ25" i="20"/>
  <c r="AJ24" i="20"/>
  <c r="AJ22" i="20"/>
  <c r="AJ6" i="20"/>
  <c r="AJ8" i="20"/>
  <c r="AJ12" i="20"/>
  <c r="AJ16" i="20"/>
  <c r="AJ18" i="20"/>
  <c r="AJ20" i="20"/>
  <c r="AJ23" i="20"/>
  <c r="AJ21" i="20"/>
  <c r="AJ7" i="20"/>
  <c r="AJ9" i="20"/>
  <c r="AJ15" i="20"/>
  <c r="AJ17" i="20"/>
  <c r="AJ19" i="20"/>
  <c r="AF286" i="1"/>
  <c r="AF320" i="1"/>
  <c r="AF389" i="1"/>
  <c r="AF388" i="1"/>
  <c r="AF399" i="1"/>
  <c r="AF397" i="1"/>
  <c r="AF395" i="1"/>
  <c r="AF398" i="1"/>
  <c r="AF396" i="1"/>
  <c r="AF394" i="1"/>
  <c r="AF393" i="1"/>
  <c r="AF392" i="1"/>
  <c r="AF390" i="1"/>
  <c r="AF387" i="1"/>
  <c r="AF385" i="1"/>
  <c r="AF383" i="1"/>
  <c r="AF381" i="1"/>
  <c r="AF379" i="1"/>
  <c r="AF386" i="1"/>
  <c r="AF384" i="1"/>
  <c r="AF382" i="1"/>
  <c r="AF380" i="1"/>
  <c r="AF378" i="1"/>
  <c r="AF377" i="1"/>
  <c r="AF376" i="1"/>
  <c r="AF375" i="1"/>
  <c r="AF374" i="1"/>
  <c r="AF373" i="1"/>
  <c r="AF372" i="1"/>
  <c r="AF371" i="1"/>
  <c r="AF369" i="1"/>
  <c r="AF367" i="1"/>
  <c r="AF365" i="1"/>
  <c r="AF363" i="1"/>
  <c r="AF361" i="1"/>
  <c r="AF359" i="1"/>
  <c r="AF357" i="1"/>
  <c r="AF355" i="1"/>
  <c r="AF353" i="1"/>
  <c r="AF351" i="1"/>
  <c r="AF350" i="1"/>
  <c r="AF349" i="1"/>
  <c r="AF348" i="1"/>
  <c r="AF347" i="1"/>
  <c r="AF345" i="1"/>
  <c r="AF368" i="1"/>
  <c r="AF366" i="1"/>
  <c r="AF364" i="1"/>
  <c r="AF362" i="1"/>
  <c r="AF360" i="1"/>
  <c r="AF358" i="1"/>
  <c r="AF356" i="1"/>
  <c r="AF354" i="1"/>
  <c r="AF352" i="1"/>
  <c r="AF344" i="1"/>
  <c r="AF342" i="1"/>
  <c r="AF340" i="1"/>
  <c r="AF338" i="1"/>
  <c r="AF336" i="1"/>
  <c r="AF343" i="1"/>
  <c r="AF341" i="1"/>
  <c r="AF339" i="1"/>
  <c r="AF337" i="1"/>
  <c r="AF335" i="1"/>
  <c r="AF334" i="1"/>
  <c r="AF333" i="1"/>
  <c r="AF332" i="1"/>
  <c r="AF331" i="1"/>
  <c r="AF330" i="1"/>
  <c r="AF329" i="1"/>
  <c r="AF328" i="1"/>
  <c r="AF327" i="1"/>
  <c r="AF326" i="1"/>
  <c r="AF325" i="1"/>
  <c r="AF323" i="1"/>
  <c r="AF322" i="1"/>
  <c r="AF321" i="1"/>
  <c r="AF319" i="1"/>
  <c r="AF318" i="1"/>
  <c r="AF317" i="1"/>
  <c r="AF315" i="1"/>
  <c r="AF313" i="1"/>
  <c r="AF311" i="1"/>
  <c r="AF309" i="1"/>
  <c r="AF307" i="1"/>
  <c r="AF305" i="1"/>
  <c r="AF303" i="1"/>
  <c r="AF301" i="1"/>
  <c r="AF299" i="1"/>
  <c r="AF297" i="1"/>
  <c r="AF295" i="1"/>
  <c r="AF293" i="1"/>
  <c r="AF291" i="1"/>
  <c r="AF290" i="1"/>
  <c r="AF289" i="1"/>
  <c r="AF288" i="1"/>
  <c r="AF287" i="1"/>
  <c r="AF285" i="1"/>
  <c r="AF283" i="1"/>
  <c r="AF267" i="1"/>
  <c r="AF266" i="1"/>
  <c r="AF265" i="1"/>
  <c r="AF264" i="1"/>
  <c r="AF263" i="1"/>
  <c r="AF261" i="1"/>
  <c r="AF314" i="1"/>
  <c r="AF312" i="1"/>
  <c r="AF310" i="1"/>
  <c r="AF308" i="1"/>
  <c r="AF306" i="1"/>
  <c r="AF304" i="1"/>
  <c r="AF302" i="1"/>
  <c r="AF300" i="1"/>
  <c r="AF298" i="1"/>
  <c r="AF296" i="1"/>
  <c r="AF294" i="1"/>
  <c r="AF292" i="1"/>
  <c r="AF281" i="1"/>
  <c r="AF279" i="1"/>
  <c r="AF277" i="1"/>
  <c r="AF275" i="1"/>
  <c r="AF273" i="1"/>
  <c r="AF271" i="1"/>
  <c r="AF268" i="1"/>
  <c r="AF259" i="1"/>
  <c r="AF257" i="1"/>
  <c r="AF255" i="1"/>
  <c r="AF282" i="1"/>
  <c r="AF280" i="1"/>
  <c r="AF278" i="1"/>
  <c r="AF276" i="1"/>
  <c r="AF274" i="1"/>
  <c r="AF272" i="1"/>
  <c r="AF270" i="1"/>
  <c r="AF258" i="1"/>
  <c r="AF254" i="1"/>
  <c r="AF253" i="1"/>
  <c r="AF251" i="1"/>
  <c r="AF249" i="1"/>
  <c r="AF247" i="1"/>
  <c r="AF245" i="1"/>
  <c r="AF243" i="1"/>
  <c r="AF241" i="1"/>
  <c r="AF239" i="1"/>
  <c r="AF237" i="1"/>
  <c r="AF235" i="1"/>
  <c r="AF233" i="1"/>
  <c r="AF231" i="1"/>
  <c r="AF229" i="1"/>
  <c r="AF227" i="1"/>
  <c r="AF225" i="1"/>
  <c r="AF223" i="1"/>
  <c r="AF221" i="1"/>
  <c r="AF219" i="1"/>
  <c r="AF217" i="1"/>
  <c r="AF215" i="1"/>
  <c r="AF213" i="1"/>
  <c r="AF211" i="1"/>
  <c r="AF209" i="1"/>
  <c r="AF207" i="1"/>
  <c r="AF205" i="1"/>
  <c r="AF203" i="1"/>
  <c r="AF201" i="1"/>
  <c r="AF199" i="1"/>
  <c r="AF197" i="1"/>
  <c r="AF195" i="1"/>
  <c r="AF193" i="1"/>
  <c r="AF191" i="1"/>
  <c r="AF189" i="1"/>
  <c r="AF187" i="1"/>
  <c r="AF185" i="1"/>
  <c r="AF183" i="1"/>
  <c r="AF181" i="1"/>
  <c r="AF179" i="1"/>
  <c r="AF260" i="1"/>
  <c r="AF256" i="1"/>
  <c r="AF252" i="1"/>
  <c r="AF250" i="1"/>
  <c r="AF248" i="1"/>
  <c r="AF246" i="1"/>
  <c r="AF244" i="1"/>
  <c r="AF242" i="1"/>
  <c r="AF240" i="1"/>
  <c r="AF238" i="1"/>
  <c r="AF236" i="1"/>
  <c r="AF234" i="1"/>
  <c r="AF232" i="1"/>
  <c r="AF230" i="1"/>
  <c r="AF228" i="1"/>
  <c r="AF226" i="1"/>
  <c r="AF224" i="1"/>
  <c r="AF222" i="1"/>
  <c r="AF220" i="1"/>
  <c r="AF218" i="1"/>
  <c r="AF216" i="1"/>
  <c r="AF214" i="1"/>
  <c r="AF212" i="1"/>
  <c r="AF210" i="1"/>
  <c r="AF208" i="1"/>
  <c r="AF206" i="1"/>
  <c r="AF204" i="1"/>
  <c r="AF202" i="1"/>
  <c r="AF200" i="1"/>
  <c r="AF198" i="1"/>
  <c r="AF196" i="1"/>
  <c r="AF194" i="1"/>
  <c r="AF192" i="1"/>
  <c r="AF190" i="1"/>
  <c r="AF188" i="1"/>
  <c r="AF186" i="1"/>
  <c r="AF184" i="1"/>
  <c r="AF182" i="1"/>
  <c r="AF180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5" i="1"/>
  <c r="AF133" i="1"/>
  <c r="AF131" i="1"/>
  <c r="AF129" i="1"/>
  <c r="AF127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9" i="1"/>
  <c r="AF17" i="1"/>
  <c r="AF15" i="1"/>
  <c r="AF13" i="1"/>
  <c r="AF11" i="1"/>
  <c r="AF8" i="1"/>
  <c r="AF6" i="1"/>
  <c r="AG3" i="1"/>
  <c r="AF7" i="1"/>
  <c r="AF134" i="1"/>
  <c r="AF132" i="1"/>
  <c r="AF130" i="1"/>
  <c r="AF128" i="1"/>
  <c r="AF126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4" i="1"/>
  <c r="AF92" i="1"/>
  <c r="AF90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8" i="1"/>
  <c r="AF56" i="1"/>
  <c r="AF54" i="1"/>
  <c r="AF52" i="1"/>
  <c r="AF50" i="1"/>
  <c r="AF48" i="1"/>
  <c r="AF46" i="1"/>
  <c r="AF44" i="1"/>
  <c r="AF42" i="1"/>
  <c r="AF40" i="1"/>
  <c r="AF38" i="1"/>
  <c r="AF36" i="1"/>
  <c r="AF34" i="1"/>
  <c r="AF32" i="1"/>
  <c r="AF30" i="1"/>
  <c r="AF28" i="1"/>
  <c r="AF26" i="1"/>
  <c r="AF24" i="1"/>
  <c r="AF22" i="1"/>
  <c r="AF20" i="1"/>
  <c r="AF18" i="1"/>
  <c r="AF16" i="1"/>
  <c r="AF14" i="1"/>
  <c r="AF12" i="1"/>
  <c r="AF9" i="1"/>
  <c r="AF5" i="1"/>
  <c r="AG96" i="1" l="1"/>
  <c r="AG10" i="1"/>
  <c r="AK6" i="20"/>
  <c r="AL4" i="20"/>
  <c r="AK30" i="20"/>
  <c r="AK20" i="20"/>
  <c r="AK18" i="20"/>
  <c r="AK16" i="20"/>
  <c r="AK12" i="20"/>
  <c r="AK8" i="20"/>
  <c r="AK7" i="20"/>
  <c r="AK9" i="20"/>
  <c r="AK15" i="20"/>
  <c r="AK35" i="20"/>
  <c r="AK31" i="20"/>
  <c r="AK29" i="20"/>
  <c r="AK27" i="20"/>
  <c r="AK25" i="20"/>
  <c r="AK23" i="20"/>
  <c r="AK21" i="20"/>
  <c r="AK17" i="20"/>
  <c r="AK19" i="20"/>
  <c r="AK38" i="20"/>
  <c r="AK32" i="20"/>
  <c r="AK22" i="20"/>
  <c r="AK24" i="20"/>
  <c r="AK26" i="20"/>
  <c r="AK28" i="20"/>
  <c r="AG286" i="1"/>
  <c r="AG389" i="1"/>
  <c r="AG320" i="1"/>
  <c r="AG388" i="1"/>
  <c r="AG398" i="1"/>
  <c r="AG397" i="1"/>
  <c r="AG396" i="1"/>
  <c r="AG395" i="1"/>
  <c r="AG394" i="1"/>
  <c r="AG399" i="1"/>
  <c r="AG392" i="1"/>
  <c r="AG387" i="1"/>
  <c r="AG386" i="1"/>
  <c r="AG385" i="1"/>
  <c r="AG384" i="1"/>
  <c r="AG383" i="1"/>
  <c r="AG382" i="1"/>
  <c r="AG381" i="1"/>
  <c r="AG380" i="1"/>
  <c r="AG379" i="1"/>
  <c r="AG378" i="1"/>
  <c r="AG393" i="1"/>
  <c r="AG390" i="1"/>
  <c r="AG377" i="1"/>
  <c r="AG375" i="1"/>
  <c r="AG373" i="1"/>
  <c r="AG371" i="1"/>
  <c r="AG369" i="1"/>
  <c r="AG376" i="1"/>
  <c r="AG374" i="1"/>
  <c r="AG372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44" i="1"/>
  <c r="AG343" i="1"/>
  <c r="AG342" i="1"/>
  <c r="AG341" i="1"/>
  <c r="AG340" i="1"/>
  <c r="AG339" i="1"/>
  <c r="AG338" i="1"/>
  <c r="AG337" i="1"/>
  <c r="AG336" i="1"/>
  <c r="AG350" i="1"/>
  <c r="AG349" i="1"/>
  <c r="AG348" i="1"/>
  <c r="AG347" i="1"/>
  <c r="AG345" i="1"/>
  <c r="AG335" i="1"/>
  <c r="AG334" i="1"/>
  <c r="AG333" i="1"/>
  <c r="AG332" i="1"/>
  <c r="AG331" i="1"/>
  <c r="AG330" i="1"/>
  <c r="AG329" i="1"/>
  <c r="AG328" i="1"/>
  <c r="AG327" i="1"/>
  <c r="AG326" i="1"/>
  <c r="AG325" i="1"/>
  <c r="AG323" i="1"/>
  <c r="AG322" i="1"/>
  <c r="AG321" i="1"/>
  <c r="AG319" i="1"/>
  <c r="AG318" i="1"/>
  <c r="AG317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8" i="1"/>
  <c r="AG260" i="1"/>
  <c r="AG259" i="1"/>
  <c r="AG258" i="1"/>
  <c r="AG257" i="1"/>
  <c r="AG256" i="1"/>
  <c r="AG255" i="1"/>
  <c r="AG254" i="1"/>
  <c r="AG291" i="1"/>
  <c r="AG290" i="1"/>
  <c r="AG288" i="1"/>
  <c r="AG285" i="1"/>
  <c r="AG267" i="1"/>
  <c r="AG265" i="1"/>
  <c r="AG263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289" i="1"/>
  <c r="AG287" i="1"/>
  <c r="AG283" i="1"/>
  <c r="AG266" i="1"/>
  <c r="AG264" i="1"/>
  <c r="AG261" i="1"/>
  <c r="AG178" i="1"/>
  <c r="AG177" i="1"/>
  <c r="AG176" i="1"/>
  <c r="AG175" i="1"/>
  <c r="AG174" i="1"/>
  <c r="AG134" i="1"/>
  <c r="AG132" i="1"/>
  <c r="AG130" i="1"/>
  <c r="AG128" i="1"/>
  <c r="AG126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9" i="1"/>
  <c r="AG7" i="1"/>
  <c r="AG5" i="1"/>
  <c r="AG6" i="1"/>
  <c r="AG172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5" i="1"/>
  <c r="AG93" i="1"/>
  <c r="AG91" i="1"/>
  <c r="AG89" i="1"/>
  <c r="AG87" i="1"/>
  <c r="AG85" i="1"/>
  <c r="AG83" i="1"/>
  <c r="AG81" i="1"/>
  <c r="AG79" i="1"/>
  <c r="AG77" i="1"/>
  <c r="AG75" i="1"/>
  <c r="AG73" i="1"/>
  <c r="AG71" i="1"/>
  <c r="AG69" i="1"/>
  <c r="AG67" i="1"/>
  <c r="AG65" i="1"/>
  <c r="AG63" i="1"/>
  <c r="AG61" i="1"/>
  <c r="AG59" i="1"/>
  <c r="AG57" i="1"/>
  <c r="AG55" i="1"/>
  <c r="AG53" i="1"/>
  <c r="AG51" i="1"/>
  <c r="AG49" i="1"/>
  <c r="AG47" i="1"/>
  <c r="AG45" i="1"/>
  <c r="AG43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8" i="1"/>
  <c r="AH3" i="1"/>
  <c r="AH96" i="1" l="1"/>
  <c r="AH10" i="1"/>
  <c r="AM4" i="20"/>
  <c r="AL30" i="20"/>
  <c r="AL35" i="20"/>
  <c r="AL31" i="20"/>
  <c r="AL29" i="20"/>
  <c r="AL27" i="20"/>
  <c r="AL25" i="20"/>
  <c r="AL38" i="20"/>
  <c r="AL32" i="20"/>
  <c r="AL28" i="20"/>
  <c r="AL26" i="20"/>
  <c r="AL24" i="20"/>
  <c r="AL23" i="20"/>
  <c r="AL21" i="20"/>
  <c r="AL7" i="20"/>
  <c r="AL9" i="20"/>
  <c r="AL15" i="20"/>
  <c r="AL17" i="20"/>
  <c r="AL19" i="20"/>
  <c r="AL22" i="20"/>
  <c r="AL6" i="20"/>
  <c r="AL8" i="20"/>
  <c r="AL12" i="20"/>
  <c r="AL16" i="20"/>
  <c r="AL18" i="20"/>
  <c r="AL20" i="20"/>
  <c r="AH286" i="1"/>
  <c r="AH320" i="1"/>
  <c r="AH389" i="1"/>
  <c r="AH388" i="1"/>
  <c r="AH399" i="1"/>
  <c r="AH398" i="1"/>
  <c r="AH396" i="1"/>
  <c r="AH394" i="1"/>
  <c r="AH397" i="1"/>
  <c r="AH395" i="1"/>
  <c r="AH393" i="1"/>
  <c r="AH392" i="1"/>
  <c r="AH390" i="1"/>
  <c r="AH386" i="1"/>
  <c r="AH384" i="1"/>
  <c r="AH382" i="1"/>
  <c r="AH380" i="1"/>
  <c r="AH378" i="1"/>
  <c r="AH387" i="1"/>
  <c r="AH385" i="1"/>
  <c r="AH383" i="1"/>
  <c r="AH381" i="1"/>
  <c r="AH379" i="1"/>
  <c r="AH377" i="1"/>
  <c r="AH376" i="1"/>
  <c r="AH375" i="1"/>
  <c r="AH374" i="1"/>
  <c r="AH373" i="1"/>
  <c r="AH372" i="1"/>
  <c r="AH371" i="1"/>
  <c r="AH369" i="1"/>
  <c r="AH368" i="1"/>
  <c r="AH366" i="1"/>
  <c r="AH364" i="1"/>
  <c r="AH362" i="1"/>
  <c r="AH360" i="1"/>
  <c r="AH358" i="1"/>
  <c r="AH356" i="1"/>
  <c r="AH354" i="1"/>
  <c r="AH352" i="1"/>
  <c r="AH350" i="1"/>
  <c r="AH349" i="1"/>
  <c r="AH348" i="1"/>
  <c r="AH347" i="1"/>
  <c r="AH345" i="1"/>
  <c r="AH367" i="1"/>
  <c r="AH365" i="1"/>
  <c r="AH363" i="1"/>
  <c r="AH361" i="1"/>
  <c r="AH359" i="1"/>
  <c r="AH357" i="1"/>
  <c r="AH355" i="1"/>
  <c r="AH353" i="1"/>
  <c r="AH351" i="1"/>
  <c r="AH343" i="1"/>
  <c r="AH341" i="1"/>
  <c r="AH339" i="1"/>
  <c r="AH337" i="1"/>
  <c r="AH344" i="1"/>
  <c r="AH342" i="1"/>
  <c r="AH340" i="1"/>
  <c r="AH338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3" i="1"/>
  <c r="AH322" i="1"/>
  <c r="AH321" i="1"/>
  <c r="AH319" i="1"/>
  <c r="AH318" i="1"/>
  <c r="AH317" i="1"/>
  <c r="AH315" i="1"/>
  <c r="AH314" i="1"/>
  <c r="AH312" i="1"/>
  <c r="AH310" i="1"/>
  <c r="AH308" i="1"/>
  <c r="AH306" i="1"/>
  <c r="AH304" i="1"/>
  <c r="AH302" i="1"/>
  <c r="AH300" i="1"/>
  <c r="AH298" i="1"/>
  <c r="AH296" i="1"/>
  <c r="AH294" i="1"/>
  <c r="AH292" i="1"/>
  <c r="AH291" i="1"/>
  <c r="AH290" i="1"/>
  <c r="AH289" i="1"/>
  <c r="AH288" i="1"/>
  <c r="AH287" i="1"/>
  <c r="AH285" i="1"/>
  <c r="AH283" i="1"/>
  <c r="AH267" i="1"/>
  <c r="AH266" i="1"/>
  <c r="AH265" i="1"/>
  <c r="AH264" i="1"/>
  <c r="AH263" i="1"/>
  <c r="AH261" i="1"/>
  <c r="AH313" i="1"/>
  <c r="AH311" i="1"/>
  <c r="AH309" i="1"/>
  <c r="AH307" i="1"/>
  <c r="AH305" i="1"/>
  <c r="AH303" i="1"/>
  <c r="AH301" i="1"/>
  <c r="AH299" i="1"/>
  <c r="AH297" i="1"/>
  <c r="AH295" i="1"/>
  <c r="AH293" i="1"/>
  <c r="AH282" i="1"/>
  <c r="AH280" i="1"/>
  <c r="AH278" i="1"/>
  <c r="AH276" i="1"/>
  <c r="AH274" i="1"/>
  <c r="AH272" i="1"/>
  <c r="AH270" i="1"/>
  <c r="AH260" i="1"/>
  <c r="AH258" i="1"/>
  <c r="AH256" i="1"/>
  <c r="AH254" i="1"/>
  <c r="AH281" i="1"/>
  <c r="AH279" i="1"/>
  <c r="AH277" i="1"/>
  <c r="AH275" i="1"/>
  <c r="AH273" i="1"/>
  <c r="AH271" i="1"/>
  <c r="AH268" i="1"/>
  <c r="AH259" i="1"/>
  <c r="AH255" i="1"/>
  <c r="AH252" i="1"/>
  <c r="AH250" i="1"/>
  <c r="AH248" i="1"/>
  <c r="AH246" i="1"/>
  <c r="AH244" i="1"/>
  <c r="AH242" i="1"/>
  <c r="AH240" i="1"/>
  <c r="AH238" i="1"/>
  <c r="AH236" i="1"/>
  <c r="AH234" i="1"/>
  <c r="AH232" i="1"/>
  <c r="AH230" i="1"/>
  <c r="AH228" i="1"/>
  <c r="AH226" i="1"/>
  <c r="AH224" i="1"/>
  <c r="AH222" i="1"/>
  <c r="AH220" i="1"/>
  <c r="AH218" i="1"/>
  <c r="AH216" i="1"/>
  <c r="AH214" i="1"/>
  <c r="AH212" i="1"/>
  <c r="AH210" i="1"/>
  <c r="AH208" i="1"/>
  <c r="AH206" i="1"/>
  <c r="AH204" i="1"/>
  <c r="AH202" i="1"/>
  <c r="AH200" i="1"/>
  <c r="AH198" i="1"/>
  <c r="AH196" i="1"/>
  <c r="AH194" i="1"/>
  <c r="AH192" i="1"/>
  <c r="AH190" i="1"/>
  <c r="AH188" i="1"/>
  <c r="AH186" i="1"/>
  <c r="AH184" i="1"/>
  <c r="AH182" i="1"/>
  <c r="AH180" i="1"/>
  <c r="AH257" i="1"/>
  <c r="AH253" i="1"/>
  <c r="AH251" i="1"/>
  <c r="AH249" i="1"/>
  <c r="AH247" i="1"/>
  <c r="AH245" i="1"/>
  <c r="AH243" i="1"/>
  <c r="AH241" i="1"/>
  <c r="AH239" i="1"/>
  <c r="AH237" i="1"/>
  <c r="AH235" i="1"/>
  <c r="AH233" i="1"/>
  <c r="AH231" i="1"/>
  <c r="AH229" i="1"/>
  <c r="AH227" i="1"/>
  <c r="AH225" i="1"/>
  <c r="AH223" i="1"/>
  <c r="AH221" i="1"/>
  <c r="AH219" i="1"/>
  <c r="AH217" i="1"/>
  <c r="AH215" i="1"/>
  <c r="AH213" i="1"/>
  <c r="AH211" i="1"/>
  <c r="AH209" i="1"/>
  <c r="AH207" i="1"/>
  <c r="AH205" i="1"/>
  <c r="AH203" i="1"/>
  <c r="AH201" i="1"/>
  <c r="AH199" i="1"/>
  <c r="AH197" i="1"/>
  <c r="AH195" i="1"/>
  <c r="AH193" i="1"/>
  <c r="AH191" i="1"/>
  <c r="AH189" i="1"/>
  <c r="AH187" i="1"/>
  <c r="AH185" i="1"/>
  <c r="AH183" i="1"/>
  <c r="AH181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5" i="1"/>
  <c r="AH133" i="1"/>
  <c r="AH131" i="1"/>
  <c r="AH129" i="1"/>
  <c r="AH12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9" i="1"/>
  <c r="AH17" i="1"/>
  <c r="AH15" i="1"/>
  <c r="AH13" i="1"/>
  <c r="AH11" i="1"/>
  <c r="AH8" i="1"/>
  <c r="AH6" i="1"/>
  <c r="AI3" i="1"/>
  <c r="AH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4" i="1"/>
  <c r="AH92" i="1"/>
  <c r="AH90" i="1"/>
  <c r="AH88" i="1"/>
  <c r="AH86" i="1"/>
  <c r="AH84" i="1"/>
  <c r="AH82" i="1"/>
  <c r="AH80" i="1"/>
  <c r="AH78" i="1"/>
  <c r="AH76" i="1"/>
  <c r="AH74" i="1"/>
  <c r="AH72" i="1"/>
  <c r="AH70" i="1"/>
  <c r="AH68" i="1"/>
  <c r="AH66" i="1"/>
  <c r="AH64" i="1"/>
  <c r="AH62" i="1"/>
  <c r="AH60" i="1"/>
  <c r="AH58" i="1"/>
  <c r="AH56" i="1"/>
  <c r="AH54" i="1"/>
  <c r="AH52" i="1"/>
  <c r="AH50" i="1"/>
  <c r="AH48" i="1"/>
  <c r="AH46" i="1"/>
  <c r="AH44" i="1"/>
  <c r="AH42" i="1"/>
  <c r="AH40" i="1"/>
  <c r="AH38" i="1"/>
  <c r="AH36" i="1"/>
  <c r="AH34" i="1"/>
  <c r="AH32" i="1"/>
  <c r="AH30" i="1"/>
  <c r="AH28" i="1"/>
  <c r="AH26" i="1"/>
  <c r="AH24" i="1"/>
  <c r="AH22" i="1"/>
  <c r="AH20" i="1"/>
  <c r="AH18" i="1"/>
  <c r="AH16" i="1"/>
  <c r="AH14" i="1"/>
  <c r="AH12" i="1"/>
  <c r="AH9" i="1"/>
  <c r="AH5" i="1"/>
  <c r="AI96" i="1" l="1"/>
  <c r="AI10" i="1"/>
  <c r="AM8" i="20"/>
  <c r="AM28" i="20"/>
  <c r="AM26" i="20"/>
  <c r="AM24" i="20"/>
  <c r="AM22" i="20"/>
  <c r="AM20" i="20"/>
  <c r="AM18" i="20"/>
  <c r="AM16" i="20"/>
  <c r="AM12" i="20"/>
  <c r="AN4" i="20"/>
  <c r="AM19" i="20"/>
  <c r="AM17" i="20"/>
  <c r="AM15" i="20"/>
  <c r="AM9" i="20"/>
  <c r="AM7" i="20"/>
  <c r="AM6" i="20"/>
  <c r="AM30" i="20"/>
  <c r="AM35" i="20"/>
  <c r="AM31" i="20"/>
  <c r="AM21" i="20"/>
  <c r="AM23" i="20"/>
  <c r="AM25" i="20"/>
  <c r="AM27" i="20"/>
  <c r="AM29" i="20"/>
  <c r="AM32" i="20"/>
  <c r="AM38" i="20"/>
  <c r="AI286" i="1"/>
  <c r="AI389" i="1"/>
  <c r="AI320" i="1"/>
  <c r="AI388" i="1"/>
  <c r="AI398" i="1"/>
  <c r="AI397" i="1"/>
  <c r="AI396" i="1"/>
  <c r="AI395" i="1"/>
  <c r="AI394" i="1"/>
  <c r="AI399" i="1"/>
  <c r="AI393" i="1"/>
  <c r="AI390" i="1"/>
  <c r="AI387" i="1"/>
  <c r="AI386" i="1"/>
  <c r="AI385" i="1"/>
  <c r="AI384" i="1"/>
  <c r="AI383" i="1"/>
  <c r="AI382" i="1"/>
  <c r="AI381" i="1"/>
  <c r="AI380" i="1"/>
  <c r="AI379" i="1"/>
  <c r="AI378" i="1"/>
  <c r="AI392" i="1"/>
  <c r="AI376" i="1"/>
  <c r="AI374" i="1"/>
  <c r="AI372" i="1"/>
  <c r="AI371" i="1"/>
  <c r="AI369" i="1"/>
  <c r="AI377" i="1"/>
  <c r="AI375" i="1"/>
  <c r="AI373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44" i="1"/>
  <c r="AI343" i="1"/>
  <c r="AI342" i="1"/>
  <c r="AI341" i="1"/>
  <c r="AI340" i="1"/>
  <c r="AI339" i="1"/>
  <c r="AI338" i="1"/>
  <c r="AI337" i="1"/>
  <c r="AI336" i="1"/>
  <c r="AI350" i="1"/>
  <c r="AI349" i="1"/>
  <c r="AI348" i="1"/>
  <c r="AI347" i="1"/>
  <c r="AI345" i="1"/>
  <c r="AI335" i="1"/>
  <c r="AI334" i="1"/>
  <c r="AI333" i="1"/>
  <c r="AI332" i="1"/>
  <c r="AI331" i="1"/>
  <c r="AI330" i="1"/>
  <c r="AI329" i="1"/>
  <c r="AI328" i="1"/>
  <c r="AI327" i="1"/>
  <c r="AI326" i="1"/>
  <c r="AI325" i="1"/>
  <c r="AI323" i="1"/>
  <c r="AI322" i="1"/>
  <c r="AI321" i="1"/>
  <c r="AI319" i="1"/>
  <c r="AI318" i="1"/>
  <c r="AI317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8" i="1"/>
  <c r="AI260" i="1"/>
  <c r="AI259" i="1"/>
  <c r="AI258" i="1"/>
  <c r="AI257" i="1"/>
  <c r="AI256" i="1"/>
  <c r="AI255" i="1"/>
  <c r="AI254" i="1"/>
  <c r="AI291" i="1"/>
  <c r="AI290" i="1"/>
  <c r="AI289" i="1"/>
  <c r="AI287" i="1"/>
  <c r="AI283" i="1"/>
  <c r="AI266" i="1"/>
  <c r="AI264" i="1"/>
  <c r="AI261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288" i="1"/>
  <c r="AI285" i="1"/>
  <c r="AI267" i="1"/>
  <c r="AI265" i="1"/>
  <c r="AI263" i="1"/>
  <c r="AI178" i="1"/>
  <c r="AI177" i="1"/>
  <c r="AI176" i="1"/>
  <c r="AI175" i="1"/>
  <c r="AI174" i="1"/>
  <c r="AI134" i="1"/>
  <c r="AI132" i="1"/>
  <c r="AI130" i="1"/>
  <c r="AI128" i="1"/>
  <c r="AI126" i="1"/>
  <c r="AI172" i="1"/>
  <c r="AI17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8" i="1"/>
  <c r="AI16" i="1"/>
  <c r="AI14" i="1"/>
  <c r="AI12" i="1"/>
  <c r="AI9" i="1"/>
  <c r="AI7" i="1"/>
  <c r="AI5" i="1"/>
  <c r="AI6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71" i="1"/>
  <c r="AI69" i="1"/>
  <c r="AI67" i="1"/>
  <c r="AI65" i="1"/>
  <c r="AI63" i="1"/>
  <c r="AI61" i="1"/>
  <c r="AI59" i="1"/>
  <c r="AI57" i="1"/>
  <c r="AI55" i="1"/>
  <c r="AI53" i="1"/>
  <c r="AI51" i="1"/>
  <c r="AI49" i="1"/>
  <c r="AI47" i="1"/>
  <c r="AI45" i="1"/>
  <c r="AI43" i="1"/>
  <c r="AI41" i="1"/>
  <c r="AI39" i="1"/>
  <c r="AI37" i="1"/>
  <c r="AI35" i="1"/>
  <c r="AI33" i="1"/>
  <c r="AI31" i="1"/>
  <c r="AI29" i="1"/>
  <c r="AI27" i="1"/>
  <c r="AI25" i="1"/>
  <c r="AI23" i="1"/>
  <c r="AI21" i="1"/>
  <c r="AI19" i="1"/>
  <c r="AI17" i="1"/>
  <c r="AI15" i="1"/>
  <c r="AI13" i="1"/>
  <c r="AI11" i="1"/>
  <c r="AI8" i="1"/>
  <c r="AJ3" i="1"/>
  <c r="AJ96" i="1" l="1"/>
  <c r="AJ10" i="1"/>
  <c r="AO4" i="20"/>
  <c r="AN30" i="20"/>
  <c r="AN38" i="20"/>
  <c r="AN32" i="20"/>
  <c r="AN29" i="20"/>
  <c r="AN28" i="20"/>
  <c r="AN26" i="20"/>
  <c r="AN35" i="20"/>
  <c r="AN31" i="20"/>
  <c r="AN27" i="20"/>
  <c r="AN25" i="20"/>
  <c r="AN22" i="20"/>
  <c r="AN6" i="20"/>
  <c r="AN8" i="20"/>
  <c r="AN12" i="20"/>
  <c r="AN16" i="20"/>
  <c r="AN18" i="20"/>
  <c r="AN20" i="20"/>
  <c r="AN24" i="20"/>
  <c r="AN23" i="20"/>
  <c r="AN21" i="20"/>
  <c r="AN7" i="20"/>
  <c r="AN9" i="20"/>
  <c r="AN15" i="20"/>
  <c r="AN17" i="20"/>
  <c r="AN19" i="20"/>
  <c r="AJ286" i="1"/>
  <c r="AJ320" i="1"/>
  <c r="AJ389" i="1"/>
  <c r="AJ388" i="1"/>
  <c r="AJ399" i="1"/>
  <c r="AJ397" i="1"/>
  <c r="AJ395" i="1"/>
  <c r="AJ398" i="1"/>
  <c r="AJ396" i="1"/>
  <c r="AJ394" i="1"/>
  <c r="AJ393" i="1"/>
  <c r="AJ392" i="1"/>
  <c r="AJ390" i="1"/>
  <c r="AJ387" i="1"/>
  <c r="AJ385" i="1"/>
  <c r="AJ383" i="1"/>
  <c r="AJ381" i="1"/>
  <c r="AJ379" i="1"/>
  <c r="AJ386" i="1"/>
  <c r="AJ384" i="1"/>
  <c r="AJ382" i="1"/>
  <c r="AJ380" i="1"/>
  <c r="AJ378" i="1"/>
  <c r="AJ377" i="1"/>
  <c r="AJ376" i="1"/>
  <c r="AJ375" i="1"/>
  <c r="AJ374" i="1"/>
  <c r="AJ373" i="1"/>
  <c r="AJ372" i="1"/>
  <c r="AJ371" i="1"/>
  <c r="AJ369" i="1"/>
  <c r="AJ367" i="1"/>
  <c r="AJ365" i="1"/>
  <c r="AJ363" i="1"/>
  <c r="AJ361" i="1"/>
  <c r="AJ359" i="1"/>
  <c r="AJ357" i="1"/>
  <c r="AJ355" i="1"/>
  <c r="AJ353" i="1"/>
  <c r="AJ351" i="1"/>
  <c r="AJ350" i="1"/>
  <c r="AJ349" i="1"/>
  <c r="AJ348" i="1"/>
  <c r="AJ347" i="1"/>
  <c r="AJ345" i="1"/>
  <c r="AJ368" i="1"/>
  <c r="AJ366" i="1"/>
  <c r="AJ364" i="1"/>
  <c r="AJ362" i="1"/>
  <c r="AJ360" i="1"/>
  <c r="AJ358" i="1"/>
  <c r="AJ356" i="1"/>
  <c r="AJ354" i="1"/>
  <c r="AJ352" i="1"/>
  <c r="AJ344" i="1"/>
  <c r="AJ342" i="1"/>
  <c r="AJ340" i="1"/>
  <c r="AJ338" i="1"/>
  <c r="AJ336" i="1"/>
  <c r="AJ343" i="1"/>
  <c r="AJ341" i="1"/>
  <c r="AJ339" i="1"/>
  <c r="AJ337" i="1"/>
  <c r="AJ335" i="1"/>
  <c r="AJ334" i="1"/>
  <c r="AJ333" i="1"/>
  <c r="AJ332" i="1"/>
  <c r="AJ331" i="1"/>
  <c r="AJ330" i="1"/>
  <c r="AJ329" i="1"/>
  <c r="AJ328" i="1"/>
  <c r="AJ327" i="1"/>
  <c r="AJ326" i="1"/>
  <c r="AJ325" i="1"/>
  <c r="AJ323" i="1"/>
  <c r="AJ322" i="1"/>
  <c r="AJ321" i="1"/>
  <c r="AJ319" i="1"/>
  <c r="AJ318" i="1"/>
  <c r="AJ317" i="1"/>
  <c r="AJ315" i="1"/>
  <c r="AJ313" i="1"/>
  <c r="AJ311" i="1"/>
  <c r="AJ309" i="1"/>
  <c r="AJ307" i="1"/>
  <c r="AJ305" i="1"/>
  <c r="AJ303" i="1"/>
  <c r="AJ301" i="1"/>
  <c r="AJ299" i="1"/>
  <c r="AJ297" i="1"/>
  <c r="AJ295" i="1"/>
  <c r="AJ293" i="1"/>
  <c r="AJ291" i="1"/>
  <c r="AJ290" i="1"/>
  <c r="AJ289" i="1"/>
  <c r="AJ288" i="1"/>
  <c r="AJ287" i="1"/>
  <c r="AJ285" i="1"/>
  <c r="AJ283" i="1"/>
  <c r="AJ267" i="1"/>
  <c r="AJ266" i="1"/>
  <c r="AJ265" i="1"/>
  <c r="AJ264" i="1"/>
  <c r="AJ263" i="1"/>
  <c r="AJ261" i="1"/>
  <c r="AJ314" i="1"/>
  <c r="AJ312" i="1"/>
  <c r="AJ310" i="1"/>
  <c r="AJ308" i="1"/>
  <c r="AJ306" i="1"/>
  <c r="AJ304" i="1"/>
  <c r="AJ302" i="1"/>
  <c r="AJ300" i="1"/>
  <c r="AJ298" i="1"/>
  <c r="AJ296" i="1"/>
  <c r="AJ294" i="1"/>
  <c r="AJ292" i="1"/>
  <c r="AJ281" i="1"/>
  <c r="AJ279" i="1"/>
  <c r="AJ277" i="1"/>
  <c r="AJ275" i="1"/>
  <c r="AJ273" i="1"/>
  <c r="AJ271" i="1"/>
  <c r="AJ268" i="1"/>
  <c r="AJ259" i="1"/>
  <c r="AJ257" i="1"/>
  <c r="AJ255" i="1"/>
  <c r="AJ282" i="1"/>
  <c r="AJ280" i="1"/>
  <c r="AJ278" i="1"/>
  <c r="AJ276" i="1"/>
  <c r="AJ274" i="1"/>
  <c r="AJ272" i="1"/>
  <c r="AJ270" i="1"/>
  <c r="AJ260" i="1"/>
  <c r="AJ256" i="1"/>
  <c r="AJ253" i="1"/>
  <c r="AJ251" i="1"/>
  <c r="AJ249" i="1"/>
  <c r="AJ247" i="1"/>
  <c r="AJ245" i="1"/>
  <c r="AJ243" i="1"/>
  <c r="AJ241" i="1"/>
  <c r="AJ239" i="1"/>
  <c r="AJ237" i="1"/>
  <c r="AJ235" i="1"/>
  <c r="AJ233" i="1"/>
  <c r="AJ231" i="1"/>
  <c r="AJ229" i="1"/>
  <c r="AJ227" i="1"/>
  <c r="AJ225" i="1"/>
  <c r="AJ223" i="1"/>
  <c r="AJ221" i="1"/>
  <c r="AJ219" i="1"/>
  <c r="AJ217" i="1"/>
  <c r="AJ215" i="1"/>
  <c r="AJ213" i="1"/>
  <c r="AJ211" i="1"/>
  <c r="AJ209" i="1"/>
  <c r="AJ207" i="1"/>
  <c r="AJ205" i="1"/>
  <c r="AJ203" i="1"/>
  <c r="AJ201" i="1"/>
  <c r="AJ199" i="1"/>
  <c r="AJ197" i="1"/>
  <c r="AJ195" i="1"/>
  <c r="AJ193" i="1"/>
  <c r="AJ191" i="1"/>
  <c r="AJ189" i="1"/>
  <c r="AJ187" i="1"/>
  <c r="AJ185" i="1"/>
  <c r="AJ183" i="1"/>
  <c r="AJ181" i="1"/>
  <c r="AJ179" i="1"/>
  <c r="AJ258" i="1"/>
  <c r="AJ254" i="1"/>
  <c r="AJ252" i="1"/>
  <c r="AJ250" i="1"/>
  <c r="AJ248" i="1"/>
  <c r="AJ246" i="1"/>
  <c r="AJ244" i="1"/>
  <c r="AJ242" i="1"/>
  <c r="AJ240" i="1"/>
  <c r="AJ238" i="1"/>
  <c r="AJ236" i="1"/>
  <c r="AJ234" i="1"/>
  <c r="AJ232" i="1"/>
  <c r="AJ230" i="1"/>
  <c r="AJ228" i="1"/>
  <c r="AJ226" i="1"/>
  <c r="AJ224" i="1"/>
  <c r="AJ222" i="1"/>
  <c r="AJ220" i="1"/>
  <c r="AJ218" i="1"/>
  <c r="AJ216" i="1"/>
  <c r="AJ214" i="1"/>
  <c r="AJ212" i="1"/>
  <c r="AJ210" i="1"/>
  <c r="AJ208" i="1"/>
  <c r="AJ206" i="1"/>
  <c r="AJ204" i="1"/>
  <c r="AJ202" i="1"/>
  <c r="AJ200" i="1"/>
  <c r="AJ198" i="1"/>
  <c r="AJ196" i="1"/>
  <c r="AJ194" i="1"/>
  <c r="AJ192" i="1"/>
  <c r="AJ190" i="1"/>
  <c r="AJ188" i="1"/>
  <c r="AJ186" i="1"/>
  <c r="AJ184" i="1"/>
  <c r="AJ182" i="1"/>
  <c r="AJ180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5" i="1"/>
  <c r="AJ133" i="1"/>
  <c r="AJ131" i="1"/>
  <c r="AJ129" i="1"/>
  <c r="AJ127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9" i="1"/>
  <c r="AJ17" i="1"/>
  <c r="AJ15" i="1"/>
  <c r="AJ13" i="1"/>
  <c r="AJ11" i="1"/>
  <c r="AJ8" i="1"/>
  <c r="AJ6" i="1"/>
  <c r="AK3" i="1"/>
  <c r="AJ7" i="1"/>
  <c r="AJ134" i="1"/>
  <c r="AJ132" i="1"/>
  <c r="AJ130" i="1"/>
  <c r="AJ128" i="1"/>
  <c r="AJ126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70" i="1"/>
  <c r="AJ68" i="1"/>
  <c r="AJ66" i="1"/>
  <c r="AJ64" i="1"/>
  <c r="AJ62" i="1"/>
  <c r="AJ60" i="1"/>
  <c r="AJ58" i="1"/>
  <c r="AJ56" i="1"/>
  <c r="AJ54" i="1"/>
  <c r="AJ52" i="1"/>
  <c r="AJ50" i="1"/>
  <c r="AJ48" i="1"/>
  <c r="AJ46" i="1"/>
  <c r="AJ44" i="1"/>
  <c r="AJ42" i="1"/>
  <c r="AJ40" i="1"/>
  <c r="AJ38" i="1"/>
  <c r="AJ36" i="1"/>
  <c r="AJ34" i="1"/>
  <c r="AJ32" i="1"/>
  <c r="AJ30" i="1"/>
  <c r="AJ28" i="1"/>
  <c r="AJ26" i="1"/>
  <c r="AJ24" i="1"/>
  <c r="AJ22" i="1"/>
  <c r="AJ20" i="1"/>
  <c r="AJ18" i="1"/>
  <c r="AJ16" i="1"/>
  <c r="AJ14" i="1"/>
  <c r="AJ12" i="1"/>
  <c r="AJ9" i="1"/>
  <c r="AJ5" i="1"/>
  <c r="AK96" i="1" l="1"/>
  <c r="AK10" i="1"/>
  <c r="AP4" i="20"/>
  <c r="AO6" i="20"/>
  <c r="AO7" i="20"/>
  <c r="AO9" i="20"/>
  <c r="AO15" i="20"/>
  <c r="AO17" i="20"/>
  <c r="AO19" i="20"/>
  <c r="AO30" i="20"/>
  <c r="AO20" i="20"/>
  <c r="AO18" i="20"/>
  <c r="AO16" i="20"/>
  <c r="AO12" i="20"/>
  <c r="AO8" i="20"/>
  <c r="AO21" i="20"/>
  <c r="AO23" i="20"/>
  <c r="AO25" i="20"/>
  <c r="AO27" i="20"/>
  <c r="AO38" i="20"/>
  <c r="AO32" i="20"/>
  <c r="AO29" i="20"/>
  <c r="AO22" i="20"/>
  <c r="AO24" i="20"/>
  <c r="AO26" i="20"/>
  <c r="AO31" i="20"/>
  <c r="AO35" i="20"/>
  <c r="AO28" i="20"/>
  <c r="AK286" i="1"/>
  <c r="AK389" i="1"/>
  <c r="AK320" i="1"/>
  <c r="AK388" i="1"/>
  <c r="AK398" i="1"/>
  <c r="AK397" i="1"/>
  <c r="AK396" i="1"/>
  <c r="AK395" i="1"/>
  <c r="AK394" i="1"/>
  <c r="AK399" i="1"/>
  <c r="AK392" i="1"/>
  <c r="AK387" i="1"/>
  <c r="AK386" i="1"/>
  <c r="AK385" i="1"/>
  <c r="AK384" i="1"/>
  <c r="AK383" i="1"/>
  <c r="AK382" i="1"/>
  <c r="AK381" i="1"/>
  <c r="AK380" i="1"/>
  <c r="AK379" i="1"/>
  <c r="AK378" i="1"/>
  <c r="AK393" i="1"/>
  <c r="AK390" i="1"/>
  <c r="AK377" i="1"/>
  <c r="AK375" i="1"/>
  <c r="AK373" i="1"/>
  <c r="AK371" i="1"/>
  <c r="AK369" i="1"/>
  <c r="AK376" i="1"/>
  <c r="AK374" i="1"/>
  <c r="AK372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44" i="1"/>
  <c r="AK343" i="1"/>
  <c r="AK342" i="1"/>
  <c r="AK341" i="1"/>
  <c r="AK340" i="1"/>
  <c r="AK339" i="1"/>
  <c r="AK338" i="1"/>
  <c r="AK337" i="1"/>
  <c r="AK336" i="1"/>
  <c r="AK350" i="1"/>
  <c r="AK349" i="1"/>
  <c r="AK348" i="1"/>
  <c r="AK347" i="1"/>
  <c r="AK345" i="1"/>
  <c r="AK335" i="1"/>
  <c r="AK334" i="1"/>
  <c r="AK333" i="1"/>
  <c r="AK332" i="1"/>
  <c r="AK331" i="1"/>
  <c r="AK330" i="1"/>
  <c r="AK329" i="1"/>
  <c r="AK328" i="1"/>
  <c r="AK327" i="1"/>
  <c r="AK326" i="1"/>
  <c r="AK325" i="1"/>
  <c r="AK323" i="1"/>
  <c r="AK322" i="1"/>
  <c r="AK321" i="1"/>
  <c r="AK319" i="1"/>
  <c r="AK318" i="1"/>
  <c r="AK317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8" i="1"/>
  <c r="AK260" i="1"/>
  <c r="AK259" i="1"/>
  <c r="AK258" i="1"/>
  <c r="AK257" i="1"/>
  <c r="AK256" i="1"/>
  <c r="AK255" i="1"/>
  <c r="AK254" i="1"/>
  <c r="AK291" i="1"/>
  <c r="AK290" i="1"/>
  <c r="AK288" i="1"/>
  <c r="AK285" i="1"/>
  <c r="AK267" i="1"/>
  <c r="AK265" i="1"/>
  <c r="AK263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289" i="1"/>
  <c r="AK287" i="1"/>
  <c r="AK283" i="1"/>
  <c r="AK266" i="1"/>
  <c r="AK264" i="1"/>
  <c r="AK261" i="1"/>
  <c r="AK178" i="1"/>
  <c r="AK177" i="1"/>
  <c r="AK176" i="1"/>
  <c r="AK175" i="1"/>
  <c r="AK174" i="1"/>
  <c r="AK134" i="1"/>
  <c r="AK132" i="1"/>
  <c r="AK130" i="1"/>
  <c r="AK128" i="1"/>
  <c r="AK126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9" i="1"/>
  <c r="AK7" i="1"/>
  <c r="AK5" i="1"/>
  <c r="AK6" i="1"/>
  <c r="AK172" i="1"/>
  <c r="AK17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5" i="1"/>
  <c r="AK93" i="1"/>
  <c r="AK91" i="1"/>
  <c r="AK89" i="1"/>
  <c r="AK87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8" i="1"/>
  <c r="AL3" i="1"/>
  <c r="AL96" i="1" l="1"/>
  <c r="AL10" i="1"/>
  <c r="AP30" i="20"/>
  <c r="AP35" i="20"/>
  <c r="AP31" i="20"/>
  <c r="AP27" i="20"/>
  <c r="AP25" i="20"/>
  <c r="AP38" i="20"/>
  <c r="AP32" i="20"/>
  <c r="AP29" i="20"/>
  <c r="AP28" i="20"/>
  <c r="AP26" i="20"/>
  <c r="AP24" i="20"/>
  <c r="AP23" i="20"/>
  <c r="AP21" i="20"/>
  <c r="AP22" i="20"/>
  <c r="AP20" i="20"/>
  <c r="AL286" i="1"/>
  <c r="AL320" i="1"/>
  <c r="AL389" i="1"/>
  <c r="AL388" i="1"/>
  <c r="AL399" i="1"/>
  <c r="AL398" i="1"/>
  <c r="AL396" i="1"/>
  <c r="AL394" i="1"/>
  <c r="AL397" i="1"/>
  <c r="AL395" i="1"/>
  <c r="AL393" i="1"/>
  <c r="AL392" i="1"/>
  <c r="AL390" i="1"/>
  <c r="AL386" i="1"/>
  <c r="AL384" i="1"/>
  <c r="AL382" i="1"/>
  <c r="AL380" i="1"/>
  <c r="AL378" i="1"/>
  <c r="AL387" i="1"/>
  <c r="AL385" i="1"/>
  <c r="AL383" i="1"/>
  <c r="AL381" i="1"/>
  <c r="AL379" i="1"/>
  <c r="AL377" i="1"/>
  <c r="AL376" i="1"/>
  <c r="AL375" i="1"/>
  <c r="AL374" i="1"/>
  <c r="AL373" i="1"/>
  <c r="AL372" i="1"/>
  <c r="AL371" i="1"/>
  <c r="AL369" i="1"/>
  <c r="AL368" i="1"/>
  <c r="AL366" i="1"/>
  <c r="AL364" i="1"/>
  <c r="AL362" i="1"/>
  <c r="AL360" i="1"/>
  <c r="AL358" i="1"/>
  <c r="AL356" i="1"/>
  <c r="AL354" i="1"/>
  <c r="AL352" i="1"/>
  <c r="AL350" i="1"/>
  <c r="AL349" i="1"/>
  <c r="AL348" i="1"/>
  <c r="AL347" i="1"/>
  <c r="AL345" i="1"/>
  <c r="AL367" i="1"/>
  <c r="AL365" i="1"/>
  <c r="AL363" i="1"/>
  <c r="AL361" i="1"/>
  <c r="AL359" i="1"/>
  <c r="AL357" i="1"/>
  <c r="AL355" i="1"/>
  <c r="AL353" i="1"/>
  <c r="AL351" i="1"/>
  <c r="AL343" i="1"/>
  <c r="AL341" i="1"/>
  <c r="AL339" i="1"/>
  <c r="AL337" i="1"/>
  <c r="AL344" i="1"/>
  <c r="AL342" i="1"/>
  <c r="AL340" i="1"/>
  <c r="AL338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3" i="1"/>
  <c r="AL322" i="1"/>
  <c r="AL321" i="1"/>
  <c r="AL319" i="1"/>
  <c r="AL318" i="1"/>
  <c r="AL317" i="1"/>
  <c r="AL315" i="1"/>
  <c r="AL314" i="1"/>
  <c r="AL312" i="1"/>
  <c r="AL310" i="1"/>
  <c r="AL308" i="1"/>
  <c r="AL306" i="1"/>
  <c r="AL304" i="1"/>
  <c r="AL302" i="1"/>
  <c r="AL300" i="1"/>
  <c r="AL298" i="1"/>
  <c r="AL296" i="1"/>
  <c r="AL294" i="1"/>
  <c r="AL292" i="1"/>
  <c r="AL291" i="1"/>
  <c r="AL290" i="1"/>
  <c r="AL289" i="1"/>
  <c r="AL288" i="1"/>
  <c r="AL287" i="1"/>
  <c r="AL285" i="1"/>
  <c r="AL283" i="1"/>
  <c r="AL267" i="1"/>
  <c r="AL266" i="1"/>
  <c r="AL265" i="1"/>
  <c r="AL264" i="1"/>
  <c r="AL263" i="1"/>
  <c r="AL261" i="1"/>
  <c r="AL313" i="1"/>
  <c r="AL311" i="1"/>
  <c r="AL309" i="1"/>
  <c r="AL307" i="1"/>
  <c r="AL305" i="1"/>
  <c r="AL303" i="1"/>
  <c r="AL301" i="1"/>
  <c r="AL299" i="1"/>
  <c r="AL297" i="1"/>
  <c r="AL295" i="1"/>
  <c r="AL293" i="1"/>
  <c r="AL282" i="1"/>
  <c r="AL280" i="1"/>
  <c r="AL278" i="1"/>
  <c r="AL276" i="1"/>
  <c r="AL274" i="1"/>
  <c r="AL272" i="1"/>
  <c r="AL270" i="1"/>
  <c r="AL260" i="1"/>
  <c r="AL258" i="1"/>
  <c r="AL256" i="1"/>
  <c r="AL254" i="1"/>
  <c r="AL281" i="1"/>
  <c r="AL279" i="1"/>
  <c r="AL277" i="1"/>
  <c r="AL275" i="1"/>
  <c r="AL273" i="1"/>
  <c r="AL271" i="1"/>
  <c r="AL268" i="1"/>
  <c r="AL257" i="1"/>
  <c r="AL252" i="1"/>
  <c r="AL250" i="1"/>
  <c r="AL248" i="1"/>
  <c r="AL246" i="1"/>
  <c r="AL244" i="1"/>
  <c r="AL242" i="1"/>
  <c r="AL240" i="1"/>
  <c r="AL238" i="1"/>
  <c r="AL236" i="1"/>
  <c r="AL234" i="1"/>
  <c r="AL232" i="1"/>
  <c r="AL230" i="1"/>
  <c r="AL228" i="1"/>
  <c r="AL226" i="1"/>
  <c r="AL224" i="1"/>
  <c r="AL222" i="1"/>
  <c r="AL220" i="1"/>
  <c r="AL218" i="1"/>
  <c r="AL216" i="1"/>
  <c r="AL214" i="1"/>
  <c r="AL212" i="1"/>
  <c r="AL210" i="1"/>
  <c r="AL208" i="1"/>
  <c r="AL206" i="1"/>
  <c r="AL204" i="1"/>
  <c r="AL202" i="1"/>
  <c r="AL200" i="1"/>
  <c r="AL198" i="1"/>
  <c r="AL196" i="1"/>
  <c r="AL194" i="1"/>
  <c r="AL192" i="1"/>
  <c r="AL190" i="1"/>
  <c r="AL188" i="1"/>
  <c r="AL186" i="1"/>
  <c r="AL184" i="1"/>
  <c r="AL182" i="1"/>
  <c r="AL180" i="1"/>
  <c r="AL259" i="1"/>
  <c r="AL255" i="1"/>
  <c r="AL253" i="1"/>
  <c r="AL251" i="1"/>
  <c r="AL249" i="1"/>
  <c r="AL247" i="1"/>
  <c r="AL245" i="1"/>
  <c r="AL243" i="1"/>
  <c r="AL241" i="1"/>
  <c r="AL239" i="1"/>
  <c r="AL237" i="1"/>
  <c r="AL235" i="1"/>
  <c r="AL233" i="1"/>
  <c r="AL231" i="1"/>
  <c r="AL229" i="1"/>
  <c r="AL227" i="1"/>
  <c r="AL225" i="1"/>
  <c r="AL223" i="1"/>
  <c r="AL221" i="1"/>
  <c r="AL219" i="1"/>
  <c r="AL217" i="1"/>
  <c r="AL215" i="1"/>
  <c r="AL213" i="1"/>
  <c r="AL211" i="1"/>
  <c r="AL209" i="1"/>
  <c r="AL207" i="1"/>
  <c r="AL205" i="1"/>
  <c r="AL203" i="1"/>
  <c r="AL201" i="1"/>
  <c r="AL199" i="1"/>
  <c r="AL197" i="1"/>
  <c r="AL195" i="1"/>
  <c r="AL193" i="1"/>
  <c r="AL191" i="1"/>
  <c r="AL189" i="1"/>
  <c r="AL187" i="1"/>
  <c r="AL185" i="1"/>
  <c r="AL183" i="1"/>
  <c r="AL181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5" i="1"/>
  <c r="AL133" i="1"/>
  <c r="AL131" i="1"/>
  <c r="AL129" i="1"/>
  <c r="AL12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9" i="1"/>
  <c r="AL17" i="1"/>
  <c r="AL15" i="1"/>
  <c r="AL13" i="1"/>
  <c r="AL11" i="1"/>
  <c r="AL8" i="1"/>
  <c r="AL6" i="1"/>
  <c r="AM3" i="1"/>
  <c r="AL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4" i="1"/>
  <c r="AL92" i="1"/>
  <c r="AL90" i="1"/>
  <c r="AL88" i="1"/>
  <c r="AL86" i="1"/>
  <c r="AL84" i="1"/>
  <c r="AL82" i="1"/>
  <c r="AL80" i="1"/>
  <c r="AL78" i="1"/>
  <c r="AL76" i="1"/>
  <c r="AL74" i="1"/>
  <c r="AL72" i="1"/>
  <c r="AL70" i="1"/>
  <c r="AL68" i="1"/>
  <c r="AL66" i="1"/>
  <c r="AL64" i="1"/>
  <c r="AL62" i="1"/>
  <c r="AL60" i="1"/>
  <c r="AL58" i="1"/>
  <c r="AL56" i="1"/>
  <c r="AL54" i="1"/>
  <c r="AL52" i="1"/>
  <c r="AL50" i="1"/>
  <c r="AL48" i="1"/>
  <c r="AL46" i="1"/>
  <c r="AL44" i="1"/>
  <c r="AL42" i="1"/>
  <c r="AL40" i="1"/>
  <c r="AL38" i="1"/>
  <c r="AL36" i="1"/>
  <c r="AL34" i="1"/>
  <c r="AL32" i="1"/>
  <c r="AL30" i="1"/>
  <c r="AL28" i="1"/>
  <c r="AL26" i="1"/>
  <c r="AL24" i="1"/>
  <c r="AL22" i="1"/>
  <c r="AL20" i="1"/>
  <c r="AL18" i="1"/>
  <c r="AL16" i="1"/>
  <c r="AL14" i="1"/>
  <c r="AL12" i="1"/>
  <c r="AL9" i="1"/>
  <c r="AL5" i="1"/>
  <c r="AM96" i="1" l="1"/>
  <c r="AM10" i="1"/>
  <c r="AQ8" i="20"/>
  <c r="G8" i="20" s="1"/>
  <c r="AQ12" i="20"/>
  <c r="G12" i="20" s="1"/>
  <c r="AQ30" i="20"/>
  <c r="G30" i="20" s="1"/>
  <c r="AQ28" i="20"/>
  <c r="G28" i="20" s="1"/>
  <c r="AQ26" i="20"/>
  <c r="G26" i="20" s="1"/>
  <c r="AQ24" i="20"/>
  <c r="G24" i="20" s="1"/>
  <c r="AQ22" i="20"/>
  <c r="G22" i="20" s="1"/>
  <c r="AQ19" i="20"/>
  <c r="G19" i="20" s="1"/>
  <c r="AQ17" i="20"/>
  <c r="G17" i="20" s="1"/>
  <c r="AQ15" i="20"/>
  <c r="G15" i="20" s="1"/>
  <c r="H15" i="20" s="1"/>
  <c r="AQ9" i="20"/>
  <c r="G9" i="20" s="1"/>
  <c r="AQ7" i="20"/>
  <c r="G7" i="20" s="1"/>
  <c r="AQ6" i="20"/>
  <c r="G6" i="20" s="1"/>
  <c r="AQ16" i="20"/>
  <c r="G16" i="20" s="1"/>
  <c r="AQ18" i="20"/>
  <c r="G18" i="20" s="1"/>
  <c r="AQ20" i="20"/>
  <c r="G20" i="20" s="1"/>
  <c r="AQ29" i="20"/>
  <c r="G29" i="20" s="1"/>
  <c r="AQ32" i="20"/>
  <c r="G32" i="20" s="1"/>
  <c r="AQ38" i="20"/>
  <c r="G38" i="20" s="1"/>
  <c r="AQ35" i="20"/>
  <c r="G35" i="20" s="1"/>
  <c r="H35" i="20" s="1"/>
  <c r="AQ31" i="20"/>
  <c r="G31" i="20" s="1"/>
  <c r="AQ21" i="20"/>
  <c r="G21" i="20" s="1"/>
  <c r="AQ23" i="20"/>
  <c r="G23" i="20" s="1"/>
  <c r="AQ25" i="20"/>
  <c r="G25" i="20" s="1"/>
  <c r="AQ27" i="20"/>
  <c r="G27" i="20" s="1"/>
  <c r="AM286" i="1"/>
  <c r="AM389" i="1"/>
  <c r="AM320" i="1"/>
  <c r="AM388" i="1"/>
  <c r="AM398" i="1"/>
  <c r="AM397" i="1"/>
  <c r="AM396" i="1"/>
  <c r="AM395" i="1"/>
  <c r="AM394" i="1"/>
  <c r="AM399" i="1"/>
  <c r="AM393" i="1"/>
  <c r="AM390" i="1"/>
  <c r="AM387" i="1"/>
  <c r="AM386" i="1"/>
  <c r="AM385" i="1"/>
  <c r="AM384" i="1"/>
  <c r="AM383" i="1"/>
  <c r="AM382" i="1"/>
  <c r="AM381" i="1"/>
  <c r="AM380" i="1"/>
  <c r="AM379" i="1"/>
  <c r="AM378" i="1"/>
  <c r="AM392" i="1"/>
  <c r="AM376" i="1"/>
  <c r="AM374" i="1"/>
  <c r="AM372" i="1"/>
  <c r="AM369" i="1"/>
  <c r="AM377" i="1"/>
  <c r="AM375" i="1"/>
  <c r="AM373" i="1"/>
  <c r="AM371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44" i="1"/>
  <c r="AM343" i="1"/>
  <c r="AM342" i="1"/>
  <c r="AM341" i="1"/>
  <c r="AM340" i="1"/>
  <c r="AM339" i="1"/>
  <c r="AM338" i="1"/>
  <c r="AM337" i="1"/>
  <c r="AM336" i="1"/>
  <c r="AM350" i="1"/>
  <c r="AM349" i="1"/>
  <c r="AM348" i="1"/>
  <c r="AM347" i="1"/>
  <c r="AM345" i="1"/>
  <c r="AM335" i="1"/>
  <c r="AM334" i="1"/>
  <c r="AM333" i="1"/>
  <c r="AM332" i="1"/>
  <c r="AM331" i="1"/>
  <c r="AM330" i="1"/>
  <c r="AM329" i="1"/>
  <c r="AM328" i="1"/>
  <c r="AM327" i="1"/>
  <c r="AM326" i="1"/>
  <c r="AM325" i="1"/>
  <c r="AM323" i="1"/>
  <c r="AM322" i="1"/>
  <c r="AM321" i="1"/>
  <c r="AM319" i="1"/>
  <c r="AM318" i="1"/>
  <c r="AM317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8" i="1"/>
  <c r="AM260" i="1"/>
  <c r="AM259" i="1"/>
  <c r="AM258" i="1"/>
  <c r="AM257" i="1"/>
  <c r="AM256" i="1"/>
  <c r="AM255" i="1"/>
  <c r="AM254" i="1"/>
  <c r="AM291" i="1"/>
  <c r="AM290" i="1"/>
  <c r="AM289" i="1"/>
  <c r="AM287" i="1"/>
  <c r="AM283" i="1"/>
  <c r="AM266" i="1"/>
  <c r="AM264" i="1"/>
  <c r="AM261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288" i="1"/>
  <c r="AM285" i="1"/>
  <c r="AM267" i="1"/>
  <c r="AM265" i="1"/>
  <c r="AM263" i="1"/>
  <c r="AM178" i="1"/>
  <c r="AM177" i="1"/>
  <c r="AM176" i="1"/>
  <c r="AM175" i="1"/>
  <c r="AM174" i="1"/>
  <c r="AM134" i="1"/>
  <c r="AM132" i="1"/>
  <c r="AM130" i="1"/>
  <c r="AM128" i="1"/>
  <c r="AM126" i="1"/>
  <c r="AM172" i="1"/>
  <c r="AM17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9" i="1"/>
  <c r="AM7" i="1"/>
  <c r="AM5" i="1"/>
  <c r="AM6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51" i="1"/>
  <c r="AM49" i="1"/>
  <c r="AM47" i="1"/>
  <c r="AM45" i="1"/>
  <c r="AM43" i="1"/>
  <c r="AM41" i="1"/>
  <c r="AM39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8" i="1"/>
  <c r="AN3" i="1"/>
  <c r="AN96" i="1" l="1"/>
  <c r="AN10" i="1"/>
  <c r="I27" i="20"/>
  <c r="J27" i="20" s="1"/>
  <c r="H27" i="20"/>
  <c r="I25" i="20"/>
  <c r="J25" i="20" s="1"/>
  <c r="H25" i="20"/>
  <c r="I21" i="20"/>
  <c r="J21" i="20" s="1"/>
  <c r="H21" i="20"/>
  <c r="H34" i="20"/>
  <c r="G34" i="20"/>
  <c r="I35" i="20"/>
  <c r="I32" i="20"/>
  <c r="J32" i="20" s="1"/>
  <c r="H32" i="20"/>
  <c r="I20" i="20"/>
  <c r="J20" i="20" s="1"/>
  <c r="H20" i="20"/>
  <c r="I16" i="20"/>
  <c r="J16" i="20" s="1"/>
  <c r="H16" i="20"/>
  <c r="H7" i="20"/>
  <c r="I7" i="20"/>
  <c r="J7" i="20" s="1"/>
  <c r="I15" i="20"/>
  <c r="G14" i="20"/>
  <c r="H19" i="20"/>
  <c r="I19" i="20"/>
  <c r="J19" i="20" s="1"/>
  <c r="I24" i="20"/>
  <c r="J24" i="20" s="1"/>
  <c r="H24" i="20"/>
  <c r="I28" i="20"/>
  <c r="J28" i="20" s="1"/>
  <c r="H28" i="20"/>
  <c r="G11" i="20"/>
  <c r="H12" i="20"/>
  <c r="H11" i="20" s="1"/>
  <c r="I12" i="20"/>
  <c r="I23" i="20"/>
  <c r="J23" i="20" s="1"/>
  <c r="H23" i="20"/>
  <c r="I31" i="20"/>
  <c r="J31" i="20" s="1"/>
  <c r="H31" i="20"/>
  <c r="H38" i="20"/>
  <c r="H37" i="20" s="1"/>
  <c r="I38" i="20"/>
  <c r="G37" i="20"/>
  <c r="I29" i="20"/>
  <c r="J29" i="20" s="1"/>
  <c r="H29" i="20"/>
  <c r="I18" i="20"/>
  <c r="J18" i="20" s="1"/>
  <c r="H18" i="20"/>
  <c r="H6" i="20"/>
  <c r="I6" i="20"/>
  <c r="G5" i="20"/>
  <c r="H9" i="20"/>
  <c r="I9" i="20"/>
  <c r="J9" i="20" s="1"/>
  <c r="H17" i="20"/>
  <c r="I17" i="20"/>
  <c r="J17" i="20" s="1"/>
  <c r="I22" i="20"/>
  <c r="J22" i="20" s="1"/>
  <c r="H22" i="20"/>
  <c r="I26" i="20"/>
  <c r="J26" i="20" s="1"/>
  <c r="H26" i="20"/>
  <c r="H30" i="20"/>
  <c r="I30" i="20"/>
  <c r="J30" i="20" s="1"/>
  <c r="H8" i="20"/>
  <c r="I8" i="20"/>
  <c r="J8" i="20" s="1"/>
  <c r="AN286" i="1"/>
  <c r="AN320" i="1"/>
  <c r="AN389" i="1"/>
  <c r="AN388" i="1"/>
  <c r="AN399" i="1"/>
  <c r="AN397" i="1"/>
  <c r="AN395" i="1"/>
  <c r="AN398" i="1"/>
  <c r="AN396" i="1"/>
  <c r="AN394" i="1"/>
  <c r="AN393" i="1"/>
  <c r="AN392" i="1"/>
  <c r="AN390" i="1"/>
  <c r="AN387" i="1"/>
  <c r="AN385" i="1"/>
  <c r="AN383" i="1"/>
  <c r="AN381" i="1"/>
  <c r="AN379" i="1"/>
  <c r="AN386" i="1"/>
  <c r="AN384" i="1"/>
  <c r="AN382" i="1"/>
  <c r="AN380" i="1"/>
  <c r="AN378" i="1"/>
  <c r="AN377" i="1"/>
  <c r="AN376" i="1"/>
  <c r="AN375" i="1"/>
  <c r="AN374" i="1"/>
  <c r="AN373" i="1"/>
  <c r="AN372" i="1"/>
  <c r="AN371" i="1"/>
  <c r="AN369" i="1"/>
  <c r="AN367" i="1"/>
  <c r="AN365" i="1"/>
  <c r="AN363" i="1"/>
  <c r="AN361" i="1"/>
  <c r="AN359" i="1"/>
  <c r="AN357" i="1"/>
  <c r="AN355" i="1"/>
  <c r="AN353" i="1"/>
  <c r="AN351" i="1"/>
  <c r="AN350" i="1"/>
  <c r="AN349" i="1"/>
  <c r="AN348" i="1"/>
  <c r="AN347" i="1"/>
  <c r="AN345" i="1"/>
  <c r="AN368" i="1"/>
  <c r="AN366" i="1"/>
  <c r="AN364" i="1"/>
  <c r="AN362" i="1"/>
  <c r="AN360" i="1"/>
  <c r="AN358" i="1"/>
  <c r="AN356" i="1"/>
  <c r="AN354" i="1"/>
  <c r="AN352" i="1"/>
  <c r="AN344" i="1"/>
  <c r="AN342" i="1"/>
  <c r="AN340" i="1"/>
  <c r="AN338" i="1"/>
  <c r="AN336" i="1"/>
  <c r="AN343" i="1"/>
  <c r="AN341" i="1"/>
  <c r="AN339" i="1"/>
  <c r="AN337" i="1"/>
  <c r="AN335" i="1"/>
  <c r="AN334" i="1"/>
  <c r="AN333" i="1"/>
  <c r="AN332" i="1"/>
  <c r="AN331" i="1"/>
  <c r="AN330" i="1"/>
  <c r="AN329" i="1"/>
  <c r="AN328" i="1"/>
  <c r="AN327" i="1"/>
  <c r="AN326" i="1"/>
  <c r="AN325" i="1"/>
  <c r="AN323" i="1"/>
  <c r="AN322" i="1"/>
  <c r="AN321" i="1"/>
  <c r="AN319" i="1"/>
  <c r="AN318" i="1"/>
  <c r="AN317" i="1"/>
  <c r="AN315" i="1"/>
  <c r="AN313" i="1"/>
  <c r="AN311" i="1"/>
  <c r="AN309" i="1"/>
  <c r="AN307" i="1"/>
  <c r="AN305" i="1"/>
  <c r="AN303" i="1"/>
  <c r="AN301" i="1"/>
  <c r="AN299" i="1"/>
  <c r="AN297" i="1"/>
  <c r="AN295" i="1"/>
  <c r="AN293" i="1"/>
  <c r="AN291" i="1"/>
  <c r="AN290" i="1"/>
  <c r="AN289" i="1"/>
  <c r="AN288" i="1"/>
  <c r="AN287" i="1"/>
  <c r="AN285" i="1"/>
  <c r="AN283" i="1"/>
  <c r="AN267" i="1"/>
  <c r="AN266" i="1"/>
  <c r="AN265" i="1"/>
  <c r="AN264" i="1"/>
  <c r="AN263" i="1"/>
  <c r="AN261" i="1"/>
  <c r="AN314" i="1"/>
  <c r="AN312" i="1"/>
  <c r="AN310" i="1"/>
  <c r="AN308" i="1"/>
  <c r="AN306" i="1"/>
  <c r="AN304" i="1"/>
  <c r="AN302" i="1"/>
  <c r="AN300" i="1"/>
  <c r="AN298" i="1"/>
  <c r="AN296" i="1"/>
  <c r="AN294" i="1"/>
  <c r="AN292" i="1"/>
  <c r="AN281" i="1"/>
  <c r="AN279" i="1"/>
  <c r="AN277" i="1"/>
  <c r="AN275" i="1"/>
  <c r="AN273" i="1"/>
  <c r="AN271" i="1"/>
  <c r="AN268" i="1"/>
  <c r="AN259" i="1"/>
  <c r="AN257" i="1"/>
  <c r="AN255" i="1"/>
  <c r="AN282" i="1"/>
  <c r="AN280" i="1"/>
  <c r="AN278" i="1"/>
  <c r="AN276" i="1"/>
  <c r="AN274" i="1"/>
  <c r="AN272" i="1"/>
  <c r="AN270" i="1"/>
  <c r="AN258" i="1"/>
  <c r="AN254" i="1"/>
  <c r="AN253" i="1"/>
  <c r="AN251" i="1"/>
  <c r="AN249" i="1"/>
  <c r="AN247" i="1"/>
  <c r="AN245" i="1"/>
  <c r="AN243" i="1"/>
  <c r="AN241" i="1"/>
  <c r="AN239" i="1"/>
  <c r="AN237" i="1"/>
  <c r="AN235" i="1"/>
  <c r="AN233" i="1"/>
  <c r="AN231" i="1"/>
  <c r="AN229" i="1"/>
  <c r="AN227" i="1"/>
  <c r="AN225" i="1"/>
  <c r="AN223" i="1"/>
  <c r="AN221" i="1"/>
  <c r="AN219" i="1"/>
  <c r="AN217" i="1"/>
  <c r="AN215" i="1"/>
  <c r="AN213" i="1"/>
  <c r="AN211" i="1"/>
  <c r="AN209" i="1"/>
  <c r="AN207" i="1"/>
  <c r="AN205" i="1"/>
  <c r="AN203" i="1"/>
  <c r="AN201" i="1"/>
  <c r="AN199" i="1"/>
  <c r="AN197" i="1"/>
  <c r="AN195" i="1"/>
  <c r="AN193" i="1"/>
  <c r="AN191" i="1"/>
  <c r="AN189" i="1"/>
  <c r="AN187" i="1"/>
  <c r="AN185" i="1"/>
  <c r="AN183" i="1"/>
  <c r="AN181" i="1"/>
  <c r="AN179" i="1"/>
  <c r="AN260" i="1"/>
  <c r="AN256" i="1"/>
  <c r="AN252" i="1"/>
  <c r="AN250" i="1"/>
  <c r="AN248" i="1"/>
  <c r="AN246" i="1"/>
  <c r="AN244" i="1"/>
  <c r="AN242" i="1"/>
  <c r="AN240" i="1"/>
  <c r="AN238" i="1"/>
  <c r="AN236" i="1"/>
  <c r="AN234" i="1"/>
  <c r="AN232" i="1"/>
  <c r="AN230" i="1"/>
  <c r="AN228" i="1"/>
  <c r="AN226" i="1"/>
  <c r="AN224" i="1"/>
  <c r="AN222" i="1"/>
  <c r="AN220" i="1"/>
  <c r="AN218" i="1"/>
  <c r="AN216" i="1"/>
  <c r="AN214" i="1"/>
  <c r="AN212" i="1"/>
  <c r="AN210" i="1"/>
  <c r="AN208" i="1"/>
  <c r="AN206" i="1"/>
  <c r="AN204" i="1"/>
  <c r="AN202" i="1"/>
  <c r="AN200" i="1"/>
  <c r="AN198" i="1"/>
  <c r="AN196" i="1"/>
  <c r="AN194" i="1"/>
  <c r="AN192" i="1"/>
  <c r="AN190" i="1"/>
  <c r="AN188" i="1"/>
  <c r="AN186" i="1"/>
  <c r="AN184" i="1"/>
  <c r="AN182" i="1"/>
  <c r="AN180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5" i="1"/>
  <c r="AN133" i="1"/>
  <c r="AN131" i="1"/>
  <c r="AN129" i="1"/>
  <c r="AN127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9" i="1"/>
  <c r="AN17" i="1"/>
  <c r="AN15" i="1"/>
  <c r="AN13" i="1"/>
  <c r="AN11" i="1"/>
  <c r="AN8" i="1"/>
  <c r="AN6" i="1"/>
  <c r="AO3" i="1"/>
  <c r="AN7" i="1"/>
  <c r="AN134" i="1"/>
  <c r="AN132" i="1"/>
  <c r="AN130" i="1"/>
  <c r="AN128" i="1"/>
  <c r="AN126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70" i="1"/>
  <c r="AN68" i="1"/>
  <c r="AN66" i="1"/>
  <c r="AN64" i="1"/>
  <c r="AN62" i="1"/>
  <c r="AN60" i="1"/>
  <c r="AN58" i="1"/>
  <c r="AN56" i="1"/>
  <c r="AN54" i="1"/>
  <c r="AN52" i="1"/>
  <c r="AN50" i="1"/>
  <c r="AN48" i="1"/>
  <c r="AN46" i="1"/>
  <c r="AN44" i="1"/>
  <c r="AN42" i="1"/>
  <c r="AN40" i="1"/>
  <c r="AN38" i="1"/>
  <c r="AN36" i="1"/>
  <c r="AN34" i="1"/>
  <c r="AN32" i="1"/>
  <c r="AN30" i="1"/>
  <c r="AN28" i="1"/>
  <c r="AN26" i="1"/>
  <c r="AN24" i="1"/>
  <c r="AN22" i="1"/>
  <c r="AN20" i="1"/>
  <c r="AN18" i="1"/>
  <c r="AN16" i="1"/>
  <c r="AN14" i="1"/>
  <c r="AN12" i="1"/>
  <c r="AN9" i="1"/>
  <c r="AN5" i="1"/>
  <c r="AO96" i="1" l="1"/>
  <c r="AO10" i="1"/>
  <c r="J6" i="20"/>
  <c r="J5" i="20" s="1"/>
  <c r="I5" i="20"/>
  <c r="J15" i="20"/>
  <c r="J14" i="20" s="1"/>
  <c r="I14" i="20"/>
  <c r="H5" i="20"/>
  <c r="I37" i="20"/>
  <c r="J38" i="20"/>
  <c r="J37" i="20" s="1"/>
  <c r="I11" i="20"/>
  <c r="J12" i="20"/>
  <c r="J11" i="20" s="1"/>
  <c r="H14" i="20"/>
  <c r="J34" i="20"/>
  <c r="I34" i="20"/>
  <c r="AO286" i="1"/>
  <c r="AO389" i="1"/>
  <c r="AO320" i="1"/>
  <c r="AO388" i="1"/>
  <c r="AO398" i="1"/>
  <c r="AO397" i="1"/>
  <c r="AO396" i="1"/>
  <c r="AO395" i="1"/>
  <c r="AO394" i="1"/>
  <c r="AO399" i="1"/>
  <c r="AO392" i="1"/>
  <c r="AO387" i="1"/>
  <c r="AO386" i="1"/>
  <c r="AO385" i="1"/>
  <c r="AO384" i="1"/>
  <c r="AO383" i="1"/>
  <c r="AO382" i="1"/>
  <c r="AO381" i="1"/>
  <c r="AO380" i="1"/>
  <c r="AO379" i="1"/>
  <c r="AO378" i="1"/>
  <c r="AO393" i="1"/>
  <c r="AO390" i="1"/>
  <c r="AO377" i="1"/>
  <c r="AO375" i="1"/>
  <c r="AO373" i="1"/>
  <c r="AO371" i="1"/>
  <c r="AO369" i="1"/>
  <c r="AO376" i="1"/>
  <c r="AO374" i="1"/>
  <c r="AO372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44" i="1"/>
  <c r="AO343" i="1"/>
  <c r="AO342" i="1"/>
  <c r="AO341" i="1"/>
  <c r="AO340" i="1"/>
  <c r="AO339" i="1"/>
  <c r="AO338" i="1"/>
  <c r="AO337" i="1"/>
  <c r="AO336" i="1"/>
  <c r="AO350" i="1"/>
  <c r="AO349" i="1"/>
  <c r="AO348" i="1"/>
  <c r="AO347" i="1"/>
  <c r="AO345" i="1"/>
  <c r="AO335" i="1"/>
  <c r="AO334" i="1"/>
  <c r="AO333" i="1"/>
  <c r="AO332" i="1"/>
  <c r="AO331" i="1"/>
  <c r="AO330" i="1"/>
  <c r="AO329" i="1"/>
  <c r="AO328" i="1"/>
  <c r="AO327" i="1"/>
  <c r="AO326" i="1"/>
  <c r="AO325" i="1"/>
  <c r="AO323" i="1"/>
  <c r="AO322" i="1"/>
  <c r="AO321" i="1"/>
  <c r="AO319" i="1"/>
  <c r="AO318" i="1"/>
  <c r="AO317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8" i="1"/>
  <c r="AO260" i="1"/>
  <c r="AO259" i="1"/>
  <c r="AO258" i="1"/>
  <c r="AO257" i="1"/>
  <c r="AO256" i="1"/>
  <c r="AO255" i="1"/>
  <c r="AO254" i="1"/>
  <c r="AO291" i="1"/>
  <c r="AO290" i="1"/>
  <c r="AO288" i="1"/>
  <c r="AO285" i="1"/>
  <c r="AO267" i="1"/>
  <c r="AO265" i="1"/>
  <c r="AO263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289" i="1"/>
  <c r="AO287" i="1"/>
  <c r="AO283" i="1"/>
  <c r="AO266" i="1"/>
  <c r="AO264" i="1"/>
  <c r="AO261" i="1"/>
  <c r="AO178" i="1"/>
  <c r="AO177" i="1"/>
  <c r="AO176" i="1"/>
  <c r="AO175" i="1"/>
  <c r="AO174" i="1"/>
  <c r="AO134" i="1"/>
  <c r="AO132" i="1"/>
  <c r="AO130" i="1"/>
  <c r="AO128" i="1"/>
  <c r="AO126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8" i="1"/>
  <c r="AO16" i="1"/>
  <c r="AO14" i="1"/>
  <c r="AO12" i="1"/>
  <c r="AO9" i="1"/>
  <c r="AO7" i="1"/>
  <c r="AO5" i="1"/>
  <c r="AO6" i="1"/>
  <c r="AO172" i="1"/>
  <c r="AO17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5" i="1"/>
  <c r="AO93" i="1"/>
  <c r="AO91" i="1"/>
  <c r="AO89" i="1"/>
  <c r="AO87" i="1"/>
  <c r="AO85" i="1"/>
  <c r="AO83" i="1"/>
  <c r="AO81" i="1"/>
  <c r="AO79" i="1"/>
  <c r="AO77" i="1"/>
  <c r="AO75" i="1"/>
  <c r="AO73" i="1"/>
  <c r="AO71" i="1"/>
  <c r="AO69" i="1"/>
  <c r="AO67" i="1"/>
  <c r="AO65" i="1"/>
  <c r="AO63" i="1"/>
  <c r="AO61" i="1"/>
  <c r="AO59" i="1"/>
  <c r="AO57" i="1"/>
  <c r="AO55" i="1"/>
  <c r="AO53" i="1"/>
  <c r="AO51" i="1"/>
  <c r="AO49" i="1"/>
  <c r="AO47" i="1"/>
  <c r="AO45" i="1"/>
  <c r="AO43" i="1"/>
  <c r="AO41" i="1"/>
  <c r="AO39" i="1"/>
  <c r="AO37" i="1"/>
  <c r="AO35" i="1"/>
  <c r="AO33" i="1"/>
  <c r="AO31" i="1"/>
  <c r="AO29" i="1"/>
  <c r="AO27" i="1"/>
  <c r="AO25" i="1"/>
  <c r="AO23" i="1"/>
  <c r="AO21" i="1"/>
  <c r="AO19" i="1"/>
  <c r="AO17" i="1"/>
  <c r="AO15" i="1"/>
  <c r="AO13" i="1"/>
  <c r="AO11" i="1"/>
  <c r="AO8" i="1"/>
  <c r="AP3" i="1"/>
  <c r="H40" i="20" l="1"/>
  <c r="AP96" i="1"/>
  <c r="G96" i="1" s="1"/>
  <c r="AP10" i="1"/>
  <c r="G10" i="1" s="1"/>
  <c r="J40" i="20"/>
  <c r="AP286" i="1"/>
  <c r="AP320" i="1"/>
  <c r="AP389" i="1"/>
  <c r="AP388" i="1"/>
  <c r="AP399" i="1"/>
  <c r="AP398" i="1"/>
  <c r="AP396" i="1"/>
  <c r="AP394" i="1"/>
  <c r="AP397" i="1"/>
  <c r="AP395" i="1"/>
  <c r="AP393" i="1"/>
  <c r="AP392" i="1"/>
  <c r="AP390" i="1"/>
  <c r="AP386" i="1"/>
  <c r="AP384" i="1"/>
  <c r="AP382" i="1"/>
  <c r="AP380" i="1"/>
  <c r="AP378" i="1"/>
  <c r="AP387" i="1"/>
  <c r="AP385" i="1"/>
  <c r="AP383" i="1"/>
  <c r="AP381" i="1"/>
  <c r="AP379" i="1"/>
  <c r="AP377" i="1"/>
  <c r="AP376" i="1"/>
  <c r="AP375" i="1"/>
  <c r="AP374" i="1"/>
  <c r="AP373" i="1"/>
  <c r="AP372" i="1"/>
  <c r="AP371" i="1"/>
  <c r="AP369" i="1"/>
  <c r="AP368" i="1"/>
  <c r="AP366" i="1"/>
  <c r="AP364" i="1"/>
  <c r="AP362" i="1"/>
  <c r="AP360" i="1"/>
  <c r="AP358" i="1"/>
  <c r="AP356" i="1"/>
  <c r="AP354" i="1"/>
  <c r="AP352" i="1"/>
  <c r="AP350" i="1"/>
  <c r="AP349" i="1"/>
  <c r="AP348" i="1"/>
  <c r="AP347" i="1"/>
  <c r="AP345" i="1"/>
  <c r="AP367" i="1"/>
  <c r="AP365" i="1"/>
  <c r="AP363" i="1"/>
  <c r="AP361" i="1"/>
  <c r="AP359" i="1"/>
  <c r="AP357" i="1"/>
  <c r="AP355" i="1"/>
  <c r="AP353" i="1"/>
  <c r="AP351" i="1"/>
  <c r="AP343" i="1"/>
  <c r="AP341" i="1"/>
  <c r="AP339" i="1"/>
  <c r="AP337" i="1"/>
  <c r="AP344" i="1"/>
  <c r="AP342" i="1"/>
  <c r="AP340" i="1"/>
  <c r="AP338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3" i="1"/>
  <c r="AP322" i="1"/>
  <c r="AP321" i="1"/>
  <c r="AP319" i="1"/>
  <c r="AP318" i="1"/>
  <c r="AP317" i="1"/>
  <c r="AP315" i="1"/>
  <c r="AP314" i="1"/>
  <c r="AP312" i="1"/>
  <c r="AP310" i="1"/>
  <c r="AP308" i="1"/>
  <c r="AP306" i="1"/>
  <c r="AP304" i="1"/>
  <c r="AP302" i="1"/>
  <c r="AP300" i="1"/>
  <c r="AP298" i="1"/>
  <c r="AP296" i="1"/>
  <c r="AP294" i="1"/>
  <c r="AP292" i="1"/>
  <c r="AP291" i="1"/>
  <c r="AP290" i="1"/>
  <c r="AP289" i="1"/>
  <c r="AP288" i="1"/>
  <c r="AP287" i="1"/>
  <c r="AP285" i="1"/>
  <c r="AP283" i="1"/>
  <c r="AP267" i="1"/>
  <c r="AP266" i="1"/>
  <c r="AP265" i="1"/>
  <c r="AP264" i="1"/>
  <c r="AP263" i="1"/>
  <c r="AP261" i="1"/>
  <c r="AP313" i="1"/>
  <c r="AP311" i="1"/>
  <c r="AP309" i="1"/>
  <c r="AP307" i="1"/>
  <c r="AP305" i="1"/>
  <c r="AP303" i="1"/>
  <c r="AP301" i="1"/>
  <c r="AP299" i="1"/>
  <c r="AP297" i="1"/>
  <c r="AP295" i="1"/>
  <c r="AP293" i="1"/>
  <c r="AP282" i="1"/>
  <c r="AP280" i="1"/>
  <c r="AP278" i="1"/>
  <c r="AP276" i="1"/>
  <c r="AP274" i="1"/>
  <c r="AP272" i="1"/>
  <c r="AP270" i="1"/>
  <c r="AP260" i="1"/>
  <c r="AP258" i="1"/>
  <c r="AP256" i="1"/>
  <c r="AP254" i="1"/>
  <c r="AP281" i="1"/>
  <c r="AP279" i="1"/>
  <c r="AP277" i="1"/>
  <c r="AP275" i="1"/>
  <c r="AP273" i="1"/>
  <c r="AP271" i="1"/>
  <c r="AP268" i="1"/>
  <c r="AP259" i="1"/>
  <c r="AP255" i="1"/>
  <c r="AP252" i="1"/>
  <c r="AP250" i="1"/>
  <c r="AP248" i="1"/>
  <c r="AP246" i="1"/>
  <c r="AP244" i="1"/>
  <c r="AP242" i="1"/>
  <c r="AP240" i="1"/>
  <c r="AP238" i="1"/>
  <c r="AP236" i="1"/>
  <c r="AP234" i="1"/>
  <c r="AP232" i="1"/>
  <c r="AP230" i="1"/>
  <c r="AP228" i="1"/>
  <c r="AP226" i="1"/>
  <c r="AP224" i="1"/>
  <c r="AP222" i="1"/>
  <c r="AP220" i="1"/>
  <c r="AP218" i="1"/>
  <c r="AP216" i="1"/>
  <c r="AP214" i="1"/>
  <c r="AP212" i="1"/>
  <c r="AP210" i="1"/>
  <c r="AP208" i="1"/>
  <c r="AP206" i="1"/>
  <c r="AP204" i="1"/>
  <c r="AP202" i="1"/>
  <c r="AP200" i="1"/>
  <c r="AP198" i="1"/>
  <c r="AP196" i="1"/>
  <c r="AP194" i="1"/>
  <c r="AP192" i="1"/>
  <c r="AP190" i="1"/>
  <c r="AP188" i="1"/>
  <c r="AP186" i="1"/>
  <c r="AP184" i="1"/>
  <c r="AP182" i="1"/>
  <c r="AP180" i="1"/>
  <c r="AP257" i="1"/>
  <c r="AP253" i="1"/>
  <c r="AP251" i="1"/>
  <c r="AP249" i="1"/>
  <c r="AP247" i="1"/>
  <c r="AP245" i="1"/>
  <c r="AP243" i="1"/>
  <c r="AP241" i="1"/>
  <c r="AP239" i="1"/>
  <c r="AP237" i="1"/>
  <c r="AP235" i="1"/>
  <c r="AP233" i="1"/>
  <c r="AP231" i="1"/>
  <c r="AP229" i="1"/>
  <c r="AP227" i="1"/>
  <c r="AP225" i="1"/>
  <c r="AP223" i="1"/>
  <c r="AP221" i="1"/>
  <c r="AP219" i="1"/>
  <c r="AP217" i="1"/>
  <c r="AP215" i="1"/>
  <c r="AP213" i="1"/>
  <c r="AP211" i="1"/>
  <c r="AP209" i="1"/>
  <c r="AP207" i="1"/>
  <c r="AP205" i="1"/>
  <c r="AP203" i="1"/>
  <c r="AP201" i="1"/>
  <c r="AP199" i="1"/>
  <c r="AP197" i="1"/>
  <c r="AP195" i="1"/>
  <c r="AP193" i="1"/>
  <c r="AP191" i="1"/>
  <c r="AP189" i="1"/>
  <c r="AP187" i="1"/>
  <c r="AP185" i="1"/>
  <c r="AP183" i="1"/>
  <c r="AP181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5" i="1"/>
  <c r="AP133" i="1"/>
  <c r="AP131" i="1"/>
  <c r="AP129" i="1"/>
  <c r="AP127" i="1"/>
  <c r="AP134" i="1"/>
  <c r="AP132" i="1"/>
  <c r="AP130" i="1"/>
  <c r="AP128" i="1"/>
  <c r="AP126" i="1"/>
  <c r="AP124" i="1"/>
  <c r="AP122" i="1"/>
  <c r="AP120" i="1"/>
  <c r="AP118" i="1"/>
  <c r="AP116" i="1"/>
  <c r="AP114" i="1"/>
  <c r="AP112" i="1"/>
  <c r="AP110" i="1"/>
  <c r="AP108" i="1"/>
  <c r="AP106" i="1"/>
  <c r="AP104" i="1"/>
  <c r="AP102" i="1"/>
  <c r="AP100" i="1"/>
  <c r="AP98" i="1"/>
  <c r="AP95" i="1"/>
  <c r="AP93" i="1"/>
  <c r="AP91" i="1"/>
  <c r="AP89" i="1"/>
  <c r="AP87" i="1"/>
  <c r="AP85" i="1"/>
  <c r="AP83" i="1"/>
  <c r="AP81" i="1"/>
  <c r="AP79" i="1"/>
  <c r="AP77" i="1"/>
  <c r="AP75" i="1"/>
  <c r="AP73" i="1"/>
  <c r="AP71" i="1"/>
  <c r="AP69" i="1"/>
  <c r="AP67" i="1"/>
  <c r="AP65" i="1"/>
  <c r="AP63" i="1"/>
  <c r="AP61" i="1"/>
  <c r="AP59" i="1"/>
  <c r="AP57" i="1"/>
  <c r="AP55" i="1"/>
  <c r="AP53" i="1"/>
  <c r="AP51" i="1"/>
  <c r="AP49" i="1"/>
  <c r="AP47" i="1"/>
  <c r="AP45" i="1"/>
  <c r="AP43" i="1"/>
  <c r="AP41" i="1"/>
  <c r="AP39" i="1"/>
  <c r="AP37" i="1"/>
  <c r="AP35" i="1"/>
  <c r="AP33" i="1"/>
  <c r="AP31" i="1"/>
  <c r="AP29" i="1"/>
  <c r="AP27" i="1"/>
  <c r="AP25" i="1"/>
  <c r="AP23" i="1"/>
  <c r="AP21" i="1"/>
  <c r="AP19" i="1"/>
  <c r="AP17" i="1"/>
  <c r="AP15" i="1"/>
  <c r="AP13" i="1"/>
  <c r="AP11" i="1"/>
  <c r="AP8" i="1"/>
  <c r="AP6" i="1"/>
  <c r="AP7" i="1"/>
  <c r="AP125" i="1"/>
  <c r="AP123" i="1"/>
  <c r="AP121" i="1"/>
  <c r="AP119" i="1"/>
  <c r="AP117" i="1"/>
  <c r="AP115" i="1"/>
  <c r="AP113" i="1"/>
  <c r="AP111" i="1"/>
  <c r="AP109" i="1"/>
  <c r="AP107" i="1"/>
  <c r="AP105" i="1"/>
  <c r="AP103" i="1"/>
  <c r="AP101" i="1"/>
  <c r="AP99" i="1"/>
  <c r="AP97" i="1"/>
  <c r="AP94" i="1"/>
  <c r="AP92" i="1"/>
  <c r="AP90" i="1"/>
  <c r="AP88" i="1"/>
  <c r="AP86" i="1"/>
  <c r="AP84" i="1"/>
  <c r="AP82" i="1"/>
  <c r="AP80" i="1"/>
  <c r="AP78" i="1"/>
  <c r="AP76" i="1"/>
  <c r="AP74" i="1"/>
  <c r="AP72" i="1"/>
  <c r="AP70" i="1"/>
  <c r="AP68" i="1"/>
  <c r="AP66" i="1"/>
  <c r="AP64" i="1"/>
  <c r="AP62" i="1"/>
  <c r="AP60" i="1"/>
  <c r="AP58" i="1"/>
  <c r="AP56" i="1"/>
  <c r="AP54" i="1"/>
  <c r="AP52" i="1"/>
  <c r="AP50" i="1"/>
  <c r="AP48" i="1"/>
  <c r="AP46" i="1"/>
  <c r="AP44" i="1"/>
  <c r="AP42" i="1"/>
  <c r="AP40" i="1"/>
  <c r="AP38" i="1"/>
  <c r="AP36" i="1"/>
  <c r="AP34" i="1"/>
  <c r="AP32" i="1"/>
  <c r="AP30" i="1"/>
  <c r="AP28" i="1"/>
  <c r="AP26" i="1"/>
  <c r="AP24" i="1"/>
  <c r="AP22" i="1"/>
  <c r="AP20" i="1"/>
  <c r="AP18" i="1"/>
  <c r="AP16" i="1"/>
  <c r="AP14" i="1"/>
  <c r="AP12" i="1"/>
  <c r="AP9" i="1"/>
  <c r="AP5" i="1"/>
  <c r="I10" i="1" l="1"/>
  <c r="H10" i="1"/>
  <c r="J10" i="1" s="1"/>
  <c r="I96" i="1"/>
  <c r="H96" i="1"/>
  <c r="J96" i="1" s="1"/>
  <c r="D44" i="26"/>
  <c r="AQ286" i="1"/>
  <c r="G286" i="1" s="1"/>
  <c r="AQ389" i="1"/>
  <c r="G389" i="1" s="1"/>
  <c r="AQ320" i="1"/>
  <c r="G320" i="1" s="1"/>
  <c r="AQ388" i="1"/>
  <c r="G388" i="1" s="1"/>
  <c r="AQ398" i="1"/>
  <c r="G398" i="1" s="1"/>
  <c r="I398" i="1" s="1"/>
  <c r="AQ397" i="1"/>
  <c r="G397" i="1" s="1"/>
  <c r="AQ396" i="1"/>
  <c r="G396" i="1" s="1"/>
  <c r="AQ395" i="1"/>
  <c r="G395" i="1" s="1"/>
  <c r="AQ394" i="1"/>
  <c r="G394" i="1" s="1"/>
  <c r="AQ399" i="1"/>
  <c r="AQ393" i="1"/>
  <c r="G393" i="1" s="1"/>
  <c r="AQ390" i="1"/>
  <c r="AQ387" i="1"/>
  <c r="G387" i="1" s="1"/>
  <c r="AQ386" i="1"/>
  <c r="G386" i="1" s="1"/>
  <c r="AQ385" i="1"/>
  <c r="G385" i="1" s="1"/>
  <c r="AQ384" i="1"/>
  <c r="G384" i="1" s="1"/>
  <c r="AQ383" i="1"/>
  <c r="G383" i="1" s="1"/>
  <c r="AQ382" i="1"/>
  <c r="G382" i="1" s="1"/>
  <c r="I382" i="1" s="1"/>
  <c r="AQ381" i="1"/>
  <c r="G381" i="1" s="1"/>
  <c r="AQ380" i="1"/>
  <c r="G380" i="1" s="1"/>
  <c r="AQ379" i="1"/>
  <c r="G379" i="1" s="1"/>
  <c r="AQ378" i="1"/>
  <c r="G378" i="1" s="1"/>
  <c r="AQ392" i="1"/>
  <c r="G392" i="1" s="1"/>
  <c r="AQ376" i="1"/>
  <c r="G376" i="1" s="1"/>
  <c r="AQ374" i="1"/>
  <c r="G374" i="1" s="1"/>
  <c r="AQ372" i="1"/>
  <c r="G372" i="1" s="1"/>
  <c r="AQ369" i="1"/>
  <c r="AQ377" i="1"/>
  <c r="G377" i="1" s="1"/>
  <c r="AQ375" i="1"/>
  <c r="G375" i="1" s="1"/>
  <c r="AQ373" i="1"/>
  <c r="G373" i="1" s="1"/>
  <c r="AQ371" i="1"/>
  <c r="G371" i="1" s="1"/>
  <c r="AQ368" i="1"/>
  <c r="G368" i="1" s="1"/>
  <c r="AQ367" i="1"/>
  <c r="G367" i="1" s="1"/>
  <c r="AQ366" i="1"/>
  <c r="G366" i="1" s="1"/>
  <c r="AQ365" i="1"/>
  <c r="G365" i="1" s="1"/>
  <c r="AQ364" i="1"/>
  <c r="G364" i="1" s="1"/>
  <c r="AQ363" i="1"/>
  <c r="G363" i="1" s="1"/>
  <c r="AQ362" i="1"/>
  <c r="G362" i="1" s="1"/>
  <c r="AQ361" i="1"/>
  <c r="G361" i="1" s="1"/>
  <c r="AQ360" i="1"/>
  <c r="G360" i="1" s="1"/>
  <c r="AQ359" i="1"/>
  <c r="G359" i="1" s="1"/>
  <c r="AQ358" i="1"/>
  <c r="G358" i="1" s="1"/>
  <c r="AQ357" i="1"/>
  <c r="G357" i="1" s="1"/>
  <c r="AQ356" i="1"/>
  <c r="G356" i="1" s="1"/>
  <c r="AQ355" i="1"/>
  <c r="G355" i="1" s="1"/>
  <c r="AQ354" i="1"/>
  <c r="G354" i="1" s="1"/>
  <c r="AQ353" i="1"/>
  <c r="G353" i="1" s="1"/>
  <c r="AQ352" i="1"/>
  <c r="G352" i="1" s="1"/>
  <c r="AQ351" i="1"/>
  <c r="G351" i="1" s="1"/>
  <c r="AQ344" i="1"/>
  <c r="G344" i="1" s="1"/>
  <c r="AQ343" i="1"/>
  <c r="G343" i="1" s="1"/>
  <c r="AQ342" i="1"/>
  <c r="G342" i="1" s="1"/>
  <c r="AQ341" i="1"/>
  <c r="G341" i="1" s="1"/>
  <c r="AQ340" i="1"/>
  <c r="G340" i="1" s="1"/>
  <c r="AQ339" i="1"/>
  <c r="G339" i="1" s="1"/>
  <c r="AQ338" i="1"/>
  <c r="G338" i="1" s="1"/>
  <c r="AQ337" i="1"/>
  <c r="G337" i="1" s="1"/>
  <c r="AQ336" i="1"/>
  <c r="G336" i="1" s="1"/>
  <c r="AQ350" i="1"/>
  <c r="G350" i="1" s="1"/>
  <c r="AQ349" i="1"/>
  <c r="G349" i="1" s="1"/>
  <c r="AQ348" i="1"/>
  <c r="G348" i="1" s="1"/>
  <c r="AQ347" i="1"/>
  <c r="G347" i="1" s="1"/>
  <c r="AQ345" i="1"/>
  <c r="AQ335" i="1"/>
  <c r="G335" i="1" s="1"/>
  <c r="AQ334" i="1"/>
  <c r="G334" i="1" s="1"/>
  <c r="AQ333" i="1"/>
  <c r="G333" i="1" s="1"/>
  <c r="AQ332" i="1"/>
  <c r="G332" i="1" s="1"/>
  <c r="AQ331" i="1"/>
  <c r="G331" i="1" s="1"/>
  <c r="AQ330" i="1"/>
  <c r="G330" i="1" s="1"/>
  <c r="AQ329" i="1"/>
  <c r="G329" i="1" s="1"/>
  <c r="AQ328" i="1"/>
  <c r="G328" i="1" s="1"/>
  <c r="AQ327" i="1"/>
  <c r="G327" i="1" s="1"/>
  <c r="AQ326" i="1"/>
  <c r="G326" i="1" s="1"/>
  <c r="AQ325" i="1"/>
  <c r="G325" i="1" s="1"/>
  <c r="AQ323" i="1"/>
  <c r="AQ322" i="1"/>
  <c r="G322" i="1" s="1"/>
  <c r="AQ321" i="1"/>
  <c r="G321" i="1" s="1"/>
  <c r="AQ319" i="1"/>
  <c r="G319" i="1" s="1"/>
  <c r="AQ318" i="1"/>
  <c r="G318" i="1" s="1"/>
  <c r="AQ317" i="1"/>
  <c r="G317" i="1" s="1"/>
  <c r="AQ315" i="1"/>
  <c r="AQ314" i="1"/>
  <c r="G314" i="1" s="1"/>
  <c r="AQ313" i="1"/>
  <c r="G313" i="1" s="1"/>
  <c r="AQ312" i="1"/>
  <c r="G312" i="1" s="1"/>
  <c r="AQ311" i="1"/>
  <c r="G311" i="1" s="1"/>
  <c r="AQ310" i="1"/>
  <c r="G310" i="1" s="1"/>
  <c r="AQ309" i="1"/>
  <c r="G309" i="1" s="1"/>
  <c r="AQ308" i="1"/>
  <c r="G308" i="1" s="1"/>
  <c r="AQ307" i="1"/>
  <c r="G307" i="1" s="1"/>
  <c r="AQ306" i="1"/>
  <c r="G306" i="1" s="1"/>
  <c r="AQ305" i="1"/>
  <c r="G305" i="1" s="1"/>
  <c r="AQ304" i="1"/>
  <c r="G304" i="1" s="1"/>
  <c r="AQ303" i="1"/>
  <c r="G303" i="1" s="1"/>
  <c r="AQ302" i="1"/>
  <c r="G302" i="1" s="1"/>
  <c r="AQ301" i="1"/>
  <c r="G301" i="1" s="1"/>
  <c r="AQ300" i="1"/>
  <c r="G300" i="1" s="1"/>
  <c r="AQ299" i="1"/>
  <c r="G299" i="1" s="1"/>
  <c r="AQ298" i="1"/>
  <c r="G298" i="1" s="1"/>
  <c r="AQ297" i="1"/>
  <c r="G297" i="1" s="1"/>
  <c r="AQ296" i="1"/>
  <c r="G296" i="1" s="1"/>
  <c r="AQ295" i="1"/>
  <c r="G295" i="1" s="1"/>
  <c r="AQ294" i="1"/>
  <c r="G294" i="1" s="1"/>
  <c r="AQ293" i="1"/>
  <c r="G293" i="1" s="1"/>
  <c r="AQ292" i="1"/>
  <c r="G292" i="1" s="1"/>
  <c r="AQ282" i="1"/>
  <c r="G282" i="1" s="1"/>
  <c r="AQ281" i="1"/>
  <c r="G281" i="1" s="1"/>
  <c r="AQ280" i="1"/>
  <c r="G280" i="1" s="1"/>
  <c r="AQ279" i="1"/>
  <c r="G279" i="1" s="1"/>
  <c r="AQ278" i="1"/>
  <c r="G278" i="1" s="1"/>
  <c r="AQ277" i="1"/>
  <c r="G277" i="1" s="1"/>
  <c r="AQ276" i="1"/>
  <c r="G276" i="1" s="1"/>
  <c r="AQ275" i="1"/>
  <c r="G275" i="1" s="1"/>
  <c r="AQ274" i="1"/>
  <c r="G274" i="1" s="1"/>
  <c r="AQ273" i="1"/>
  <c r="G273" i="1" s="1"/>
  <c r="AQ272" i="1"/>
  <c r="G272" i="1" s="1"/>
  <c r="AQ271" i="1"/>
  <c r="G271" i="1" s="1"/>
  <c r="AQ270" i="1"/>
  <c r="G270" i="1" s="1"/>
  <c r="AQ268" i="1"/>
  <c r="AQ260" i="1"/>
  <c r="G260" i="1" s="1"/>
  <c r="AQ259" i="1"/>
  <c r="G259" i="1" s="1"/>
  <c r="AQ258" i="1"/>
  <c r="G258" i="1" s="1"/>
  <c r="AQ257" i="1"/>
  <c r="G257" i="1" s="1"/>
  <c r="AQ256" i="1"/>
  <c r="G256" i="1" s="1"/>
  <c r="AQ255" i="1"/>
  <c r="G255" i="1" s="1"/>
  <c r="AQ254" i="1"/>
  <c r="G254" i="1" s="1"/>
  <c r="AQ291" i="1"/>
  <c r="G291" i="1" s="1"/>
  <c r="AQ290" i="1"/>
  <c r="G290" i="1" s="1"/>
  <c r="AQ289" i="1"/>
  <c r="G289" i="1" s="1"/>
  <c r="AQ287" i="1"/>
  <c r="G287" i="1" s="1"/>
  <c r="AQ283" i="1"/>
  <c r="AQ266" i="1"/>
  <c r="G266" i="1" s="1"/>
  <c r="AQ264" i="1"/>
  <c r="G264" i="1" s="1"/>
  <c r="AQ261" i="1"/>
  <c r="AQ253" i="1"/>
  <c r="G253" i="1" s="1"/>
  <c r="AQ252" i="1"/>
  <c r="G252" i="1" s="1"/>
  <c r="AQ251" i="1"/>
  <c r="G251" i="1" s="1"/>
  <c r="AQ250" i="1"/>
  <c r="G250" i="1" s="1"/>
  <c r="AQ249" i="1"/>
  <c r="G249" i="1" s="1"/>
  <c r="AQ248" i="1"/>
  <c r="G248" i="1" s="1"/>
  <c r="AQ247" i="1"/>
  <c r="G247" i="1" s="1"/>
  <c r="AQ246" i="1"/>
  <c r="G246" i="1" s="1"/>
  <c r="AQ245" i="1"/>
  <c r="G245" i="1" s="1"/>
  <c r="AQ244" i="1"/>
  <c r="G244" i="1" s="1"/>
  <c r="AQ243" i="1"/>
  <c r="G243" i="1" s="1"/>
  <c r="AQ242" i="1"/>
  <c r="G242" i="1" s="1"/>
  <c r="AQ241" i="1"/>
  <c r="G241" i="1" s="1"/>
  <c r="AQ240" i="1"/>
  <c r="G240" i="1" s="1"/>
  <c r="AQ239" i="1"/>
  <c r="G239" i="1" s="1"/>
  <c r="AQ238" i="1"/>
  <c r="G238" i="1" s="1"/>
  <c r="AQ237" i="1"/>
  <c r="G237" i="1" s="1"/>
  <c r="AQ236" i="1"/>
  <c r="G236" i="1" s="1"/>
  <c r="AQ235" i="1"/>
  <c r="G235" i="1" s="1"/>
  <c r="AQ234" i="1"/>
  <c r="G234" i="1" s="1"/>
  <c r="AQ233" i="1"/>
  <c r="G233" i="1" s="1"/>
  <c r="AQ232" i="1"/>
  <c r="G232" i="1" s="1"/>
  <c r="AQ231" i="1"/>
  <c r="G231" i="1" s="1"/>
  <c r="AQ230" i="1"/>
  <c r="G230" i="1" s="1"/>
  <c r="AQ229" i="1"/>
  <c r="G229" i="1" s="1"/>
  <c r="AQ228" i="1"/>
  <c r="G228" i="1" s="1"/>
  <c r="AQ227" i="1"/>
  <c r="G227" i="1" s="1"/>
  <c r="AQ226" i="1"/>
  <c r="G226" i="1" s="1"/>
  <c r="AQ225" i="1"/>
  <c r="G225" i="1" s="1"/>
  <c r="AQ224" i="1"/>
  <c r="G224" i="1" s="1"/>
  <c r="AQ223" i="1"/>
  <c r="G223" i="1" s="1"/>
  <c r="AQ222" i="1"/>
  <c r="G222" i="1" s="1"/>
  <c r="AQ221" i="1"/>
  <c r="G221" i="1" s="1"/>
  <c r="AQ220" i="1"/>
  <c r="G220" i="1" s="1"/>
  <c r="AQ219" i="1"/>
  <c r="G219" i="1" s="1"/>
  <c r="AQ218" i="1"/>
  <c r="G218" i="1" s="1"/>
  <c r="AQ217" i="1"/>
  <c r="G217" i="1" s="1"/>
  <c r="AQ216" i="1"/>
  <c r="G216" i="1" s="1"/>
  <c r="AQ215" i="1"/>
  <c r="G215" i="1" s="1"/>
  <c r="AQ214" i="1"/>
  <c r="G214" i="1" s="1"/>
  <c r="AQ213" i="1"/>
  <c r="G213" i="1" s="1"/>
  <c r="AQ212" i="1"/>
  <c r="G212" i="1" s="1"/>
  <c r="AQ211" i="1"/>
  <c r="G211" i="1" s="1"/>
  <c r="AQ210" i="1"/>
  <c r="G210" i="1" s="1"/>
  <c r="AQ209" i="1"/>
  <c r="G209" i="1" s="1"/>
  <c r="AQ208" i="1"/>
  <c r="G208" i="1" s="1"/>
  <c r="AQ207" i="1"/>
  <c r="G207" i="1" s="1"/>
  <c r="AQ206" i="1"/>
  <c r="G206" i="1" s="1"/>
  <c r="AQ205" i="1"/>
  <c r="G205" i="1" s="1"/>
  <c r="AQ204" i="1"/>
  <c r="G204" i="1" s="1"/>
  <c r="AQ203" i="1"/>
  <c r="G203" i="1" s="1"/>
  <c r="AQ202" i="1"/>
  <c r="G202" i="1" s="1"/>
  <c r="AQ201" i="1"/>
  <c r="G201" i="1" s="1"/>
  <c r="AQ200" i="1"/>
  <c r="G200" i="1" s="1"/>
  <c r="AQ199" i="1"/>
  <c r="G199" i="1" s="1"/>
  <c r="AQ198" i="1"/>
  <c r="G198" i="1" s="1"/>
  <c r="AQ197" i="1"/>
  <c r="G197" i="1" s="1"/>
  <c r="AQ196" i="1"/>
  <c r="G196" i="1" s="1"/>
  <c r="AQ195" i="1"/>
  <c r="G195" i="1" s="1"/>
  <c r="AQ194" i="1"/>
  <c r="G194" i="1" s="1"/>
  <c r="AQ193" i="1"/>
  <c r="G193" i="1" s="1"/>
  <c r="AQ192" i="1"/>
  <c r="G192" i="1" s="1"/>
  <c r="AQ191" i="1"/>
  <c r="G191" i="1" s="1"/>
  <c r="AQ190" i="1"/>
  <c r="G190" i="1" s="1"/>
  <c r="AQ189" i="1"/>
  <c r="G189" i="1" s="1"/>
  <c r="AQ188" i="1"/>
  <c r="G188" i="1" s="1"/>
  <c r="AQ187" i="1"/>
  <c r="G187" i="1" s="1"/>
  <c r="AQ186" i="1"/>
  <c r="G186" i="1" s="1"/>
  <c r="AQ185" i="1"/>
  <c r="G185" i="1" s="1"/>
  <c r="AQ184" i="1"/>
  <c r="G184" i="1" s="1"/>
  <c r="AQ183" i="1"/>
  <c r="G183" i="1" s="1"/>
  <c r="AQ182" i="1"/>
  <c r="G182" i="1" s="1"/>
  <c r="AQ181" i="1"/>
  <c r="G181" i="1" s="1"/>
  <c r="AQ180" i="1"/>
  <c r="G180" i="1" s="1"/>
  <c r="AQ179" i="1"/>
  <c r="G179" i="1" s="1"/>
  <c r="AQ288" i="1"/>
  <c r="G288" i="1" s="1"/>
  <c r="AQ285" i="1"/>
  <c r="G285" i="1" s="1"/>
  <c r="AQ267" i="1"/>
  <c r="G267" i="1" s="1"/>
  <c r="AQ265" i="1"/>
  <c r="G265" i="1" s="1"/>
  <c r="AQ263" i="1"/>
  <c r="G263" i="1" s="1"/>
  <c r="AQ178" i="1"/>
  <c r="G178" i="1" s="1"/>
  <c r="AQ177" i="1"/>
  <c r="G177" i="1" s="1"/>
  <c r="AQ176" i="1"/>
  <c r="G176" i="1" s="1"/>
  <c r="AQ175" i="1"/>
  <c r="G175" i="1" s="1"/>
  <c r="AQ174" i="1"/>
  <c r="G174" i="1" s="1"/>
  <c r="AQ134" i="1"/>
  <c r="G134" i="1" s="1"/>
  <c r="AQ132" i="1"/>
  <c r="G132" i="1" s="1"/>
  <c r="AQ130" i="1"/>
  <c r="G130" i="1" s="1"/>
  <c r="AQ128" i="1"/>
  <c r="G128" i="1" s="1"/>
  <c r="AQ126" i="1"/>
  <c r="G126" i="1" s="1"/>
  <c r="AQ172" i="1"/>
  <c r="G172" i="1" s="1"/>
  <c r="AQ170" i="1"/>
  <c r="G170" i="1" s="1"/>
  <c r="AQ168" i="1"/>
  <c r="G168" i="1" s="1"/>
  <c r="AQ166" i="1"/>
  <c r="G166" i="1" s="1"/>
  <c r="AQ164" i="1"/>
  <c r="G164" i="1" s="1"/>
  <c r="AQ162" i="1"/>
  <c r="G162" i="1" s="1"/>
  <c r="AQ160" i="1"/>
  <c r="G160" i="1" s="1"/>
  <c r="AQ158" i="1"/>
  <c r="G158" i="1" s="1"/>
  <c r="AQ156" i="1"/>
  <c r="G156" i="1" s="1"/>
  <c r="AQ154" i="1"/>
  <c r="G154" i="1" s="1"/>
  <c r="AQ152" i="1"/>
  <c r="G152" i="1" s="1"/>
  <c r="AQ150" i="1"/>
  <c r="G150" i="1" s="1"/>
  <c r="AQ148" i="1"/>
  <c r="G148" i="1" s="1"/>
  <c r="AQ146" i="1"/>
  <c r="G146" i="1" s="1"/>
  <c r="AQ144" i="1"/>
  <c r="G144" i="1" s="1"/>
  <c r="AQ142" i="1"/>
  <c r="G142" i="1" s="1"/>
  <c r="AQ140" i="1"/>
  <c r="G140" i="1" s="1"/>
  <c r="AQ138" i="1"/>
  <c r="G138" i="1" s="1"/>
  <c r="AQ135" i="1"/>
  <c r="AQ133" i="1"/>
  <c r="G133" i="1" s="1"/>
  <c r="AQ131" i="1"/>
  <c r="G131" i="1" s="1"/>
  <c r="AQ129" i="1"/>
  <c r="G129" i="1" s="1"/>
  <c r="AQ127" i="1"/>
  <c r="G127" i="1" s="1"/>
  <c r="AQ125" i="1"/>
  <c r="G125" i="1" s="1"/>
  <c r="AQ123" i="1"/>
  <c r="G123" i="1" s="1"/>
  <c r="AQ121" i="1"/>
  <c r="G121" i="1" s="1"/>
  <c r="AQ119" i="1"/>
  <c r="G119" i="1" s="1"/>
  <c r="AQ117" i="1"/>
  <c r="G117" i="1" s="1"/>
  <c r="AQ115" i="1"/>
  <c r="G115" i="1" s="1"/>
  <c r="AQ113" i="1"/>
  <c r="G113" i="1" s="1"/>
  <c r="AQ111" i="1"/>
  <c r="G111" i="1" s="1"/>
  <c r="AQ109" i="1"/>
  <c r="G109" i="1" s="1"/>
  <c r="AQ107" i="1"/>
  <c r="G107" i="1" s="1"/>
  <c r="AQ105" i="1"/>
  <c r="G105" i="1" s="1"/>
  <c r="AQ103" i="1"/>
  <c r="G103" i="1" s="1"/>
  <c r="AQ101" i="1"/>
  <c r="G101" i="1" s="1"/>
  <c r="AQ99" i="1"/>
  <c r="G99" i="1" s="1"/>
  <c r="AQ97" i="1"/>
  <c r="G97" i="1" s="1"/>
  <c r="AQ94" i="1"/>
  <c r="G94" i="1" s="1"/>
  <c r="AQ92" i="1"/>
  <c r="G92" i="1" s="1"/>
  <c r="AQ90" i="1"/>
  <c r="G90" i="1" s="1"/>
  <c r="AQ88" i="1"/>
  <c r="G88" i="1" s="1"/>
  <c r="AQ86" i="1"/>
  <c r="G86" i="1" s="1"/>
  <c r="AQ84" i="1"/>
  <c r="G84" i="1" s="1"/>
  <c r="AQ82" i="1"/>
  <c r="G82" i="1" s="1"/>
  <c r="AQ80" i="1"/>
  <c r="G80" i="1" s="1"/>
  <c r="AQ78" i="1"/>
  <c r="G78" i="1" s="1"/>
  <c r="AQ76" i="1"/>
  <c r="G76" i="1" s="1"/>
  <c r="AQ74" i="1"/>
  <c r="G74" i="1" s="1"/>
  <c r="AQ72" i="1"/>
  <c r="G72" i="1" s="1"/>
  <c r="AQ70" i="1"/>
  <c r="G70" i="1" s="1"/>
  <c r="AQ68" i="1"/>
  <c r="G68" i="1" s="1"/>
  <c r="AQ66" i="1"/>
  <c r="G66" i="1" s="1"/>
  <c r="AQ64" i="1"/>
  <c r="G64" i="1" s="1"/>
  <c r="AQ62" i="1"/>
  <c r="G62" i="1" s="1"/>
  <c r="AQ60" i="1"/>
  <c r="G60" i="1" s="1"/>
  <c r="AQ58" i="1"/>
  <c r="G58" i="1" s="1"/>
  <c r="AQ56" i="1"/>
  <c r="G56" i="1" s="1"/>
  <c r="AQ54" i="1"/>
  <c r="G54" i="1" s="1"/>
  <c r="AQ52" i="1"/>
  <c r="G52" i="1" s="1"/>
  <c r="AQ50" i="1"/>
  <c r="G50" i="1" s="1"/>
  <c r="AQ48" i="1"/>
  <c r="G48" i="1" s="1"/>
  <c r="AQ46" i="1"/>
  <c r="G46" i="1" s="1"/>
  <c r="AQ44" i="1"/>
  <c r="G44" i="1" s="1"/>
  <c r="AQ42" i="1"/>
  <c r="G42" i="1" s="1"/>
  <c r="AQ40" i="1"/>
  <c r="G40" i="1" s="1"/>
  <c r="AQ38" i="1"/>
  <c r="G38" i="1" s="1"/>
  <c r="AQ36" i="1"/>
  <c r="G36" i="1" s="1"/>
  <c r="AQ34" i="1"/>
  <c r="G34" i="1" s="1"/>
  <c r="AQ32" i="1"/>
  <c r="G32" i="1" s="1"/>
  <c r="AQ30" i="1"/>
  <c r="G30" i="1" s="1"/>
  <c r="AQ28" i="1"/>
  <c r="G28" i="1" s="1"/>
  <c r="AQ26" i="1"/>
  <c r="G26" i="1" s="1"/>
  <c r="AQ24" i="1"/>
  <c r="G24" i="1" s="1"/>
  <c r="AQ22" i="1"/>
  <c r="G22" i="1" s="1"/>
  <c r="AQ20" i="1"/>
  <c r="G20" i="1" s="1"/>
  <c r="AQ18" i="1"/>
  <c r="G18" i="1" s="1"/>
  <c r="AQ16" i="1"/>
  <c r="G16" i="1" s="1"/>
  <c r="AQ14" i="1"/>
  <c r="G14" i="1" s="1"/>
  <c r="AQ12" i="1"/>
  <c r="G12" i="1" s="1"/>
  <c r="AQ9" i="1"/>
  <c r="G9" i="1" s="1"/>
  <c r="AQ7" i="1"/>
  <c r="G7" i="1" s="1"/>
  <c r="AQ5" i="1"/>
  <c r="G5" i="1" s="1"/>
  <c r="AQ6" i="1"/>
  <c r="G6" i="1" s="1"/>
  <c r="AQ173" i="1"/>
  <c r="G173" i="1" s="1"/>
  <c r="AQ171" i="1"/>
  <c r="G171" i="1" s="1"/>
  <c r="AQ169" i="1"/>
  <c r="G169" i="1" s="1"/>
  <c r="AQ167" i="1"/>
  <c r="G167" i="1" s="1"/>
  <c r="AQ165" i="1"/>
  <c r="G165" i="1" s="1"/>
  <c r="AQ163" i="1"/>
  <c r="G163" i="1" s="1"/>
  <c r="AQ161" i="1"/>
  <c r="G161" i="1" s="1"/>
  <c r="AQ159" i="1"/>
  <c r="G159" i="1" s="1"/>
  <c r="AQ157" i="1"/>
  <c r="G157" i="1" s="1"/>
  <c r="AQ155" i="1"/>
  <c r="G155" i="1" s="1"/>
  <c r="AQ153" i="1"/>
  <c r="G153" i="1" s="1"/>
  <c r="AQ151" i="1"/>
  <c r="G151" i="1" s="1"/>
  <c r="AQ149" i="1"/>
  <c r="G149" i="1" s="1"/>
  <c r="AQ147" i="1"/>
  <c r="G147" i="1" s="1"/>
  <c r="AQ145" i="1"/>
  <c r="G145" i="1" s="1"/>
  <c r="AQ143" i="1"/>
  <c r="G143" i="1" s="1"/>
  <c r="AQ141" i="1"/>
  <c r="G141" i="1" s="1"/>
  <c r="AQ139" i="1"/>
  <c r="G139" i="1" s="1"/>
  <c r="AQ137" i="1"/>
  <c r="G137" i="1" s="1"/>
  <c r="AQ124" i="1"/>
  <c r="G124" i="1" s="1"/>
  <c r="AQ122" i="1"/>
  <c r="G122" i="1" s="1"/>
  <c r="AQ120" i="1"/>
  <c r="G120" i="1" s="1"/>
  <c r="AQ118" i="1"/>
  <c r="G118" i="1" s="1"/>
  <c r="AQ116" i="1"/>
  <c r="G116" i="1" s="1"/>
  <c r="AQ114" i="1"/>
  <c r="G114" i="1" s="1"/>
  <c r="AQ112" i="1"/>
  <c r="G112" i="1" s="1"/>
  <c r="AQ110" i="1"/>
  <c r="G110" i="1" s="1"/>
  <c r="AQ108" i="1"/>
  <c r="G108" i="1" s="1"/>
  <c r="AQ106" i="1"/>
  <c r="G106" i="1" s="1"/>
  <c r="AQ104" i="1"/>
  <c r="G104" i="1" s="1"/>
  <c r="AQ102" i="1"/>
  <c r="G102" i="1" s="1"/>
  <c r="AQ100" i="1"/>
  <c r="G100" i="1" s="1"/>
  <c r="AQ98" i="1"/>
  <c r="G98" i="1" s="1"/>
  <c r="AQ95" i="1"/>
  <c r="G95" i="1" s="1"/>
  <c r="AQ93" i="1"/>
  <c r="G93" i="1" s="1"/>
  <c r="AQ91" i="1"/>
  <c r="G91" i="1" s="1"/>
  <c r="AQ89" i="1"/>
  <c r="G89" i="1" s="1"/>
  <c r="AQ87" i="1"/>
  <c r="G87" i="1" s="1"/>
  <c r="AQ85" i="1"/>
  <c r="G85" i="1" s="1"/>
  <c r="AQ83" i="1"/>
  <c r="G83" i="1" s="1"/>
  <c r="AQ81" i="1"/>
  <c r="G81" i="1" s="1"/>
  <c r="AQ79" i="1"/>
  <c r="G79" i="1" s="1"/>
  <c r="AQ77" i="1"/>
  <c r="G77" i="1" s="1"/>
  <c r="AQ75" i="1"/>
  <c r="G75" i="1" s="1"/>
  <c r="AQ73" i="1"/>
  <c r="G73" i="1" s="1"/>
  <c r="AQ71" i="1"/>
  <c r="G71" i="1" s="1"/>
  <c r="AQ69" i="1"/>
  <c r="G69" i="1" s="1"/>
  <c r="AQ67" i="1"/>
  <c r="G67" i="1" s="1"/>
  <c r="AQ65" i="1"/>
  <c r="G65" i="1" s="1"/>
  <c r="AQ63" i="1"/>
  <c r="G63" i="1" s="1"/>
  <c r="AQ61" i="1"/>
  <c r="G61" i="1" s="1"/>
  <c r="AQ59" i="1"/>
  <c r="G59" i="1" s="1"/>
  <c r="AQ57" i="1"/>
  <c r="G57" i="1" s="1"/>
  <c r="AQ55" i="1"/>
  <c r="G55" i="1" s="1"/>
  <c r="AQ53" i="1"/>
  <c r="G53" i="1" s="1"/>
  <c r="AQ51" i="1"/>
  <c r="G51" i="1" s="1"/>
  <c r="AQ49" i="1"/>
  <c r="G49" i="1" s="1"/>
  <c r="AQ47" i="1"/>
  <c r="G47" i="1" s="1"/>
  <c r="AQ45" i="1"/>
  <c r="G45" i="1" s="1"/>
  <c r="AQ43" i="1"/>
  <c r="G43" i="1" s="1"/>
  <c r="AQ41" i="1"/>
  <c r="G41" i="1" s="1"/>
  <c r="AQ39" i="1"/>
  <c r="G39" i="1" s="1"/>
  <c r="AQ37" i="1"/>
  <c r="G37" i="1" s="1"/>
  <c r="AQ35" i="1"/>
  <c r="G35" i="1" s="1"/>
  <c r="AQ33" i="1"/>
  <c r="G33" i="1" s="1"/>
  <c r="AQ31" i="1"/>
  <c r="G31" i="1" s="1"/>
  <c r="AQ29" i="1"/>
  <c r="G29" i="1" s="1"/>
  <c r="AQ27" i="1"/>
  <c r="G27" i="1" s="1"/>
  <c r="AQ25" i="1"/>
  <c r="G25" i="1" s="1"/>
  <c r="AQ23" i="1"/>
  <c r="G23" i="1" s="1"/>
  <c r="AQ21" i="1"/>
  <c r="G21" i="1" s="1"/>
  <c r="AQ19" i="1"/>
  <c r="G19" i="1" s="1"/>
  <c r="AQ17" i="1"/>
  <c r="G17" i="1" s="1"/>
  <c r="AQ15" i="1"/>
  <c r="G15" i="1" s="1"/>
  <c r="AQ13" i="1"/>
  <c r="G13" i="1" s="1"/>
  <c r="AQ11" i="1"/>
  <c r="G11" i="1" s="1"/>
  <c r="AQ8" i="1"/>
  <c r="G8" i="1" s="1"/>
  <c r="I8" i="1" l="1"/>
  <c r="H8" i="1"/>
  <c r="J8" i="1" s="1"/>
  <c r="I11" i="1"/>
  <c r="H11" i="1"/>
  <c r="J11" i="1" s="1"/>
  <c r="I13" i="1"/>
  <c r="H13" i="1"/>
  <c r="J13" i="1" s="1"/>
  <c r="I15" i="1"/>
  <c r="H15" i="1"/>
  <c r="J15" i="1" s="1"/>
  <c r="I17" i="1"/>
  <c r="H17" i="1"/>
  <c r="J17" i="1" s="1"/>
  <c r="I19" i="1"/>
  <c r="H19" i="1"/>
  <c r="J19" i="1" s="1"/>
  <c r="I21" i="1"/>
  <c r="H21" i="1"/>
  <c r="J21" i="1" s="1"/>
  <c r="I23" i="1"/>
  <c r="H23" i="1"/>
  <c r="J23" i="1" s="1"/>
  <c r="I25" i="1"/>
  <c r="H25" i="1"/>
  <c r="J25" i="1" s="1"/>
  <c r="I27" i="1"/>
  <c r="H27" i="1"/>
  <c r="J27" i="1" s="1"/>
  <c r="I29" i="1"/>
  <c r="H29" i="1"/>
  <c r="J29" i="1" s="1"/>
  <c r="I31" i="1"/>
  <c r="H31" i="1"/>
  <c r="J31" i="1" s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I47" i="1"/>
  <c r="H47" i="1"/>
  <c r="J47" i="1" s="1"/>
  <c r="I49" i="1"/>
  <c r="H49" i="1"/>
  <c r="J49" i="1" s="1"/>
  <c r="I51" i="1"/>
  <c r="H51" i="1"/>
  <c r="J51" i="1" s="1"/>
  <c r="I53" i="1"/>
  <c r="H53" i="1"/>
  <c r="J53" i="1" s="1"/>
  <c r="I55" i="1"/>
  <c r="H55" i="1"/>
  <c r="J55" i="1" s="1"/>
  <c r="I57" i="1"/>
  <c r="H57" i="1"/>
  <c r="J57" i="1" s="1"/>
  <c r="I59" i="1"/>
  <c r="H59" i="1"/>
  <c r="J59" i="1" s="1"/>
  <c r="I61" i="1"/>
  <c r="H61" i="1"/>
  <c r="J61" i="1" s="1"/>
  <c r="I63" i="1"/>
  <c r="H63" i="1"/>
  <c r="J63" i="1" s="1"/>
  <c r="I65" i="1"/>
  <c r="H65" i="1"/>
  <c r="J65" i="1" s="1"/>
  <c r="I67" i="1"/>
  <c r="H67" i="1"/>
  <c r="J67" i="1" s="1"/>
  <c r="I69" i="1"/>
  <c r="H69" i="1"/>
  <c r="J69" i="1" s="1"/>
  <c r="I71" i="1"/>
  <c r="H71" i="1"/>
  <c r="J71" i="1" s="1"/>
  <c r="I73" i="1"/>
  <c r="H73" i="1"/>
  <c r="J73" i="1" s="1"/>
  <c r="I75" i="1"/>
  <c r="H75" i="1"/>
  <c r="J75" i="1" s="1"/>
  <c r="I77" i="1"/>
  <c r="H77" i="1"/>
  <c r="J77" i="1" s="1"/>
  <c r="I79" i="1"/>
  <c r="H79" i="1"/>
  <c r="J79" i="1" s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8" i="1"/>
  <c r="H98" i="1"/>
  <c r="J98" i="1" s="1"/>
  <c r="I100" i="1"/>
  <c r="H100" i="1"/>
  <c r="J100" i="1" s="1"/>
  <c r="I102" i="1"/>
  <c r="H102" i="1"/>
  <c r="J102" i="1" s="1"/>
  <c r="I104" i="1"/>
  <c r="H104" i="1"/>
  <c r="J104" i="1" s="1"/>
  <c r="I106" i="1"/>
  <c r="H106" i="1"/>
  <c r="J106" i="1" s="1"/>
  <c r="I108" i="1"/>
  <c r="H108" i="1"/>
  <c r="J108" i="1" s="1"/>
  <c r="I110" i="1"/>
  <c r="H110" i="1"/>
  <c r="J110" i="1" s="1"/>
  <c r="I112" i="1"/>
  <c r="H112" i="1"/>
  <c r="J112" i="1" s="1"/>
  <c r="I114" i="1"/>
  <c r="H114" i="1"/>
  <c r="J114" i="1" s="1"/>
  <c r="I116" i="1"/>
  <c r="H116" i="1"/>
  <c r="J116" i="1" s="1"/>
  <c r="I118" i="1"/>
  <c r="H118" i="1"/>
  <c r="J118" i="1" s="1"/>
  <c r="I120" i="1"/>
  <c r="H120" i="1"/>
  <c r="J120" i="1" s="1"/>
  <c r="I122" i="1"/>
  <c r="H122" i="1"/>
  <c r="J122" i="1" s="1"/>
  <c r="I124" i="1"/>
  <c r="H124" i="1"/>
  <c r="J124" i="1" s="1"/>
  <c r="H137" i="1"/>
  <c r="I137" i="1"/>
  <c r="I139" i="1"/>
  <c r="H139" i="1"/>
  <c r="J139" i="1" s="1"/>
  <c r="I141" i="1"/>
  <c r="H141" i="1"/>
  <c r="J141" i="1" s="1"/>
  <c r="I143" i="1"/>
  <c r="H143" i="1"/>
  <c r="J143" i="1" s="1"/>
  <c r="I145" i="1"/>
  <c r="H145" i="1"/>
  <c r="J145" i="1" s="1"/>
  <c r="I147" i="1"/>
  <c r="H147" i="1"/>
  <c r="J147" i="1" s="1"/>
  <c r="I149" i="1"/>
  <c r="H149" i="1"/>
  <c r="J149" i="1" s="1"/>
  <c r="I151" i="1"/>
  <c r="H151" i="1"/>
  <c r="J151" i="1" s="1"/>
  <c r="H153" i="1"/>
  <c r="J153" i="1" s="1"/>
  <c r="I153" i="1"/>
  <c r="H155" i="1"/>
  <c r="J155" i="1" s="1"/>
  <c r="I155" i="1"/>
  <c r="H157" i="1"/>
  <c r="J157" i="1" s="1"/>
  <c r="I157" i="1"/>
  <c r="H159" i="1"/>
  <c r="J159" i="1" s="1"/>
  <c r="I159" i="1"/>
  <c r="H161" i="1"/>
  <c r="J161" i="1" s="1"/>
  <c r="I161" i="1"/>
  <c r="H163" i="1"/>
  <c r="J163" i="1" s="1"/>
  <c r="I163" i="1"/>
  <c r="H165" i="1"/>
  <c r="J165" i="1" s="1"/>
  <c r="I165" i="1"/>
  <c r="H167" i="1"/>
  <c r="J167" i="1" s="1"/>
  <c r="I167" i="1"/>
  <c r="H169" i="1"/>
  <c r="J169" i="1" s="1"/>
  <c r="I169" i="1"/>
  <c r="H171" i="1"/>
  <c r="J171" i="1" s="1"/>
  <c r="I171" i="1"/>
  <c r="H173" i="1"/>
  <c r="J173" i="1" s="1"/>
  <c r="I173" i="1"/>
  <c r="I6" i="1"/>
  <c r="H6" i="1"/>
  <c r="J6" i="1" s="1"/>
  <c r="I5" i="1"/>
  <c r="H5" i="1"/>
  <c r="I7" i="1"/>
  <c r="H7" i="1"/>
  <c r="J7" i="1" s="1"/>
  <c r="I9" i="1"/>
  <c r="H9" i="1"/>
  <c r="J9" i="1" s="1"/>
  <c r="I12" i="1"/>
  <c r="H12" i="1"/>
  <c r="J12" i="1" s="1"/>
  <c r="I14" i="1"/>
  <c r="H14" i="1"/>
  <c r="J14" i="1" s="1"/>
  <c r="I16" i="1"/>
  <c r="H16" i="1"/>
  <c r="J16" i="1" s="1"/>
  <c r="I18" i="1"/>
  <c r="H18" i="1"/>
  <c r="J18" i="1" s="1"/>
  <c r="I20" i="1"/>
  <c r="H20" i="1"/>
  <c r="J20" i="1" s="1"/>
  <c r="I22" i="1"/>
  <c r="H22" i="1"/>
  <c r="J22" i="1" s="1"/>
  <c r="I24" i="1"/>
  <c r="H24" i="1"/>
  <c r="J24" i="1" s="1"/>
  <c r="I26" i="1"/>
  <c r="H26" i="1"/>
  <c r="J26" i="1" s="1"/>
  <c r="I28" i="1"/>
  <c r="H28" i="1"/>
  <c r="J28" i="1" s="1"/>
  <c r="I30" i="1"/>
  <c r="H30" i="1"/>
  <c r="J30" i="1" s="1"/>
  <c r="I32" i="1"/>
  <c r="H32" i="1"/>
  <c r="J32" i="1" s="1"/>
  <c r="I34" i="1"/>
  <c r="H34" i="1"/>
  <c r="J34" i="1" s="1"/>
  <c r="I36" i="1"/>
  <c r="H36" i="1"/>
  <c r="J36" i="1" s="1"/>
  <c r="I38" i="1"/>
  <c r="H38" i="1"/>
  <c r="J38" i="1" s="1"/>
  <c r="I40" i="1"/>
  <c r="H40" i="1"/>
  <c r="J40" i="1" s="1"/>
  <c r="I42" i="1"/>
  <c r="H42" i="1"/>
  <c r="J42" i="1" s="1"/>
  <c r="I44" i="1"/>
  <c r="H44" i="1"/>
  <c r="J44" i="1" s="1"/>
  <c r="I46" i="1"/>
  <c r="H46" i="1"/>
  <c r="J46" i="1" s="1"/>
  <c r="I48" i="1"/>
  <c r="H48" i="1"/>
  <c r="J48" i="1" s="1"/>
  <c r="I50" i="1"/>
  <c r="H50" i="1"/>
  <c r="J50" i="1" s="1"/>
  <c r="I52" i="1"/>
  <c r="H52" i="1"/>
  <c r="J52" i="1" s="1"/>
  <c r="I54" i="1"/>
  <c r="H54" i="1"/>
  <c r="J54" i="1" s="1"/>
  <c r="I56" i="1"/>
  <c r="H56" i="1"/>
  <c r="J56" i="1" s="1"/>
  <c r="I58" i="1"/>
  <c r="H58" i="1"/>
  <c r="J58" i="1" s="1"/>
  <c r="I60" i="1"/>
  <c r="H60" i="1"/>
  <c r="J60" i="1" s="1"/>
  <c r="I62" i="1"/>
  <c r="H62" i="1"/>
  <c r="J62" i="1" s="1"/>
  <c r="I64" i="1"/>
  <c r="H64" i="1"/>
  <c r="J64" i="1" s="1"/>
  <c r="I66" i="1"/>
  <c r="H66" i="1"/>
  <c r="J66" i="1" s="1"/>
  <c r="I68" i="1"/>
  <c r="H68" i="1"/>
  <c r="J68" i="1" s="1"/>
  <c r="I70" i="1"/>
  <c r="H70" i="1"/>
  <c r="J70" i="1" s="1"/>
  <c r="I72" i="1"/>
  <c r="H72" i="1"/>
  <c r="J72" i="1" s="1"/>
  <c r="I74" i="1"/>
  <c r="H74" i="1"/>
  <c r="J74" i="1" s="1"/>
  <c r="I76" i="1"/>
  <c r="H76" i="1"/>
  <c r="J76" i="1" s="1"/>
  <c r="I78" i="1"/>
  <c r="H78" i="1"/>
  <c r="J78" i="1" s="1"/>
  <c r="I80" i="1"/>
  <c r="H80" i="1"/>
  <c r="J80" i="1" s="1"/>
  <c r="I82" i="1"/>
  <c r="H82" i="1"/>
  <c r="J82" i="1" s="1"/>
  <c r="I84" i="1"/>
  <c r="H84" i="1"/>
  <c r="J84" i="1" s="1"/>
  <c r="I86" i="1"/>
  <c r="H86" i="1"/>
  <c r="J86" i="1" s="1"/>
  <c r="I88" i="1"/>
  <c r="H88" i="1"/>
  <c r="J88" i="1" s="1"/>
  <c r="I90" i="1"/>
  <c r="H90" i="1"/>
  <c r="J90" i="1" s="1"/>
  <c r="I92" i="1"/>
  <c r="H92" i="1"/>
  <c r="J92" i="1" s="1"/>
  <c r="I94" i="1"/>
  <c r="H94" i="1"/>
  <c r="J94" i="1" s="1"/>
  <c r="I97" i="1"/>
  <c r="H97" i="1"/>
  <c r="J97" i="1" s="1"/>
  <c r="I99" i="1"/>
  <c r="H99" i="1"/>
  <c r="J99" i="1" s="1"/>
  <c r="I101" i="1"/>
  <c r="H101" i="1"/>
  <c r="J101" i="1" s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I113" i="1"/>
  <c r="H113" i="1"/>
  <c r="J113" i="1" s="1"/>
  <c r="I115" i="1"/>
  <c r="H115" i="1"/>
  <c r="J115" i="1" s="1"/>
  <c r="I117" i="1"/>
  <c r="H117" i="1"/>
  <c r="J117" i="1" s="1"/>
  <c r="I119" i="1"/>
  <c r="H119" i="1"/>
  <c r="J119" i="1" s="1"/>
  <c r="I121" i="1"/>
  <c r="H121" i="1"/>
  <c r="J121" i="1" s="1"/>
  <c r="I123" i="1"/>
  <c r="H123" i="1"/>
  <c r="J123" i="1" s="1"/>
  <c r="I125" i="1"/>
  <c r="H125" i="1"/>
  <c r="J125" i="1" s="1"/>
  <c r="I127" i="1"/>
  <c r="H127" i="1"/>
  <c r="J127" i="1" s="1"/>
  <c r="I129" i="1"/>
  <c r="H129" i="1"/>
  <c r="J129" i="1" s="1"/>
  <c r="I131" i="1"/>
  <c r="H131" i="1"/>
  <c r="J131" i="1" s="1"/>
  <c r="I133" i="1"/>
  <c r="H133" i="1"/>
  <c r="J133" i="1" s="1"/>
  <c r="I138" i="1"/>
  <c r="H138" i="1"/>
  <c r="J138" i="1" s="1"/>
  <c r="I140" i="1"/>
  <c r="H140" i="1"/>
  <c r="J140" i="1" s="1"/>
  <c r="I142" i="1"/>
  <c r="H142" i="1"/>
  <c r="J142" i="1" s="1"/>
  <c r="I144" i="1"/>
  <c r="H144" i="1"/>
  <c r="J144" i="1" s="1"/>
  <c r="I146" i="1"/>
  <c r="H146" i="1"/>
  <c r="J146" i="1" s="1"/>
  <c r="H148" i="1"/>
  <c r="J148" i="1" s="1"/>
  <c r="I148" i="1"/>
  <c r="I150" i="1"/>
  <c r="H150" i="1"/>
  <c r="J150" i="1" s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I160" i="1"/>
  <c r="H160" i="1"/>
  <c r="J160" i="1" s="1"/>
  <c r="I162" i="1"/>
  <c r="H162" i="1"/>
  <c r="J162" i="1" s="1"/>
  <c r="I164" i="1"/>
  <c r="H164" i="1"/>
  <c r="J164" i="1" s="1"/>
  <c r="I166" i="1"/>
  <c r="H166" i="1"/>
  <c r="J166" i="1" s="1"/>
  <c r="I168" i="1"/>
  <c r="H168" i="1"/>
  <c r="J168" i="1" s="1"/>
  <c r="I170" i="1"/>
  <c r="H170" i="1"/>
  <c r="J170" i="1" s="1"/>
  <c r="I172" i="1"/>
  <c r="H172" i="1"/>
  <c r="J172" i="1" s="1"/>
  <c r="I126" i="1"/>
  <c r="H126" i="1"/>
  <c r="J126" i="1" s="1"/>
  <c r="I128" i="1"/>
  <c r="H128" i="1"/>
  <c r="J128" i="1" s="1"/>
  <c r="I130" i="1"/>
  <c r="H130" i="1"/>
  <c r="J130" i="1" s="1"/>
  <c r="I132" i="1"/>
  <c r="H132" i="1"/>
  <c r="J132" i="1" s="1"/>
  <c r="I134" i="1"/>
  <c r="H134" i="1"/>
  <c r="J134" i="1" s="1"/>
  <c r="I174" i="1"/>
  <c r="H174" i="1"/>
  <c r="J174" i="1" s="1"/>
  <c r="H175" i="1"/>
  <c r="J175" i="1" s="1"/>
  <c r="I175" i="1"/>
  <c r="I176" i="1"/>
  <c r="H176" i="1"/>
  <c r="J176" i="1" s="1"/>
  <c r="H177" i="1"/>
  <c r="J177" i="1" s="1"/>
  <c r="I177" i="1"/>
  <c r="I178" i="1"/>
  <c r="H178" i="1"/>
  <c r="J178" i="1" s="1"/>
  <c r="H263" i="1"/>
  <c r="I263" i="1"/>
  <c r="I265" i="1"/>
  <c r="H265" i="1"/>
  <c r="J265" i="1" s="1"/>
  <c r="I267" i="1"/>
  <c r="H267" i="1"/>
  <c r="J267" i="1" s="1"/>
  <c r="I285" i="1"/>
  <c r="H285" i="1"/>
  <c r="I288" i="1"/>
  <c r="H288" i="1"/>
  <c r="J288" i="1" s="1"/>
  <c r="I179" i="1"/>
  <c r="H179" i="1"/>
  <c r="J179" i="1" s="1"/>
  <c r="I180" i="1"/>
  <c r="H180" i="1"/>
  <c r="J180" i="1" s="1"/>
  <c r="H181" i="1"/>
  <c r="J181" i="1" s="1"/>
  <c r="I181" i="1"/>
  <c r="I182" i="1"/>
  <c r="H182" i="1"/>
  <c r="J182" i="1" s="1"/>
  <c r="I183" i="1"/>
  <c r="H183" i="1"/>
  <c r="J183" i="1" s="1"/>
  <c r="I184" i="1"/>
  <c r="H184" i="1"/>
  <c r="J184" i="1" s="1"/>
  <c r="H185" i="1"/>
  <c r="J185" i="1" s="1"/>
  <c r="I185" i="1"/>
  <c r="I186" i="1"/>
  <c r="H186" i="1"/>
  <c r="J186" i="1" s="1"/>
  <c r="I187" i="1"/>
  <c r="H187" i="1"/>
  <c r="J187" i="1" s="1"/>
  <c r="H188" i="1"/>
  <c r="J188" i="1" s="1"/>
  <c r="I188" i="1"/>
  <c r="H189" i="1"/>
  <c r="J189" i="1" s="1"/>
  <c r="I189" i="1"/>
  <c r="H190" i="1"/>
  <c r="J190" i="1" s="1"/>
  <c r="I190" i="1"/>
  <c r="I191" i="1"/>
  <c r="H191" i="1"/>
  <c r="J191" i="1" s="1"/>
  <c r="H192" i="1"/>
  <c r="J192" i="1" s="1"/>
  <c r="I192" i="1"/>
  <c r="H193" i="1"/>
  <c r="J193" i="1" s="1"/>
  <c r="I193" i="1"/>
  <c r="H194" i="1"/>
  <c r="J194" i="1" s="1"/>
  <c r="I194" i="1"/>
  <c r="I195" i="1"/>
  <c r="H195" i="1"/>
  <c r="J195" i="1" s="1"/>
  <c r="H196" i="1"/>
  <c r="J196" i="1" s="1"/>
  <c r="I196" i="1"/>
  <c r="H197" i="1"/>
  <c r="J197" i="1" s="1"/>
  <c r="I197" i="1"/>
  <c r="H198" i="1"/>
  <c r="J198" i="1" s="1"/>
  <c r="I198" i="1"/>
  <c r="I199" i="1"/>
  <c r="H199" i="1"/>
  <c r="J199" i="1" s="1"/>
  <c r="H200" i="1"/>
  <c r="J200" i="1" s="1"/>
  <c r="I200" i="1"/>
  <c r="H201" i="1"/>
  <c r="J201" i="1" s="1"/>
  <c r="I201" i="1"/>
  <c r="H202" i="1"/>
  <c r="J202" i="1" s="1"/>
  <c r="I202" i="1"/>
  <c r="I203" i="1"/>
  <c r="H203" i="1"/>
  <c r="J203" i="1" s="1"/>
  <c r="I204" i="1"/>
  <c r="H204" i="1"/>
  <c r="J204" i="1" s="1"/>
  <c r="H205" i="1"/>
  <c r="J205" i="1" s="1"/>
  <c r="I205" i="1"/>
  <c r="I206" i="1"/>
  <c r="H206" i="1"/>
  <c r="J206" i="1" s="1"/>
  <c r="I207" i="1"/>
  <c r="H207" i="1"/>
  <c r="J207" i="1" s="1"/>
  <c r="I208" i="1"/>
  <c r="H208" i="1"/>
  <c r="J208" i="1" s="1"/>
  <c r="H209" i="1"/>
  <c r="J209" i="1" s="1"/>
  <c r="I209" i="1"/>
  <c r="I210" i="1"/>
  <c r="H210" i="1"/>
  <c r="J210" i="1" s="1"/>
  <c r="I211" i="1"/>
  <c r="H211" i="1"/>
  <c r="J211" i="1" s="1"/>
  <c r="I212" i="1"/>
  <c r="H212" i="1"/>
  <c r="J212" i="1" s="1"/>
  <c r="H213" i="1"/>
  <c r="J213" i="1" s="1"/>
  <c r="I213" i="1"/>
  <c r="I214" i="1"/>
  <c r="H214" i="1"/>
  <c r="J214" i="1" s="1"/>
  <c r="I215" i="1"/>
  <c r="H215" i="1"/>
  <c r="J215" i="1" s="1"/>
  <c r="I216" i="1"/>
  <c r="H216" i="1"/>
  <c r="J216" i="1" s="1"/>
  <c r="H217" i="1"/>
  <c r="J217" i="1" s="1"/>
  <c r="I217" i="1"/>
  <c r="I218" i="1"/>
  <c r="H218" i="1"/>
  <c r="J218" i="1" s="1"/>
  <c r="I219" i="1"/>
  <c r="H219" i="1"/>
  <c r="J219" i="1" s="1"/>
  <c r="H220" i="1"/>
  <c r="J220" i="1" s="1"/>
  <c r="I220" i="1"/>
  <c r="H221" i="1"/>
  <c r="J221" i="1" s="1"/>
  <c r="I221" i="1"/>
  <c r="H222" i="1"/>
  <c r="J222" i="1" s="1"/>
  <c r="I222" i="1"/>
  <c r="I223" i="1"/>
  <c r="H223" i="1"/>
  <c r="J223" i="1" s="1"/>
  <c r="I224" i="1"/>
  <c r="H224" i="1"/>
  <c r="J224" i="1" s="1"/>
  <c r="I225" i="1"/>
  <c r="H225" i="1"/>
  <c r="J225" i="1" s="1"/>
  <c r="H226" i="1"/>
  <c r="J226" i="1" s="1"/>
  <c r="I226" i="1"/>
  <c r="I227" i="1"/>
  <c r="H227" i="1"/>
  <c r="J227" i="1" s="1"/>
  <c r="I228" i="1"/>
  <c r="H228" i="1"/>
  <c r="J228" i="1" s="1"/>
  <c r="I229" i="1"/>
  <c r="H229" i="1"/>
  <c r="J229" i="1" s="1"/>
  <c r="I230" i="1"/>
  <c r="H230" i="1"/>
  <c r="J230" i="1" s="1"/>
  <c r="I231" i="1"/>
  <c r="H231" i="1"/>
  <c r="J231" i="1" s="1"/>
  <c r="I232" i="1"/>
  <c r="H232" i="1"/>
  <c r="J232" i="1" s="1"/>
  <c r="I233" i="1"/>
  <c r="H233" i="1"/>
  <c r="J233" i="1" s="1"/>
  <c r="H234" i="1"/>
  <c r="J234" i="1" s="1"/>
  <c r="I234" i="1"/>
  <c r="I235" i="1"/>
  <c r="H235" i="1"/>
  <c r="J235" i="1" s="1"/>
  <c r="I236" i="1"/>
  <c r="H236" i="1"/>
  <c r="J236" i="1" s="1"/>
  <c r="I237" i="1"/>
  <c r="H237" i="1"/>
  <c r="J237" i="1" s="1"/>
  <c r="I238" i="1"/>
  <c r="H238" i="1"/>
  <c r="J238" i="1" s="1"/>
  <c r="I239" i="1"/>
  <c r="H239" i="1"/>
  <c r="J239" i="1" s="1"/>
  <c r="I240" i="1"/>
  <c r="H240" i="1"/>
  <c r="J240" i="1" s="1"/>
  <c r="I241" i="1"/>
  <c r="H241" i="1"/>
  <c r="J241" i="1" s="1"/>
  <c r="H242" i="1"/>
  <c r="J242" i="1" s="1"/>
  <c r="I242" i="1"/>
  <c r="I243" i="1"/>
  <c r="H243" i="1"/>
  <c r="J243" i="1" s="1"/>
  <c r="I244" i="1"/>
  <c r="H244" i="1"/>
  <c r="J244" i="1" s="1"/>
  <c r="H245" i="1"/>
  <c r="J245" i="1" s="1"/>
  <c r="I245" i="1"/>
  <c r="H246" i="1"/>
  <c r="J246" i="1" s="1"/>
  <c r="I246" i="1"/>
  <c r="H247" i="1"/>
  <c r="J247" i="1" s="1"/>
  <c r="I247" i="1"/>
  <c r="I248" i="1"/>
  <c r="H248" i="1"/>
  <c r="J248" i="1" s="1"/>
  <c r="H249" i="1"/>
  <c r="J249" i="1" s="1"/>
  <c r="I249" i="1"/>
  <c r="I250" i="1"/>
  <c r="H250" i="1"/>
  <c r="J250" i="1" s="1"/>
  <c r="H251" i="1"/>
  <c r="J251" i="1" s="1"/>
  <c r="I251" i="1"/>
  <c r="H252" i="1"/>
  <c r="J252" i="1" s="1"/>
  <c r="I252" i="1"/>
  <c r="H253" i="1"/>
  <c r="J253" i="1" s="1"/>
  <c r="I253" i="1"/>
  <c r="I264" i="1"/>
  <c r="H264" i="1"/>
  <c r="J264" i="1" s="1"/>
  <c r="I266" i="1"/>
  <c r="H266" i="1"/>
  <c r="J266" i="1" s="1"/>
  <c r="I287" i="1"/>
  <c r="H287" i="1"/>
  <c r="J287" i="1" s="1"/>
  <c r="I289" i="1"/>
  <c r="H289" i="1"/>
  <c r="J289" i="1" s="1"/>
  <c r="I290" i="1"/>
  <c r="H290" i="1"/>
  <c r="J290" i="1" s="1"/>
  <c r="I291" i="1"/>
  <c r="H291" i="1"/>
  <c r="J291" i="1" s="1"/>
  <c r="H254" i="1"/>
  <c r="J254" i="1" s="1"/>
  <c r="I254" i="1"/>
  <c r="H255" i="1"/>
  <c r="J255" i="1" s="1"/>
  <c r="I255" i="1"/>
  <c r="I256" i="1"/>
  <c r="H256" i="1"/>
  <c r="J256" i="1" s="1"/>
  <c r="H257" i="1"/>
  <c r="J257" i="1" s="1"/>
  <c r="I257" i="1"/>
  <c r="I258" i="1"/>
  <c r="H258" i="1"/>
  <c r="J258" i="1" s="1"/>
  <c r="H259" i="1"/>
  <c r="J259" i="1" s="1"/>
  <c r="I259" i="1"/>
  <c r="H260" i="1"/>
  <c r="J260" i="1" s="1"/>
  <c r="I260" i="1"/>
  <c r="H270" i="1"/>
  <c r="I270" i="1"/>
  <c r="H271" i="1"/>
  <c r="J271" i="1" s="1"/>
  <c r="I271" i="1"/>
  <c r="I272" i="1"/>
  <c r="H272" i="1"/>
  <c r="J272" i="1" s="1"/>
  <c r="H273" i="1"/>
  <c r="J273" i="1" s="1"/>
  <c r="I273" i="1"/>
  <c r="H274" i="1"/>
  <c r="J274" i="1" s="1"/>
  <c r="I274" i="1"/>
  <c r="H275" i="1"/>
  <c r="J275" i="1" s="1"/>
  <c r="I275" i="1"/>
  <c r="I276" i="1"/>
  <c r="H276" i="1"/>
  <c r="J276" i="1" s="1"/>
  <c r="H277" i="1"/>
  <c r="J277" i="1" s="1"/>
  <c r="I277" i="1"/>
  <c r="H278" i="1"/>
  <c r="J278" i="1" s="1"/>
  <c r="I278" i="1"/>
  <c r="H279" i="1"/>
  <c r="J279" i="1" s="1"/>
  <c r="I279" i="1"/>
  <c r="I280" i="1"/>
  <c r="H280" i="1"/>
  <c r="J280" i="1" s="1"/>
  <c r="H281" i="1"/>
  <c r="J281" i="1" s="1"/>
  <c r="I281" i="1"/>
  <c r="H282" i="1"/>
  <c r="J282" i="1" s="1"/>
  <c r="I282" i="1"/>
  <c r="H292" i="1"/>
  <c r="J292" i="1" s="1"/>
  <c r="I292" i="1"/>
  <c r="I293" i="1"/>
  <c r="H293" i="1"/>
  <c r="J293" i="1" s="1"/>
  <c r="I294" i="1"/>
  <c r="H294" i="1"/>
  <c r="J294" i="1" s="1"/>
  <c r="I295" i="1"/>
  <c r="H295" i="1"/>
  <c r="J295" i="1" s="1"/>
  <c r="I296" i="1"/>
  <c r="H296" i="1"/>
  <c r="J296" i="1" s="1"/>
  <c r="I297" i="1"/>
  <c r="H297" i="1"/>
  <c r="J297" i="1" s="1"/>
  <c r="I298" i="1"/>
  <c r="H298" i="1"/>
  <c r="J298" i="1" s="1"/>
  <c r="I299" i="1"/>
  <c r="H299" i="1"/>
  <c r="J299" i="1" s="1"/>
  <c r="I300" i="1"/>
  <c r="H300" i="1"/>
  <c r="J300" i="1" s="1"/>
  <c r="I301" i="1"/>
  <c r="H301" i="1"/>
  <c r="J301" i="1" s="1"/>
  <c r="I302" i="1"/>
  <c r="H302" i="1"/>
  <c r="J302" i="1" s="1"/>
  <c r="I303" i="1"/>
  <c r="H303" i="1"/>
  <c r="J303" i="1" s="1"/>
  <c r="I304" i="1"/>
  <c r="H304" i="1"/>
  <c r="J304" i="1" s="1"/>
  <c r="H305" i="1"/>
  <c r="J305" i="1" s="1"/>
  <c r="I305" i="1"/>
  <c r="H306" i="1"/>
  <c r="J306" i="1" s="1"/>
  <c r="I306" i="1"/>
  <c r="H307" i="1"/>
  <c r="J307" i="1" s="1"/>
  <c r="I307" i="1"/>
  <c r="H308" i="1"/>
  <c r="J308" i="1" s="1"/>
  <c r="I308" i="1"/>
  <c r="H309" i="1"/>
  <c r="J309" i="1" s="1"/>
  <c r="I309" i="1"/>
  <c r="H310" i="1"/>
  <c r="J310" i="1" s="1"/>
  <c r="I310" i="1"/>
  <c r="H311" i="1"/>
  <c r="J311" i="1" s="1"/>
  <c r="I311" i="1"/>
  <c r="H312" i="1"/>
  <c r="J312" i="1" s="1"/>
  <c r="I312" i="1"/>
  <c r="H313" i="1"/>
  <c r="J313" i="1" s="1"/>
  <c r="I313" i="1"/>
  <c r="H314" i="1"/>
  <c r="J314" i="1" s="1"/>
  <c r="I314" i="1"/>
  <c r="I317" i="1"/>
  <c r="H317" i="1"/>
  <c r="H318" i="1"/>
  <c r="J318" i="1" s="1"/>
  <c r="I318" i="1"/>
  <c r="H319" i="1"/>
  <c r="J319" i="1" s="1"/>
  <c r="I319" i="1"/>
  <c r="H321" i="1"/>
  <c r="J321" i="1" s="1"/>
  <c r="I321" i="1"/>
  <c r="H322" i="1"/>
  <c r="J322" i="1" s="1"/>
  <c r="I322" i="1"/>
  <c r="I325" i="1"/>
  <c r="H325" i="1"/>
  <c r="H326" i="1"/>
  <c r="J326" i="1" s="1"/>
  <c r="I326" i="1"/>
  <c r="I327" i="1"/>
  <c r="H327" i="1"/>
  <c r="J327" i="1" s="1"/>
  <c r="H328" i="1"/>
  <c r="J328" i="1" s="1"/>
  <c r="I328" i="1"/>
  <c r="I329" i="1"/>
  <c r="H329" i="1"/>
  <c r="J329" i="1" s="1"/>
  <c r="H330" i="1"/>
  <c r="J330" i="1" s="1"/>
  <c r="I330" i="1"/>
  <c r="I331" i="1"/>
  <c r="H331" i="1"/>
  <c r="J331" i="1" s="1"/>
  <c r="H332" i="1"/>
  <c r="J332" i="1" s="1"/>
  <c r="I332" i="1"/>
  <c r="I333" i="1"/>
  <c r="H333" i="1"/>
  <c r="J333" i="1" s="1"/>
  <c r="H334" i="1"/>
  <c r="J334" i="1" s="1"/>
  <c r="I334" i="1"/>
  <c r="I335" i="1"/>
  <c r="H335" i="1"/>
  <c r="J335" i="1" s="1"/>
  <c r="H347" i="1"/>
  <c r="I347" i="1"/>
  <c r="H348" i="1"/>
  <c r="J348" i="1" s="1"/>
  <c r="I348" i="1"/>
  <c r="H349" i="1"/>
  <c r="J349" i="1" s="1"/>
  <c r="I349" i="1"/>
  <c r="H350" i="1"/>
  <c r="J350" i="1" s="1"/>
  <c r="I350" i="1"/>
  <c r="H336" i="1"/>
  <c r="J336" i="1" s="1"/>
  <c r="I336" i="1"/>
  <c r="I337" i="1"/>
  <c r="H337" i="1"/>
  <c r="J337" i="1" s="1"/>
  <c r="H338" i="1"/>
  <c r="J338" i="1" s="1"/>
  <c r="I338" i="1"/>
  <c r="I339" i="1"/>
  <c r="H339" i="1"/>
  <c r="J339" i="1" s="1"/>
  <c r="I340" i="1"/>
  <c r="H340" i="1"/>
  <c r="J340" i="1" s="1"/>
  <c r="I341" i="1"/>
  <c r="H341" i="1"/>
  <c r="J341" i="1" s="1"/>
  <c r="I342" i="1"/>
  <c r="H342" i="1"/>
  <c r="J342" i="1" s="1"/>
  <c r="I343" i="1"/>
  <c r="H343" i="1"/>
  <c r="J343" i="1" s="1"/>
  <c r="I344" i="1"/>
  <c r="H344" i="1"/>
  <c r="J344" i="1" s="1"/>
  <c r="H351" i="1"/>
  <c r="J351" i="1" s="1"/>
  <c r="I351" i="1"/>
  <c r="H352" i="1"/>
  <c r="J352" i="1" s="1"/>
  <c r="I352" i="1"/>
  <c r="H353" i="1"/>
  <c r="J353" i="1" s="1"/>
  <c r="I353" i="1"/>
  <c r="H354" i="1"/>
  <c r="J354" i="1" s="1"/>
  <c r="I354" i="1"/>
  <c r="H355" i="1"/>
  <c r="J355" i="1" s="1"/>
  <c r="I355" i="1"/>
  <c r="H356" i="1"/>
  <c r="J356" i="1" s="1"/>
  <c r="I356" i="1"/>
  <c r="I357" i="1"/>
  <c r="H357" i="1"/>
  <c r="J357" i="1" s="1"/>
  <c r="H358" i="1"/>
  <c r="J358" i="1" s="1"/>
  <c r="I358" i="1"/>
  <c r="I359" i="1"/>
  <c r="H359" i="1"/>
  <c r="J359" i="1" s="1"/>
  <c r="H360" i="1"/>
  <c r="J360" i="1" s="1"/>
  <c r="I360" i="1"/>
  <c r="H361" i="1"/>
  <c r="J361" i="1" s="1"/>
  <c r="I361" i="1"/>
  <c r="H362" i="1"/>
  <c r="J362" i="1" s="1"/>
  <c r="I362" i="1"/>
  <c r="H363" i="1"/>
  <c r="J363" i="1" s="1"/>
  <c r="I363" i="1"/>
  <c r="H364" i="1"/>
  <c r="J364" i="1" s="1"/>
  <c r="I364" i="1"/>
  <c r="I365" i="1"/>
  <c r="H365" i="1"/>
  <c r="J365" i="1" s="1"/>
  <c r="H366" i="1"/>
  <c r="J366" i="1" s="1"/>
  <c r="I366" i="1"/>
  <c r="I367" i="1"/>
  <c r="H367" i="1"/>
  <c r="J367" i="1" s="1"/>
  <c r="H368" i="1"/>
  <c r="J368" i="1" s="1"/>
  <c r="I368" i="1"/>
  <c r="H371" i="1"/>
  <c r="I371" i="1"/>
  <c r="H373" i="1"/>
  <c r="J373" i="1" s="1"/>
  <c r="I373" i="1"/>
  <c r="I375" i="1"/>
  <c r="H375" i="1"/>
  <c r="J375" i="1" s="1"/>
  <c r="H377" i="1"/>
  <c r="J377" i="1" s="1"/>
  <c r="I377" i="1"/>
  <c r="I372" i="1"/>
  <c r="H372" i="1"/>
  <c r="J372" i="1" s="1"/>
  <c r="I374" i="1"/>
  <c r="H374" i="1"/>
  <c r="J374" i="1" s="1"/>
  <c r="I376" i="1"/>
  <c r="H376" i="1"/>
  <c r="J376" i="1" s="1"/>
  <c r="I392" i="1"/>
  <c r="H392" i="1"/>
  <c r="I378" i="1"/>
  <c r="H378" i="1"/>
  <c r="J378" i="1" s="1"/>
  <c r="I379" i="1"/>
  <c r="H379" i="1"/>
  <c r="J379" i="1" s="1"/>
  <c r="I380" i="1"/>
  <c r="H380" i="1"/>
  <c r="J380" i="1" s="1"/>
  <c r="H381" i="1"/>
  <c r="J381" i="1" s="1"/>
  <c r="I381" i="1"/>
  <c r="H382" i="1"/>
  <c r="J382" i="1" s="1"/>
  <c r="I383" i="1"/>
  <c r="H383" i="1"/>
  <c r="I384" i="1"/>
  <c r="H384" i="1"/>
  <c r="J384" i="1" s="1"/>
  <c r="I386" i="1"/>
  <c r="H386" i="1"/>
  <c r="J386" i="1" s="1"/>
  <c r="I387" i="1"/>
  <c r="H387" i="1"/>
  <c r="J387" i="1" s="1"/>
  <c r="I393" i="1"/>
  <c r="H393" i="1"/>
  <c r="J393" i="1" s="1"/>
  <c r="H394" i="1"/>
  <c r="J394" i="1" s="1"/>
  <c r="I395" i="1"/>
  <c r="H395" i="1"/>
  <c r="J395" i="1" s="1"/>
  <c r="I396" i="1"/>
  <c r="H396" i="1"/>
  <c r="J396" i="1" s="1"/>
  <c r="I397" i="1"/>
  <c r="H397" i="1"/>
  <c r="J397" i="1" s="1"/>
  <c r="H398" i="1"/>
  <c r="J398" i="1" s="1"/>
  <c r="I388" i="1"/>
  <c r="H388" i="1"/>
  <c r="J388" i="1" s="1"/>
  <c r="H320" i="1"/>
  <c r="J320" i="1" s="1"/>
  <c r="I320" i="1"/>
  <c r="H389" i="1"/>
  <c r="J389" i="1" s="1"/>
  <c r="I389" i="1"/>
  <c r="H286" i="1"/>
  <c r="J286" i="1" s="1"/>
  <c r="I286" i="1"/>
  <c r="H135" i="1" l="1"/>
  <c r="H403" i="1" s="1"/>
  <c r="J392" i="1"/>
  <c r="J399" i="1" s="1"/>
  <c r="J412" i="1" s="1"/>
  <c r="D42" i="26" s="1"/>
  <c r="H399" i="1"/>
  <c r="H412" i="1" s="1"/>
  <c r="J371" i="1"/>
  <c r="J390" i="1" s="1"/>
  <c r="J411" i="1" s="1"/>
  <c r="D40" i="26" s="1"/>
  <c r="H390" i="1"/>
  <c r="H411" i="1" s="1"/>
  <c r="J347" i="1"/>
  <c r="J369" i="1" s="1"/>
  <c r="J410" i="1" s="1"/>
  <c r="H369" i="1"/>
  <c r="H410" i="1" s="1"/>
  <c r="J325" i="1"/>
  <c r="J345" i="1" s="1"/>
  <c r="J409" i="1" s="1"/>
  <c r="D36" i="26" s="1"/>
  <c r="H345" i="1"/>
  <c r="H409" i="1" s="1"/>
  <c r="J317" i="1"/>
  <c r="J323" i="1" s="1"/>
  <c r="J408" i="1" s="1"/>
  <c r="D34" i="26" s="1"/>
  <c r="H323" i="1"/>
  <c r="H408" i="1" s="1"/>
  <c r="J270" i="1"/>
  <c r="J283" i="1" s="1"/>
  <c r="J406" i="1" s="1"/>
  <c r="D30" i="26" s="1"/>
  <c r="H283" i="1"/>
  <c r="H406" i="1" s="1"/>
  <c r="J285" i="1"/>
  <c r="J315" i="1" s="1"/>
  <c r="J407" i="1" s="1"/>
  <c r="D32" i="26" s="1"/>
  <c r="H315" i="1"/>
  <c r="H407" i="1" s="1"/>
  <c r="J263" i="1"/>
  <c r="J268" i="1" s="1"/>
  <c r="J405" i="1" s="1"/>
  <c r="D28" i="26" s="1"/>
  <c r="H268" i="1"/>
  <c r="H405" i="1" s="1"/>
  <c r="J5" i="1"/>
  <c r="J135" i="1" s="1"/>
  <c r="H261" i="1"/>
  <c r="H404" i="1" s="1"/>
  <c r="J137" i="1"/>
  <c r="J261" i="1" s="1"/>
  <c r="J404" i="1" s="1"/>
  <c r="D26" i="26" s="1"/>
  <c r="D50" i="26" s="1"/>
  <c r="H413" i="1" l="1"/>
  <c r="H415" i="1" s="1"/>
  <c r="L412" i="1"/>
  <c r="L404" i="1"/>
  <c r="L405" i="1"/>
  <c r="L407" i="1"/>
  <c r="L406" i="1"/>
  <c r="L408" i="1"/>
  <c r="L409" i="1"/>
  <c r="L410" i="1"/>
  <c r="L411" i="1"/>
  <c r="D38" i="26"/>
  <c r="L403" i="1"/>
  <c r="D24" i="26"/>
  <c r="J413" i="1"/>
  <c r="H401" i="1"/>
  <c r="J401" i="1"/>
  <c r="E25" i="25" l="1"/>
  <c r="F25" i="25" s="1"/>
  <c r="L413" i="1"/>
  <c r="E21" i="25" l="1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<sst xmlns="http://schemas.openxmlformats.org/spreadsheetml/2006/main" count="4398" uniqueCount="1062">
  <si>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</si>
  <si>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</si>
  <si>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</si>
  <si>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</si>
  <si>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</si>
  <si>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</si>
  <si>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</si>
  <si>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</si>
  <si>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</si>
  <si>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</si>
  <si>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</si>
  <si>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</si>
  <si>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</si>
  <si>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</si>
  <si>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</si>
  <si>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</si>
  <si>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</si>
  <si>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</si>
  <si>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</si>
  <si>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</si>
  <si>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</si>
  <si>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</si>
  <si>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</si>
  <si>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</si>
  <si>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</si>
  <si>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</si>
  <si>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</si>
  <si>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</si>
  <si>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</si>
  <si>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</si>
  <si>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</si>
  <si>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</si>
  <si>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</si>
  <si>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</si>
  <si>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</si>
  <si>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</si>
  <si>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</si>
  <si>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</si>
  <si>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</si>
  <si>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</si>
  <si>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</si>
  <si>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</si>
  <si>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</si>
  <si>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</si>
  <si>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</si>
  <si>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</si>
  <si>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</si>
  <si>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</si>
  <si>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</si>
  <si>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</si>
  <si>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</si>
  <si>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</si>
  <si>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</si>
  <si>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</si>
  <si>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</si>
  <si>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</si>
  <si>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</si>
  <si>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</si>
  <si>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</si>
  <si>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</si>
  <si>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</si>
  <si>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</si>
  <si>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</si>
  <si>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</si>
  <si>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</si>
  <si>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</si>
  <si>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</si>
  <si>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</si>
  <si>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</si>
  <si>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</si>
  <si>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</si>
  <si>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</si>
  <si>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</si>
  <si>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</si>
  <si>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</si>
  <si>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</si>
  <si>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</si>
  <si>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</si>
  <si>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</si>
  <si>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</si>
  <si>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</si>
  <si>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</si>
  <si>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</si>
  <si>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</si>
  <si>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</si>
  <si>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</si>
  <si>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</si>
  <si>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</si>
  <si>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</si>
  <si>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</si>
  <si>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</si>
  <si>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</si>
  <si>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</si>
  <si>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</si>
  <si>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</si>
  <si>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</si>
  <si>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</si>
  <si>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</si>
  <si>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</si>
  <si>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</si>
  <si>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</si>
  <si>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</si>
  <si>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</si>
  <si>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</si>
  <si>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</si>
  <si>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</si>
  <si>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</si>
  <si>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</si>
  <si>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</si>
  <si>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</si>
  <si>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</si>
  <si>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</si>
  <si>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</si>
  <si>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</si>
  <si>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</si>
  <si>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</si>
  <si>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</si>
  <si>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</si>
  <si>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</si>
  <si>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</si>
  <si>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</si>
  <si>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</si>
  <si>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</si>
  <si>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</si>
  <si>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</si>
  <si>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</si>
  <si>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</si>
  <si>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</si>
  <si>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</si>
  <si>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</si>
  <si>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</si>
  <si>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</si>
  <si>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</si>
  <si>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</si>
  <si>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</si>
  <si>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</si>
  <si>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</si>
  <si>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</si>
  <si>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</si>
  <si>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</si>
  <si>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</si>
  <si>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</si>
  <si>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</si>
  <si>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</si>
  <si>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</si>
  <si>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</si>
  <si>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</si>
  <si>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</si>
  <si>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</si>
  <si>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</si>
  <si>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</si>
  <si>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 xml:space="preserve">FO004           </t>
  </si>
  <si>
    <t>Cream cheese - Anchor</t>
  </si>
  <si>
    <t>Whipping cream 1L (12 hộp/thùng)</t>
  </si>
  <si>
    <t>Sữa đặc Vinamilk 1.284kg</t>
  </si>
  <si>
    <t xml:space="preserve">FD036           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</si>
  <si>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</si>
  <si>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</si>
  <si>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</si>
  <si>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</si>
  <si>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</si>
  <si>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</si>
  <si>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</si>
  <si>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</si>
  <si>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</si>
  <si>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</si>
  <si>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</si>
  <si>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</si>
  <si>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</si>
  <si>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</si>
  <si>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</si>
  <si>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</si>
  <si>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</si>
  <si>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</si>
  <si>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</si>
  <si>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</si>
  <si>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</si>
  <si>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</si>
  <si>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</si>
  <si>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</si>
  <si>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 xml:space="preserve">20201107        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</si>
  <si>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</si>
  <si>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</si>
  <si>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</si>
  <si>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</si>
  <si>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</si>
  <si>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 xml:space="preserve">20201119        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</si>
  <si>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</si>
  <si>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</si>
  <si>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</si>
  <si>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</si>
  <si>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</si>
  <si>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</si>
  <si>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</si>
  <si>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</si>
  <si>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</si>
  <si>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</si>
  <si>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</si>
  <si>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</si>
  <si>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</si>
  <si>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</si>
  <si>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</si>
  <si>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</si>
  <si>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</si>
  <si>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</si>
  <si>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</si>
  <si>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</si>
  <si>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</si>
  <si>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</si>
  <si>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NB028</t>
  </si>
  <si>
    <t>NB018</t>
  </si>
  <si>
    <t>NB023</t>
  </si>
  <si>
    <t>NB024</t>
  </si>
  <si>
    <t>NB025</t>
  </si>
  <si>
    <t>NB026</t>
  </si>
  <si>
    <t>NB027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</si>
  <si>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</si>
  <si>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</si>
  <si>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</si>
  <si>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</si>
  <si>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</si>
  <si>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</si>
  <si>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</si>
  <si>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</si>
  <si>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</si>
  <si>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</si>
  <si>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</si>
  <si>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</si>
  <si>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</si>
  <si>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</si>
  <si>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</si>
  <si>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</si>
  <si>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</si>
  <si>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</si>
  <si>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</si>
  <si>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</si>
  <si>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</si>
  <si>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</si>
  <si>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</si>
  <si>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</si>
  <si>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</si>
  <si>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</si>
  <si>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</si>
  <si>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</si>
  <si>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</si>
  <si>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</si>
  <si>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</si>
  <si>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</si>
  <si>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</si>
  <si>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</si>
  <si>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</si>
  <si>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</si>
  <si>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</si>
  <si>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</si>
  <si>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</si>
  <si>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</si>
  <si>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</si>
  <si>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</si>
  <si>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</si>
  <si>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</si>
  <si>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</si>
  <si>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</si>
  <si>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</si>
  <si>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</si>
  <si>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</si>
  <si>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</si>
  <si>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</si>
  <si>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</si>
  <si>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</si>
  <si>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</si>
  <si>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</si>
  <si>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</si>
  <si>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</si>
  <si>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</si>
  <si>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</si>
  <si>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</si>
  <si>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</si>
  <si>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</si>
  <si>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</si>
  <si>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</si>
  <si>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</si>
  <si>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</si>
  <si>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</si>
  <si>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</si>
  <si>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</si>
  <si>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</si>
  <si>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</si>
  <si>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</si>
  <si>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</si>
  <si>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</si>
  <si>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</si>
  <si>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</si>
  <si>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</si>
  <si>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</si>
  <si>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</si>
  <si>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</si>
  <si>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</si>
  <si>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</si>
  <si>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</si>
  <si>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</si>
  <si>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</si>
  <si>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</si>
  <si>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</si>
  <si>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</si>
  <si>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</si>
  <si>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40405010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</si>
  <si>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</si>
  <si>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</si>
  <si>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</si>
  <si>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</si>
  <si>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</si>
  <si>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</si>
  <si>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</si>
  <si>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</si>
  <si>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</si>
  <si>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</si>
  <si>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</si>
  <si>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</si>
  <si>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</si>
  <si>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</si>
  <si>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</si>
  <si>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</si>
  <si>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</si>
  <si>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</si>
  <si>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</si>
  <si>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NB022</t>
  </si>
  <si>
    <t>Màng co bọc thức ăn 450x600</t>
  </si>
  <si>
    <t xml:space="preserve">BB023           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</si>
  <si>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</si>
  <si>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</si>
  <si>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</si>
  <si>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</si>
  <si>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</si>
  <si>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</si>
  <si>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</si>
  <si>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</si>
  <si>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</si>
  <si>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</si>
  <si>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</si>
  <si>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</si>
  <si>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</si>
  <si>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</si>
  <si>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</si>
  <si>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</si>
  <si>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</si>
  <si>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</si>
  <si>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</si>
  <si>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</si>
  <si>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</si>
  <si>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</si>
  <si>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</si>
  <si>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</si>
  <si>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</si>
  <si>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</si>
  <si>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</si>
  <si>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</si>
  <si>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</si>
  <si>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</si>
  <si>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</si>
  <si>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</si>
  <si>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</si>
  <si>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</si>
  <si>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</si>
  <si>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</si>
  <si>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</si>
  <si>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</si>
  <si>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</si>
  <si>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 xml:space="preserve">DB010           </t>
  </si>
  <si>
    <t>Đế bánh tròn màu vàng 19cm</t>
  </si>
  <si>
    <t xml:space="preserve">DB011           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</si>
  <si>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</si>
  <si>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</si>
  <si>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</si>
  <si>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</si>
  <si>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</si>
  <si>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</si>
  <si>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</si>
  <si>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</si>
  <si>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</si>
  <si>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</si>
  <si>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</si>
  <si>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</si>
  <si>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</si>
  <si>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</si>
  <si>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</si>
  <si>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</si>
  <si>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</si>
  <si>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</si>
  <si>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</si>
  <si>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</si>
  <si>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</si>
  <si>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</si>
  <si>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</si>
  <si>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</si>
  <si>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</si>
  <si>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</si>
  <si>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</si>
  <si>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</si>
  <si>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</si>
  <si>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</si>
  <si>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</si>
  <si>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</si>
  <si>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</si>
  <si>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</si>
  <si>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</si>
  <si>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</si>
  <si>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</si>
  <si>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</si>
  <si>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</si>
  <si>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</si>
  <si>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</si>
  <si>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</si>
  <si>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</si>
  <si>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</si>
  <si>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</si>
  <si>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</si>
  <si>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</si>
  <si>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</si>
  <si>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</si>
  <si>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</si>
  <si>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</si>
  <si>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</si>
  <si>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</si>
  <si>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</si>
  <si>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</si>
  <si>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</si>
  <si>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</si>
  <si>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</si>
  <si>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</si>
  <si>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</si>
  <si>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</si>
  <si>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</si>
  <si>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</si>
  <si>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</si>
  <si>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</si>
  <si>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</si>
  <si>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</si>
  <si>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</si>
  <si>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</si>
  <si>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</si>
  <si>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</si>
  <si>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</si>
  <si>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</si>
  <si>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</si>
  <si>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</si>
  <si>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</si>
  <si>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</si>
  <si>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</si>
  <si>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</si>
  <si>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</si>
  <si>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</si>
  <si>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</si>
  <si>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</si>
  <si>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</si>
  <si>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</si>
  <si>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</si>
  <si>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</si>
  <si>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</si>
  <si>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</si>
  <si>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</si>
  <si>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</si>
  <si>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</si>
  <si>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</si>
  <si>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</si>
  <si>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</si>
  <si>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</si>
  <si>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</si>
  <si>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</si>
  <si>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</si>
  <si>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</si>
  <si>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</si>
  <si>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</si>
  <si>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</si>
  <si>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</si>
  <si>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</si>
  <si>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</si>
  <si>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</si>
  <si>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</si>
  <si>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</si>
  <si>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</si>
  <si>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</si>
  <si>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</si>
  <si>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</si>
  <si>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</si>
  <si>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</si>
  <si>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</si>
  <si>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</si>
  <si>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</si>
  <si>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</si>
  <si>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</si>
  <si>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</si>
  <si>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</si>
  <si>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</si>
  <si>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</si>
  <si>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</si>
  <si>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</si>
  <si>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</si>
  <si>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</si>
  <si>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</si>
  <si>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</si>
  <si>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</si>
  <si>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</si>
  <si>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</si>
  <si>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</si>
  <si>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</si>
  <si>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</si>
  <si>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</si>
  <si>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</si>
  <si>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</si>
  <si>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</si>
  <si>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</si>
  <si>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</si>
  <si>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</si>
  <si>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</si>
  <si>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</si>
  <si>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</si>
  <si>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</si>
  <si>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</si>
  <si>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</si>
  <si>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</si>
  <si>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</si>
  <si>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</si>
  <si>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Chocolate Mêxico</t>
  </si>
  <si>
    <t>BT016</t>
  </si>
  <si>
    <t>Danish Bar nho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</si>
  <si>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</si>
  <si>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</si>
  <si>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</si>
  <si>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</si>
  <si>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</si>
  <si>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</si>
  <si>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</si>
  <si>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</si>
  <si>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</si>
  <si>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</si>
  <si>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</si>
  <si>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</si>
  <si>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</si>
  <si>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</si>
  <si>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</si>
  <si>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</si>
  <si>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</si>
  <si>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</si>
  <si>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</si>
  <si>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</si>
  <si>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</si>
  <si>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</si>
  <si>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</si>
  <si>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</si>
  <si>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</si>
  <si>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</si>
  <si>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</si>
  <si>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</si>
  <si>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</si>
  <si>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</si>
  <si>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</si>
  <si>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</si>
  <si>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</si>
  <si>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</si>
  <si>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</si>
  <si>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</si>
  <si>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</si>
  <si>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</si>
  <si>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</si>
  <si>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</si>
  <si>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</si>
  <si>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</si>
  <si>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</si>
  <si>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</si>
  <si>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</si>
  <si>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</si>
  <si>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</si>
  <si>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</si>
  <si>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</si>
  <si>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BB069</t>
  </si>
  <si>
    <t>BB070</t>
  </si>
  <si>
    <t>BB071</t>
  </si>
  <si>
    <t>BB072</t>
  </si>
  <si>
    <t>Hộp tròn Bánh kem số 0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</si>
  <si>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</si>
  <si>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</si>
  <si>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</si>
  <si>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</si>
  <si>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</si>
  <si>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</si>
  <si>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</si>
  <si>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</si>
  <si>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</si>
  <si>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</si>
  <si>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</si>
  <si>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</si>
  <si>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</si>
  <si>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</si>
  <si>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</si>
  <si>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</si>
  <si>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</si>
  <si>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</si>
  <si>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</si>
  <si>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</si>
  <si>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</si>
  <si>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</si>
  <si>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</si>
  <si>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</si>
  <si>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</si>
  <si>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</si>
  <si>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</si>
  <si>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</si>
  <si>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</si>
  <si>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BẢNG THEO DÕI CHI PHÍ ĐIỆN 2016</t>
  </si>
  <si>
    <t>THÁNG</t>
  </si>
  <si>
    <t xml:space="preserve">CHỈ SỐ </t>
  </si>
  <si>
    <t>TIÊU THỤ</t>
  </si>
  <si>
    <t>ĐƠN GIÁ</t>
  </si>
  <si>
    <t>THÀNH TIỀN</t>
  </si>
  <si>
    <t>SẢN LƯỢNG BÁNH SX</t>
  </si>
  <si>
    <t>DOANH THU</t>
  </si>
  <si>
    <t xml:space="preserve">CŨ </t>
  </si>
  <si>
    <t>MỚI</t>
  </si>
  <si>
    <t>BẢNG THEO DÕI CHI PHÍ NƯỚC 2016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</si>
  <si>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</si>
  <si>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</si>
  <si>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</si>
  <si>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</si>
  <si>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</si>
  <si>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</si>
  <si>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</si>
  <si>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</si>
  <si>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</si>
  <si>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</si>
  <si>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</si>
  <si>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</si>
  <si>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</si>
  <si>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</si>
  <si>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</si>
  <si>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</si>
  <si>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</si>
  <si>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Nước suối Dasani 500ml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</si>
  <si>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</si>
  <si>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</si>
  <si>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</si>
  <si>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</si>
  <si>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</si>
  <si>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</si>
  <si>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</si>
  <si>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</si>
  <si>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</si>
  <si>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</si>
  <si>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</si>
  <si>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</si>
  <si>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</si>
  <si>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</si>
  <si>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</si>
  <si>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</si>
  <si>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</si>
  <si>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</si>
  <si>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</si>
  <si>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</si>
  <si>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</si>
  <si>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</si>
  <si>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</si>
  <si>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</si>
  <si>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</si>
  <si>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</si>
  <si>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</si>
  <si>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</si>
  <si>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</si>
  <si>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</si>
  <si>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</si>
  <si>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</si>
  <si>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</si>
  <si>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</si>
  <si>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</si>
  <si>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</si>
  <si>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</si>
  <si>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</si>
  <si>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</si>
  <si>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</si>
  <si>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</si>
  <si>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</si>
  <si>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</si>
  <si>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</si>
  <si>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</si>
  <si>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</si>
  <si>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</si>
  <si>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</si>
  <si>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</si>
  <si>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</si>
  <si>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</si>
  <si>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</si>
  <si>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</si>
  <si>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</si>
  <si>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</si>
  <si>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</si>
  <si>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</si>
  <si>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</si>
  <si>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</si>
  <si>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</si>
  <si>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</si>
  <si>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</si>
  <si>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</si>
  <si>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</si>
  <si>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</si>
  <si>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</si>
  <si>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</si>
  <si>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</si>
  <si>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</si>
  <si>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</si>
  <si>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</si>
  <si>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</si>
  <si>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</si>
  <si>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</si>
  <si>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</si>
  <si>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</si>
  <si>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</si>
  <si>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</si>
  <si>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</si>
  <si>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</si>
  <si>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</si>
  <si>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</si>
  <si>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</si>
  <si>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</si>
  <si>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</si>
  <si>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</si>
  <si>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</si>
  <si>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</si>
  <si>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</si>
  <si>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</si>
  <si>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</si>
  <si>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</si>
  <si>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</si>
  <si>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</si>
  <si>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</si>
  <si>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</si>
  <si>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NB031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</si>
  <si>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</si>
  <si>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</si>
  <si>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</si>
  <si>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</si>
  <si>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</si>
  <si>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</si>
  <si>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</si>
  <si>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</si>
  <si>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</si>
  <si>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</si>
  <si>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</si>
  <si>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</si>
  <si>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</si>
  <si>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</si>
  <si>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</si>
  <si>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</si>
  <si>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</si>
  <si>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</si>
  <si>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</si>
  <si>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</si>
  <si>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</si>
  <si>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</si>
  <si>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</si>
  <si>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</si>
  <si>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</si>
  <si>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</si>
  <si>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</si>
  <si>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</si>
  <si>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</si>
  <si>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</si>
  <si>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</si>
  <si>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</si>
  <si>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</si>
  <si>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</si>
  <si>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</si>
  <si>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</si>
  <si>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</si>
  <si>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</si>
  <si>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</si>
  <si>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</si>
  <si>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</si>
  <si>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</si>
  <si>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</si>
  <si>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</si>
  <si>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</si>
  <si>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</si>
  <si>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</si>
  <si>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PC059</t>
  </si>
  <si>
    <t>Xi-ro Glucose Syrup in 1 kg*6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</si>
  <si>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</si>
  <si>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</si>
  <si>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</si>
  <si>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</si>
  <si>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</si>
  <si>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</si>
  <si>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</si>
  <si>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</si>
  <si>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</si>
  <si>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</si>
  <si>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</si>
  <si>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</si>
  <si>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</si>
  <si>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</si>
  <si>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</si>
  <si>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</si>
  <si>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</si>
  <si>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</si>
  <si>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</si>
  <si>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</si>
  <si>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</si>
  <si>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</si>
  <si>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</si>
  <si>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</si>
  <si>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</si>
  <si>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</si>
  <si>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</si>
  <si>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</si>
  <si>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</si>
  <si>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</si>
  <si>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</si>
  <si>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</si>
  <si>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</si>
  <si>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</si>
  <si>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</si>
  <si>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</si>
  <si>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</si>
  <si>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</si>
  <si>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</si>
  <si>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</si>
  <si>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</si>
  <si>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</si>
  <si>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</si>
  <si>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</si>
  <si>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</si>
  <si>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</si>
  <si>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</si>
  <si>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</si>
  <si>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</si>
  <si>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</si>
  <si>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</si>
  <si>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BB017</t>
  </si>
  <si>
    <t>BB096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</si>
  <si>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</si>
  <si>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</si>
  <si>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</si>
  <si>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</si>
  <si>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</si>
  <si>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</si>
  <si>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</si>
  <si>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</si>
  <si>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</si>
  <si>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</si>
  <si>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</si>
  <si>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</si>
  <si>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</si>
  <si>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</si>
  <si>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</si>
  <si>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</si>
  <si>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</si>
  <si>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</si>
  <si>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</si>
  <si>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</si>
  <si>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</si>
  <si>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</si>
  <si>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</si>
  <si>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</si>
  <si>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</si>
  <si>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</si>
  <si>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</si>
  <si>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</si>
  <si>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</si>
  <si>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</si>
  <si>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</si>
  <si>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</si>
  <si>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</si>
  <si>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</si>
  <si>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</si>
  <si>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</si>
  <si>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</si>
  <si>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</si>
  <si>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</si>
  <si>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THÁNG 06</t>
  </si>
  <si>
    <t>DIỄN GIẢI CHI PHÍ  THÁNG 06-2016</t>
  </si>
  <si>
    <t>HĐBL</t>
  </si>
  <si>
    <t>DNTN Đoàn Sĩ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</si>
  <si>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</si>
  <si>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</si>
  <si>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</si>
  <si>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</si>
  <si>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</si>
  <si>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</si>
  <si>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</si>
  <si>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</si>
  <si>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</si>
  <si>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</si>
  <si>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</si>
  <si>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Chi phí điện thoại T6/2016</t>
  </si>
  <si>
    <t>Chi phí Internet T06/2016</t>
  </si>
  <si>
    <t>Chi phí điện T06 kỳ 1 (……21/05…….  đến ……20/6……..)</t>
  </si>
  <si>
    <t xml:space="preserve">Chi phí nước kỳ 6/16 (……21/05…….. đến ……20/6……... ) 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</si>
  <si>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</si>
  <si>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</si>
  <si>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</si>
  <si>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</si>
  <si>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</si>
  <si>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</si>
  <si>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</si>
  <si>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</si>
  <si>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</si>
  <si>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</si>
  <si>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</si>
  <si>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</si>
  <si>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Chi mặt bằng T06 kỳ 1 (……21/05…….  đến ……20/6……..)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</si>
  <si>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</si>
  <si>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</si>
  <si>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</si>
  <si>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</si>
  <si>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</si>
  <si>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</si>
  <si>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</si>
  <si>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</si>
  <si>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</si>
  <si>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</si>
  <si>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</si>
  <si>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</si>
  <si>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</si>
  <si>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THÁNG 07 NĂM 2016</t>
  </si>
  <si>
    <t>THỐNG KÊ NHẬP HÀNG THÁNG 07/2016</t>
  </si>
  <si>
    <t>vinmart</t>
  </si>
  <si>
    <t>HĐ 853</t>
  </si>
  <si>
    <t>HĐ40832</t>
  </si>
  <si>
    <t>CO.OP</t>
  </si>
  <si>
    <t>quả</t>
  </si>
  <si>
    <t>THANH HƯƠNG</t>
  </si>
  <si>
    <t>Mức dâu tây 250gr</t>
  </si>
  <si>
    <t>BH-11/7</t>
  </si>
  <si>
    <t>Khăn lau nâu</t>
  </si>
  <si>
    <t>Đèn cầy số 3</t>
  </si>
  <si>
    <t>mâm</t>
  </si>
  <si>
    <t>cây</t>
  </si>
  <si>
    <t>xấp</t>
  </si>
  <si>
    <t>DB001</t>
  </si>
  <si>
    <t>DB012</t>
  </si>
  <si>
    <t>BH-10/7</t>
  </si>
  <si>
    <t>BH-12/07</t>
  </si>
  <si>
    <t>cà phê</t>
  </si>
  <si>
    <t>NL099</t>
  </si>
  <si>
    <t>NL027</t>
  </si>
  <si>
    <t>BH-09/07</t>
  </si>
  <si>
    <t>màu nâu nước</t>
  </si>
  <si>
    <t>cá ngừ ngâm</t>
  </si>
  <si>
    <t>việt quốc filling</t>
  </si>
  <si>
    <t>mức thơm 5kg</t>
  </si>
  <si>
    <t>cake gekl màu mauri</t>
  </si>
  <si>
    <t>bột mì BT - E</t>
  </si>
  <si>
    <t>Chà bông heo loại thường</t>
  </si>
  <si>
    <t>Đông Nam Á</t>
  </si>
  <si>
    <t>Tinh mùi vanilla</t>
  </si>
  <si>
    <t>Màu xanh lá nước 1L/chai</t>
  </si>
  <si>
    <t>Màu hồng nước 1L/chai</t>
  </si>
  <si>
    <t>FO042</t>
  </si>
  <si>
    <t>BH-08/07</t>
  </si>
  <si>
    <t>Phomai Cheddar bào 1k</t>
  </si>
  <si>
    <t>Phoô mai kem-MG Cream cheese</t>
  </si>
  <si>
    <t>Phô mai Cheddar cheese 1040gr</t>
  </si>
  <si>
    <t>Kem sữa tươi hộp 1L*12</t>
  </si>
  <si>
    <t>Bột kem sữa Cremyvit</t>
  </si>
  <si>
    <t>Sữa tươi Pháp nguyên kem 1L</t>
  </si>
  <si>
    <t>Đường bột</t>
  </si>
  <si>
    <t>Bột mì Whole meal Golden</t>
  </si>
  <si>
    <t>Sữa bột béo tan nhanh</t>
  </si>
  <si>
    <t>Đế bánh CN màu vàng 12x4</t>
  </si>
  <si>
    <t>Đế banh vuông 22.5x22.5</t>
  </si>
  <si>
    <t>Đế tròn 25.5 (bánh kem số 0)</t>
  </si>
  <si>
    <t>Đế tròn 28.5 (bánh kem số 1)</t>
  </si>
  <si>
    <t>Miếng nhựa làm viềng bánh 5x65.5</t>
  </si>
  <si>
    <t>lốc</t>
  </si>
  <si>
    <t>hũ</t>
  </si>
  <si>
    <t>chai</t>
  </si>
  <si>
    <t>ống</t>
  </si>
  <si>
    <t>lon</t>
  </si>
  <si>
    <t>lít</t>
  </si>
  <si>
    <t>CH Thực Phẩm Thanh Niên</t>
  </si>
  <si>
    <t>Quả anh đào ngâm</t>
  </si>
  <si>
    <t>Hạnh nhân lát không vỏ</t>
  </si>
  <si>
    <t>Nhân quả óc chó khô</t>
  </si>
  <si>
    <t>Nam việt quốc khô</t>
  </si>
  <si>
    <t>Cốm gạo nâu 1kg</t>
  </si>
  <si>
    <t>Phô mai kem MG Cream cheese</t>
  </si>
  <si>
    <t>Phô mai lát khối 990g*12</t>
  </si>
  <si>
    <t>Xốt AM 3kgB1</t>
  </si>
  <si>
    <t>Đường cát trắng nước trong</t>
  </si>
  <si>
    <t>BH-01/07</t>
  </si>
  <si>
    <t>BH-02/07</t>
  </si>
  <si>
    <t>Bột ớt ngọt</t>
  </si>
  <si>
    <t>Màu đỏ nước 1L</t>
  </si>
  <si>
    <t>Cá ngừ ngâm dầu</t>
  </si>
  <si>
    <t>Bột mì BT-E</t>
  </si>
  <si>
    <t>VD005</t>
  </si>
  <si>
    <t>BH-03/07</t>
  </si>
  <si>
    <t>BH-04/07</t>
  </si>
  <si>
    <t>Đèn cầy số 0</t>
  </si>
  <si>
    <t>Đèn cầy số 1</t>
  </si>
  <si>
    <t>Bao Floss HDPE</t>
  </si>
  <si>
    <t>Khăng giấy vuông</t>
  </si>
  <si>
    <t>PC063</t>
  </si>
  <si>
    <t>BH-06/07</t>
  </si>
  <si>
    <t>Syrup Peach 1L</t>
  </si>
  <si>
    <t>Sữa đặc Vinamilk</t>
  </si>
  <si>
    <t>gram</t>
  </si>
  <si>
    <t>cuộn</t>
  </si>
  <si>
    <t>Bánh chocolate OREO 274g</t>
  </si>
  <si>
    <t>Sữa tưới Vinamilk</t>
  </si>
  <si>
    <t>Muỗng nhựa nhỏ (20 cái/gói)</t>
  </si>
  <si>
    <t>Nước lau nhà 4L</t>
  </si>
  <si>
    <t>Khăn lau hồng</t>
  </si>
  <si>
    <t>Hộp Sandwich SWC1</t>
  </si>
  <si>
    <t>VPP104</t>
  </si>
  <si>
    <t>Giấy fax nhiệt</t>
  </si>
  <si>
    <t>Bảng (note công tác)</t>
  </si>
  <si>
    <t>Bơ đậu phộng 1kg</t>
  </si>
  <si>
    <t>Dừa sấy khô</t>
  </si>
  <si>
    <t>Egg Cream Mix</t>
  </si>
  <si>
    <t>kho công ty</t>
  </si>
  <si>
    <t xml:space="preserve"> Kg </t>
  </si>
  <si>
    <t>Đế bánh CN màu vàng 10.5x5.5</t>
  </si>
  <si>
    <t>Khuôn ly dạng thuyền 200 cái/bịch</t>
  </si>
  <si>
    <t>cai</t>
  </si>
  <si>
    <t>BH-18/07</t>
  </si>
  <si>
    <t>BH-16/07</t>
  </si>
  <si>
    <t>BH-17/07</t>
  </si>
  <si>
    <t>BH-14/07</t>
  </si>
  <si>
    <t>BH-15/07</t>
  </si>
  <si>
    <t>FF003</t>
  </si>
  <si>
    <t>OL009</t>
  </si>
  <si>
    <t>Quả chanh dây đông lạnh</t>
  </si>
  <si>
    <t>Dầu Olive Extra Virgin 500ml</t>
  </si>
  <si>
    <t>Sữa tưới Pháp nguyên kem 1L</t>
  </si>
  <si>
    <t>BH-20/07</t>
  </si>
  <si>
    <t>BH-19/07</t>
  </si>
  <si>
    <t>BB020</t>
  </si>
  <si>
    <t>Dây nilon 50x700x0.2mm</t>
  </si>
  <si>
    <t>BH-21/07</t>
  </si>
  <si>
    <t>Muỗn nhựa nhỏ</t>
  </si>
  <si>
    <t>Đèn cầy số 2</t>
  </si>
  <si>
    <t>Bao nilon đựng ly</t>
  </si>
  <si>
    <t>BH-22/07</t>
  </si>
  <si>
    <t>Nước ép hỗn hợp ổi &amp;dâu 840ml</t>
  </si>
  <si>
    <t>bịch</t>
  </si>
  <si>
    <t>Kem sữa tưới Gold Label 907g</t>
  </si>
  <si>
    <t>BH-24/07</t>
  </si>
  <si>
    <t>BH-25/07</t>
  </si>
  <si>
    <t>BH-26/07</t>
  </si>
  <si>
    <t>Sinh tố Dâu</t>
  </si>
  <si>
    <t>Sinh tố Xoài</t>
  </si>
  <si>
    <t>BH-27/07</t>
  </si>
  <si>
    <t>hủ</t>
  </si>
  <si>
    <t>Màu nâu nước</t>
  </si>
  <si>
    <t>DB003</t>
  </si>
  <si>
    <t>BẢNG NOTE</t>
  </si>
  <si>
    <t>Bảng Note</t>
  </si>
  <si>
    <t>KG</t>
  </si>
  <si>
    <t>20201107</t>
  </si>
  <si>
    <t>20201074</t>
  </si>
  <si>
    <t>20201002</t>
  </si>
  <si>
    <t>20201119</t>
  </si>
  <si>
    <t>CÁI</t>
  </si>
  <si>
    <t>Hồ Thị Tuyết Hoa HĐ 4295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</si>
</sst>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[$-409]d\-mmm\-yy;@"/>
    <numFmt numFmtId="168" formatCode="_(* #,##0_);_(* \(#,##0\);_(* &quot;-&quot;??_);_(@_)"/>
    <numFmt numFmtId="169" formatCode="_(* #,##0.00_);_(* \(#,##0.00\);_(* &quot;-&quot;?_);_(@_)"/>
    <numFmt numFmtId="170" formatCode="_ * #,##0_ ;_ * \-#,##0_ ;_ * &quot;-&quot;??_ ;_ @_ "/>
    <numFmt numFmtId="171" formatCode="0;[Red]0"/>
    <numFmt numFmtId="172" formatCode="[$-1010409]d\ mmm\ yy;@"/>
    <numFmt numFmtId="173" formatCode="_-* #,##0.00\ _€_-;\-* #,##0.00\ _€_-;_-* &quot;-&quot;??\ _€_-;_-@_-"/>
    <numFmt numFmtId="174" formatCode="#,##0\ &quot;£&quot;_);[Red]\(#,##0\ &quot;£&quot;\)"/>
    <numFmt numFmtId="175" formatCode="#,##0\ &quot;DM&quot;;\-#,##0\ &quot;DM&quot;"/>
    <numFmt numFmtId="176" formatCode="0.000%"/>
    <numFmt numFmtId="177" formatCode="&quot;￥&quot;#,##0;&quot;￥&quot;\-#,##0"/>
    <numFmt numFmtId="178" formatCode="00.000"/>
    <numFmt numFmtId="179" formatCode="_-* #,##0_-;\-* #,##0_-;_-* &quot;-&quot;_-;_-@_-"/>
    <numFmt numFmtId="180" formatCode="_-&quot;£&quot;* #,##0_-;\-&quot;£&quot;* #,##0_-;_-&quot;£&quot;* &quot;-&quot;_-;_-@_-"/>
    <numFmt numFmtId="181" formatCode="&quot;£&quot;#,##0;[Red]\-&quot;£&quot;#,##0"/>
    <numFmt numFmtId="182" formatCode="_-&quot;£&quot;* #,##0.00_-;\-&quot;£&quot;* #,##0.00_-;_-&quot;£&quot;* &quot;-&quot;??_-;_-@_-"/>
    <numFmt numFmtId="183" formatCode="_(* #,##0.000_);_(* \(#,##0.000\);_(* &quot;-&quot;??_);_(@_)"/>
    <numFmt numFmtId="184" formatCode="_ * #.##0_ ;_ * \-#.##0_ ;_ * &quot;-&quot;??_ ;_ @_ "/>
  </numFmts>
  <fonts count="52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2" fillId="0" borderId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1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4" fillId="0" borderId="0" quotePrefix="1" applyFont="0" applyFill="0" applyBorder="0" applyAlignment="0">
      <protection locked="0"/>
    </xf>
    <xf numFmtId="165" fontId="16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4" fontId="36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5" fillId="0" borderId="30" applyNumberFormat="0" applyAlignment="0" applyProtection="0">
      <alignment horizontal="left" vertical="center"/>
    </xf>
    <xf numFmtId="0" fontId="15" fillId="0" borderId="8">
      <alignment horizontal="left" vertical="center"/>
    </xf>
    <xf numFmtId="0" fontId="37" fillId="0" borderId="0" applyNumberFormat="0" applyFont="0" applyFill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175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177" fontId="44" fillId="0" borderId="0" applyFont="0" applyFill="0" applyBorder="0" applyAlignment="0" applyProtection="0"/>
    <xf numFmtId="178" fontId="44" fillId="0" borderId="0" applyFont="0" applyFill="0" applyBorder="0" applyAlignment="0" applyProtection="0"/>
    <xf numFmtId="0" fontId="45" fillId="0" borderId="0"/>
    <xf numFmtId="0" fontId="46" fillId="0" borderId="0" applyProtection="0"/>
    <xf numFmtId="179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48" fillId="0" borderId="0" applyFont="0" applyFill="0" applyBorder="0" applyAlignment="0" applyProtection="0"/>
    <xf numFmtId="182" fontId="47" fillId="0" borderId="0" applyFont="0" applyFill="0" applyBorder="0" applyAlignment="0" applyProtection="0"/>
  </cellStyleXfs>
  <cellXfs count="476">
    <xf numFmtId="0" fontId="0" fillId="0" borderId="0" xfId="0"/>
    <xf numFmtId="165" fontId="4" fillId="0" borderId="0" xfId="3" applyFont="1"/>
    <xf numFmtId="165" fontId="4" fillId="0" borderId="0" xfId="3" applyNumberFormat="1" applyFont="1"/>
    <xf numFmtId="165" fontId="4" fillId="0" borderId="0" xfId="1" applyFont="1"/>
    <xf numFmtId="0" fontId="5" fillId="0" borderId="0" xfId="0" applyFont="1"/>
    <xf numFmtId="0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165" fontId="4" fillId="2" borderId="2" xfId="3" applyFont="1" applyFill="1" applyBorder="1" applyAlignment="1">
      <alignment horizontal="left"/>
    </xf>
    <xf numFmtId="0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wrapText="1"/>
    </xf>
    <xf numFmtId="0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165" fontId="4" fillId="0" borderId="2" xfId="3" applyNumberFormat="1" applyFont="1" applyFill="1" applyBorder="1"/>
    <xf numFmtId="165" fontId="4" fillId="0" borderId="2" xfId="1" applyFont="1" applyFill="1" applyBorder="1"/>
    <xf numFmtId="165" fontId="5" fillId="0" borderId="0" xfId="1" applyFont="1"/>
    <xf numFmtId="14" fontId="4" fillId="0" borderId="0" xfId="0" applyNumberFormat="1" applyFont="1" applyAlignment="1">
      <alignment vertical="center"/>
    </xf>
    <xf numFmtId="0" fontId="5" fillId="0" borderId="2" xfId="5" applyFont="1" applyBorder="1" applyAlignment="1">
      <alignment horizontal="center" wrapText="1"/>
    </xf>
    <xf numFmtId="165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165" fontId="7" fillId="0" borderId="2" xfId="3" applyFont="1" applyBorder="1" applyAlignment="1"/>
    <xf numFmtId="0" fontId="7" fillId="0" borderId="2" xfId="5" applyFont="1" applyBorder="1"/>
    <xf numFmtId="0" fontId="7" fillId="2" borderId="2" xfId="5" applyFont="1" applyFill="1" applyBorder="1" applyAlignment="1"/>
    <xf numFmtId="0" fontId="7" fillId="2" borderId="2" xfId="5" applyFont="1" applyFill="1" applyBorder="1"/>
    <xf numFmtId="165" fontId="7" fillId="2" borderId="2" xfId="3" applyFont="1" applyFill="1" applyBorder="1" applyAlignment="1"/>
    <xf numFmtId="0" fontId="7" fillId="0" borderId="2" xfId="5" applyFont="1" applyFill="1" applyBorder="1"/>
    <xf numFmtId="0" fontId="5" fillId="6" borderId="2" xfId="5" applyFont="1" applyFill="1" applyBorder="1" applyAlignment="1">
      <alignment horizontal="left" wrapText="1"/>
    </xf>
    <xf numFmtId="165" fontId="5" fillId="6" borderId="2" xfId="3" applyFont="1" applyFill="1" applyBorder="1" applyAlignment="1">
      <alignment horizontal="left"/>
    </xf>
    <xf numFmtId="165" fontId="11" fillId="0" borderId="0" xfId="1" applyFont="1"/>
    <xf numFmtId="165" fontId="11" fillId="0" borderId="2" xfId="3" applyFont="1" applyFill="1" applyBorder="1"/>
    <xf numFmtId="165" fontId="11" fillId="0" borderId="0" xfId="3" applyFont="1"/>
    <xf numFmtId="165" fontId="12" fillId="0" borderId="0" xfId="3" applyFont="1"/>
    <xf numFmtId="168" fontId="12" fillId="0" borderId="0" xfId="3" applyNumberFormat="1" applyFont="1"/>
    <xf numFmtId="165" fontId="12" fillId="0" borderId="2" xfId="1" applyFont="1" applyFill="1" applyBorder="1"/>
    <xf numFmtId="168" fontId="12" fillId="0" borderId="2" xfId="1" applyNumberFormat="1" applyFont="1" applyFill="1" applyBorder="1"/>
    <xf numFmtId="0" fontId="4" fillId="0" borderId="0" xfId="0" applyFont="1" applyAlignment="1">
      <alignment horizontal="center"/>
    </xf>
    <xf numFmtId="166" fontId="5" fillId="9" borderId="2" xfId="5" applyNumberFormat="1" applyFont="1" applyFill="1" applyBorder="1" applyAlignment="1">
      <alignment horizontal="left" wrapText="1"/>
    </xf>
    <xf numFmtId="0" fontId="5" fillId="9" borderId="2" xfId="5" applyFont="1" applyFill="1" applyBorder="1" applyAlignment="1">
      <alignment horizontal="left" wrapText="1"/>
    </xf>
    <xf numFmtId="165" fontId="5" fillId="9" borderId="2" xfId="3" applyFont="1" applyFill="1" applyBorder="1" applyAlignment="1">
      <alignment horizontal="left"/>
    </xf>
    <xf numFmtId="169" fontId="4" fillId="0" borderId="0" xfId="0" applyNumberFormat="1" applyFont="1" applyAlignment="1">
      <alignment horizontal="right"/>
    </xf>
    <xf numFmtId="0" fontId="4" fillId="0" borderId="0" xfId="10" applyFont="1"/>
    <xf numFmtId="0" fontId="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1" xfId="10" applyFont="1" applyBorder="1" applyAlignment="1">
      <alignment horizontal="center"/>
    </xf>
    <xf numFmtId="0" fontId="5" fillId="0" borderId="1" xfId="10" applyFont="1" applyBorder="1" applyAlignment="1">
      <alignment horizontal="left"/>
    </xf>
    <xf numFmtId="170" fontId="5" fillId="2" borderId="1" xfId="1" applyNumberFormat="1" applyFont="1" applyFill="1" applyBorder="1" applyAlignment="1">
      <alignment horizontal="center" vertical="center"/>
    </xf>
    <xf numFmtId="168" fontId="5" fillId="0" borderId="1" xfId="1" applyNumberFormat="1" applyFont="1" applyBorder="1" applyAlignment="1">
      <alignment horizontal="right" vertical="center"/>
    </xf>
    <xf numFmtId="171" fontId="5" fillId="0" borderId="1" xfId="10" applyNumberFormat="1" applyFont="1" applyBorder="1" applyAlignment="1" applyProtection="1">
      <alignment horizontal="center"/>
      <protection hidden="1"/>
    </xf>
    <xf numFmtId="167" fontId="5" fillId="0" borderId="1" xfId="11" applyNumberFormat="1" applyFont="1" applyBorder="1" applyAlignment="1">
      <alignment horizontal="left"/>
    </xf>
    <xf numFmtId="0" fontId="4" fillId="0" borderId="1" xfId="0" applyFont="1" applyBorder="1"/>
    <xf numFmtId="168" fontId="4" fillId="0" borderId="1" xfId="1" applyNumberFormat="1" applyFont="1" applyBorder="1"/>
    <xf numFmtId="168" fontId="5" fillId="0" borderId="1" xfId="11" applyNumberFormat="1" applyFont="1" applyBorder="1" applyAlignment="1" applyProtection="1">
      <alignment horizontal="center"/>
      <protection locked="0"/>
    </xf>
    <xf numFmtId="164" fontId="5" fillId="0" borderId="1" xfId="11" applyNumberFormat="1" applyFont="1" applyFill="1" applyBorder="1" applyAlignment="1">
      <alignment horizontal="center"/>
    </xf>
    <xf numFmtId="0" fontId="5" fillId="0" borderId="1" xfId="0" applyFont="1" applyBorder="1"/>
    <xf numFmtId="168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164" fontId="5" fillId="0" borderId="1" xfId="10" applyNumberFormat="1" applyFont="1" applyBorder="1"/>
    <xf numFmtId="168" fontId="5" fillId="7" borderId="1" xfId="10" applyNumberFormat="1" applyFont="1" applyFill="1" applyBorder="1"/>
    <xf numFmtId="168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0" fontId="18" fillId="0" borderId="0" xfId="0" applyFont="1"/>
    <xf numFmtId="165" fontId="5" fillId="0" borderId="3" xfId="3" applyNumberFormat="1" applyFont="1" applyFill="1" applyBorder="1" applyAlignment="1">
      <alignment horizontal="center" vertical="center" wrapText="1"/>
    </xf>
    <xf numFmtId="166" fontId="5" fillId="0" borderId="3" xfId="3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166" fontId="13" fillId="0" borderId="3" xfId="3" applyNumberFormat="1" applyFont="1" applyFill="1" applyBorder="1" applyAlignment="1">
      <alignment horizontal="center" vertical="center"/>
    </xf>
    <xf numFmtId="168" fontId="13" fillId="0" borderId="3" xfId="3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/>
    <xf numFmtId="170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70" fontId="19" fillId="0" borderId="0" xfId="1" applyNumberFormat="1" applyFont="1" applyFill="1" applyBorder="1" applyAlignment="1" applyProtection="1"/>
    <xf numFmtId="170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170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/>
    <xf numFmtId="0" fontId="22" fillId="0" borderId="2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3" fillId="0" borderId="13" xfId="0" applyNumberFormat="1" applyFont="1" applyFill="1" applyBorder="1" applyAlignment="1" applyProtection="1"/>
    <xf numFmtId="0" fontId="23" fillId="0" borderId="17" xfId="0" applyNumberFormat="1" applyFont="1" applyFill="1" applyBorder="1" applyAlignment="1" applyProtection="1"/>
    <xf numFmtId="0" fontId="23" fillId="0" borderId="5" xfId="0" applyNumberFormat="1" applyFont="1" applyFill="1" applyBorder="1" applyAlignment="1" applyProtection="1"/>
    <xf numFmtId="170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24" fillId="0" borderId="13" xfId="0" applyFont="1" applyBorder="1" applyAlignment="1">
      <alignment vertical="center"/>
    </xf>
    <xf numFmtId="0" fontId="25" fillId="0" borderId="17" xfId="0" applyNumberFormat="1" applyFont="1" applyFill="1" applyBorder="1" applyAlignment="1" applyProtection="1"/>
    <xf numFmtId="0" fontId="25" fillId="0" borderId="5" xfId="0" applyNumberFormat="1" applyFont="1" applyFill="1" applyBorder="1" applyAlignment="1" applyProtection="1"/>
    <xf numFmtId="170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70" fontId="24" fillId="0" borderId="2" xfId="1" applyNumberFormat="1" applyFont="1" applyBorder="1" applyAlignment="1">
      <alignment horizontal="center" vertical="center"/>
    </xf>
    <xf numFmtId="0" fontId="25" fillId="0" borderId="0" xfId="0" applyNumberFormat="1" applyFont="1" applyFill="1" applyBorder="1" applyAlignment="1" applyProtection="1"/>
    <xf numFmtId="0" fontId="25" fillId="0" borderId="13" xfId="0" applyNumberFormat="1" applyFont="1" applyFill="1" applyBorder="1" applyAlignment="1" applyProtection="1"/>
    <xf numFmtId="0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0" fontId="25" fillId="0" borderId="28" xfId="0" applyNumberFormat="1" applyFont="1" applyFill="1" applyBorder="1" applyAlignment="1" applyProtection="1"/>
    <xf numFmtId="0" fontId="27" fillId="0" borderId="17" xfId="0" applyFont="1" applyBorder="1" applyAlignment="1">
      <alignment horizontal="left"/>
    </xf>
    <xf numFmtId="0" fontId="25" fillId="0" borderId="29" xfId="0" applyNumberFormat="1" applyFont="1" applyFill="1" applyBorder="1" applyAlignment="1" applyProtection="1"/>
    <xf numFmtId="0" fontId="26" fillId="0" borderId="17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5" fillId="0" borderId="14" xfId="0" applyNumberFormat="1" applyFont="1" applyFill="1" applyBorder="1" applyAlignment="1" applyProtection="1"/>
    <xf numFmtId="0" fontId="25" fillId="0" borderId="12" xfId="0" applyNumberFormat="1" applyFont="1" applyFill="1" applyBorder="1" applyAlignment="1" applyProtection="1"/>
    <xf numFmtId="0" fontId="25" fillId="0" borderId="19" xfId="0" applyNumberFormat="1" applyFont="1" applyFill="1" applyBorder="1" applyAlignment="1" applyProtection="1"/>
    <xf numFmtId="0" fontId="25" fillId="0" borderId="20" xfId="0" applyNumberFormat="1" applyFont="1" applyFill="1" applyBorder="1" applyAlignment="1" applyProtection="1"/>
    <xf numFmtId="0" fontId="25" fillId="0" borderId="21" xfId="0" applyNumberFormat="1" applyFont="1" applyFill="1" applyBorder="1" applyAlignment="1" applyProtection="1"/>
    <xf numFmtId="170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70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0" fontId="17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wrapText="1"/>
    </xf>
    <xf numFmtId="169" fontId="5" fillId="5" borderId="10" xfId="0" applyNumberFormat="1" applyFont="1" applyFill="1" applyBorder="1" applyAlignment="1">
      <alignment horizontal="left" vertical="center" wrapText="1"/>
    </xf>
    <xf numFmtId="165" fontId="6" fillId="4" borderId="10" xfId="3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/>
    </xf>
    <xf numFmtId="165" fontId="4" fillId="0" borderId="2" xfId="3" applyFont="1" applyFill="1" applyBorder="1" applyAlignment="1">
      <alignment horizontal="left" vertical="center" wrapText="1"/>
    </xf>
    <xf numFmtId="169" fontId="4" fillId="0" borderId="2" xfId="3" applyNumberFormat="1" applyFont="1" applyFill="1" applyBorder="1" applyAlignment="1">
      <alignment horizontal="left" vertical="center" wrapText="1"/>
    </xf>
    <xf numFmtId="165" fontId="11" fillId="0" borderId="2" xfId="3" applyFont="1" applyFill="1" applyBorder="1" applyAlignment="1">
      <alignment horizontal="left" vertical="center" wrapText="1"/>
    </xf>
    <xf numFmtId="165" fontId="12" fillId="0" borderId="2" xfId="1" applyFont="1" applyFill="1" applyBorder="1" applyAlignment="1">
      <alignment horizontal="left" vertical="center" wrapText="1"/>
    </xf>
    <xf numFmtId="168" fontId="12" fillId="0" borderId="2" xfId="1" applyNumberFormat="1" applyFont="1" applyFill="1" applyBorder="1" applyAlignment="1">
      <alignment horizontal="left" vertical="center" wrapText="1"/>
    </xf>
    <xf numFmtId="165" fontId="4" fillId="0" borderId="2" xfId="3" applyNumberFormat="1" applyFont="1" applyFill="1" applyBorder="1" applyAlignment="1">
      <alignment horizontal="left" vertical="center" wrapText="1"/>
    </xf>
    <xf numFmtId="165" fontId="4" fillId="0" borderId="2" xfId="1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5" xfId="5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horizontal="left" vertical="center" wrapText="1"/>
    </xf>
    <xf numFmtId="165" fontId="4" fillId="2" borderId="2" xfId="3" applyFont="1" applyFill="1" applyBorder="1" applyAlignment="1">
      <alignment horizontal="left" vertical="center" wrapText="1"/>
    </xf>
    <xf numFmtId="165" fontId="4" fillId="0" borderId="2" xfId="3" applyFont="1" applyBorder="1" applyAlignment="1">
      <alignment horizontal="left" vertical="center" wrapText="1"/>
    </xf>
    <xf numFmtId="167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167" fontId="4" fillId="2" borderId="2" xfId="7" applyNumberFormat="1" applyFont="1" applyFill="1" applyBorder="1" applyAlignment="1">
      <alignment horizontal="left" vertical="center" wrapText="1"/>
    </xf>
    <xf numFmtId="0" fontId="5" fillId="3" borderId="1" xfId="5" applyFont="1" applyFill="1" applyBorder="1" applyAlignment="1">
      <alignment horizontal="left" vertical="center" wrapText="1"/>
    </xf>
    <xf numFmtId="165" fontId="5" fillId="3" borderId="1" xfId="3" applyFont="1" applyFill="1" applyBorder="1" applyAlignment="1">
      <alignment horizontal="left" vertical="center" wrapText="1"/>
    </xf>
    <xf numFmtId="0" fontId="4" fillId="2" borderId="16" xfId="5" applyFont="1" applyFill="1" applyBorder="1" applyAlignment="1">
      <alignment horizontal="left" vertical="center" wrapText="1"/>
    </xf>
    <xf numFmtId="165" fontId="4" fillId="2" borderId="6" xfId="3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72" fontId="4" fillId="0" borderId="10" xfId="0" applyNumberFormat="1" applyFont="1" applyBorder="1"/>
    <xf numFmtId="0" fontId="30" fillId="0" borderId="0" xfId="6" applyFont="1"/>
    <xf numFmtId="0" fontId="31" fillId="0" borderId="0" xfId="6" applyFont="1" applyAlignment="1"/>
    <xf numFmtId="168" fontId="31" fillId="0" borderId="0" xfId="14" applyNumberFormat="1" applyFont="1" applyAlignment="1">
      <alignment horizontal="center"/>
    </xf>
    <xf numFmtId="0" fontId="31" fillId="0" borderId="0" xfId="6" applyFont="1" applyAlignment="1">
      <alignment horizontal="center"/>
    </xf>
    <xf numFmtId="168" fontId="30" fillId="0" borderId="0" xfId="3" applyNumberFormat="1" applyFont="1" applyAlignment="1"/>
    <xf numFmtId="168" fontId="30" fillId="10" borderId="0" xfId="3" applyNumberFormat="1" applyFont="1" applyFill="1" applyBorder="1" applyAlignment="1"/>
    <xf numFmtId="0" fontId="31" fillId="0" borderId="0" xfId="6" applyNumberFormat="1" applyFont="1" applyAlignment="1">
      <alignment horizontal="left"/>
    </xf>
    <xf numFmtId="0" fontId="32" fillId="0" borderId="0" xfId="6" applyFont="1" applyAlignment="1">
      <alignment horizontal="left" vertical="top"/>
    </xf>
    <xf numFmtId="0" fontId="31" fillId="0" borderId="0" xfId="6" applyFont="1" applyAlignment="1">
      <alignment horizontal="left" vertical="top"/>
    </xf>
    <xf numFmtId="165" fontId="31" fillId="0" borderId="0" xfId="14" applyFont="1" applyAlignment="1">
      <alignment horizontal="center"/>
    </xf>
    <xf numFmtId="0" fontId="33" fillId="0" borderId="0" xfId="6" applyFont="1"/>
    <xf numFmtId="167" fontId="31" fillId="10" borderId="0" xfId="6" applyNumberFormat="1" applyFont="1" applyFill="1" applyBorder="1" applyAlignment="1">
      <alignment horizontal="center" vertical="center"/>
    </xf>
    <xf numFmtId="0" fontId="30" fillId="10" borderId="1" xfId="6" applyFont="1" applyFill="1" applyBorder="1"/>
    <xf numFmtId="167" fontId="30" fillId="10" borderId="1" xfId="6" applyNumberFormat="1" applyFont="1" applyFill="1" applyBorder="1" applyAlignment="1"/>
    <xf numFmtId="168" fontId="30" fillId="10" borderId="1" xfId="14" applyNumberFormat="1" applyFont="1" applyFill="1" applyBorder="1" applyAlignment="1"/>
    <xf numFmtId="168" fontId="30" fillId="10" borderId="1" xfId="3" applyNumberFormat="1" applyFont="1" applyFill="1" applyBorder="1" applyAlignment="1"/>
    <xf numFmtId="0" fontId="30" fillId="10" borderId="1" xfId="5" applyFont="1" applyFill="1" applyBorder="1" applyAlignment="1"/>
    <xf numFmtId="167" fontId="30" fillId="10" borderId="1" xfId="6" applyNumberFormat="1" applyFont="1" applyFill="1" applyBorder="1" applyAlignment="1">
      <alignment horizontal="left"/>
    </xf>
    <xf numFmtId="168" fontId="30" fillId="0" borderId="1" xfId="3" applyNumberFormat="1" applyFont="1" applyBorder="1"/>
    <xf numFmtId="167" fontId="30" fillId="0" borderId="1" xfId="6" applyNumberFormat="1" applyFont="1" applyBorder="1"/>
    <xf numFmtId="0" fontId="30" fillId="0" borderId="1" xfId="6" applyNumberFormat="1" applyFont="1" applyBorder="1" applyAlignment="1">
      <alignment horizontal="left"/>
    </xf>
    <xf numFmtId="0" fontId="35" fillId="10" borderId="1" xfId="2" applyFont="1" applyFill="1" applyBorder="1"/>
    <xf numFmtId="168" fontId="30" fillId="10" borderId="1" xfId="3" applyNumberFormat="1" applyFont="1" applyFill="1" applyBorder="1"/>
    <xf numFmtId="168" fontId="30" fillId="10" borderId="0" xfId="3" applyNumberFormat="1" applyFont="1" applyFill="1" applyBorder="1"/>
    <xf numFmtId="167" fontId="30" fillId="10" borderId="1" xfId="3" applyNumberFormat="1" applyFont="1" applyFill="1" applyBorder="1" applyAlignment="1"/>
    <xf numFmtId="167" fontId="30" fillId="10" borderId="0" xfId="3" applyNumberFormat="1" applyFont="1" applyFill="1" applyBorder="1" applyAlignment="1"/>
    <xf numFmtId="168" fontId="31" fillId="10" borderId="0" xfId="3" applyNumberFormat="1" applyFont="1" applyFill="1" applyBorder="1"/>
    <xf numFmtId="0" fontId="30" fillId="0" borderId="0" xfId="6" applyFont="1" applyFill="1"/>
    <xf numFmtId="167" fontId="30" fillId="0" borderId="0" xfId="6" applyNumberFormat="1" applyFont="1"/>
    <xf numFmtId="0" fontId="30" fillId="0" borderId="0" xfId="6" applyNumberFormat="1" applyFont="1" applyAlignment="1">
      <alignment horizontal="left"/>
    </xf>
    <xf numFmtId="0" fontId="30" fillId="0" borderId="0" xfId="6" applyFont="1" applyAlignment="1">
      <alignment horizontal="left" vertical="top"/>
    </xf>
    <xf numFmtId="165" fontId="30" fillId="0" borderId="0" xfId="14" applyFont="1" applyAlignment="1">
      <alignment horizontal="center"/>
    </xf>
    <xf numFmtId="168" fontId="30" fillId="0" borderId="0" xfId="3" applyNumberFormat="1" applyFont="1"/>
    <xf numFmtId="168" fontId="30" fillId="0" borderId="0" xfId="14" applyNumberFormat="1" applyFont="1" applyAlignment="1">
      <alignment horizontal="center"/>
    </xf>
    <xf numFmtId="0" fontId="30" fillId="0" borderId="1" xfId="6" applyFont="1" applyBorder="1"/>
    <xf numFmtId="165" fontId="4" fillId="0" borderId="0" xfId="1" applyFont="1" applyAlignment="1">
      <alignment vertical="center"/>
    </xf>
    <xf numFmtId="165" fontId="6" fillId="4" borderId="10" xfId="1" applyFont="1" applyFill="1" applyBorder="1" applyAlignment="1">
      <alignment horizontal="left" vertical="center" wrapText="1"/>
    </xf>
    <xf numFmtId="165" fontId="4" fillId="0" borderId="2" xfId="1" applyFont="1" applyBorder="1" applyAlignment="1">
      <alignment wrapText="1"/>
    </xf>
    <xf numFmtId="167" fontId="4" fillId="0" borderId="10" xfId="1" applyNumberFormat="1" applyFont="1" applyBorder="1"/>
    <xf numFmtId="0" fontId="49" fillId="0" borderId="1" xfId="5" applyFont="1" applyBorder="1"/>
    <xf numFmtId="165" fontId="49" fillId="0" borderId="1" xfId="3" applyFont="1" applyBorder="1" applyAlignment="1"/>
    <xf numFmtId="0" fontId="30" fillId="10" borderId="0" xfId="6" applyFont="1" applyFill="1" applyBorder="1"/>
    <xf numFmtId="167" fontId="30" fillId="10" borderId="0" xfId="6" applyNumberFormat="1" applyFont="1" applyFill="1" applyBorder="1" applyAlignment="1"/>
    <xf numFmtId="0" fontId="35" fillId="10" borderId="0" xfId="2" applyFont="1" applyFill="1" applyBorder="1" applyAlignment="1">
      <alignment horizontal="left"/>
    </xf>
    <xf numFmtId="165" fontId="30" fillId="10" borderId="0" xfId="14" applyFont="1" applyFill="1" applyBorder="1" applyAlignment="1"/>
    <xf numFmtId="168" fontId="30" fillId="10" borderId="0" xfId="14" applyNumberFormat="1" applyFont="1" applyFill="1" applyBorder="1" applyAlignment="1"/>
    <xf numFmtId="0" fontId="33" fillId="10" borderId="0" xfId="6" applyFont="1" applyFill="1" applyBorder="1"/>
    <xf numFmtId="0" fontId="35" fillId="10" borderId="0" xfId="2" applyFont="1" applyFill="1" applyBorder="1"/>
    <xf numFmtId="0" fontId="30" fillId="10" borderId="0" xfId="6" applyNumberFormat="1" applyFont="1" applyFill="1" applyBorder="1" applyAlignment="1"/>
    <xf numFmtId="167" fontId="34" fillId="10" borderId="0" xfId="7" applyNumberFormat="1" applyFont="1" applyFill="1" applyBorder="1" applyAlignment="1">
      <alignment horizontal="center"/>
    </xf>
    <xf numFmtId="0" fontId="34" fillId="10" borderId="0" xfId="7" applyNumberFormat="1" applyFont="1" applyFill="1" applyBorder="1" applyAlignment="1">
      <alignment horizontal="left"/>
    </xf>
    <xf numFmtId="167" fontId="34" fillId="10" borderId="0" xfId="7" applyNumberFormat="1" applyFont="1" applyFill="1" applyBorder="1" applyAlignment="1">
      <alignment horizontal="left" vertical="top"/>
    </xf>
    <xf numFmtId="165" fontId="34" fillId="10" borderId="0" xfId="14" applyFont="1" applyFill="1" applyBorder="1" applyAlignment="1">
      <alignment horizontal="center"/>
    </xf>
    <xf numFmtId="168" fontId="34" fillId="10" borderId="0" xfId="14" applyNumberFormat="1" applyFont="1" applyFill="1" applyBorder="1" applyAlignment="1">
      <alignment horizontal="center"/>
    </xf>
    <xf numFmtId="0" fontId="30" fillId="10" borderId="0" xfId="6" applyNumberFormat="1" applyFont="1" applyFill="1" applyBorder="1" applyAlignment="1">
      <alignment horizontal="left"/>
    </xf>
    <xf numFmtId="167" fontId="30" fillId="10" borderId="0" xfId="6" applyNumberFormat="1" applyFont="1" applyFill="1" applyBorder="1" applyAlignment="1">
      <alignment horizontal="left" vertical="top"/>
    </xf>
    <xf numFmtId="165" fontId="31" fillId="10" borderId="0" xfId="14" applyFont="1" applyFill="1" applyBorder="1" applyAlignment="1"/>
    <xf numFmtId="168" fontId="31" fillId="10" borderId="0" xfId="14" applyNumberFormat="1" applyFont="1" applyFill="1" applyBorder="1" applyAlignment="1"/>
    <xf numFmtId="167" fontId="30" fillId="10" borderId="0" xfId="6" applyNumberFormat="1" applyFont="1" applyFill="1" applyBorder="1"/>
    <xf numFmtId="0" fontId="30" fillId="10" borderId="0" xfId="6" applyFont="1" applyFill="1" applyBorder="1" applyAlignment="1">
      <alignment horizontal="left" vertical="top"/>
    </xf>
    <xf numFmtId="165" fontId="30" fillId="10" borderId="0" xfId="14" applyFont="1" applyFill="1" applyBorder="1" applyAlignment="1">
      <alignment horizontal="center"/>
    </xf>
    <xf numFmtId="168" fontId="30" fillId="10" borderId="0" xfId="14" applyNumberFormat="1" applyFont="1" applyFill="1" applyBorder="1" applyAlignment="1">
      <alignment horizontal="center"/>
    </xf>
    <xf numFmtId="165" fontId="31" fillId="10" borderId="0" xfId="14" applyFont="1" applyFill="1" applyBorder="1" applyAlignment="1">
      <alignment horizontal="left"/>
    </xf>
    <xf numFmtId="168" fontId="31" fillId="10" borderId="0" xfId="14" applyNumberFormat="1" applyFont="1" applyFill="1" applyBorder="1" applyAlignment="1">
      <alignment horizontal="left"/>
    </xf>
    <xf numFmtId="0" fontId="30" fillId="0" borderId="0" xfId="6" applyFont="1" applyBorder="1"/>
    <xf numFmtId="167" fontId="30" fillId="0" borderId="0" xfId="6" applyNumberFormat="1" applyFont="1" applyBorder="1"/>
    <xf numFmtId="0" fontId="30" fillId="0" borderId="0" xfId="6" applyNumberFormat="1" applyFont="1" applyBorder="1" applyAlignment="1">
      <alignment horizontal="left"/>
    </xf>
    <xf numFmtId="0" fontId="30" fillId="0" borderId="0" xfId="6" applyFont="1" applyBorder="1" applyAlignment="1">
      <alignment horizontal="left" vertical="top"/>
    </xf>
    <xf numFmtId="165" fontId="30" fillId="0" borderId="0" xfId="14" applyFont="1" applyBorder="1" applyAlignment="1">
      <alignment horizontal="center"/>
    </xf>
    <xf numFmtId="168" fontId="30" fillId="0" borderId="0" xfId="14" applyNumberFormat="1" applyFont="1" applyBorder="1" applyAlignment="1">
      <alignment horizontal="center"/>
    </xf>
    <xf numFmtId="168" fontId="30" fillId="0" borderId="0" xfId="3" applyNumberFormat="1" applyFont="1" applyBorder="1"/>
    <xf numFmtId="168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8" fontId="6" fillId="0" borderId="0" xfId="1" applyNumberFormat="1" applyFont="1"/>
    <xf numFmtId="168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8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8" fontId="5" fillId="6" borderId="2" xfId="1" applyNumberFormat="1" applyFont="1" applyFill="1" applyBorder="1" applyAlignment="1">
      <alignment horizontal="right"/>
    </xf>
    <xf numFmtId="168" fontId="11" fillId="0" borderId="2" xfId="1" applyNumberFormat="1" applyFont="1" applyFill="1" applyBorder="1"/>
    <xf numFmtId="0" fontId="33" fillId="11" borderId="1" xfId="6" applyFont="1" applyFill="1" applyBorder="1" applyAlignment="1">
      <alignment horizontal="center" vertical="top"/>
    </xf>
    <xf numFmtId="0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4" fillId="0" borderId="1" xfId="5" applyFont="1" applyFill="1" applyBorder="1" applyAlignment="1">
      <alignment horizontal="left" vertical="center" wrapText="1"/>
    </xf>
    <xf numFmtId="165" fontId="4" fillId="0" borderId="1" xfId="3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165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165" fontId="4" fillId="2" borderId="1" xfId="3" applyFont="1" applyFill="1" applyBorder="1" applyAlignment="1">
      <alignment horizontal="left" vertical="center" wrapText="1"/>
    </xf>
    <xf numFmtId="167" fontId="4" fillId="2" borderId="1" xfId="6" applyNumberFormat="1" applyFont="1" applyFill="1" applyBorder="1" applyAlignment="1">
      <alignment horizontal="left" vertical="center" wrapText="1"/>
    </xf>
    <xf numFmtId="167" fontId="4" fillId="2" borderId="1" xfId="7" applyNumberFormat="1" applyFont="1" applyFill="1" applyBorder="1" applyAlignment="1">
      <alignment horizontal="left" vertical="center" wrapText="1"/>
    </xf>
    <xf numFmtId="167" fontId="33" fillId="0" borderId="0" xfId="6" applyNumberFormat="1" applyFont="1" applyBorder="1"/>
    <xf numFmtId="168" fontId="50" fillId="0" borderId="0" xfId="3" applyNumberFormat="1" applyFont="1"/>
    <xf numFmtId="165" fontId="10" fillId="0" borderId="3" xfId="1" applyFont="1" applyFill="1" applyBorder="1" applyAlignment="1">
      <alignment horizontal="center" vertical="center" wrapText="1"/>
    </xf>
    <xf numFmtId="165" fontId="11" fillId="4" borderId="10" xfId="1" applyFont="1" applyFill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0" fontId="4" fillId="10" borderId="2" xfId="5" applyFont="1" applyFill="1" applyBorder="1" applyAlignment="1">
      <alignment horizontal="left" vertical="center" wrapText="1"/>
    </xf>
    <xf numFmtId="165" fontId="4" fillId="10" borderId="2" xfId="3" applyNumberFormat="1" applyFont="1" applyFill="1" applyBorder="1" applyAlignment="1">
      <alignment horizontal="left" vertical="center" wrapText="1"/>
    </xf>
    <xf numFmtId="0" fontId="5" fillId="10" borderId="0" xfId="0" applyFont="1" applyFill="1"/>
    <xf numFmtId="0" fontId="4" fillId="10" borderId="0" xfId="0" applyFont="1" applyFill="1"/>
    <xf numFmtId="168" fontId="30" fillId="0" borderId="0" xfId="6" applyNumberFormat="1" applyFont="1"/>
    <xf numFmtId="165" fontId="30" fillId="10" borderId="1" xfId="1" applyFont="1" applyFill="1" applyBorder="1" applyAlignment="1"/>
    <xf numFmtId="169" fontId="6" fillId="0" borderId="2" xfId="3" applyNumberFormat="1" applyFont="1" applyFill="1" applyBorder="1" applyAlignment="1">
      <alignment horizontal="left" vertical="center" wrapText="1"/>
    </xf>
    <xf numFmtId="165" fontId="6" fillId="0" borderId="2" xfId="1" applyFont="1" applyFill="1" applyBorder="1" applyAlignment="1">
      <alignment horizontal="left" vertical="center" wrapText="1"/>
    </xf>
    <xf numFmtId="168" fontId="6" fillId="0" borderId="2" xfId="1" applyNumberFormat="1" applyFont="1" applyFill="1" applyBorder="1" applyAlignment="1">
      <alignment horizontal="left" vertical="center" wrapText="1"/>
    </xf>
    <xf numFmtId="165" fontId="6" fillId="0" borderId="2" xfId="3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168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70" fontId="24" fillId="0" borderId="31" xfId="1" applyNumberFormat="1" applyFont="1" applyBorder="1" applyAlignment="1">
      <alignment horizontal="center" vertical="center"/>
    </xf>
    <xf numFmtId="170" fontId="26" fillId="0" borderId="2" xfId="1" applyNumberFormat="1" applyFont="1" applyBorder="1" applyAlignment="1">
      <alignment vertical="center"/>
    </xf>
    <xf numFmtId="0" fontId="30" fillId="10" borderId="1" xfId="6" applyFont="1" applyFill="1" applyBorder="1" applyAlignment="1"/>
    <xf numFmtId="0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165" fontId="31" fillId="0" borderId="0" xfId="1" applyFont="1" applyAlignment="1"/>
    <xf numFmtId="165" fontId="31" fillId="0" borderId="0" xfId="1" applyFont="1" applyAlignment="1">
      <alignment horizontal="center"/>
    </xf>
    <xf numFmtId="165" fontId="30" fillId="0" borderId="0" xfId="1" applyFont="1" applyBorder="1" applyAlignment="1">
      <alignment horizontal="center"/>
    </xf>
    <xf numFmtId="165" fontId="30" fillId="0" borderId="0" xfId="1" applyFont="1" applyAlignment="1">
      <alignment horizontal="center"/>
    </xf>
    <xf numFmtId="183" fontId="30" fillId="10" borderId="1" xfId="1" applyNumberFormat="1" applyFont="1" applyFill="1" applyBorder="1" applyAlignment="1"/>
    <xf numFmtId="183" fontId="30" fillId="0" borderId="0" xfId="1" applyNumberFormat="1" applyFont="1" applyAlignment="1">
      <alignment horizontal="center"/>
    </xf>
    <xf numFmtId="16" fontId="30" fillId="10" borderId="1" xfId="6" applyNumberFormat="1" applyFont="1" applyFill="1" applyBorder="1" applyAlignment="1"/>
    <xf numFmtId="165" fontId="30" fillId="11" borderId="1" xfId="1" applyFont="1" applyFill="1" applyBorder="1" applyAlignment="1">
      <alignment horizontal="center"/>
    </xf>
    <xf numFmtId="168" fontId="31" fillId="0" borderId="0" xfId="1" applyNumberFormat="1" applyFont="1" applyAlignment="1">
      <alignment horizontal="center"/>
    </xf>
    <xf numFmtId="168" fontId="33" fillId="11" borderId="1" xfId="1" applyNumberFormat="1" applyFont="1" applyFill="1" applyBorder="1" applyAlignment="1">
      <alignment horizontal="center"/>
    </xf>
    <xf numFmtId="168" fontId="30" fillId="0" borderId="0" xfId="1" applyNumberFormat="1" applyFont="1" applyBorder="1" applyAlignment="1">
      <alignment horizontal="center"/>
    </xf>
    <xf numFmtId="168" fontId="30" fillId="0" borderId="0" xfId="1" applyNumberFormat="1" applyFont="1" applyAlignment="1">
      <alignment horizontal="center"/>
    </xf>
    <xf numFmtId="168" fontId="33" fillId="10" borderId="1" xfId="1" applyNumberFormat="1" applyFont="1" applyFill="1" applyBorder="1" applyAlignment="1"/>
    <xf numFmtId="0" fontId="4" fillId="0" borderId="1" xfId="10" applyFont="1" applyBorder="1" applyAlignment="1">
      <alignment horizontal="left"/>
    </xf>
    <xf numFmtId="164" fontId="4" fillId="0" borderId="1" xfId="11" applyNumberFormat="1" applyFont="1" applyFill="1" applyBorder="1" applyAlignment="1">
      <alignment horizontal="center"/>
    </xf>
    <xf numFmtId="183" fontId="30" fillId="0" borderId="1" xfId="1" applyNumberFormat="1" applyFont="1" applyBorder="1" applyAlignment="1">
      <alignment horizontal="center"/>
    </xf>
    <xf numFmtId="168" fontId="30" fillId="0" borderId="1" xfId="14" applyNumberFormat="1" applyFont="1" applyBorder="1" applyAlignment="1">
      <alignment horizontal="center"/>
    </xf>
    <xf numFmtId="0" fontId="33" fillId="0" borderId="1" xfId="6" applyFont="1" applyBorder="1" applyAlignment="1">
      <alignment horizontal="center" vertical="top"/>
    </xf>
    <xf numFmtId="167" fontId="33" fillId="10" borderId="1" xfId="6" applyNumberFormat="1" applyFont="1" applyFill="1" applyBorder="1" applyAlignment="1">
      <alignment horizontal="center"/>
    </xf>
    <xf numFmtId="167" fontId="34" fillId="10" borderId="1" xfId="6" applyNumberFormat="1" applyFont="1" applyFill="1" applyBorder="1" applyAlignment="1"/>
    <xf numFmtId="168" fontId="34" fillId="10" borderId="1" xfId="14" applyNumberFormat="1" applyFont="1" applyFill="1" applyBorder="1" applyAlignment="1"/>
    <xf numFmtId="0" fontId="33" fillId="0" borderId="1" xfId="6" applyFont="1" applyBorder="1" applyAlignment="1">
      <alignment horizontal="left" vertical="top"/>
    </xf>
    <xf numFmtId="168" fontId="33" fillId="0" borderId="1" xfId="14" applyNumberFormat="1" applyFont="1" applyBorder="1" applyAlignment="1">
      <alignment horizontal="center"/>
    </xf>
    <xf numFmtId="165" fontId="4" fillId="0" borderId="1" xfId="1" applyFont="1" applyBorder="1" applyAlignment="1">
      <alignment horizontal="center"/>
    </xf>
    <xf numFmtId="168" fontId="4" fillId="0" borderId="1" xfId="1" applyNumberFormat="1" applyFont="1" applyBorder="1" applyAlignment="1">
      <alignment horizontal="center"/>
    </xf>
    <xf numFmtId="0" fontId="4" fillId="0" borderId="1" xfId="6" applyNumberFormat="1" applyFont="1" applyBorder="1" applyAlignment="1">
      <alignment horizontal="left"/>
    </xf>
    <xf numFmtId="0" fontId="4" fillId="0" borderId="1" xfId="6" applyFont="1" applyBorder="1" applyAlignment="1">
      <alignment horizontal="left" vertical="top"/>
    </xf>
    <xf numFmtId="165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8" fontId="30" fillId="10" borderId="0" xfId="6" applyNumberFormat="1" applyFont="1" applyFill="1"/>
    <xf numFmtId="0" fontId="35" fillId="10" borderId="1" xfId="2" applyFont="1" applyFill="1" applyBorder="1" applyAlignment="1"/>
    <xf numFmtId="0" fontId="30" fillId="0" borderId="1" xfId="6" applyFont="1" applyBorder="1" applyAlignment="1">
      <alignment horizontal="left" vertical="top"/>
    </xf>
    <xf numFmtId="165" fontId="33" fillId="11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9" fontId="4" fillId="0" borderId="1" xfId="0" applyNumberFormat="1" applyFont="1" applyBorder="1" applyAlignment="1">
      <alignment horizontal="right"/>
    </xf>
    <xf numFmtId="165" fontId="11" fillId="0" borderId="1" xfId="1" applyFont="1" applyBorder="1"/>
    <xf numFmtId="0" fontId="5" fillId="0" borderId="1" xfId="0" applyFont="1" applyBorder="1" applyAlignment="1">
      <alignment horizontal="center"/>
    </xf>
    <xf numFmtId="165" fontId="5" fillId="0" borderId="1" xfId="3" applyNumberFormat="1" applyFont="1" applyBorder="1"/>
    <xf numFmtId="165" fontId="10" fillId="0" borderId="1" xfId="3" applyFont="1" applyBorder="1" applyAlignment="1">
      <alignment horizontal="center"/>
    </xf>
    <xf numFmtId="165" fontId="13" fillId="0" borderId="1" xfId="3" applyFont="1" applyBorder="1" applyAlignment="1">
      <alignment horizontal="center"/>
    </xf>
    <xf numFmtId="168" fontId="13" fillId="0" borderId="1" xfId="3" applyNumberFormat="1" applyFont="1" applyBorder="1" applyAlignment="1">
      <alignment horizontal="center"/>
    </xf>
    <xf numFmtId="165" fontId="5" fillId="0" borderId="1" xfId="3" applyNumberFormat="1" applyFont="1" applyBorder="1" applyAlignment="1">
      <alignment horizontal="center"/>
    </xf>
    <xf numFmtId="165" fontId="5" fillId="0" borderId="1" xfId="1" applyFont="1" applyBorder="1" applyAlignment="1">
      <alignment horizontal="center"/>
    </xf>
    <xf numFmtId="165" fontId="5" fillId="0" borderId="1" xfId="3" applyFont="1" applyBorder="1" applyAlignment="1">
      <alignment horizontal="center"/>
    </xf>
    <xf numFmtId="168" fontId="10" fillId="0" borderId="1" xfId="1" applyNumberFormat="1" applyFont="1" applyBorder="1"/>
    <xf numFmtId="168" fontId="11" fillId="0" borderId="1" xfId="1" applyNumberFormat="1" applyFont="1" applyBorder="1"/>
    <xf numFmtId="168" fontId="13" fillId="0" borderId="1" xfId="1" applyNumberFormat="1" applyFont="1" applyBorder="1"/>
    <xf numFmtId="165" fontId="4" fillId="0" borderId="0" xfId="1" applyFont="1" applyBorder="1"/>
    <xf numFmtId="168" fontId="10" fillId="0" borderId="0" xfId="1" applyNumberFormat="1" applyFont="1" applyBorder="1"/>
    <xf numFmtId="168" fontId="4" fillId="0" borderId="0" xfId="10" applyNumberFormat="1" applyFont="1"/>
    <xf numFmtId="168" fontId="5" fillId="10" borderId="1" xfId="1" applyNumberFormat="1" applyFont="1" applyFill="1" applyBorder="1" applyAlignment="1">
      <alignment horizontal="right" vertical="center"/>
    </xf>
    <xf numFmtId="16" fontId="30" fillId="10" borderId="1" xfId="6" applyNumberFormat="1" applyFont="1" applyFill="1" applyBorder="1"/>
    <xf numFmtId="184" fontId="31" fillId="0" borderId="0" xfId="1" applyNumberFormat="1" applyFont="1" applyAlignment="1"/>
    <xf numFmtId="184" fontId="31" fillId="0" borderId="0" xfId="1" applyNumberFormat="1" applyFont="1" applyAlignment="1">
      <alignment horizontal="center"/>
    </xf>
    <xf numFmtId="184" fontId="30" fillId="10" borderId="1" xfId="1" applyNumberFormat="1" applyFont="1" applyFill="1" applyBorder="1" applyAlignment="1"/>
    <xf numFmtId="184" fontId="33" fillId="0" borderId="1" xfId="1" applyNumberFormat="1" applyFont="1" applyBorder="1" applyAlignment="1">
      <alignment horizontal="center"/>
    </xf>
    <xf numFmtId="184" fontId="30" fillId="10" borderId="0" xfId="1" applyNumberFormat="1" applyFont="1" applyFill="1" applyBorder="1" applyAlignment="1"/>
    <xf numFmtId="184" fontId="34" fillId="10" borderId="1" xfId="1" applyNumberFormat="1" applyFont="1" applyFill="1" applyBorder="1" applyAlignment="1"/>
    <xf numFmtId="184" fontId="34" fillId="10" borderId="0" xfId="1" applyNumberFormat="1" applyFont="1" applyFill="1" applyBorder="1" applyAlignment="1">
      <alignment horizontal="center"/>
    </xf>
    <xf numFmtId="184" fontId="31" fillId="10" borderId="0" xfId="1" applyNumberFormat="1" applyFont="1" applyFill="1" applyBorder="1" applyAlignment="1"/>
    <xf numFmtId="184" fontId="30" fillId="10" borderId="0" xfId="1" applyNumberFormat="1" applyFont="1" applyFill="1" applyBorder="1" applyAlignment="1">
      <alignment horizontal="center"/>
    </xf>
    <xf numFmtId="184" fontId="31" fillId="10" borderId="0" xfId="1" applyNumberFormat="1" applyFont="1" applyFill="1" applyBorder="1" applyAlignment="1">
      <alignment horizontal="left"/>
    </xf>
    <xf numFmtId="184" fontId="30" fillId="0" borderId="0" xfId="1" applyNumberFormat="1" applyFont="1" applyBorder="1" applyAlignment="1">
      <alignment horizontal="center"/>
    </xf>
    <xf numFmtId="184" fontId="30" fillId="0" borderId="0" xfId="1" applyNumberFormat="1" applyFont="1" applyAlignment="1">
      <alignment horizontal="center"/>
    </xf>
    <xf numFmtId="168" fontId="31" fillId="10" borderId="1" xfId="1" applyNumberFormat="1" applyFont="1" applyFill="1" applyBorder="1" applyAlignment="1"/>
    <xf numFmtId="0" fontId="5" fillId="7" borderId="1" xfId="10" applyFont="1" applyFill="1" applyBorder="1" applyAlignment="1">
      <alignment horizontal="center"/>
    </xf>
    <xf numFmtId="1" fontId="0" fillId="0" borderId="1" xfId="0" applyNumberFormat="1" applyBorder="1"/>
    <xf numFmtId="184" fontId="0" fillId="0" borderId="1" xfId="0" applyNumberFormat="1" applyBorder="1"/>
    <xf numFmtId="0" fontId="5" fillId="0" borderId="1" xfId="12" applyFont="1" applyBorder="1"/>
    <xf numFmtId="0" fontId="5" fillId="0" borderId="1" xfId="10" applyFont="1" applyFill="1" applyBorder="1" applyAlignment="1">
      <alignment horizontal="center"/>
    </xf>
    <xf numFmtId="170" fontId="24" fillId="0" borderId="2" xfId="1" applyNumberFormat="1" applyFont="1" applyFill="1" applyBorder="1" applyAlignment="1">
      <alignment horizontal="center" vertical="center"/>
    </xf>
    <xf numFmtId="170" fontId="26" fillId="0" borderId="2" xfId="1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9" fillId="12" borderId="1" xfId="0" applyFont="1" applyFill="1" applyBorder="1"/>
    <xf numFmtId="0" fontId="49" fillId="2" borderId="1" xfId="5" applyFont="1" applyFill="1" applyBorder="1"/>
    <xf numFmtId="0" fontId="51" fillId="12" borderId="1" xfId="0" applyFont="1" applyFill="1" applyBorder="1"/>
    <xf numFmtId="184" fontId="30" fillId="10" borderId="4" xfId="1" applyNumberFormat="1" applyFont="1" applyFill="1" applyBorder="1" applyAlignment="1"/>
    <xf numFmtId="168" fontId="30" fillId="10" borderId="4" xfId="14" applyNumberFormat="1" applyFont="1" applyFill="1" applyBorder="1" applyAlignment="1"/>
    <xf numFmtId="168" fontId="30" fillId="10" borderId="4" xfId="1" applyNumberFormat="1" applyFont="1" applyFill="1" applyBorder="1" applyAlignment="1"/>
    <xf numFmtId="0" fontId="30" fillId="10" borderId="1" xfId="1" applyNumberFormat="1" applyFont="1" applyFill="1" applyBorder="1" applyAlignment="1"/>
    <xf numFmtId="0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0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5" fontId="7" fillId="0" borderId="9" xfId="3" applyFont="1" applyBorder="1" applyAlignment="1"/>
    <xf numFmtId="165" fontId="7" fillId="0" borderId="16" xfId="3" applyFont="1" applyBorder="1" applyAlignment="1"/>
    <xf numFmtId="165" fontId="7" fillId="0" borderId="5" xfId="3" applyFont="1" applyBorder="1" applyAlignment="1"/>
    <xf numFmtId="165" fontId="7" fillId="2" borderId="5" xfId="3" applyFont="1" applyFill="1" applyBorder="1" applyAlignment="1"/>
    <xf numFmtId="165" fontId="4" fillId="2" borderId="5" xfId="3" applyFont="1" applyFill="1" applyBorder="1" applyAlignment="1">
      <alignment horizontal="left"/>
    </xf>
    <xf numFmtId="0" fontId="49" fillId="0" borderId="1" xfId="5" applyFont="1" applyFill="1" applyBorder="1"/>
    <xf numFmtId="0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0" fontId="30" fillId="0" borderId="1" xfId="5" applyFont="1" applyFill="1" applyBorder="1" applyAlignment="1">
      <alignment horizontal="left" vertical="center" wrapText="1"/>
    </xf>
    <xf numFmtId="0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0" fontId="30" fillId="12" borderId="1" xfId="0" applyFont="1" applyFill="1" applyBorder="1"/>
    <xf numFmtId="0" fontId="30" fillId="12" borderId="9" xfId="0" applyFont="1" applyFill="1" applyBorder="1"/>
    <xf numFmtId="0" fontId="30" fillId="10" borderId="1" xfId="6" applyFont="1" applyFill="1" applyBorder="1" applyAlignment="1">
      <alignment horizontal="left"/>
    </xf>
    <xf numFmtId="0" fontId="30" fillId="10" borderId="3" xfId="6" applyFont="1" applyFill="1" applyBorder="1" applyAlignment="1"/>
    <xf numFmtId="165" fontId="7" fillId="0" borderId="1" xfId="3" applyFont="1" applyBorder="1" applyAlignment="1"/>
    <xf numFmtId="0" fontId="9" fillId="12" borderId="9" xfId="0" applyFont="1" applyFill="1" applyBorder="1"/>
    <xf numFmtId="0" fontId="51" fillId="12" borderId="9" xfId="0" applyFont="1" applyFill="1" applyBorder="1"/>
    <xf numFmtId="0" fontId="9" fillId="12" borderId="27" xfId="0" applyFont="1" applyFill="1" applyBorder="1"/>
    <xf numFmtId="0" fontId="51" fillId="12" borderId="27" xfId="0" applyFont="1" applyFill="1" applyBorder="1"/>
    <xf numFmtId="3" fontId="30" fillId="10" borderId="1" xfId="1" applyNumberFormat="1" applyFont="1" applyFill="1" applyBorder="1" applyAlignment="1"/>
    <xf numFmtId="0" fontId="30" fillId="12" borderId="27" xfId="0" applyFont="1" applyFill="1" applyBorder="1"/>
    <xf numFmtId="168" fontId="30" fillId="12" borderId="1" xfId="0" applyNumberFormat="1" applyFont="1" applyFill="1" applyBorder="1"/>
    <xf numFmtId="168" fontId="30" fillId="12" borderId="4" xfId="0" applyNumberFormat="1" applyFont="1" applyFill="1" applyBorder="1"/>
    <xf numFmtId="168" fontId="30" fillId="10" borderId="1" xfId="3" applyNumberFormat="1" applyFont="1" applyFill="1" applyBorder="1" applyAlignment="1">
      <alignment horizontal="center"/>
    </xf>
    <xf numFmtId="167" fontId="30" fillId="12" borderId="9" xfId="0" applyNumberFormat="1" applyFont="1" applyFill="1" applyBorder="1"/>
    <xf numFmtId="167" fontId="30" fillId="12" borderId="9" xfId="0" applyNumberFormat="1" applyFont="1" applyFill="1" applyBorder="1" applyAlignment="1">
      <alignment horizontal="left"/>
    </xf>
    <xf numFmtId="0" fontId="9" fillId="12" borderId="4" xfId="0" applyFont="1" applyFill="1" applyBorder="1"/>
    <xf numFmtId="167" fontId="30" fillId="12" borderId="27" xfId="0" applyNumberFormat="1" applyFont="1" applyFill="1" applyBorder="1"/>
    <xf numFmtId="0" fontId="30" fillId="12" borderId="4" xfId="0" applyFont="1" applyFill="1" applyBorder="1"/>
    <xf numFmtId="1" fontId="9" fillId="0" borderId="7" xfId="0" applyNumberFormat="1" applyFont="1" applyBorder="1" applyAlignment="1">
      <alignment horizontal="left" vertical="center" wrapText="1"/>
    </xf>
    <xf numFmtId="0" fontId="51" fillId="0" borderId="1" xfId="0" applyFont="1" applyBorder="1"/>
    <xf numFmtId="165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0" fontId="51" fillId="0" borderId="4" xfId="0" applyFont="1" applyBorder="1"/>
    <xf numFmtId="165" fontId="9" fillId="0" borderId="27" xfId="0" applyNumberFormat="1" applyFont="1" applyBorder="1"/>
    <xf numFmtId="165" fontId="30" fillId="0" borderId="1" xfId="1" applyFont="1" applyBorder="1" applyAlignment="1">
      <alignment horizontal="center"/>
    </xf>
    <xf numFmtId="0" fontId="30" fillId="10" borderId="1" xfId="6" applyFont="1" applyFill="1" applyBorder="1" applyAlignment="1">
      <alignment horizontal="center" vertical="center"/>
    </xf>
    <xf numFmtId="165" fontId="30" fillId="12" borderId="9" xfId="0" applyNumberFormat="1" applyFont="1" applyFill="1" applyBorder="1"/>
    <xf numFmtId="168" fontId="30" fillId="12" borderId="9" xfId="0" applyNumberFormat="1" applyFont="1" applyFill="1" applyBorder="1"/>
    <xf numFmtId="165" fontId="30" fillId="12" borderId="27" xfId="0" applyNumberFormat="1" applyFont="1" applyFill="1" applyBorder="1"/>
    <xf numFmtId="168" fontId="30" fillId="12" borderId="27" xfId="0" applyNumberFormat="1" applyFont="1" applyFill="1" applyBorder="1"/>
    <xf numFmtId="165" fontId="30" fillId="0" borderId="9" xfId="0" applyNumberFormat="1" applyFont="1" applyBorder="1" applyAlignment="1">
      <alignment horizontal="center"/>
    </xf>
    <xf numFmtId="168" fontId="31" fillId="10" borderId="1" xfId="6" applyNumberFormat="1" applyFont="1" applyFill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3" xfId="10" applyFont="1" applyBorder="1" applyAlignment="1">
      <alignment horizontal="center" vertical="center" textRotation="90"/>
    </xf>
    <xf numFmtId="0" fontId="5" fillId="0" borderId="11" xfId="10" applyFont="1" applyBorder="1" applyAlignment="1">
      <alignment horizontal="center" vertical="center" textRotation="90"/>
    </xf>
    <xf numFmtId="0" fontId="5" fillId="0" borderId="4" xfId="10" applyFont="1" applyBorder="1" applyAlignment="1">
      <alignment horizontal="center" vertical="center" textRotation="90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9" fontId="5" fillId="0" borderId="3" xfId="1" applyNumberFormat="1" applyFont="1" applyFill="1" applyBorder="1" applyAlignment="1">
      <alignment horizontal="center" vertical="center" wrapText="1"/>
    </xf>
    <xf numFmtId="169" fontId="5" fillId="0" borderId="11" xfId="1" applyNumberFormat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165" fontId="5" fillId="0" borderId="4" xfId="3" applyNumberFormat="1" applyFont="1" applyFill="1" applyBorder="1" applyAlignment="1">
      <alignment horizontal="center" vertical="center" wrapText="1"/>
    </xf>
    <xf numFmtId="168" fontId="5" fillId="0" borderId="3" xfId="1" applyNumberFormat="1" applyFont="1" applyFill="1" applyBorder="1" applyAlignment="1">
      <alignment horizontal="center" vertical="center" wrapText="1"/>
    </xf>
    <xf numFmtId="168" fontId="5" fillId="0" borderId="4" xfId="1" applyNumberFormat="1" applyFont="1" applyFill="1" applyBorder="1" applyAlignment="1">
      <alignment horizontal="center" vertical="center" wrapText="1"/>
    </xf>
    <xf numFmtId="166" fontId="5" fillId="0" borderId="3" xfId="3" applyNumberFormat="1" applyFont="1" applyFill="1" applyBorder="1" applyAlignment="1">
      <alignment horizontal="center" vertical="center"/>
    </xf>
    <xf numFmtId="166" fontId="5" fillId="0" borderId="4" xfId="3" applyNumberFormat="1" applyFont="1" applyFill="1" applyBorder="1" applyAlignment="1">
      <alignment horizontal="center" vertical="center"/>
    </xf>
    <xf numFmtId="166" fontId="13" fillId="0" borderId="3" xfId="3" applyNumberFormat="1" applyFont="1" applyFill="1" applyBorder="1" applyAlignment="1">
      <alignment horizontal="center" vertical="center"/>
    </xf>
    <xf numFmtId="166" fontId="13" fillId="0" borderId="4" xfId="3" applyNumberFormat="1" applyFont="1" applyFill="1" applyBorder="1" applyAlignment="1">
      <alignment horizontal="center" vertical="center"/>
    </xf>
    <xf numFmtId="168" fontId="13" fillId="0" borderId="3" xfId="1" applyNumberFormat="1" applyFont="1" applyFill="1" applyBorder="1" applyAlignment="1">
      <alignment horizontal="center" vertical="center" wrapText="1"/>
    </xf>
    <xf numFmtId="168" fontId="13" fillId="0" borderId="4" xfId="1" applyNumberFormat="1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168" fontId="10" fillId="0" borderId="3" xfId="1" applyNumberFormat="1" applyFont="1" applyFill="1" applyBorder="1" applyAlignment="1">
      <alignment horizontal="center" vertical="center" wrapText="1"/>
    </xf>
    <xf numFmtId="168" fontId="10" fillId="0" borderId="4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28" fillId="0" borderId="0" xfId="0" applyFont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30" fillId="10" borderId="3" xfId="6" applyFont="1" applyFill="1" applyBorder="1" applyAlignment="1">
      <alignment horizontal="center" vertical="center"/>
    </xf>
    <xf numFmtId="0" fontId="30" fillId="10" borderId="11" xfId="6" applyFont="1" applyFill="1" applyBorder="1" applyAlignment="1">
      <alignment horizontal="center" vertical="center"/>
    </xf>
    <xf numFmtId="0" fontId="30" fillId="10" borderId="4" xfId="6" applyFont="1" applyFill="1" applyBorder="1" applyAlignment="1">
      <alignment horizontal="center" vertical="center"/>
    </xf>
    <xf numFmtId="168" fontId="30" fillId="10" borderId="3" xfId="6" applyNumberFormat="1" applyFont="1" applyFill="1" applyBorder="1" applyAlignment="1">
      <alignment horizontal="center" vertical="center"/>
    </xf>
    <xf numFmtId="168" fontId="31" fillId="10" borderId="3" xfId="6" applyNumberFormat="1" applyFont="1" applyFill="1" applyBorder="1" applyAlignment="1">
      <alignment horizontal="center" vertical="center"/>
    </xf>
    <xf numFmtId="168" fontId="31" fillId="10" borderId="11" xfId="6" applyNumberFormat="1" applyFont="1" applyFill="1" applyBorder="1" applyAlignment="1">
      <alignment horizontal="center" vertical="center"/>
    </xf>
    <xf numFmtId="168" fontId="31" fillId="10" borderId="4" xfId="6" applyNumberFormat="1" applyFont="1" applyFill="1" applyBorder="1" applyAlignment="1">
      <alignment horizontal="center" vertical="center"/>
    </xf>
    <xf numFmtId="0" fontId="30" fillId="10" borderId="3" xfId="6" applyFont="1" applyFill="1" applyBorder="1" applyAlignment="1">
      <alignment horizontal="center"/>
    </xf>
    <xf numFmtId="0" fontId="30" fillId="10" borderId="11" xfId="6" applyFont="1" applyFill="1" applyBorder="1" applyAlignment="1">
      <alignment horizontal="center"/>
    </xf>
    <xf numFmtId="0" fontId="30" fillId="10" borderId="4" xfId="6" applyFont="1" applyFill="1" applyBorder="1" applyAlignment="1">
      <alignment horizontal="center"/>
    </xf>
    <xf numFmtId="168" fontId="30" fillId="10" borderId="3" xfId="3" applyNumberFormat="1" applyFont="1" applyFill="1" applyBorder="1" applyAlignment="1">
      <alignment horizontal="center" vertical="center"/>
    </xf>
    <xf numFmtId="168" fontId="30" fillId="10" borderId="4" xfId="3" applyNumberFormat="1" applyFont="1" applyFill="1" applyBorder="1" applyAlignment="1">
      <alignment horizontal="center" vertical="center"/>
    </xf>
    <xf numFmtId="168" fontId="30" fillId="10" borderId="11" xfId="3" applyNumberFormat="1" applyFont="1" applyFill="1" applyBorder="1" applyAlignment="1">
      <alignment horizontal="center" vertical="center"/>
    </xf>
    <xf numFmtId="0" fontId="31" fillId="10" borderId="3" xfId="6" applyFont="1" applyFill="1" applyBorder="1" applyAlignment="1">
      <alignment horizontal="center" vertical="center"/>
    </xf>
    <xf numFmtId="0" fontId="31" fillId="10" borderId="11" xfId="6" applyFont="1" applyFill="1" applyBorder="1" applyAlignment="1">
      <alignment horizontal="center" vertical="center"/>
    </xf>
    <xf numFmtId="0" fontId="31" fillId="10" borderId="4" xfId="6" applyFont="1" applyFill="1" applyBorder="1" applyAlignment="1">
      <alignment horizontal="center" vertical="center"/>
    </xf>
    <xf numFmtId="168" fontId="30" fillId="10" borderId="3" xfId="3" applyNumberFormat="1" applyFont="1" applyFill="1" applyBorder="1" applyAlignment="1">
      <alignment horizontal="center"/>
    </xf>
    <xf numFmtId="168" fontId="30" fillId="10" borderId="11" xfId="3" applyNumberFormat="1" applyFont="1" applyFill="1" applyBorder="1" applyAlignment="1">
      <alignment horizontal="center"/>
    </xf>
    <xf numFmtId="168" fontId="30" fillId="10" borderId="4" xfId="3" applyNumberFormat="1" applyFont="1" applyFill="1" applyBorder="1" applyAlignment="1">
      <alignment horizontal="center"/>
    </xf>
    <xf numFmtId="168" fontId="30" fillId="10" borderId="3" xfId="6" applyNumberFormat="1" applyFont="1" applyFill="1" applyBorder="1" applyAlignment="1">
      <alignment horizontal="center"/>
    </xf>
    <xf numFmtId="168" fontId="30" fillId="10" borderId="11" xfId="6" applyNumberFormat="1" applyFont="1" applyFill="1" applyBorder="1" applyAlignment="1">
      <alignment horizontal="center" vertical="center"/>
    </xf>
    <xf numFmtId="168" fontId="30" fillId="10" borderId="4" xfId="6" applyNumberFormat="1" applyFont="1" applyFill="1" applyBorder="1" applyAlignment="1">
      <alignment horizontal="center" vertical="center"/>
    </xf>
    <xf numFmtId="0" fontId="31" fillId="10" borderId="3" xfId="6" applyFont="1" applyFill="1" applyBorder="1" applyAlignment="1">
      <alignment horizontal="center"/>
    </xf>
    <xf numFmtId="0" fontId="31" fillId="10" borderId="11" xfId="6" applyFont="1" applyFill="1" applyBorder="1" applyAlignment="1">
      <alignment horizontal="center"/>
    </xf>
    <xf numFmtId="0" fontId="31" fillId="10" borderId="4" xfId="6" applyFont="1" applyFill="1" applyBorder="1" applyAlignment="1">
      <alignment horizontal="center"/>
    </xf>
    <xf numFmtId="0" fontId="31" fillId="8" borderId="1" xfId="6" applyFont="1" applyFill="1" applyBorder="1" applyAlignment="1">
      <alignment horizontal="center" vertical="center"/>
    </xf>
    <xf numFmtId="184" fontId="31" fillId="8" borderId="1" xfId="1" applyNumberFormat="1" applyFont="1" applyFill="1" applyBorder="1" applyAlignment="1">
      <alignment horizontal="center" vertical="center"/>
    </xf>
    <xf numFmtId="168" fontId="31" fillId="8" borderId="1" xfId="14" applyNumberFormat="1" applyFont="1" applyFill="1" applyBorder="1" applyAlignment="1">
      <alignment horizontal="center" vertical="center"/>
    </xf>
    <xf numFmtId="168" fontId="31" fillId="10" borderId="3" xfId="3" applyNumberFormat="1" applyFont="1" applyFill="1" applyBorder="1" applyAlignment="1">
      <alignment horizontal="center" vertical="center"/>
    </xf>
    <xf numFmtId="168" fontId="31" fillId="10" borderId="11" xfId="3" applyNumberFormat="1" applyFont="1" applyFill="1" applyBorder="1" applyAlignment="1">
      <alignment horizontal="center" vertical="center"/>
    </xf>
    <xf numFmtId="168" fontId="31" fillId="10" borderId="4" xfId="3" applyNumberFormat="1" applyFont="1" applyFill="1" applyBorder="1" applyAlignment="1">
      <alignment horizontal="center" vertical="center"/>
    </xf>
    <xf numFmtId="167" fontId="31" fillId="8" borderId="1" xfId="6" applyNumberFormat="1" applyFont="1" applyFill="1" applyBorder="1" applyAlignment="1">
      <alignment horizontal="center" vertical="center"/>
    </xf>
    <xf numFmtId="165" fontId="31" fillId="8" borderId="1" xfId="14" applyFont="1" applyFill="1" applyBorder="1" applyAlignment="1">
      <alignment horizontal="center" vertical="center"/>
    </xf>
    <xf numFmtId="0" fontId="31" fillId="8" borderId="1" xfId="6" applyNumberFormat="1" applyFont="1" applyFill="1" applyBorder="1" applyAlignment="1">
      <alignment horizontal="left" vertical="center"/>
    </xf>
    <xf numFmtId="167" fontId="31" fillId="8" borderId="1" xfId="6" applyNumberFormat="1" applyFont="1" applyFill="1" applyBorder="1" applyAlignment="1">
      <alignment horizontal="center" vertical="center" wrapText="1"/>
    </xf>
    <xf numFmtId="165" fontId="31" fillId="8" borderId="1" xfId="1" applyFont="1" applyFill="1" applyBorder="1" applyAlignment="1">
      <alignment horizontal="center" vertical="center"/>
    </xf>
    <xf numFmtId="165" fontId="31" fillId="8" borderId="1" xfId="1" applyFont="1" applyFill="1" applyBorder="1" applyAlignment="1">
      <alignment horizontal="center" vertical="center" wrapText="1"/>
    </xf>
    <xf numFmtId="168" fontId="31" fillId="8" borderId="1" xfId="1" applyNumberFormat="1" applyFont="1" applyFill="1" applyBorder="1" applyAlignment="1">
      <alignment horizontal="center" vertical="center" wrapText="1"/>
    </xf>
    <xf numFmtId="168" fontId="31" fillId="8" borderId="1" xfId="1" applyNumberFormat="1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4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zoomScale="102" zoomScaleNormal="102" workbookViewId="0">
      <selection activeCell="G14" sqref="G14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606</v>
      </c>
      <c r="D1" s="75"/>
      <c r="F1" s="74"/>
    </row>
    <row r="2" spans="1:6" ht="15.75">
      <c r="B2" s="76"/>
      <c r="C2" s="77" t="s">
        <v>920</v>
      </c>
      <c r="D2" s="75"/>
      <c r="F2" s="77"/>
    </row>
    <row r="3" spans="1:6" ht="18">
      <c r="C3" s="73" t="s">
        <v>619</v>
      </c>
      <c r="D3" s="75"/>
      <c r="F3" s="74"/>
    </row>
    <row r="5" spans="1:6" s="81" customFormat="1" ht="12.75">
      <c r="A5" s="398" t="s">
        <v>596</v>
      </c>
      <c r="B5" s="399"/>
      <c r="C5" s="399"/>
      <c r="D5" s="78"/>
      <c r="E5" s="79" t="s">
        <v>875</v>
      </c>
      <c r="F5" s="80" t="s">
        <v>597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607</v>
      </c>
      <c r="B8" s="92"/>
      <c r="C8" s="92"/>
      <c r="D8" s="93"/>
      <c r="E8" s="96">
        <f>E9+E15+E16+E17</f>
        <v>460617500</v>
      </c>
      <c r="F8" s="95"/>
    </row>
    <row r="9" spans="1:6" s="97" customFormat="1" ht="15.75">
      <c r="A9" s="98"/>
      <c r="B9" s="99" t="s">
        <v>762</v>
      </c>
      <c r="C9" s="92"/>
      <c r="D9" s="93"/>
      <c r="E9" s="265">
        <f>SUM(E10:E13)-E14</f>
        <v>458004500</v>
      </c>
      <c r="F9" s="100">
        <f>E9/$E$8</f>
        <v>0.99432718036114565</v>
      </c>
    </row>
    <row r="10" spans="1:6" s="97" customFormat="1" ht="15.75">
      <c r="A10" s="98"/>
      <c r="B10" s="102" t="s">
        <v>763</v>
      </c>
      <c r="C10" s="92"/>
      <c r="D10" s="92"/>
      <c r="E10" s="266">
        <v>120312000</v>
      </c>
      <c r="F10" s="264">
        <f t="shared" ref="F10:F17" si="0">E10/$E$8</f>
        <v>0.26119719724066065</v>
      </c>
    </row>
    <row r="11" spans="1:6" s="97" customFormat="1" ht="15.75">
      <c r="A11" s="101"/>
      <c r="B11" s="102" t="s">
        <v>764</v>
      </c>
      <c r="C11" s="103"/>
      <c r="D11" s="92"/>
      <c r="E11" s="266">
        <v>246177000</v>
      </c>
      <c r="F11" s="264">
        <f t="shared" si="0"/>
        <v>0.53444995033840448</v>
      </c>
    </row>
    <row r="12" spans="1:6" s="97" customFormat="1" ht="15.75">
      <c r="A12" s="101"/>
      <c r="B12" s="102" t="s">
        <v>765</v>
      </c>
      <c r="C12" s="103"/>
      <c r="D12" s="92"/>
      <c r="E12" s="266">
        <v>84469000</v>
      </c>
      <c r="F12" s="264">
        <f t="shared" si="0"/>
        <v>0.18338209034611147</v>
      </c>
    </row>
    <row r="13" spans="1:6" s="97" customFormat="1" ht="15.75">
      <c r="A13" s="101"/>
      <c r="B13" s="102" t="s">
        <v>766</v>
      </c>
      <c r="C13" s="103"/>
      <c r="D13" s="92"/>
      <c r="E13" s="266">
        <v>8720000</v>
      </c>
      <c r="F13" s="264">
        <f t="shared" si="0"/>
        <v>1.8931108783318044E-2</v>
      </c>
    </row>
    <row r="14" spans="1:6" s="97" customFormat="1" ht="15.75">
      <c r="A14" s="101"/>
      <c r="B14" s="102" t="s">
        <v>767</v>
      </c>
      <c r="C14" s="103"/>
      <c r="D14" s="92"/>
      <c r="E14" s="266">
        <f>1665000+8500</f>
        <v>1673500</v>
      </c>
      <c r="F14" s="264">
        <f t="shared" si="0"/>
        <v>3.6331663473489393E-3</v>
      </c>
    </row>
    <row r="15" spans="1:6" s="97" customFormat="1" ht="15.75">
      <c r="A15" s="101"/>
      <c r="B15" s="99" t="s">
        <v>768</v>
      </c>
      <c r="C15" s="103"/>
      <c r="D15" s="92"/>
      <c r="E15" s="266">
        <f>2363000</f>
        <v>2363000</v>
      </c>
      <c r="F15" s="264">
        <f>E15/$E$8</f>
        <v>5.1300699604335488E-3</v>
      </c>
    </row>
    <row r="16" spans="1:6" s="97" customFormat="1" ht="15.75">
      <c r="A16" s="101"/>
      <c r="B16" s="99" t="s">
        <v>769</v>
      </c>
      <c r="C16" s="103"/>
      <c r="D16" s="92"/>
      <c r="E16" s="266">
        <v>250000</v>
      </c>
      <c r="F16" s="264">
        <f t="shared" si="0"/>
        <v>5.4274967842081554E-4</v>
      </c>
    </row>
    <row r="17" spans="1:6" s="97" customFormat="1" ht="15.75">
      <c r="A17" s="101"/>
      <c r="B17" s="99" t="s">
        <v>770</v>
      </c>
      <c r="C17" s="103"/>
      <c r="D17" s="92"/>
      <c r="E17" s="266">
        <v>0</v>
      </c>
      <c r="F17" s="264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910</v>
      </c>
      <c r="B19" s="92"/>
      <c r="C19" s="92"/>
      <c r="D19" s="93"/>
      <c r="E19" s="340"/>
      <c r="F19" s="95">
        <f>E19/$E$8</f>
        <v>0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911</v>
      </c>
      <c r="B21" s="92"/>
      <c r="C21" s="92"/>
      <c r="D21" s="93"/>
      <c r="E21" s="96">
        <f>'Chi Phi'!D23+'Chi Phi'!D50+E27</f>
        <v>138498437.1659252</v>
      </c>
      <c r="F21" s="95">
        <f>E21/$E$8</f>
        <v>0.30067992893436574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912</v>
      </c>
      <c r="B23" s="342"/>
      <c r="C23" s="92"/>
      <c r="D23" s="93"/>
      <c r="E23" s="341">
        <f>'Chi Phi'!D23</f>
        <v>0</v>
      </c>
      <c r="F23" s="100">
        <f>E23/$E$8</f>
        <v>0</v>
      </c>
    </row>
    <row r="24" spans="1:6" s="97" customFormat="1" ht="15.75">
      <c r="A24" s="105"/>
      <c r="B24" s="104"/>
      <c r="C24" s="92"/>
      <c r="D24" s="93"/>
      <c r="E24" s="341"/>
      <c r="F24" s="100"/>
    </row>
    <row r="25" spans="1:6" s="97" customFormat="1" ht="15.75">
      <c r="A25" s="91" t="s">
        <v>913</v>
      </c>
      <c r="B25" s="342"/>
      <c r="C25" s="92"/>
      <c r="D25" s="93"/>
      <c r="E25" s="341">
        <f>'Chi Phi'!D50</f>
        <v>138498437.1659252</v>
      </c>
      <c r="F25" s="100">
        <f>E25/$E$8</f>
        <v>0.30067992893436574</v>
      </c>
    </row>
    <row r="26" spans="1:6" s="97" customFormat="1" ht="15.75">
      <c r="A26" s="91"/>
      <c r="B26" s="342"/>
      <c r="C26" s="92"/>
      <c r="D26" s="93"/>
      <c r="E26" s="341"/>
      <c r="F26" s="100"/>
    </row>
    <row r="27" spans="1:6" s="97" customFormat="1" ht="15.75">
      <c r="A27" s="91" t="s">
        <v>914</v>
      </c>
      <c r="B27" s="342"/>
      <c r="C27" s="92"/>
      <c r="D27" s="93"/>
      <c r="E27" s="341">
        <v>0</v>
      </c>
      <c r="F27" s="95">
        <f>E27/$E$8</f>
        <v>0</v>
      </c>
    </row>
    <row r="28" spans="1:6" s="97" customFormat="1" ht="15.75">
      <c r="A28" s="91"/>
      <c r="B28" s="342"/>
      <c r="C28" s="92"/>
      <c r="D28" s="93"/>
      <c r="E28" s="341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915</v>
      </c>
      <c r="B30" s="92"/>
      <c r="C30" s="92"/>
      <c r="D30" s="93"/>
      <c r="E30" s="96">
        <v>0</v>
      </c>
      <c r="F30" s="100">
        <f>E30/$E$8</f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916</v>
      </c>
      <c r="B32" s="92"/>
      <c r="C32" s="92"/>
      <c r="D32" s="93"/>
      <c r="E32" s="96">
        <v>0</v>
      </c>
      <c r="F32" s="100">
        <f>E32/$E$8</f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917</v>
      </c>
      <c r="B34" s="92"/>
      <c r="C34" s="92"/>
      <c r="D34" s="93"/>
      <c r="E34" s="96">
        <f>E8-E19-E21+E30-E32</f>
        <v>322119062.8340748</v>
      </c>
      <c r="F34" s="100">
        <f>E34/$E$8</f>
        <v>0.69932007106563432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918</v>
      </c>
      <c r="B36" s="107"/>
      <c r="C36" s="107"/>
      <c r="D36" s="108"/>
      <c r="E36" s="96">
        <v>0</v>
      </c>
      <c r="F36" s="100">
        <f>E36/$E$8</f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919</v>
      </c>
      <c r="B38" s="107"/>
      <c r="C38" s="107"/>
      <c r="D38" s="108"/>
      <c r="E38" s="96">
        <f>E34-E36</f>
        <v>322119062.8340748</v>
      </c>
      <c r="F38" s="100">
        <f>E38/$E$8</f>
        <v>0.69932007106563432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0" workbookViewId="0">
      <selection activeCell="D51" sqref="D51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00" t="s">
        <v>876</v>
      </c>
      <c r="B1" s="400"/>
      <c r="C1" s="400"/>
      <c r="D1" s="400"/>
    </row>
    <row r="2" spans="1:4" ht="15.75">
      <c r="A2" s="400"/>
      <c r="B2" s="400"/>
      <c r="C2" s="400"/>
      <c r="D2" s="400"/>
    </row>
    <row r="3" spans="1:4">
      <c r="A3" s="45"/>
      <c r="B3" s="45"/>
      <c r="C3" s="45"/>
      <c r="D3" s="45"/>
    </row>
    <row r="4" spans="1:4">
      <c r="A4" s="46" t="s">
        <v>598</v>
      </c>
      <c r="B4" s="335"/>
      <c r="C4" s="46" t="s">
        <v>599</v>
      </c>
      <c r="D4" s="46" t="s">
        <v>600</v>
      </c>
    </row>
    <row r="5" spans="1:4" ht="15" customHeight="1">
      <c r="A5" s="339">
        <v>0</v>
      </c>
      <c r="B5" s="402" t="s">
        <v>894</v>
      </c>
      <c r="C5" s="48" t="s">
        <v>906</v>
      </c>
      <c r="D5" s="49"/>
    </row>
    <row r="6" spans="1:4">
      <c r="A6" s="339"/>
      <c r="B6" s="403"/>
      <c r="C6" s="339"/>
      <c r="D6" s="49"/>
    </row>
    <row r="7" spans="1:4" ht="17.25" customHeight="1">
      <c r="A7" s="47">
        <v>1</v>
      </c>
      <c r="B7" s="403"/>
      <c r="C7" s="48" t="s">
        <v>892</v>
      </c>
      <c r="D7" s="49"/>
    </row>
    <row r="8" spans="1:4" ht="17.25" customHeight="1">
      <c r="A8" s="47"/>
      <c r="B8" s="403"/>
      <c r="C8" s="48"/>
      <c r="D8" s="49"/>
    </row>
    <row r="9" spans="1:4" ht="17.25" customHeight="1">
      <c r="A9" s="47">
        <v>2</v>
      </c>
      <c r="B9" s="403"/>
      <c r="C9" s="48" t="s">
        <v>893</v>
      </c>
      <c r="D9" s="49"/>
    </row>
    <row r="10" spans="1:4" ht="17.25" customHeight="1">
      <c r="A10" s="47"/>
      <c r="B10" s="403"/>
      <c r="C10" s="48"/>
      <c r="D10" s="49"/>
    </row>
    <row r="11" spans="1:4" ht="17.25" customHeight="1">
      <c r="A11" s="47">
        <v>3</v>
      </c>
      <c r="B11" s="403"/>
      <c r="C11" s="48" t="s">
        <v>890</v>
      </c>
      <c r="D11" s="320"/>
    </row>
    <row r="12" spans="1:4" ht="17.25" customHeight="1">
      <c r="A12" s="47"/>
      <c r="B12" s="403"/>
      <c r="C12" s="48"/>
      <c r="D12" s="320"/>
    </row>
    <row r="13" spans="1:4" ht="17.25" customHeight="1">
      <c r="A13" s="47">
        <v>4</v>
      </c>
      <c r="B13" s="403"/>
      <c r="C13" s="48" t="s">
        <v>891</v>
      </c>
      <c r="D13" s="320"/>
    </row>
    <row r="14" spans="1:4" ht="17.25" customHeight="1">
      <c r="A14" s="47"/>
      <c r="B14" s="403"/>
      <c r="C14" s="48"/>
      <c r="D14" s="50"/>
    </row>
    <row r="15" spans="1:4" ht="17.25" customHeight="1">
      <c r="A15" s="51">
        <v>5</v>
      </c>
      <c r="B15" s="403"/>
      <c r="C15" s="52" t="s">
        <v>601</v>
      </c>
      <c r="D15" s="49"/>
    </row>
    <row r="16" spans="1:4" ht="17.25" customHeight="1">
      <c r="A16" s="51"/>
      <c r="B16" s="403"/>
      <c r="C16" s="53"/>
      <c r="D16" s="54"/>
    </row>
    <row r="17" spans="1:4" ht="17.25" customHeight="1">
      <c r="A17" s="51">
        <v>6</v>
      </c>
      <c r="B17" s="403"/>
      <c r="C17" s="52" t="s">
        <v>907</v>
      </c>
      <c r="D17" s="49"/>
    </row>
    <row r="18" spans="1:4" ht="17.25" customHeight="1">
      <c r="A18" s="51"/>
      <c r="B18" s="403"/>
      <c r="C18" s="53"/>
      <c r="D18" s="54"/>
    </row>
    <row r="19" spans="1:4" ht="17.25" customHeight="1">
      <c r="A19" s="51">
        <v>7</v>
      </c>
      <c r="B19" s="403"/>
      <c r="C19" s="52" t="s">
        <v>908</v>
      </c>
      <c r="D19" s="49"/>
    </row>
    <row r="20" spans="1:4" ht="17.25" customHeight="1">
      <c r="A20" s="51"/>
      <c r="B20" s="403"/>
      <c r="C20" s="52"/>
      <c r="D20" s="49"/>
    </row>
    <row r="21" spans="1:4" ht="17.25" customHeight="1">
      <c r="A21" s="51">
        <v>8</v>
      </c>
      <c r="B21" s="403"/>
      <c r="C21" s="52" t="s">
        <v>909</v>
      </c>
      <c r="D21" s="49"/>
    </row>
    <row r="22" spans="1:4" ht="17.25" customHeight="1">
      <c r="A22" s="51"/>
      <c r="B22" s="404"/>
      <c r="C22" s="53"/>
      <c r="D22" s="54"/>
    </row>
    <row r="23" spans="1:4" ht="17.25" customHeight="1">
      <c r="A23" s="401" t="s">
        <v>491</v>
      </c>
      <c r="B23" s="401"/>
      <c r="C23" s="401"/>
      <c r="D23" s="61">
        <f>D5+D7+D9+D11+D13+D15+D17+D19+D21</f>
        <v>0</v>
      </c>
    </row>
    <row r="24" spans="1:4" ht="17.25" customHeight="1">
      <c r="A24" s="51">
        <v>9</v>
      </c>
      <c r="B24" s="402" t="s">
        <v>904</v>
      </c>
      <c r="C24" s="57" t="s">
        <v>895</v>
      </c>
      <c r="D24" s="58">
        <f>'nguyen vat lieu kho'!J403</f>
        <v>69995132.928137243</v>
      </c>
    </row>
    <row r="25" spans="1:4" ht="17.25" customHeight="1">
      <c r="A25" s="51"/>
      <c r="B25" s="403"/>
      <c r="C25" s="53"/>
      <c r="D25" s="58"/>
    </row>
    <row r="26" spans="1:4" ht="17.25" customHeight="1">
      <c r="A26" s="51">
        <v>10</v>
      </c>
      <c r="B26" s="403"/>
      <c r="C26" s="48" t="s">
        <v>896</v>
      </c>
      <c r="D26" s="55">
        <f>'nguyen vat lieu kho'!J404</f>
        <v>11309201.350042207</v>
      </c>
    </row>
    <row r="27" spans="1:4" ht="17.25" customHeight="1">
      <c r="A27" s="51"/>
      <c r="B27" s="403"/>
      <c r="C27" s="48"/>
      <c r="D27" s="55"/>
    </row>
    <row r="28" spans="1:4" ht="17.25" customHeight="1">
      <c r="A28" s="51">
        <v>11</v>
      </c>
      <c r="B28" s="403"/>
      <c r="C28" s="57" t="s">
        <v>873</v>
      </c>
      <c r="D28" s="58">
        <f>'nguyen vat lieu kho'!J405</f>
        <v>43000</v>
      </c>
    </row>
    <row r="29" spans="1:4" ht="17.25" customHeight="1">
      <c r="A29" s="51"/>
      <c r="B29" s="403"/>
      <c r="C29" s="57"/>
      <c r="D29" s="58"/>
    </row>
    <row r="30" spans="1:4" ht="17.25" customHeight="1">
      <c r="A30" s="51">
        <v>12</v>
      </c>
      <c r="B30" s="403"/>
      <c r="C30" s="57" t="s">
        <v>897</v>
      </c>
      <c r="D30" s="58">
        <f>'nguyen vat lieu kho'!J406</f>
        <v>4808239</v>
      </c>
    </row>
    <row r="31" spans="1:4" ht="17.25" customHeight="1">
      <c r="A31" s="51"/>
      <c r="B31" s="403"/>
      <c r="C31" s="57"/>
      <c r="D31" s="58"/>
    </row>
    <row r="32" spans="1:4" ht="17.25" customHeight="1">
      <c r="A32" s="51">
        <v>13</v>
      </c>
      <c r="B32" s="403"/>
      <c r="C32" s="57" t="s">
        <v>898</v>
      </c>
      <c r="D32" s="58">
        <f>'nguyen vat lieu kho'!J407</f>
        <v>13423301.469298245</v>
      </c>
    </row>
    <row r="33" spans="1:5" ht="17.25" customHeight="1">
      <c r="A33" s="51"/>
      <c r="B33" s="403"/>
      <c r="C33" s="57"/>
      <c r="D33" s="58"/>
    </row>
    <row r="34" spans="1:5" ht="17.25" customHeight="1">
      <c r="A34" s="51">
        <v>14</v>
      </c>
      <c r="B34" s="403"/>
      <c r="C34" s="338" t="s">
        <v>899</v>
      </c>
      <c r="D34" s="58">
        <f>'nguyen vat lieu kho'!J408</f>
        <v>1284004.2105263157</v>
      </c>
    </row>
    <row r="35" spans="1:5" ht="17.25" customHeight="1">
      <c r="A35" s="51"/>
      <c r="B35" s="403"/>
      <c r="C35" s="338"/>
      <c r="D35" s="58"/>
    </row>
    <row r="36" spans="1:5" ht="17.25" customHeight="1">
      <c r="A36" s="59">
        <v>15</v>
      </c>
      <c r="B36" s="403"/>
      <c r="C36" s="57" t="s">
        <v>900</v>
      </c>
      <c r="D36" s="60">
        <f>'nguyen vat lieu kho'!J409</f>
        <v>1374712.6117647057</v>
      </c>
    </row>
    <row r="37" spans="1:5" ht="17.25" customHeight="1">
      <c r="A37" s="59"/>
      <c r="B37" s="403"/>
      <c r="C37" s="57"/>
      <c r="D37" s="60"/>
    </row>
    <row r="38" spans="1:5" ht="17.25" customHeight="1">
      <c r="A38" s="59">
        <v>16</v>
      </c>
      <c r="B38" s="403"/>
      <c r="C38" s="57" t="s">
        <v>901</v>
      </c>
      <c r="D38" s="60">
        <f>'nguyen vat lieu kho'!J410</f>
        <v>231056.94</v>
      </c>
    </row>
    <row r="39" spans="1:5" ht="17.25" customHeight="1">
      <c r="A39" s="59"/>
      <c r="B39" s="403"/>
      <c r="C39" s="57"/>
      <c r="D39" s="60"/>
    </row>
    <row r="40" spans="1:5" ht="17.25" customHeight="1">
      <c r="A40" s="59">
        <v>17</v>
      </c>
      <c r="B40" s="403"/>
      <c r="C40" s="57" t="s">
        <v>902</v>
      </c>
      <c r="D40" s="60">
        <f>'nguyen vat lieu kho'!J411</f>
        <v>5482000</v>
      </c>
    </row>
    <row r="41" spans="1:5" ht="17.25" customHeight="1">
      <c r="A41" s="59"/>
      <c r="B41" s="403"/>
      <c r="C41" s="57"/>
      <c r="D41" s="60"/>
    </row>
    <row r="42" spans="1:5" ht="17.25" customHeight="1">
      <c r="A42" s="59">
        <v>18</v>
      </c>
      <c r="B42" s="403"/>
      <c r="C42" s="57" t="s">
        <v>903</v>
      </c>
      <c r="D42" s="58">
        <f>'nguyen vat lieu kho'!J412</f>
        <v>4757350</v>
      </c>
    </row>
    <row r="43" spans="1:5" ht="17.25" customHeight="1">
      <c r="A43" s="59"/>
      <c r="B43" s="403"/>
      <c r="C43" s="57"/>
      <c r="D43" s="58"/>
    </row>
    <row r="44" spans="1:5" ht="17.25" customHeight="1">
      <c r="A44" s="59">
        <v>19</v>
      </c>
      <c r="B44" s="403"/>
      <c r="C44" s="57" t="s">
        <v>905</v>
      </c>
      <c r="D44" s="58">
        <f>'nhap hang tuoi song'!J40</f>
        <v>25504438.65615648</v>
      </c>
    </row>
    <row r="45" spans="1:5" ht="17.25" customHeight="1">
      <c r="A45" s="59"/>
      <c r="B45" s="403"/>
      <c r="C45" s="57"/>
      <c r="D45" s="58"/>
    </row>
    <row r="46" spans="1:5" ht="17.25" customHeight="1">
      <c r="A46" s="59">
        <v>20</v>
      </c>
      <c r="B46" s="403"/>
      <c r="C46" s="48" t="s">
        <v>874</v>
      </c>
      <c r="D46" s="56">
        <v>286000</v>
      </c>
      <c r="E46" s="44" t="s">
        <v>1061</v>
      </c>
    </row>
    <row r="47" spans="1:5" ht="17.25" customHeight="1">
      <c r="A47" s="59"/>
      <c r="B47" s="403"/>
      <c r="C47" s="48"/>
      <c r="D47" s="56"/>
    </row>
    <row r="48" spans="1:5" ht="17.25" customHeight="1">
      <c r="A48" s="59">
        <v>21</v>
      </c>
      <c r="B48" s="403"/>
      <c r="C48" s="48" t="s">
        <v>771</v>
      </c>
      <c r="D48" s="56">
        <f>SUM(D49:D49)</f>
        <v>0</v>
      </c>
    </row>
    <row r="49" spans="1:5" ht="17.25" customHeight="1">
      <c r="A49" s="59"/>
      <c r="B49" s="404"/>
      <c r="C49" s="283"/>
      <c r="D49" s="284"/>
    </row>
    <row r="50" spans="1:5" ht="24.75" customHeight="1">
      <c r="A50" s="401" t="s">
        <v>491</v>
      </c>
      <c r="B50" s="401"/>
      <c r="C50" s="401"/>
      <c r="D50" s="61">
        <f>D24+D26+D28+D30+D32+D34+D36+D38+D40+D42+D44+D46+D48</f>
        <v>138498437.1659252</v>
      </c>
      <c r="E50" s="62"/>
    </row>
    <row r="51" spans="1:5">
      <c r="D51" s="62"/>
    </row>
    <row r="52" spans="1:5">
      <c r="D52" s="62"/>
      <c r="E52" s="319"/>
    </row>
  </sheetData>
  <mergeCells count="6">
    <mergeCell ref="A1:D1"/>
    <mergeCell ref="A2:D2"/>
    <mergeCell ref="A50:C50"/>
    <mergeCell ref="B24:B49"/>
    <mergeCell ref="B5:B22"/>
    <mergeCell ref="A23:C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5"/>
  <sheetViews>
    <sheetView tabSelected="1" zoomScaleNormal="100" workbookViewId="0">
      <pane xSplit="3" ySplit="4" topLeftCell="D285" activePane="bottomRight" state="frozen"/>
      <selection pane="topRight" activeCell="D1" sqref="D1"/>
      <selection pane="bottomLeft" activeCell="A5" sqref="A5"/>
      <selection pane="bottomRight" activeCell="K291" sqref="K291"/>
    </sheetView>
  </sheetViews>
  <sheetFormatPr defaultRowHeight="15.75" customHeight="1"/>
  <cols>
    <col min="1" max="1" width="10.42578125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14" width="14" style="3" bestFit="1" customWidth="1"/>
    <col min="15" max="15" width="15.7109375" style="3" customWidth="1"/>
    <col min="16" max="43" width="10.28515625" style="3" bestFit="1" customWidth="1"/>
    <col min="44" max="16384" width="9.140625" style="5"/>
  </cols>
  <sheetData>
    <row r="1" spans="1:43" ht="15.75" customHeight="1">
      <c r="A1" s="254" t="s">
        <v>761</v>
      </c>
      <c r="B1" s="255"/>
      <c r="F1" s="32"/>
      <c r="L1" s="16"/>
    </row>
    <row r="2" spans="1:43" s="17" customFormat="1" ht="19.5" customHeight="1">
      <c r="A2" s="410" t="s">
        <v>30</v>
      </c>
      <c r="B2" s="410" t="s">
        <v>0</v>
      </c>
      <c r="C2" s="411" t="s">
        <v>1</v>
      </c>
      <c r="D2" s="414" t="s">
        <v>484</v>
      </c>
      <c r="E2" s="413" t="s">
        <v>395</v>
      </c>
      <c r="F2" s="413"/>
      <c r="G2" s="408" t="s">
        <v>396</v>
      </c>
      <c r="H2" s="409"/>
      <c r="I2" s="405" t="s">
        <v>487</v>
      </c>
      <c r="J2" s="406"/>
      <c r="K2" s="407" t="s">
        <v>488</v>
      </c>
      <c r="L2" s="407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</row>
    <row r="3" spans="1:43" ht="36" customHeight="1">
      <c r="A3" s="410"/>
      <c r="B3" s="410"/>
      <c r="C3" s="412"/>
      <c r="D3" s="415"/>
      <c r="E3" s="249" t="s">
        <v>485</v>
      </c>
      <c r="F3" s="69" t="s">
        <v>486</v>
      </c>
      <c r="G3" s="70" t="s">
        <v>485</v>
      </c>
      <c r="H3" s="71" t="s">
        <v>602</v>
      </c>
      <c r="I3" s="66" t="s">
        <v>485</v>
      </c>
      <c r="J3" s="66" t="s">
        <v>603</v>
      </c>
      <c r="K3" s="67" t="s">
        <v>485</v>
      </c>
      <c r="L3" s="68" t="s">
        <v>486</v>
      </c>
      <c r="M3" s="187">
        <v>42552</v>
      </c>
      <c r="N3" s="187">
        <f>M3+1</f>
        <v>42553</v>
      </c>
      <c r="O3" s="187">
        <f t="shared" ref="O3:AP3" si="0">N3+1</f>
        <v>42554</v>
      </c>
      <c r="P3" s="187">
        <f t="shared" si="0"/>
        <v>42555</v>
      </c>
      <c r="Q3" s="187">
        <f t="shared" si="0"/>
        <v>42556</v>
      </c>
      <c r="R3" s="187">
        <f t="shared" si="0"/>
        <v>42557</v>
      </c>
      <c r="S3" s="187">
        <f t="shared" si="0"/>
        <v>42558</v>
      </c>
      <c r="T3" s="187">
        <f t="shared" si="0"/>
        <v>42559</v>
      </c>
      <c r="U3" s="187">
        <f t="shared" si="0"/>
        <v>42560</v>
      </c>
      <c r="V3" s="187">
        <f t="shared" si="0"/>
        <v>42561</v>
      </c>
      <c r="W3" s="187">
        <f t="shared" si="0"/>
        <v>42562</v>
      </c>
      <c r="X3" s="187">
        <f t="shared" si="0"/>
        <v>42563</v>
      </c>
      <c r="Y3" s="187">
        <f t="shared" si="0"/>
        <v>42564</v>
      </c>
      <c r="Z3" s="187">
        <f t="shared" si="0"/>
        <v>42565</v>
      </c>
      <c r="AA3" s="187">
        <f t="shared" si="0"/>
        <v>42566</v>
      </c>
      <c r="AB3" s="187">
        <f t="shared" si="0"/>
        <v>42567</v>
      </c>
      <c r="AC3" s="187">
        <f t="shared" si="0"/>
        <v>42568</v>
      </c>
      <c r="AD3" s="187">
        <f t="shared" si="0"/>
        <v>42569</v>
      </c>
      <c r="AE3" s="187">
        <f t="shared" si="0"/>
        <v>42570</v>
      </c>
      <c r="AF3" s="187">
        <f t="shared" si="0"/>
        <v>42571</v>
      </c>
      <c r="AG3" s="187">
        <f t="shared" si="0"/>
        <v>42572</v>
      </c>
      <c r="AH3" s="187">
        <f t="shared" si="0"/>
        <v>42573</v>
      </c>
      <c r="AI3" s="187">
        <f t="shared" si="0"/>
        <v>42574</v>
      </c>
      <c r="AJ3" s="187">
        <f t="shared" si="0"/>
        <v>42575</v>
      </c>
      <c r="AK3" s="187">
        <f t="shared" si="0"/>
        <v>42576</v>
      </c>
      <c r="AL3" s="187">
        <f t="shared" si="0"/>
        <v>42577</v>
      </c>
      <c r="AM3" s="187">
        <f t="shared" si="0"/>
        <v>42578</v>
      </c>
      <c r="AN3" s="187">
        <f t="shared" si="0"/>
        <v>42579</v>
      </c>
      <c r="AO3" s="187">
        <f t="shared" si="0"/>
        <v>42580</v>
      </c>
      <c r="AP3" s="187">
        <f t="shared" si="0"/>
        <v>42581</v>
      </c>
      <c r="AQ3" s="187"/>
    </row>
    <row r="4" spans="1:43" s="120" customFormat="1" ht="25.5" customHeight="1">
      <c r="A4" s="21"/>
      <c r="B4" s="21" t="s">
        <v>760</v>
      </c>
      <c r="C4" s="21" t="s">
        <v>2</v>
      </c>
      <c r="D4" s="121"/>
      <c r="E4" s="250"/>
      <c r="F4" s="122"/>
      <c r="G4" s="122"/>
      <c r="H4" s="122"/>
      <c r="I4" s="122"/>
      <c r="J4" s="122"/>
      <c r="K4" s="122"/>
      <c r="L4" s="122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</row>
    <row r="5" spans="1:43" s="120" customFormat="1" ht="25.5" customHeight="1">
      <c r="A5" s="6">
        <v>20201074</v>
      </c>
      <c r="B5" s="123" t="s">
        <v>595</v>
      </c>
      <c r="C5" s="124" t="s">
        <v>17</v>
      </c>
      <c r="D5" s="125"/>
      <c r="E5" s="130">
        <v>0</v>
      </c>
      <c r="F5" s="126">
        <f>E5*D5</f>
        <v>0</v>
      </c>
      <c r="G5" s="127">
        <f>SUM(M5:AQ5)</f>
        <v>0</v>
      </c>
      <c r="H5" s="128">
        <f>D5*G5</f>
        <v>0</v>
      </c>
      <c r="I5" s="129">
        <f>E5+G5-K5</f>
        <v>0</v>
      </c>
      <c r="J5" s="129">
        <f>F5+H5-L5</f>
        <v>0</v>
      </c>
      <c r="K5" s="130"/>
      <c r="L5" s="124">
        <f t="shared" ref="L5:L69" si="1">K5*D5</f>
        <v>0</v>
      </c>
      <c r="M5" s="186">
        <f>SUMIFS(BKE!$F:$F,BKE!$C:$C,'nguyen vat lieu kho'!$A:$A,BKE!$B:$B,'nguyen vat lieu kho'!M$3)</f>
        <v>0</v>
      </c>
      <c r="N5" s="186">
        <f>SUMIFS(BKE!$F:$F,BKE!$C:$C,'nguyen vat lieu kho'!$A:$A,BKE!$B:$B,'nguyen vat lieu kho'!N$3)</f>
        <v>0</v>
      </c>
      <c r="O5" s="186">
        <f>SUMIFS(BKE!$F:$F,BKE!$C:$C,'nguyen vat lieu kho'!$A:$A,BKE!$B:$B,'nguyen vat lieu kho'!O$3)</f>
        <v>0</v>
      </c>
      <c r="P5" s="186">
        <f>SUMIFS(BKE!$F:$F,BKE!$C:$C,'nguyen vat lieu kho'!$A:$A,BKE!$B:$B,'nguyen vat lieu kho'!P$3)</f>
        <v>0</v>
      </c>
      <c r="Q5" s="186">
        <f>SUMIFS(BKE!$F:$F,BKE!$C:$C,'nguyen vat lieu kho'!$A:$A,BKE!$B:$B,'nguyen vat lieu kho'!Q$3)</f>
        <v>0</v>
      </c>
      <c r="R5" s="186">
        <f>SUMIFS(BKE!$F:$F,BKE!$C:$C,'nguyen vat lieu kho'!$A:$A,BKE!$B:$B,'nguyen vat lieu kho'!R$3)</f>
        <v>0</v>
      </c>
      <c r="S5" s="186">
        <f>SUMIFS(BKE!$F:$F,BKE!$C:$C,'nguyen vat lieu kho'!$A:$A,BKE!$B:$B,'nguyen vat lieu kho'!S$3)</f>
        <v>0</v>
      </c>
      <c r="T5" s="186">
        <f>SUMIFS(BKE!$F:$F,BKE!$C:$C,'nguyen vat lieu kho'!$A:$A,BKE!$B:$B,'nguyen vat lieu kho'!T$3)</f>
        <v>0</v>
      </c>
      <c r="U5" s="186">
        <f>SUMIFS(BKE!$F:$F,BKE!$C:$C,'nguyen vat lieu kho'!$A:$A,BKE!$B:$B,'nguyen vat lieu kho'!U$3)</f>
        <v>0</v>
      </c>
      <c r="V5" s="186">
        <f>SUMIFS(BKE!$F:$F,BKE!$C:$C,'nguyen vat lieu kho'!$A:$A,BKE!$B:$B,'nguyen vat lieu kho'!V$3)</f>
        <v>0</v>
      </c>
      <c r="W5" s="186">
        <f>SUMIFS(BKE!$F:$F,BKE!$C:$C,'nguyen vat lieu kho'!$A:$A,BKE!$B:$B,'nguyen vat lieu kho'!W$3)</f>
        <v>0</v>
      </c>
      <c r="X5" s="186">
        <f>SUMIFS(BKE!$F:$F,BKE!$C:$C,'nguyen vat lieu kho'!$A:$A,BKE!$B:$B,'nguyen vat lieu kho'!X$3)</f>
        <v>0</v>
      </c>
      <c r="Y5" s="186">
        <f>SUMIFS(BKE!$F:$F,BKE!$C:$C,'nguyen vat lieu kho'!$A:$A,BKE!$B:$B,'nguyen vat lieu kho'!Y$3)</f>
        <v>0</v>
      </c>
      <c r="Z5" s="186">
        <f>SUMIFS(BKE!$F:$F,BKE!$C:$C,'nguyen vat lieu kho'!$A:$A,BKE!$B:$B,'nguyen vat lieu kho'!Z$3)</f>
        <v>0</v>
      </c>
      <c r="AA5" s="186">
        <f>SUMIFS(BKE!$F:$F,BKE!$C:$C,'nguyen vat lieu kho'!$A:$A,BKE!$B:$B,'nguyen vat lieu kho'!AA$3)</f>
        <v>0</v>
      </c>
      <c r="AB5" s="186">
        <f>SUMIFS(BKE!$F:$F,BKE!$C:$C,'nguyen vat lieu kho'!$A:$A,BKE!$B:$B,'nguyen vat lieu kho'!AB$3)</f>
        <v>0</v>
      </c>
      <c r="AC5" s="186">
        <f>SUMIFS(BKE!$F:$F,BKE!$C:$C,'nguyen vat lieu kho'!$A:$A,BKE!$B:$B,'nguyen vat lieu kho'!AC$3)</f>
        <v>0</v>
      </c>
      <c r="AD5" s="186">
        <f>SUMIFS(BKE!$F:$F,BKE!$C:$C,'nguyen vat lieu kho'!$A:$A,BKE!$B:$B,'nguyen vat lieu kho'!AD$3)</f>
        <v>0</v>
      </c>
      <c r="AE5" s="186">
        <f>SUMIFS(BKE!$F:$F,BKE!$C:$C,'nguyen vat lieu kho'!$A:$A,BKE!$B:$B,'nguyen vat lieu kho'!AE$3)</f>
        <v>0</v>
      </c>
      <c r="AF5" s="186">
        <f>SUMIFS(BKE!$F:$F,BKE!$C:$C,'nguyen vat lieu kho'!$A:$A,BKE!$B:$B,'nguyen vat lieu kho'!AF$3)</f>
        <v>0</v>
      </c>
      <c r="AG5" s="186">
        <f>SUMIFS(BKE!$F:$F,BKE!$C:$C,'nguyen vat lieu kho'!$A:$A,BKE!$B:$B,'nguyen vat lieu kho'!AG$3)</f>
        <v>0</v>
      </c>
      <c r="AH5" s="186">
        <f>SUMIFS(BKE!$F:$F,BKE!$C:$C,'nguyen vat lieu kho'!$A:$A,BKE!$B:$B,'nguyen vat lieu kho'!AH$3)</f>
        <v>0</v>
      </c>
      <c r="AI5" s="186">
        <f>SUMIFS(BKE!$F:$F,BKE!$C:$C,'nguyen vat lieu kho'!$A:$A,BKE!$B:$B,'nguyen vat lieu kho'!AI$3)</f>
        <v>0</v>
      </c>
      <c r="AJ5" s="186">
        <f>SUMIFS(BKE!$F:$F,BKE!$C:$C,'nguyen vat lieu kho'!$A:$A,BKE!$B:$B,'nguyen vat lieu kho'!AJ$3)</f>
        <v>0</v>
      </c>
      <c r="AK5" s="186">
        <f>SUMIFS(BKE!$F:$F,BKE!$C:$C,'nguyen vat lieu kho'!$A:$A,BKE!$B:$B,'nguyen vat lieu kho'!AK$3)</f>
        <v>0</v>
      </c>
      <c r="AL5" s="186">
        <f>SUMIFS(BKE!$F:$F,BKE!$C:$C,'nguyen vat lieu kho'!$A:$A,BKE!$B:$B,'nguyen vat lieu kho'!AL$3)</f>
        <v>0</v>
      </c>
      <c r="AM5" s="186">
        <f>SUMIFS(BKE!$F:$F,BKE!$C:$C,'nguyen vat lieu kho'!$A:$A,BKE!$B:$B,'nguyen vat lieu kho'!AM$3)</f>
        <v>0</v>
      </c>
      <c r="AN5" s="186">
        <f>SUMIFS(BKE!$F:$F,BKE!$C:$C,'nguyen vat lieu kho'!$A:$A,BKE!$B:$B,'nguyen vat lieu kho'!AN$3)</f>
        <v>0</v>
      </c>
      <c r="AO5" s="186">
        <f>SUMIFS(BKE!$F:$F,BKE!$C:$C,'nguyen vat lieu kho'!$A:$A,BKE!$B:$B,'nguyen vat lieu kho'!AO$3)</f>
        <v>0</v>
      </c>
      <c r="AP5" s="186">
        <f>SUMIFS(BKE!$F:$F,BKE!$C:$C,'nguyen vat lieu kho'!$A:$A,BKE!$B:$B,'nguyen vat lieu kho'!AP$3)</f>
        <v>0</v>
      </c>
      <c r="AQ5" s="186">
        <f>SUMIFS(BKE!$F:$F,BKE!$C:$C,'nguyen vat lieu kho'!$A:$A,BKE!$B:$B,'nguyen vat lieu kho'!AQ$3)</f>
        <v>0</v>
      </c>
    </row>
    <row r="6" spans="1:43" s="120" customFormat="1" ht="25.5" customHeight="1">
      <c r="A6" s="9" t="s">
        <v>1058</v>
      </c>
      <c r="B6" s="9" t="s">
        <v>179</v>
      </c>
      <c r="C6" s="9" t="s">
        <v>17</v>
      </c>
      <c r="D6" s="125">
        <f>VLOOKUP(A6,BKE!C437:H826,5,0)</f>
        <v>23.001666666666665</v>
      </c>
      <c r="E6" s="130">
        <f>3*1700</f>
        <v>5100</v>
      </c>
      <c r="F6" s="126">
        <f t="shared" ref="F6:F69" si="2">E6*D6</f>
        <v>117308.49999999999</v>
      </c>
      <c r="G6" s="127">
        <f t="shared" ref="G6:G41" si="3">SUM(M6:AQ6)</f>
        <v>20400</v>
      </c>
      <c r="H6" s="128">
        <f t="shared" ref="H6:H43" si="4">D6*G6</f>
        <v>469233.99999999994</v>
      </c>
      <c r="I6" s="129">
        <f t="shared" ref="I6:I70" si="5">E6+G6-K6</f>
        <v>13600</v>
      </c>
      <c r="J6" s="129">
        <f t="shared" ref="J6:J70" si="6">F6+H6-L6</f>
        <v>312822.66666666657</v>
      </c>
      <c r="K6" s="130">
        <v>11900</v>
      </c>
      <c r="L6" s="124">
        <f t="shared" si="1"/>
        <v>273719.83333333331</v>
      </c>
      <c r="M6" s="186">
        <f>SUMIFS(BKE!$F:$F,BKE!$C:$C,'nguyen vat lieu kho'!$A:$A,BKE!$B:$B,'nguyen vat lieu kho'!M$3)</f>
        <v>3400</v>
      </c>
      <c r="N6" s="186">
        <f>SUMIFS(BKE!$F:$F,BKE!$C:$C,'nguyen vat lieu kho'!$A:$A,BKE!$B:$B,'nguyen vat lieu kho'!N$3)</f>
        <v>0</v>
      </c>
      <c r="O6" s="186">
        <f>SUMIFS(BKE!$F:$F,BKE!$C:$C,'nguyen vat lieu kho'!$A:$A,BKE!$B:$B,'nguyen vat lieu kho'!O$3)</f>
        <v>0</v>
      </c>
      <c r="P6" s="186">
        <f>SUMIFS(BKE!$F:$F,BKE!$C:$C,'nguyen vat lieu kho'!$A:$A,BKE!$B:$B,'nguyen vat lieu kho'!P$3)</f>
        <v>0</v>
      </c>
      <c r="Q6" s="186">
        <f>SUMIFS(BKE!$F:$F,BKE!$C:$C,'nguyen vat lieu kho'!$A:$A,BKE!$B:$B,'nguyen vat lieu kho'!Q$3)</f>
        <v>0</v>
      </c>
      <c r="R6" s="186">
        <f>SUMIFS(BKE!$F:$F,BKE!$C:$C,'nguyen vat lieu kho'!$A:$A,BKE!$B:$B,'nguyen vat lieu kho'!R$3)</f>
        <v>0</v>
      </c>
      <c r="S6" s="186">
        <f>SUMIFS(BKE!$F:$F,BKE!$C:$C,'nguyen vat lieu kho'!$A:$A,BKE!$B:$B,'nguyen vat lieu kho'!S$3)</f>
        <v>0</v>
      </c>
      <c r="T6" s="186">
        <f>SUMIFS(BKE!$F:$F,BKE!$C:$C,'nguyen vat lieu kho'!$A:$A,BKE!$B:$B,'nguyen vat lieu kho'!T$3)</f>
        <v>0</v>
      </c>
      <c r="U6" s="186">
        <f>SUMIFS(BKE!$F:$F,BKE!$C:$C,'nguyen vat lieu kho'!$A:$A,BKE!$B:$B,'nguyen vat lieu kho'!U$3)</f>
        <v>0</v>
      </c>
      <c r="V6" s="186">
        <f>SUMIFS(BKE!$F:$F,BKE!$C:$C,'nguyen vat lieu kho'!$A:$A,BKE!$B:$B,'nguyen vat lieu kho'!V$3)</f>
        <v>0</v>
      </c>
      <c r="W6" s="186">
        <f>SUMIFS(BKE!$F:$F,BKE!$C:$C,'nguyen vat lieu kho'!$A:$A,BKE!$B:$B,'nguyen vat lieu kho'!W$3)</f>
        <v>0</v>
      </c>
      <c r="X6" s="186">
        <f>SUMIFS(BKE!$F:$F,BKE!$C:$C,'nguyen vat lieu kho'!$A:$A,BKE!$B:$B,'nguyen vat lieu kho'!X$3)</f>
        <v>0</v>
      </c>
      <c r="Y6" s="186">
        <f>SUMIFS(BKE!$F:$F,BKE!$C:$C,'nguyen vat lieu kho'!$A:$A,BKE!$B:$B,'nguyen vat lieu kho'!Y$3)</f>
        <v>0</v>
      </c>
      <c r="Z6" s="186">
        <f>SUMIFS(BKE!$F:$F,BKE!$C:$C,'nguyen vat lieu kho'!$A:$A,BKE!$B:$B,'nguyen vat lieu kho'!Z$3)</f>
        <v>0</v>
      </c>
      <c r="AA6" s="186">
        <f>SUMIFS(BKE!$F:$F,BKE!$C:$C,'nguyen vat lieu kho'!$A:$A,BKE!$B:$B,'nguyen vat lieu kho'!AA$3)</f>
        <v>17000</v>
      </c>
      <c r="AB6" s="186">
        <f>SUMIFS(BKE!$F:$F,BKE!$C:$C,'nguyen vat lieu kho'!$A:$A,BKE!$B:$B,'nguyen vat lieu kho'!AB$3)</f>
        <v>0</v>
      </c>
      <c r="AC6" s="186">
        <f>SUMIFS(BKE!$F:$F,BKE!$C:$C,'nguyen vat lieu kho'!$A:$A,BKE!$B:$B,'nguyen vat lieu kho'!AC$3)</f>
        <v>0</v>
      </c>
      <c r="AD6" s="186">
        <f>SUMIFS(BKE!$F:$F,BKE!$C:$C,'nguyen vat lieu kho'!$A:$A,BKE!$B:$B,'nguyen vat lieu kho'!AD$3)</f>
        <v>0</v>
      </c>
      <c r="AE6" s="186">
        <f>SUMIFS(BKE!$F:$F,BKE!$C:$C,'nguyen vat lieu kho'!$A:$A,BKE!$B:$B,'nguyen vat lieu kho'!AE$3)</f>
        <v>0</v>
      </c>
      <c r="AF6" s="186">
        <f>SUMIFS(BKE!$F:$F,BKE!$C:$C,'nguyen vat lieu kho'!$A:$A,BKE!$B:$B,'nguyen vat lieu kho'!AF$3)</f>
        <v>0</v>
      </c>
      <c r="AG6" s="186">
        <f>SUMIFS(BKE!$F:$F,BKE!$C:$C,'nguyen vat lieu kho'!$A:$A,BKE!$B:$B,'nguyen vat lieu kho'!AG$3)</f>
        <v>0</v>
      </c>
      <c r="AH6" s="186">
        <f>SUMIFS(BKE!$F:$F,BKE!$C:$C,'nguyen vat lieu kho'!$A:$A,BKE!$B:$B,'nguyen vat lieu kho'!AH$3)</f>
        <v>0</v>
      </c>
      <c r="AI6" s="186">
        <f>SUMIFS(BKE!$F:$F,BKE!$C:$C,'nguyen vat lieu kho'!$A:$A,BKE!$B:$B,'nguyen vat lieu kho'!AI$3)</f>
        <v>0</v>
      </c>
      <c r="AJ6" s="186">
        <f>SUMIFS(BKE!$F:$F,BKE!$C:$C,'nguyen vat lieu kho'!$A:$A,BKE!$B:$B,'nguyen vat lieu kho'!AJ$3)</f>
        <v>0</v>
      </c>
      <c r="AK6" s="186">
        <f>SUMIFS(BKE!$F:$F,BKE!$C:$C,'nguyen vat lieu kho'!$A:$A,BKE!$B:$B,'nguyen vat lieu kho'!AK$3)</f>
        <v>0</v>
      </c>
      <c r="AL6" s="186">
        <f>SUMIFS(BKE!$F:$F,BKE!$C:$C,'nguyen vat lieu kho'!$A:$A,BKE!$B:$B,'nguyen vat lieu kho'!AL$3)</f>
        <v>0</v>
      </c>
      <c r="AM6" s="186">
        <f>SUMIFS(BKE!$F:$F,BKE!$C:$C,'nguyen vat lieu kho'!$A:$A,BKE!$B:$B,'nguyen vat lieu kho'!AM$3)</f>
        <v>0</v>
      </c>
      <c r="AN6" s="186">
        <f>SUMIFS(BKE!$F:$F,BKE!$C:$C,'nguyen vat lieu kho'!$A:$A,BKE!$B:$B,'nguyen vat lieu kho'!AN$3)</f>
        <v>0</v>
      </c>
      <c r="AO6" s="186">
        <f>SUMIFS(BKE!$F:$F,BKE!$C:$C,'nguyen vat lieu kho'!$A:$A,BKE!$B:$B,'nguyen vat lieu kho'!AO$3)</f>
        <v>0</v>
      </c>
      <c r="AP6" s="186">
        <f>SUMIFS(BKE!$F:$F,BKE!$C:$C,'nguyen vat lieu kho'!$A:$A,BKE!$B:$B,'nguyen vat lieu kho'!AP$3)</f>
        <v>0</v>
      </c>
      <c r="AQ6" s="186">
        <f>SUMIFS(BKE!$F:$F,BKE!$C:$C,'nguyen vat lieu kho'!$A:$A,BKE!$B:$B,'nguyen vat lieu kho'!AQ$3)</f>
        <v>0</v>
      </c>
    </row>
    <row r="7" spans="1:43" s="120" customFormat="1" ht="25.5" customHeight="1">
      <c r="A7" s="9" t="s">
        <v>180</v>
      </c>
      <c r="B7" s="9" t="s">
        <v>181</v>
      </c>
      <c r="C7" s="9" t="s">
        <v>17</v>
      </c>
      <c r="D7" s="125">
        <v>38.4</v>
      </c>
      <c r="E7" s="130">
        <v>450</v>
      </c>
      <c r="F7" s="126">
        <f t="shared" si="2"/>
        <v>17280</v>
      </c>
      <c r="G7" s="127">
        <f t="shared" si="3"/>
        <v>0</v>
      </c>
      <c r="H7" s="128">
        <f t="shared" si="4"/>
        <v>0</v>
      </c>
      <c r="I7" s="129">
        <f t="shared" si="5"/>
        <v>450</v>
      </c>
      <c r="J7" s="129">
        <f t="shared" si="6"/>
        <v>17280</v>
      </c>
      <c r="K7" s="130"/>
      <c r="L7" s="124">
        <f t="shared" si="1"/>
        <v>0</v>
      </c>
      <c r="M7" s="186">
        <f>SUMIFS(BKE!$F:$F,BKE!$C:$C,'nguyen vat lieu kho'!$A:$A,BKE!$B:$B,'nguyen vat lieu kho'!M$3)</f>
        <v>0</v>
      </c>
      <c r="N7" s="186">
        <f>SUMIFS(BKE!$F:$F,BKE!$C:$C,'nguyen vat lieu kho'!$A:$A,BKE!$B:$B,'nguyen vat lieu kho'!N$3)</f>
        <v>0</v>
      </c>
      <c r="O7" s="186">
        <f>SUMIFS(BKE!$F:$F,BKE!$C:$C,'nguyen vat lieu kho'!$A:$A,BKE!$B:$B,'nguyen vat lieu kho'!O$3)</f>
        <v>0</v>
      </c>
      <c r="P7" s="186">
        <f>SUMIFS(BKE!$F:$F,BKE!$C:$C,'nguyen vat lieu kho'!$A:$A,BKE!$B:$B,'nguyen vat lieu kho'!P$3)</f>
        <v>0</v>
      </c>
      <c r="Q7" s="186">
        <f>SUMIFS(BKE!$F:$F,BKE!$C:$C,'nguyen vat lieu kho'!$A:$A,BKE!$B:$B,'nguyen vat lieu kho'!Q$3)</f>
        <v>0</v>
      </c>
      <c r="R7" s="186">
        <f>SUMIFS(BKE!$F:$F,BKE!$C:$C,'nguyen vat lieu kho'!$A:$A,BKE!$B:$B,'nguyen vat lieu kho'!R$3)</f>
        <v>0</v>
      </c>
      <c r="S7" s="186">
        <f>SUMIFS(BKE!$F:$F,BKE!$C:$C,'nguyen vat lieu kho'!$A:$A,BKE!$B:$B,'nguyen vat lieu kho'!S$3)</f>
        <v>0</v>
      </c>
      <c r="T7" s="186">
        <f>SUMIFS(BKE!$F:$F,BKE!$C:$C,'nguyen vat lieu kho'!$A:$A,BKE!$B:$B,'nguyen vat lieu kho'!T$3)</f>
        <v>0</v>
      </c>
      <c r="U7" s="186">
        <f>SUMIFS(BKE!$F:$F,BKE!$C:$C,'nguyen vat lieu kho'!$A:$A,BKE!$B:$B,'nguyen vat lieu kho'!U$3)</f>
        <v>0</v>
      </c>
      <c r="V7" s="186">
        <f>SUMIFS(BKE!$F:$F,BKE!$C:$C,'nguyen vat lieu kho'!$A:$A,BKE!$B:$B,'nguyen vat lieu kho'!V$3)</f>
        <v>0</v>
      </c>
      <c r="W7" s="186">
        <f>SUMIFS(BKE!$F:$F,BKE!$C:$C,'nguyen vat lieu kho'!$A:$A,BKE!$B:$B,'nguyen vat lieu kho'!W$3)</f>
        <v>0</v>
      </c>
      <c r="X7" s="186">
        <f>SUMIFS(BKE!$F:$F,BKE!$C:$C,'nguyen vat lieu kho'!$A:$A,BKE!$B:$B,'nguyen vat lieu kho'!X$3)</f>
        <v>0</v>
      </c>
      <c r="Y7" s="186">
        <f>SUMIFS(BKE!$F:$F,BKE!$C:$C,'nguyen vat lieu kho'!$A:$A,BKE!$B:$B,'nguyen vat lieu kho'!Y$3)</f>
        <v>0</v>
      </c>
      <c r="Z7" s="186">
        <f>SUMIFS(BKE!$F:$F,BKE!$C:$C,'nguyen vat lieu kho'!$A:$A,BKE!$B:$B,'nguyen vat lieu kho'!Z$3)</f>
        <v>0</v>
      </c>
      <c r="AA7" s="186">
        <f>SUMIFS(BKE!$F:$F,BKE!$C:$C,'nguyen vat lieu kho'!$A:$A,BKE!$B:$B,'nguyen vat lieu kho'!AA$3)</f>
        <v>0</v>
      </c>
      <c r="AB7" s="186">
        <f>SUMIFS(BKE!$F:$F,BKE!$C:$C,'nguyen vat lieu kho'!$A:$A,BKE!$B:$B,'nguyen vat lieu kho'!AB$3)</f>
        <v>0</v>
      </c>
      <c r="AC7" s="186">
        <f>SUMIFS(BKE!$F:$F,BKE!$C:$C,'nguyen vat lieu kho'!$A:$A,BKE!$B:$B,'nguyen vat lieu kho'!AC$3)</f>
        <v>0</v>
      </c>
      <c r="AD7" s="186">
        <f>SUMIFS(BKE!$F:$F,BKE!$C:$C,'nguyen vat lieu kho'!$A:$A,BKE!$B:$B,'nguyen vat lieu kho'!AD$3)</f>
        <v>0</v>
      </c>
      <c r="AE7" s="186">
        <f>SUMIFS(BKE!$F:$F,BKE!$C:$C,'nguyen vat lieu kho'!$A:$A,BKE!$B:$B,'nguyen vat lieu kho'!AE$3)</f>
        <v>0</v>
      </c>
      <c r="AF7" s="186">
        <f>SUMIFS(BKE!$F:$F,BKE!$C:$C,'nguyen vat lieu kho'!$A:$A,BKE!$B:$B,'nguyen vat lieu kho'!AF$3)</f>
        <v>0</v>
      </c>
      <c r="AG7" s="186">
        <f>SUMIFS(BKE!$F:$F,BKE!$C:$C,'nguyen vat lieu kho'!$A:$A,BKE!$B:$B,'nguyen vat lieu kho'!AG$3)</f>
        <v>0</v>
      </c>
      <c r="AH7" s="186">
        <f>SUMIFS(BKE!$F:$F,BKE!$C:$C,'nguyen vat lieu kho'!$A:$A,BKE!$B:$B,'nguyen vat lieu kho'!AH$3)</f>
        <v>0</v>
      </c>
      <c r="AI7" s="186">
        <f>SUMIFS(BKE!$F:$F,BKE!$C:$C,'nguyen vat lieu kho'!$A:$A,BKE!$B:$B,'nguyen vat lieu kho'!AI$3)</f>
        <v>0</v>
      </c>
      <c r="AJ7" s="186">
        <f>SUMIFS(BKE!$F:$F,BKE!$C:$C,'nguyen vat lieu kho'!$A:$A,BKE!$B:$B,'nguyen vat lieu kho'!AJ$3)</f>
        <v>0</v>
      </c>
      <c r="AK7" s="186">
        <f>SUMIFS(BKE!$F:$F,BKE!$C:$C,'nguyen vat lieu kho'!$A:$A,BKE!$B:$B,'nguyen vat lieu kho'!AK$3)</f>
        <v>0</v>
      </c>
      <c r="AL7" s="186">
        <f>SUMIFS(BKE!$F:$F,BKE!$C:$C,'nguyen vat lieu kho'!$A:$A,BKE!$B:$B,'nguyen vat lieu kho'!AL$3)</f>
        <v>0</v>
      </c>
      <c r="AM7" s="186">
        <f>SUMIFS(BKE!$F:$F,BKE!$C:$C,'nguyen vat lieu kho'!$A:$A,BKE!$B:$B,'nguyen vat lieu kho'!AM$3)</f>
        <v>0</v>
      </c>
      <c r="AN7" s="186">
        <f>SUMIFS(BKE!$F:$F,BKE!$C:$C,'nguyen vat lieu kho'!$A:$A,BKE!$B:$B,'nguyen vat lieu kho'!AN$3)</f>
        <v>0</v>
      </c>
      <c r="AO7" s="186">
        <f>SUMIFS(BKE!$F:$F,BKE!$C:$C,'nguyen vat lieu kho'!$A:$A,BKE!$B:$B,'nguyen vat lieu kho'!AO$3)</f>
        <v>0</v>
      </c>
      <c r="AP7" s="186">
        <f>SUMIFS(BKE!$F:$F,BKE!$C:$C,'nguyen vat lieu kho'!$A:$A,BKE!$B:$B,'nguyen vat lieu kho'!AP$3)</f>
        <v>0</v>
      </c>
      <c r="AQ7" s="186">
        <f>SUMIFS(BKE!$F:$F,BKE!$C:$C,'nguyen vat lieu kho'!$A:$A,BKE!$B:$B,'nguyen vat lieu kho'!AQ$3)</f>
        <v>0</v>
      </c>
    </row>
    <row r="8" spans="1:43" s="120" customFormat="1" ht="25.5" customHeight="1">
      <c r="A8" s="9" t="s">
        <v>182</v>
      </c>
      <c r="B8" s="9" t="s">
        <v>183</v>
      </c>
      <c r="C8" s="9" t="s">
        <v>17</v>
      </c>
      <c r="D8" s="125"/>
      <c r="E8" s="130">
        <v>0</v>
      </c>
      <c r="F8" s="126">
        <f t="shared" si="2"/>
        <v>0</v>
      </c>
      <c r="G8" s="127">
        <f t="shared" si="3"/>
        <v>0</v>
      </c>
      <c r="H8" s="128">
        <f t="shared" si="4"/>
        <v>0</v>
      </c>
      <c r="I8" s="129">
        <f t="shared" si="5"/>
        <v>0</v>
      </c>
      <c r="J8" s="129">
        <f t="shared" si="6"/>
        <v>0</v>
      </c>
      <c r="K8" s="130"/>
      <c r="L8" s="124">
        <f t="shared" si="1"/>
        <v>0</v>
      </c>
      <c r="M8" s="186">
        <f>SUMIFS(BKE!$F:$F,BKE!$C:$C,'nguyen vat lieu kho'!$A:$A,BKE!$B:$B,'nguyen vat lieu kho'!M$3)</f>
        <v>0</v>
      </c>
      <c r="N8" s="186">
        <f>SUMIFS(BKE!$F:$F,BKE!$C:$C,'nguyen vat lieu kho'!$A:$A,BKE!$B:$B,'nguyen vat lieu kho'!N$3)</f>
        <v>0</v>
      </c>
      <c r="O8" s="186">
        <f>SUMIFS(BKE!$F:$F,BKE!$C:$C,'nguyen vat lieu kho'!$A:$A,BKE!$B:$B,'nguyen vat lieu kho'!O$3)</f>
        <v>0</v>
      </c>
      <c r="P8" s="186">
        <f>SUMIFS(BKE!$F:$F,BKE!$C:$C,'nguyen vat lieu kho'!$A:$A,BKE!$B:$B,'nguyen vat lieu kho'!P$3)</f>
        <v>0</v>
      </c>
      <c r="Q8" s="186">
        <f>SUMIFS(BKE!$F:$F,BKE!$C:$C,'nguyen vat lieu kho'!$A:$A,BKE!$B:$B,'nguyen vat lieu kho'!Q$3)</f>
        <v>0</v>
      </c>
      <c r="R8" s="186">
        <f>SUMIFS(BKE!$F:$F,BKE!$C:$C,'nguyen vat lieu kho'!$A:$A,BKE!$B:$B,'nguyen vat lieu kho'!R$3)</f>
        <v>0</v>
      </c>
      <c r="S8" s="186">
        <f>SUMIFS(BKE!$F:$F,BKE!$C:$C,'nguyen vat lieu kho'!$A:$A,BKE!$B:$B,'nguyen vat lieu kho'!S$3)</f>
        <v>0</v>
      </c>
      <c r="T8" s="186">
        <f>SUMIFS(BKE!$F:$F,BKE!$C:$C,'nguyen vat lieu kho'!$A:$A,BKE!$B:$B,'nguyen vat lieu kho'!T$3)</f>
        <v>0</v>
      </c>
      <c r="U8" s="186">
        <f>SUMIFS(BKE!$F:$F,BKE!$C:$C,'nguyen vat lieu kho'!$A:$A,BKE!$B:$B,'nguyen vat lieu kho'!U$3)</f>
        <v>0</v>
      </c>
      <c r="V8" s="186">
        <f>SUMIFS(BKE!$F:$F,BKE!$C:$C,'nguyen vat lieu kho'!$A:$A,BKE!$B:$B,'nguyen vat lieu kho'!V$3)</f>
        <v>0</v>
      </c>
      <c r="W8" s="186">
        <f>SUMIFS(BKE!$F:$F,BKE!$C:$C,'nguyen vat lieu kho'!$A:$A,BKE!$B:$B,'nguyen vat lieu kho'!W$3)</f>
        <v>0</v>
      </c>
      <c r="X8" s="186">
        <f>SUMIFS(BKE!$F:$F,BKE!$C:$C,'nguyen vat lieu kho'!$A:$A,BKE!$B:$B,'nguyen vat lieu kho'!X$3)</f>
        <v>0</v>
      </c>
      <c r="Y8" s="186">
        <f>SUMIFS(BKE!$F:$F,BKE!$C:$C,'nguyen vat lieu kho'!$A:$A,BKE!$B:$B,'nguyen vat lieu kho'!Y$3)</f>
        <v>0</v>
      </c>
      <c r="Z8" s="186">
        <f>SUMIFS(BKE!$F:$F,BKE!$C:$C,'nguyen vat lieu kho'!$A:$A,BKE!$B:$B,'nguyen vat lieu kho'!Z$3)</f>
        <v>0</v>
      </c>
      <c r="AA8" s="186">
        <f>SUMIFS(BKE!$F:$F,BKE!$C:$C,'nguyen vat lieu kho'!$A:$A,BKE!$B:$B,'nguyen vat lieu kho'!AA$3)</f>
        <v>0</v>
      </c>
      <c r="AB8" s="186">
        <f>SUMIFS(BKE!$F:$F,BKE!$C:$C,'nguyen vat lieu kho'!$A:$A,BKE!$B:$B,'nguyen vat lieu kho'!AB$3)</f>
        <v>0</v>
      </c>
      <c r="AC8" s="186">
        <f>SUMIFS(BKE!$F:$F,BKE!$C:$C,'nguyen vat lieu kho'!$A:$A,BKE!$B:$B,'nguyen vat lieu kho'!AC$3)</f>
        <v>0</v>
      </c>
      <c r="AD8" s="186">
        <f>SUMIFS(BKE!$F:$F,BKE!$C:$C,'nguyen vat lieu kho'!$A:$A,BKE!$B:$B,'nguyen vat lieu kho'!AD$3)</f>
        <v>0</v>
      </c>
      <c r="AE8" s="186">
        <f>SUMIFS(BKE!$F:$F,BKE!$C:$C,'nguyen vat lieu kho'!$A:$A,BKE!$B:$B,'nguyen vat lieu kho'!AE$3)</f>
        <v>0</v>
      </c>
      <c r="AF8" s="186">
        <f>SUMIFS(BKE!$F:$F,BKE!$C:$C,'nguyen vat lieu kho'!$A:$A,BKE!$B:$B,'nguyen vat lieu kho'!AF$3)</f>
        <v>0</v>
      </c>
      <c r="AG8" s="186">
        <f>SUMIFS(BKE!$F:$F,BKE!$C:$C,'nguyen vat lieu kho'!$A:$A,BKE!$B:$B,'nguyen vat lieu kho'!AG$3)</f>
        <v>0</v>
      </c>
      <c r="AH8" s="186">
        <f>SUMIFS(BKE!$F:$F,BKE!$C:$C,'nguyen vat lieu kho'!$A:$A,BKE!$B:$B,'nguyen vat lieu kho'!AH$3)</f>
        <v>0</v>
      </c>
      <c r="AI8" s="186">
        <f>SUMIFS(BKE!$F:$F,BKE!$C:$C,'nguyen vat lieu kho'!$A:$A,BKE!$B:$B,'nguyen vat lieu kho'!AI$3)</f>
        <v>0</v>
      </c>
      <c r="AJ8" s="186">
        <f>SUMIFS(BKE!$F:$F,BKE!$C:$C,'nguyen vat lieu kho'!$A:$A,BKE!$B:$B,'nguyen vat lieu kho'!AJ$3)</f>
        <v>0</v>
      </c>
      <c r="AK8" s="186">
        <f>SUMIFS(BKE!$F:$F,BKE!$C:$C,'nguyen vat lieu kho'!$A:$A,BKE!$B:$B,'nguyen vat lieu kho'!AK$3)</f>
        <v>0</v>
      </c>
      <c r="AL8" s="186">
        <f>SUMIFS(BKE!$F:$F,BKE!$C:$C,'nguyen vat lieu kho'!$A:$A,BKE!$B:$B,'nguyen vat lieu kho'!AL$3)</f>
        <v>0</v>
      </c>
      <c r="AM8" s="186">
        <f>SUMIFS(BKE!$F:$F,BKE!$C:$C,'nguyen vat lieu kho'!$A:$A,BKE!$B:$B,'nguyen vat lieu kho'!AM$3)</f>
        <v>0</v>
      </c>
      <c r="AN8" s="186">
        <f>SUMIFS(BKE!$F:$F,BKE!$C:$C,'nguyen vat lieu kho'!$A:$A,BKE!$B:$B,'nguyen vat lieu kho'!AN$3)</f>
        <v>0</v>
      </c>
      <c r="AO8" s="186">
        <f>SUMIFS(BKE!$F:$F,BKE!$C:$C,'nguyen vat lieu kho'!$A:$A,BKE!$B:$B,'nguyen vat lieu kho'!AO$3)</f>
        <v>0</v>
      </c>
      <c r="AP8" s="186">
        <f>SUMIFS(BKE!$F:$F,BKE!$C:$C,'nguyen vat lieu kho'!$A:$A,BKE!$B:$B,'nguyen vat lieu kho'!AP$3)</f>
        <v>0</v>
      </c>
      <c r="AQ8" s="186">
        <f>SUMIFS(BKE!$F:$F,BKE!$C:$C,'nguyen vat lieu kho'!$A:$A,BKE!$B:$B,'nguyen vat lieu kho'!AQ$3)</f>
        <v>0</v>
      </c>
    </row>
    <row r="9" spans="1:43" s="120" customFormat="1" ht="25.5" customHeight="1">
      <c r="A9" s="9" t="s">
        <v>184</v>
      </c>
      <c r="B9" s="9" t="s">
        <v>185</v>
      </c>
      <c r="C9" s="9" t="s">
        <v>17</v>
      </c>
      <c r="D9" s="125"/>
      <c r="E9" s="130">
        <v>0</v>
      </c>
      <c r="F9" s="126">
        <f t="shared" si="2"/>
        <v>0</v>
      </c>
      <c r="G9" s="127">
        <f t="shared" si="3"/>
        <v>0</v>
      </c>
      <c r="H9" s="128">
        <f t="shared" si="4"/>
        <v>0</v>
      </c>
      <c r="I9" s="129">
        <f t="shared" si="5"/>
        <v>0</v>
      </c>
      <c r="J9" s="129">
        <f t="shared" si="6"/>
        <v>0</v>
      </c>
      <c r="K9" s="130"/>
      <c r="L9" s="124">
        <f t="shared" si="1"/>
        <v>0</v>
      </c>
      <c r="M9" s="186">
        <f>SUMIFS(BKE!$F:$F,BKE!$C:$C,'nguyen vat lieu kho'!$A:$A,BKE!$B:$B,'nguyen vat lieu kho'!M$3)</f>
        <v>0</v>
      </c>
      <c r="N9" s="186">
        <f>SUMIFS(BKE!$F:$F,BKE!$C:$C,'nguyen vat lieu kho'!$A:$A,BKE!$B:$B,'nguyen vat lieu kho'!N$3)</f>
        <v>0</v>
      </c>
      <c r="O9" s="186">
        <f>SUMIFS(BKE!$F:$F,BKE!$C:$C,'nguyen vat lieu kho'!$A:$A,BKE!$B:$B,'nguyen vat lieu kho'!O$3)</f>
        <v>0</v>
      </c>
      <c r="P9" s="186">
        <f>SUMIFS(BKE!$F:$F,BKE!$C:$C,'nguyen vat lieu kho'!$A:$A,BKE!$B:$B,'nguyen vat lieu kho'!P$3)</f>
        <v>0</v>
      </c>
      <c r="Q9" s="186">
        <f>SUMIFS(BKE!$F:$F,BKE!$C:$C,'nguyen vat lieu kho'!$A:$A,BKE!$B:$B,'nguyen vat lieu kho'!Q$3)</f>
        <v>0</v>
      </c>
      <c r="R9" s="186">
        <f>SUMIFS(BKE!$F:$F,BKE!$C:$C,'nguyen vat lieu kho'!$A:$A,BKE!$B:$B,'nguyen vat lieu kho'!R$3)</f>
        <v>0</v>
      </c>
      <c r="S9" s="186">
        <f>SUMIFS(BKE!$F:$F,BKE!$C:$C,'nguyen vat lieu kho'!$A:$A,BKE!$B:$B,'nguyen vat lieu kho'!S$3)</f>
        <v>0</v>
      </c>
      <c r="T9" s="186">
        <f>SUMIFS(BKE!$F:$F,BKE!$C:$C,'nguyen vat lieu kho'!$A:$A,BKE!$B:$B,'nguyen vat lieu kho'!T$3)</f>
        <v>0</v>
      </c>
      <c r="U9" s="186">
        <f>SUMIFS(BKE!$F:$F,BKE!$C:$C,'nguyen vat lieu kho'!$A:$A,BKE!$B:$B,'nguyen vat lieu kho'!U$3)</f>
        <v>0</v>
      </c>
      <c r="V9" s="186">
        <f>SUMIFS(BKE!$F:$F,BKE!$C:$C,'nguyen vat lieu kho'!$A:$A,BKE!$B:$B,'nguyen vat lieu kho'!V$3)</f>
        <v>0</v>
      </c>
      <c r="W9" s="186">
        <f>SUMIFS(BKE!$F:$F,BKE!$C:$C,'nguyen vat lieu kho'!$A:$A,BKE!$B:$B,'nguyen vat lieu kho'!W$3)</f>
        <v>0</v>
      </c>
      <c r="X9" s="186">
        <f>SUMIFS(BKE!$F:$F,BKE!$C:$C,'nguyen vat lieu kho'!$A:$A,BKE!$B:$B,'nguyen vat lieu kho'!X$3)</f>
        <v>0</v>
      </c>
      <c r="Y9" s="186">
        <f>SUMIFS(BKE!$F:$F,BKE!$C:$C,'nguyen vat lieu kho'!$A:$A,BKE!$B:$B,'nguyen vat lieu kho'!Y$3)</f>
        <v>0</v>
      </c>
      <c r="Z9" s="186">
        <f>SUMIFS(BKE!$F:$F,BKE!$C:$C,'nguyen vat lieu kho'!$A:$A,BKE!$B:$B,'nguyen vat lieu kho'!Z$3)</f>
        <v>0</v>
      </c>
      <c r="AA9" s="186">
        <f>SUMIFS(BKE!$F:$F,BKE!$C:$C,'nguyen vat lieu kho'!$A:$A,BKE!$B:$B,'nguyen vat lieu kho'!AA$3)</f>
        <v>0</v>
      </c>
      <c r="AB9" s="186">
        <f>SUMIFS(BKE!$F:$F,BKE!$C:$C,'nguyen vat lieu kho'!$A:$A,BKE!$B:$B,'nguyen vat lieu kho'!AB$3)</f>
        <v>0</v>
      </c>
      <c r="AC9" s="186">
        <f>SUMIFS(BKE!$F:$F,BKE!$C:$C,'nguyen vat lieu kho'!$A:$A,BKE!$B:$B,'nguyen vat lieu kho'!AC$3)</f>
        <v>0</v>
      </c>
      <c r="AD9" s="186">
        <f>SUMIFS(BKE!$F:$F,BKE!$C:$C,'nguyen vat lieu kho'!$A:$A,BKE!$B:$B,'nguyen vat lieu kho'!AD$3)</f>
        <v>0</v>
      </c>
      <c r="AE9" s="186">
        <f>SUMIFS(BKE!$F:$F,BKE!$C:$C,'nguyen vat lieu kho'!$A:$A,BKE!$B:$B,'nguyen vat lieu kho'!AE$3)</f>
        <v>0</v>
      </c>
      <c r="AF9" s="186">
        <f>SUMIFS(BKE!$F:$F,BKE!$C:$C,'nguyen vat lieu kho'!$A:$A,BKE!$B:$B,'nguyen vat lieu kho'!AF$3)</f>
        <v>0</v>
      </c>
      <c r="AG9" s="186">
        <f>SUMIFS(BKE!$F:$F,BKE!$C:$C,'nguyen vat lieu kho'!$A:$A,BKE!$B:$B,'nguyen vat lieu kho'!AG$3)</f>
        <v>0</v>
      </c>
      <c r="AH9" s="186">
        <f>SUMIFS(BKE!$F:$F,BKE!$C:$C,'nguyen vat lieu kho'!$A:$A,BKE!$B:$B,'nguyen vat lieu kho'!AH$3)</f>
        <v>0</v>
      </c>
      <c r="AI9" s="186">
        <f>SUMIFS(BKE!$F:$F,BKE!$C:$C,'nguyen vat lieu kho'!$A:$A,BKE!$B:$B,'nguyen vat lieu kho'!AI$3)</f>
        <v>0</v>
      </c>
      <c r="AJ9" s="186">
        <f>SUMIFS(BKE!$F:$F,BKE!$C:$C,'nguyen vat lieu kho'!$A:$A,BKE!$B:$B,'nguyen vat lieu kho'!AJ$3)</f>
        <v>0</v>
      </c>
      <c r="AK9" s="186">
        <f>SUMIFS(BKE!$F:$F,BKE!$C:$C,'nguyen vat lieu kho'!$A:$A,BKE!$B:$B,'nguyen vat lieu kho'!AK$3)</f>
        <v>0</v>
      </c>
      <c r="AL9" s="186">
        <f>SUMIFS(BKE!$F:$F,BKE!$C:$C,'nguyen vat lieu kho'!$A:$A,BKE!$B:$B,'nguyen vat lieu kho'!AL$3)</f>
        <v>0</v>
      </c>
      <c r="AM9" s="186">
        <f>SUMIFS(BKE!$F:$F,BKE!$C:$C,'nguyen vat lieu kho'!$A:$A,BKE!$B:$B,'nguyen vat lieu kho'!AM$3)</f>
        <v>0</v>
      </c>
      <c r="AN9" s="186">
        <f>SUMIFS(BKE!$F:$F,BKE!$C:$C,'nguyen vat lieu kho'!$A:$A,BKE!$B:$B,'nguyen vat lieu kho'!AN$3)</f>
        <v>0</v>
      </c>
      <c r="AO9" s="186">
        <f>SUMIFS(BKE!$F:$F,BKE!$C:$C,'nguyen vat lieu kho'!$A:$A,BKE!$B:$B,'nguyen vat lieu kho'!AO$3)</f>
        <v>0</v>
      </c>
      <c r="AP9" s="186">
        <f>SUMIFS(BKE!$F:$F,BKE!$C:$C,'nguyen vat lieu kho'!$A:$A,BKE!$B:$B,'nguyen vat lieu kho'!AP$3)</f>
        <v>0</v>
      </c>
      <c r="AQ9" s="186">
        <f>SUMIFS(BKE!$F:$F,BKE!$C:$C,'nguyen vat lieu kho'!$A:$A,BKE!$B:$B,'nguyen vat lieu kho'!AQ$3)</f>
        <v>0</v>
      </c>
    </row>
    <row r="10" spans="1:43" s="120" customFormat="1" ht="25.5" customHeight="1">
      <c r="A10" s="9" t="s">
        <v>882</v>
      </c>
      <c r="B10" s="9" t="s">
        <v>883</v>
      </c>
      <c r="C10" s="9" t="s">
        <v>17</v>
      </c>
      <c r="D10" s="125">
        <f>VLOOKUP(A10,BKE!C441:H830,5,0)</f>
        <v>35.9</v>
      </c>
      <c r="E10" s="130">
        <f>8*563</f>
        <v>4504</v>
      </c>
      <c r="F10" s="126">
        <f t="shared" si="2"/>
        <v>161693.6</v>
      </c>
      <c r="G10" s="127">
        <f>SUM(M10:AQ10)</f>
        <v>5630</v>
      </c>
      <c r="H10" s="128">
        <f>D10*G10</f>
        <v>202117</v>
      </c>
      <c r="I10" s="129">
        <f>E10+G10-K10</f>
        <v>4310</v>
      </c>
      <c r="J10" s="129">
        <f>F10+H10-L10</f>
        <v>154728.99999999997</v>
      </c>
      <c r="K10" s="130">
        <v>5824</v>
      </c>
      <c r="L10" s="124">
        <f>K10*D10</f>
        <v>209081.60000000001</v>
      </c>
      <c r="M10" s="186">
        <f>SUMIFS(BKE!$F:$F,BKE!$C:$C,'nguyen vat lieu kho'!$A:$A,BKE!$B:$B,'nguyen vat lieu kho'!M$3)</f>
        <v>0</v>
      </c>
      <c r="N10" s="186">
        <f>SUMIFS(BKE!$F:$F,BKE!$C:$C,'nguyen vat lieu kho'!$A:$A,BKE!$B:$B,'nguyen vat lieu kho'!N$3)</f>
        <v>0</v>
      </c>
      <c r="O10" s="186">
        <f>SUMIFS(BKE!$F:$F,BKE!$C:$C,'nguyen vat lieu kho'!$A:$A,BKE!$B:$B,'nguyen vat lieu kho'!O$3)</f>
        <v>0</v>
      </c>
      <c r="P10" s="186">
        <f>SUMIFS(BKE!$F:$F,BKE!$C:$C,'nguyen vat lieu kho'!$A:$A,BKE!$B:$B,'nguyen vat lieu kho'!P$3)</f>
        <v>0</v>
      </c>
      <c r="Q10" s="186">
        <f>SUMIFS(BKE!$F:$F,BKE!$C:$C,'nguyen vat lieu kho'!$A:$A,BKE!$B:$B,'nguyen vat lieu kho'!Q$3)</f>
        <v>0</v>
      </c>
      <c r="R10" s="186">
        <f>SUMIFS(BKE!$F:$F,BKE!$C:$C,'nguyen vat lieu kho'!$A:$A,BKE!$B:$B,'nguyen vat lieu kho'!R$3)</f>
        <v>0</v>
      </c>
      <c r="S10" s="186">
        <f>SUMIFS(BKE!$F:$F,BKE!$C:$C,'nguyen vat lieu kho'!$A:$A,BKE!$B:$B,'nguyen vat lieu kho'!S$3)</f>
        <v>0</v>
      </c>
      <c r="T10" s="186">
        <f>SUMIFS(BKE!$F:$F,BKE!$C:$C,'nguyen vat lieu kho'!$A:$A,BKE!$B:$B,'nguyen vat lieu kho'!T$3)</f>
        <v>5630</v>
      </c>
      <c r="U10" s="186">
        <f>SUMIFS(BKE!$F:$F,BKE!$C:$C,'nguyen vat lieu kho'!$A:$A,BKE!$B:$B,'nguyen vat lieu kho'!U$3)</f>
        <v>0</v>
      </c>
      <c r="V10" s="186">
        <f>SUMIFS(BKE!$F:$F,BKE!$C:$C,'nguyen vat lieu kho'!$A:$A,BKE!$B:$B,'nguyen vat lieu kho'!V$3)</f>
        <v>0</v>
      </c>
      <c r="W10" s="186">
        <f>SUMIFS(BKE!$F:$F,BKE!$C:$C,'nguyen vat lieu kho'!$A:$A,BKE!$B:$B,'nguyen vat lieu kho'!W$3)</f>
        <v>0</v>
      </c>
      <c r="X10" s="186">
        <f>SUMIFS(BKE!$F:$F,BKE!$C:$C,'nguyen vat lieu kho'!$A:$A,BKE!$B:$B,'nguyen vat lieu kho'!X$3)</f>
        <v>0</v>
      </c>
      <c r="Y10" s="186">
        <f>SUMIFS(BKE!$F:$F,BKE!$C:$C,'nguyen vat lieu kho'!$A:$A,BKE!$B:$B,'nguyen vat lieu kho'!Y$3)</f>
        <v>0</v>
      </c>
      <c r="Z10" s="186">
        <f>SUMIFS(BKE!$F:$F,BKE!$C:$C,'nguyen vat lieu kho'!$A:$A,BKE!$B:$B,'nguyen vat lieu kho'!Z$3)</f>
        <v>0</v>
      </c>
      <c r="AA10" s="186">
        <f>SUMIFS(BKE!$F:$F,BKE!$C:$C,'nguyen vat lieu kho'!$A:$A,BKE!$B:$B,'nguyen vat lieu kho'!AA$3)</f>
        <v>0</v>
      </c>
      <c r="AB10" s="186">
        <f>SUMIFS(BKE!$F:$F,BKE!$C:$C,'nguyen vat lieu kho'!$A:$A,BKE!$B:$B,'nguyen vat lieu kho'!AB$3)</f>
        <v>0</v>
      </c>
      <c r="AC10" s="186">
        <f>SUMIFS(BKE!$F:$F,BKE!$C:$C,'nguyen vat lieu kho'!$A:$A,BKE!$B:$B,'nguyen vat lieu kho'!AC$3)</f>
        <v>0</v>
      </c>
      <c r="AD10" s="186">
        <f>SUMIFS(BKE!$F:$F,BKE!$C:$C,'nguyen vat lieu kho'!$A:$A,BKE!$B:$B,'nguyen vat lieu kho'!AD$3)</f>
        <v>0</v>
      </c>
      <c r="AE10" s="186">
        <f>SUMIFS(BKE!$F:$F,BKE!$C:$C,'nguyen vat lieu kho'!$A:$A,BKE!$B:$B,'nguyen vat lieu kho'!AE$3)</f>
        <v>0</v>
      </c>
      <c r="AF10" s="186">
        <f>SUMIFS(BKE!$F:$F,BKE!$C:$C,'nguyen vat lieu kho'!$A:$A,BKE!$B:$B,'nguyen vat lieu kho'!AF$3)</f>
        <v>0</v>
      </c>
      <c r="AG10" s="186">
        <f>SUMIFS(BKE!$F:$F,BKE!$C:$C,'nguyen vat lieu kho'!$A:$A,BKE!$B:$B,'nguyen vat lieu kho'!AG$3)</f>
        <v>0</v>
      </c>
      <c r="AH10" s="186">
        <f>SUMIFS(BKE!$F:$F,BKE!$C:$C,'nguyen vat lieu kho'!$A:$A,BKE!$B:$B,'nguyen vat lieu kho'!AH$3)</f>
        <v>0</v>
      </c>
      <c r="AI10" s="186">
        <f>SUMIFS(BKE!$F:$F,BKE!$C:$C,'nguyen vat lieu kho'!$A:$A,BKE!$B:$B,'nguyen vat lieu kho'!AI$3)</f>
        <v>0</v>
      </c>
      <c r="AJ10" s="186">
        <f>SUMIFS(BKE!$F:$F,BKE!$C:$C,'nguyen vat lieu kho'!$A:$A,BKE!$B:$B,'nguyen vat lieu kho'!AJ$3)</f>
        <v>0</v>
      </c>
      <c r="AK10" s="186">
        <f>SUMIFS(BKE!$F:$F,BKE!$C:$C,'nguyen vat lieu kho'!$A:$A,BKE!$B:$B,'nguyen vat lieu kho'!AK$3)</f>
        <v>0</v>
      </c>
      <c r="AL10" s="186">
        <f>SUMIFS(BKE!$F:$F,BKE!$C:$C,'nguyen vat lieu kho'!$A:$A,BKE!$B:$B,'nguyen vat lieu kho'!AL$3)</f>
        <v>0</v>
      </c>
      <c r="AM10" s="186">
        <f>SUMIFS(BKE!$F:$F,BKE!$C:$C,'nguyen vat lieu kho'!$A:$A,BKE!$B:$B,'nguyen vat lieu kho'!AM$3)</f>
        <v>0</v>
      </c>
      <c r="AN10" s="186">
        <f>SUMIFS(BKE!$F:$F,BKE!$C:$C,'nguyen vat lieu kho'!$A:$A,BKE!$B:$B,'nguyen vat lieu kho'!AN$3)</f>
        <v>0</v>
      </c>
      <c r="AO10" s="186">
        <f>SUMIFS(BKE!$F:$F,BKE!$C:$C,'nguyen vat lieu kho'!$A:$A,BKE!$B:$B,'nguyen vat lieu kho'!AO$3)</f>
        <v>0</v>
      </c>
      <c r="AP10" s="186">
        <f>SUMIFS(BKE!$F:$F,BKE!$C:$C,'nguyen vat lieu kho'!$A:$A,BKE!$B:$B,'nguyen vat lieu kho'!AP$3)</f>
        <v>0</v>
      </c>
      <c r="AQ10" s="186">
        <f>SUMIFS(BKE!$F:$F,BKE!$C:$C,'nguyen vat lieu kho'!$A:$A,BKE!$B:$B,'nguyen vat lieu kho'!AQ$3)</f>
        <v>0</v>
      </c>
    </row>
    <row r="11" spans="1:43" s="120" customFormat="1" ht="25.5" customHeight="1">
      <c r="A11" s="9" t="s">
        <v>186</v>
      </c>
      <c r="B11" s="9" t="s">
        <v>187</v>
      </c>
      <c r="C11" s="9" t="s">
        <v>17</v>
      </c>
      <c r="D11" s="125">
        <v>85.22</v>
      </c>
      <c r="E11" s="130">
        <v>448</v>
      </c>
      <c r="F11" s="126">
        <f t="shared" si="2"/>
        <v>38178.559999999998</v>
      </c>
      <c r="G11" s="127">
        <f t="shared" si="3"/>
        <v>0</v>
      </c>
      <c r="H11" s="128">
        <f t="shared" si="4"/>
        <v>0</v>
      </c>
      <c r="I11" s="129">
        <f t="shared" si="5"/>
        <v>448</v>
      </c>
      <c r="J11" s="129">
        <f t="shared" si="6"/>
        <v>38178.559999999998</v>
      </c>
      <c r="K11" s="130"/>
      <c r="L11" s="124">
        <f t="shared" si="1"/>
        <v>0</v>
      </c>
      <c r="M11" s="186">
        <f>SUMIFS(BKE!$F:$F,BKE!$C:$C,'nguyen vat lieu kho'!$A:$A,BKE!$B:$B,'nguyen vat lieu kho'!M$3)</f>
        <v>0</v>
      </c>
      <c r="N11" s="186">
        <f>SUMIFS(BKE!$F:$F,BKE!$C:$C,'nguyen vat lieu kho'!$A:$A,BKE!$B:$B,'nguyen vat lieu kho'!N$3)</f>
        <v>0</v>
      </c>
      <c r="O11" s="186">
        <f>SUMIFS(BKE!$F:$F,BKE!$C:$C,'nguyen vat lieu kho'!$A:$A,BKE!$B:$B,'nguyen vat lieu kho'!O$3)</f>
        <v>0</v>
      </c>
      <c r="P11" s="186">
        <f>SUMIFS(BKE!$F:$F,BKE!$C:$C,'nguyen vat lieu kho'!$A:$A,BKE!$B:$B,'nguyen vat lieu kho'!P$3)</f>
        <v>0</v>
      </c>
      <c r="Q11" s="186">
        <f>SUMIFS(BKE!$F:$F,BKE!$C:$C,'nguyen vat lieu kho'!$A:$A,BKE!$B:$B,'nguyen vat lieu kho'!Q$3)</f>
        <v>0</v>
      </c>
      <c r="R11" s="186">
        <f>SUMIFS(BKE!$F:$F,BKE!$C:$C,'nguyen vat lieu kho'!$A:$A,BKE!$B:$B,'nguyen vat lieu kho'!R$3)</f>
        <v>0</v>
      </c>
      <c r="S11" s="186">
        <f>SUMIFS(BKE!$F:$F,BKE!$C:$C,'nguyen vat lieu kho'!$A:$A,BKE!$B:$B,'nguyen vat lieu kho'!S$3)</f>
        <v>0</v>
      </c>
      <c r="T11" s="186">
        <f>SUMIFS(BKE!$F:$F,BKE!$C:$C,'nguyen vat lieu kho'!$A:$A,BKE!$B:$B,'nguyen vat lieu kho'!T$3)</f>
        <v>0</v>
      </c>
      <c r="U11" s="186">
        <f>SUMIFS(BKE!$F:$F,BKE!$C:$C,'nguyen vat lieu kho'!$A:$A,BKE!$B:$B,'nguyen vat lieu kho'!U$3)</f>
        <v>0</v>
      </c>
      <c r="V11" s="186">
        <f>SUMIFS(BKE!$F:$F,BKE!$C:$C,'nguyen vat lieu kho'!$A:$A,BKE!$B:$B,'nguyen vat lieu kho'!V$3)</f>
        <v>0</v>
      </c>
      <c r="W11" s="186">
        <f>SUMIFS(BKE!$F:$F,BKE!$C:$C,'nguyen vat lieu kho'!$A:$A,BKE!$B:$B,'nguyen vat lieu kho'!W$3)</f>
        <v>0</v>
      </c>
      <c r="X11" s="186">
        <f>SUMIFS(BKE!$F:$F,BKE!$C:$C,'nguyen vat lieu kho'!$A:$A,BKE!$B:$B,'nguyen vat lieu kho'!X$3)</f>
        <v>0</v>
      </c>
      <c r="Y11" s="186">
        <f>SUMIFS(BKE!$F:$F,BKE!$C:$C,'nguyen vat lieu kho'!$A:$A,BKE!$B:$B,'nguyen vat lieu kho'!Y$3)</f>
        <v>0</v>
      </c>
      <c r="Z11" s="186">
        <f>SUMIFS(BKE!$F:$F,BKE!$C:$C,'nguyen vat lieu kho'!$A:$A,BKE!$B:$B,'nguyen vat lieu kho'!Z$3)</f>
        <v>0</v>
      </c>
      <c r="AA11" s="186">
        <f>SUMIFS(BKE!$F:$F,BKE!$C:$C,'nguyen vat lieu kho'!$A:$A,BKE!$B:$B,'nguyen vat lieu kho'!AA$3)</f>
        <v>0</v>
      </c>
      <c r="AB11" s="186">
        <f>SUMIFS(BKE!$F:$F,BKE!$C:$C,'nguyen vat lieu kho'!$A:$A,BKE!$B:$B,'nguyen vat lieu kho'!AB$3)</f>
        <v>0</v>
      </c>
      <c r="AC11" s="186">
        <f>SUMIFS(BKE!$F:$F,BKE!$C:$C,'nguyen vat lieu kho'!$A:$A,BKE!$B:$B,'nguyen vat lieu kho'!AC$3)</f>
        <v>0</v>
      </c>
      <c r="AD11" s="186">
        <f>SUMIFS(BKE!$F:$F,BKE!$C:$C,'nguyen vat lieu kho'!$A:$A,BKE!$B:$B,'nguyen vat lieu kho'!AD$3)</f>
        <v>0</v>
      </c>
      <c r="AE11" s="186">
        <f>SUMIFS(BKE!$F:$F,BKE!$C:$C,'nguyen vat lieu kho'!$A:$A,BKE!$B:$B,'nguyen vat lieu kho'!AE$3)</f>
        <v>0</v>
      </c>
      <c r="AF11" s="186">
        <f>SUMIFS(BKE!$F:$F,BKE!$C:$C,'nguyen vat lieu kho'!$A:$A,BKE!$B:$B,'nguyen vat lieu kho'!AF$3)</f>
        <v>0</v>
      </c>
      <c r="AG11" s="186">
        <f>SUMIFS(BKE!$F:$F,BKE!$C:$C,'nguyen vat lieu kho'!$A:$A,BKE!$B:$B,'nguyen vat lieu kho'!AG$3)</f>
        <v>0</v>
      </c>
      <c r="AH11" s="186">
        <f>SUMIFS(BKE!$F:$F,BKE!$C:$C,'nguyen vat lieu kho'!$A:$A,BKE!$B:$B,'nguyen vat lieu kho'!AH$3)</f>
        <v>0</v>
      </c>
      <c r="AI11" s="186">
        <f>SUMIFS(BKE!$F:$F,BKE!$C:$C,'nguyen vat lieu kho'!$A:$A,BKE!$B:$B,'nguyen vat lieu kho'!AI$3)</f>
        <v>0</v>
      </c>
      <c r="AJ11" s="186">
        <f>SUMIFS(BKE!$F:$F,BKE!$C:$C,'nguyen vat lieu kho'!$A:$A,BKE!$B:$B,'nguyen vat lieu kho'!AJ$3)</f>
        <v>0</v>
      </c>
      <c r="AK11" s="186">
        <f>SUMIFS(BKE!$F:$F,BKE!$C:$C,'nguyen vat lieu kho'!$A:$A,BKE!$B:$B,'nguyen vat lieu kho'!AK$3)</f>
        <v>0</v>
      </c>
      <c r="AL11" s="186">
        <f>SUMIFS(BKE!$F:$F,BKE!$C:$C,'nguyen vat lieu kho'!$A:$A,BKE!$B:$B,'nguyen vat lieu kho'!AL$3)</f>
        <v>0</v>
      </c>
      <c r="AM11" s="186">
        <f>SUMIFS(BKE!$F:$F,BKE!$C:$C,'nguyen vat lieu kho'!$A:$A,BKE!$B:$B,'nguyen vat lieu kho'!AM$3)</f>
        <v>0</v>
      </c>
      <c r="AN11" s="186">
        <f>SUMIFS(BKE!$F:$F,BKE!$C:$C,'nguyen vat lieu kho'!$A:$A,BKE!$B:$B,'nguyen vat lieu kho'!AN$3)</f>
        <v>0</v>
      </c>
      <c r="AO11" s="186">
        <f>SUMIFS(BKE!$F:$F,BKE!$C:$C,'nguyen vat lieu kho'!$A:$A,BKE!$B:$B,'nguyen vat lieu kho'!AO$3)</f>
        <v>0</v>
      </c>
      <c r="AP11" s="186">
        <f>SUMIFS(BKE!$F:$F,BKE!$C:$C,'nguyen vat lieu kho'!$A:$A,BKE!$B:$B,'nguyen vat lieu kho'!AP$3)</f>
        <v>0</v>
      </c>
      <c r="AQ11" s="186">
        <f>SUMIFS(BKE!$F:$F,BKE!$C:$C,'nguyen vat lieu kho'!$A:$A,BKE!$B:$B,'nguyen vat lieu kho'!AQ$3)</f>
        <v>0</v>
      </c>
    </row>
    <row r="12" spans="1:43" s="120" customFormat="1" ht="25.5" customHeight="1">
      <c r="A12" s="9" t="s">
        <v>188</v>
      </c>
      <c r="B12" s="9" t="s">
        <v>189</v>
      </c>
      <c r="C12" s="9" t="s">
        <v>17</v>
      </c>
      <c r="D12" s="125"/>
      <c r="E12" s="130">
        <v>0</v>
      </c>
      <c r="F12" s="126">
        <f t="shared" si="2"/>
        <v>0</v>
      </c>
      <c r="G12" s="127">
        <f t="shared" si="3"/>
        <v>0</v>
      </c>
      <c r="H12" s="128">
        <f t="shared" si="4"/>
        <v>0</v>
      </c>
      <c r="I12" s="129">
        <f t="shared" si="5"/>
        <v>0</v>
      </c>
      <c r="J12" s="129">
        <f t="shared" si="6"/>
        <v>0</v>
      </c>
      <c r="K12" s="130"/>
      <c r="L12" s="124">
        <f t="shared" si="1"/>
        <v>0</v>
      </c>
      <c r="M12" s="186">
        <f>SUMIFS(BKE!$F:$F,BKE!$C:$C,'nguyen vat lieu kho'!$A:$A,BKE!$B:$B,'nguyen vat lieu kho'!M$3)</f>
        <v>0</v>
      </c>
      <c r="N12" s="186">
        <f>SUMIFS(BKE!$F:$F,BKE!$C:$C,'nguyen vat lieu kho'!$A:$A,BKE!$B:$B,'nguyen vat lieu kho'!N$3)</f>
        <v>0</v>
      </c>
      <c r="O12" s="186">
        <f>SUMIFS(BKE!$F:$F,BKE!$C:$C,'nguyen vat lieu kho'!$A:$A,BKE!$B:$B,'nguyen vat lieu kho'!O$3)</f>
        <v>0</v>
      </c>
      <c r="P12" s="186">
        <f>SUMIFS(BKE!$F:$F,BKE!$C:$C,'nguyen vat lieu kho'!$A:$A,BKE!$B:$B,'nguyen vat lieu kho'!P$3)</f>
        <v>0</v>
      </c>
      <c r="Q12" s="186">
        <f>SUMIFS(BKE!$F:$F,BKE!$C:$C,'nguyen vat lieu kho'!$A:$A,BKE!$B:$B,'nguyen vat lieu kho'!Q$3)</f>
        <v>0</v>
      </c>
      <c r="R12" s="186">
        <f>SUMIFS(BKE!$F:$F,BKE!$C:$C,'nguyen vat lieu kho'!$A:$A,BKE!$B:$B,'nguyen vat lieu kho'!R$3)</f>
        <v>0</v>
      </c>
      <c r="S12" s="186">
        <f>SUMIFS(BKE!$F:$F,BKE!$C:$C,'nguyen vat lieu kho'!$A:$A,BKE!$B:$B,'nguyen vat lieu kho'!S$3)</f>
        <v>0</v>
      </c>
      <c r="T12" s="186">
        <f>SUMIFS(BKE!$F:$F,BKE!$C:$C,'nguyen vat lieu kho'!$A:$A,BKE!$B:$B,'nguyen vat lieu kho'!T$3)</f>
        <v>0</v>
      </c>
      <c r="U12" s="186">
        <f>SUMIFS(BKE!$F:$F,BKE!$C:$C,'nguyen vat lieu kho'!$A:$A,BKE!$B:$B,'nguyen vat lieu kho'!U$3)</f>
        <v>0</v>
      </c>
      <c r="V12" s="186">
        <f>SUMIFS(BKE!$F:$F,BKE!$C:$C,'nguyen vat lieu kho'!$A:$A,BKE!$B:$B,'nguyen vat lieu kho'!V$3)</f>
        <v>0</v>
      </c>
      <c r="W12" s="186">
        <f>SUMIFS(BKE!$F:$F,BKE!$C:$C,'nguyen vat lieu kho'!$A:$A,BKE!$B:$B,'nguyen vat lieu kho'!W$3)</f>
        <v>0</v>
      </c>
      <c r="X12" s="186">
        <f>SUMIFS(BKE!$F:$F,BKE!$C:$C,'nguyen vat lieu kho'!$A:$A,BKE!$B:$B,'nguyen vat lieu kho'!X$3)</f>
        <v>0</v>
      </c>
      <c r="Y12" s="186">
        <f>SUMIFS(BKE!$F:$F,BKE!$C:$C,'nguyen vat lieu kho'!$A:$A,BKE!$B:$B,'nguyen vat lieu kho'!Y$3)</f>
        <v>0</v>
      </c>
      <c r="Z12" s="186">
        <f>SUMIFS(BKE!$F:$F,BKE!$C:$C,'nguyen vat lieu kho'!$A:$A,BKE!$B:$B,'nguyen vat lieu kho'!Z$3)</f>
        <v>0</v>
      </c>
      <c r="AA12" s="186">
        <f>SUMIFS(BKE!$F:$F,BKE!$C:$C,'nguyen vat lieu kho'!$A:$A,BKE!$B:$B,'nguyen vat lieu kho'!AA$3)</f>
        <v>0</v>
      </c>
      <c r="AB12" s="186">
        <f>SUMIFS(BKE!$F:$F,BKE!$C:$C,'nguyen vat lieu kho'!$A:$A,BKE!$B:$B,'nguyen vat lieu kho'!AB$3)</f>
        <v>0</v>
      </c>
      <c r="AC12" s="186">
        <f>SUMIFS(BKE!$F:$F,BKE!$C:$C,'nguyen vat lieu kho'!$A:$A,BKE!$B:$B,'nguyen vat lieu kho'!AC$3)</f>
        <v>0</v>
      </c>
      <c r="AD12" s="186">
        <f>SUMIFS(BKE!$F:$F,BKE!$C:$C,'nguyen vat lieu kho'!$A:$A,BKE!$B:$B,'nguyen vat lieu kho'!AD$3)</f>
        <v>0</v>
      </c>
      <c r="AE12" s="186">
        <f>SUMIFS(BKE!$F:$F,BKE!$C:$C,'nguyen vat lieu kho'!$A:$A,BKE!$B:$B,'nguyen vat lieu kho'!AE$3)</f>
        <v>0</v>
      </c>
      <c r="AF12" s="186">
        <f>SUMIFS(BKE!$F:$F,BKE!$C:$C,'nguyen vat lieu kho'!$A:$A,BKE!$B:$B,'nguyen vat lieu kho'!AF$3)</f>
        <v>0</v>
      </c>
      <c r="AG12" s="186">
        <f>SUMIFS(BKE!$F:$F,BKE!$C:$C,'nguyen vat lieu kho'!$A:$A,BKE!$B:$B,'nguyen vat lieu kho'!AG$3)</f>
        <v>0</v>
      </c>
      <c r="AH12" s="186">
        <f>SUMIFS(BKE!$F:$F,BKE!$C:$C,'nguyen vat lieu kho'!$A:$A,BKE!$B:$B,'nguyen vat lieu kho'!AH$3)</f>
        <v>0</v>
      </c>
      <c r="AI12" s="186">
        <f>SUMIFS(BKE!$F:$F,BKE!$C:$C,'nguyen vat lieu kho'!$A:$A,BKE!$B:$B,'nguyen vat lieu kho'!AI$3)</f>
        <v>0</v>
      </c>
      <c r="AJ12" s="186">
        <f>SUMIFS(BKE!$F:$F,BKE!$C:$C,'nguyen vat lieu kho'!$A:$A,BKE!$B:$B,'nguyen vat lieu kho'!AJ$3)</f>
        <v>0</v>
      </c>
      <c r="AK12" s="186">
        <f>SUMIFS(BKE!$F:$F,BKE!$C:$C,'nguyen vat lieu kho'!$A:$A,BKE!$B:$B,'nguyen vat lieu kho'!AK$3)</f>
        <v>0</v>
      </c>
      <c r="AL12" s="186">
        <f>SUMIFS(BKE!$F:$F,BKE!$C:$C,'nguyen vat lieu kho'!$A:$A,BKE!$B:$B,'nguyen vat lieu kho'!AL$3)</f>
        <v>0</v>
      </c>
      <c r="AM12" s="186">
        <f>SUMIFS(BKE!$F:$F,BKE!$C:$C,'nguyen vat lieu kho'!$A:$A,BKE!$B:$B,'nguyen vat lieu kho'!AM$3)</f>
        <v>0</v>
      </c>
      <c r="AN12" s="186">
        <f>SUMIFS(BKE!$F:$F,BKE!$C:$C,'nguyen vat lieu kho'!$A:$A,BKE!$B:$B,'nguyen vat lieu kho'!AN$3)</f>
        <v>0</v>
      </c>
      <c r="AO12" s="186">
        <f>SUMIFS(BKE!$F:$F,BKE!$C:$C,'nguyen vat lieu kho'!$A:$A,BKE!$B:$B,'nguyen vat lieu kho'!AO$3)</f>
        <v>0</v>
      </c>
      <c r="AP12" s="186">
        <f>SUMIFS(BKE!$F:$F,BKE!$C:$C,'nguyen vat lieu kho'!$A:$A,BKE!$B:$B,'nguyen vat lieu kho'!AP$3)</f>
        <v>0</v>
      </c>
      <c r="AQ12" s="186">
        <f>SUMIFS(BKE!$F:$F,BKE!$C:$C,'nguyen vat lieu kho'!$A:$A,BKE!$B:$B,'nguyen vat lieu kho'!AQ$3)</f>
        <v>0</v>
      </c>
    </row>
    <row r="13" spans="1:43" s="120" customFormat="1" ht="25.5" customHeight="1">
      <c r="A13" s="9" t="s">
        <v>206</v>
      </c>
      <c r="B13" s="9" t="s">
        <v>207</v>
      </c>
      <c r="C13" s="9" t="s">
        <v>17</v>
      </c>
      <c r="D13" s="125">
        <f>VLOOKUP(A13,BKE!C444:H833,5,0)</f>
        <v>38</v>
      </c>
      <c r="E13" s="130">
        <f>5*205</f>
        <v>1025</v>
      </c>
      <c r="F13" s="126">
        <f t="shared" si="2"/>
        <v>38950</v>
      </c>
      <c r="G13" s="127">
        <f t="shared" si="3"/>
        <v>410</v>
      </c>
      <c r="H13" s="128">
        <f t="shared" si="4"/>
        <v>15580</v>
      </c>
      <c r="I13" s="129">
        <f t="shared" si="5"/>
        <v>1025</v>
      </c>
      <c r="J13" s="129">
        <f t="shared" si="6"/>
        <v>38950</v>
      </c>
      <c r="K13" s="130">
        <v>410</v>
      </c>
      <c r="L13" s="124">
        <f t="shared" si="1"/>
        <v>15580</v>
      </c>
      <c r="M13" s="186">
        <f>SUMIFS(BKE!$F:$F,BKE!$C:$C,'nguyen vat lieu kho'!$A:$A,BKE!$B:$B,'nguyen vat lieu kho'!M$3)</f>
        <v>0</v>
      </c>
      <c r="N13" s="186">
        <f>SUMIFS(BKE!$F:$F,BKE!$C:$C,'nguyen vat lieu kho'!$A:$A,BKE!$B:$B,'nguyen vat lieu kho'!N$3)</f>
        <v>0</v>
      </c>
      <c r="O13" s="186">
        <f>SUMIFS(BKE!$F:$F,BKE!$C:$C,'nguyen vat lieu kho'!$A:$A,BKE!$B:$B,'nguyen vat lieu kho'!O$3)</f>
        <v>0</v>
      </c>
      <c r="P13" s="186">
        <f>SUMIFS(BKE!$F:$F,BKE!$C:$C,'nguyen vat lieu kho'!$A:$A,BKE!$B:$B,'nguyen vat lieu kho'!P$3)</f>
        <v>0</v>
      </c>
      <c r="Q13" s="186">
        <f>SUMIFS(BKE!$F:$F,BKE!$C:$C,'nguyen vat lieu kho'!$A:$A,BKE!$B:$B,'nguyen vat lieu kho'!Q$3)</f>
        <v>0</v>
      </c>
      <c r="R13" s="186">
        <f>SUMIFS(BKE!$F:$F,BKE!$C:$C,'nguyen vat lieu kho'!$A:$A,BKE!$B:$B,'nguyen vat lieu kho'!R$3)</f>
        <v>0</v>
      </c>
      <c r="S13" s="186">
        <f>SUMIFS(BKE!$F:$F,BKE!$C:$C,'nguyen vat lieu kho'!$A:$A,BKE!$B:$B,'nguyen vat lieu kho'!S$3)</f>
        <v>0</v>
      </c>
      <c r="T13" s="186">
        <f>SUMIFS(BKE!$F:$F,BKE!$C:$C,'nguyen vat lieu kho'!$A:$A,BKE!$B:$B,'nguyen vat lieu kho'!T$3)</f>
        <v>0</v>
      </c>
      <c r="U13" s="186">
        <f>SUMIFS(BKE!$F:$F,BKE!$C:$C,'nguyen vat lieu kho'!$A:$A,BKE!$B:$B,'nguyen vat lieu kho'!U$3)</f>
        <v>0</v>
      </c>
      <c r="V13" s="186">
        <f>SUMIFS(BKE!$F:$F,BKE!$C:$C,'nguyen vat lieu kho'!$A:$A,BKE!$B:$B,'nguyen vat lieu kho'!V$3)</f>
        <v>0</v>
      </c>
      <c r="W13" s="186">
        <f>SUMIFS(BKE!$F:$F,BKE!$C:$C,'nguyen vat lieu kho'!$A:$A,BKE!$B:$B,'nguyen vat lieu kho'!W$3)</f>
        <v>0</v>
      </c>
      <c r="X13" s="186">
        <f>SUMIFS(BKE!$F:$F,BKE!$C:$C,'nguyen vat lieu kho'!$A:$A,BKE!$B:$B,'nguyen vat lieu kho'!X$3)</f>
        <v>0</v>
      </c>
      <c r="Y13" s="186">
        <f>SUMIFS(BKE!$F:$F,BKE!$C:$C,'nguyen vat lieu kho'!$A:$A,BKE!$B:$B,'nguyen vat lieu kho'!Y$3)</f>
        <v>0</v>
      </c>
      <c r="Z13" s="186">
        <f>SUMIFS(BKE!$F:$F,BKE!$C:$C,'nguyen vat lieu kho'!$A:$A,BKE!$B:$B,'nguyen vat lieu kho'!Z$3)</f>
        <v>0</v>
      </c>
      <c r="AA13" s="186">
        <f>SUMIFS(BKE!$F:$F,BKE!$C:$C,'nguyen vat lieu kho'!$A:$A,BKE!$B:$B,'nguyen vat lieu kho'!AA$3)</f>
        <v>410</v>
      </c>
      <c r="AB13" s="186">
        <f>SUMIFS(BKE!$F:$F,BKE!$C:$C,'nguyen vat lieu kho'!$A:$A,BKE!$B:$B,'nguyen vat lieu kho'!AB$3)</f>
        <v>0</v>
      </c>
      <c r="AC13" s="186">
        <f>SUMIFS(BKE!$F:$F,BKE!$C:$C,'nguyen vat lieu kho'!$A:$A,BKE!$B:$B,'nguyen vat lieu kho'!AC$3)</f>
        <v>0</v>
      </c>
      <c r="AD13" s="186">
        <f>SUMIFS(BKE!$F:$F,BKE!$C:$C,'nguyen vat lieu kho'!$A:$A,BKE!$B:$B,'nguyen vat lieu kho'!AD$3)</f>
        <v>0</v>
      </c>
      <c r="AE13" s="186">
        <f>SUMIFS(BKE!$F:$F,BKE!$C:$C,'nguyen vat lieu kho'!$A:$A,BKE!$B:$B,'nguyen vat lieu kho'!AE$3)</f>
        <v>0</v>
      </c>
      <c r="AF13" s="186">
        <f>SUMIFS(BKE!$F:$F,BKE!$C:$C,'nguyen vat lieu kho'!$A:$A,BKE!$B:$B,'nguyen vat lieu kho'!AF$3)</f>
        <v>0</v>
      </c>
      <c r="AG13" s="186">
        <f>SUMIFS(BKE!$F:$F,BKE!$C:$C,'nguyen vat lieu kho'!$A:$A,BKE!$B:$B,'nguyen vat lieu kho'!AG$3)</f>
        <v>0</v>
      </c>
      <c r="AH13" s="186">
        <f>SUMIFS(BKE!$F:$F,BKE!$C:$C,'nguyen vat lieu kho'!$A:$A,BKE!$B:$B,'nguyen vat lieu kho'!AH$3)</f>
        <v>0</v>
      </c>
      <c r="AI13" s="186">
        <f>SUMIFS(BKE!$F:$F,BKE!$C:$C,'nguyen vat lieu kho'!$A:$A,BKE!$B:$B,'nguyen vat lieu kho'!AI$3)</f>
        <v>0</v>
      </c>
      <c r="AJ13" s="186">
        <f>SUMIFS(BKE!$F:$F,BKE!$C:$C,'nguyen vat lieu kho'!$A:$A,BKE!$B:$B,'nguyen vat lieu kho'!AJ$3)</f>
        <v>0</v>
      </c>
      <c r="AK13" s="186">
        <f>SUMIFS(BKE!$F:$F,BKE!$C:$C,'nguyen vat lieu kho'!$A:$A,BKE!$B:$B,'nguyen vat lieu kho'!AK$3)</f>
        <v>0</v>
      </c>
      <c r="AL13" s="186">
        <f>SUMIFS(BKE!$F:$F,BKE!$C:$C,'nguyen vat lieu kho'!$A:$A,BKE!$B:$B,'nguyen vat lieu kho'!AL$3)</f>
        <v>0</v>
      </c>
      <c r="AM13" s="186">
        <f>SUMIFS(BKE!$F:$F,BKE!$C:$C,'nguyen vat lieu kho'!$A:$A,BKE!$B:$B,'nguyen vat lieu kho'!AM$3)</f>
        <v>0</v>
      </c>
      <c r="AN13" s="186">
        <f>SUMIFS(BKE!$F:$F,BKE!$C:$C,'nguyen vat lieu kho'!$A:$A,BKE!$B:$B,'nguyen vat lieu kho'!AN$3)</f>
        <v>0</v>
      </c>
      <c r="AO13" s="186">
        <f>SUMIFS(BKE!$F:$F,BKE!$C:$C,'nguyen vat lieu kho'!$A:$A,BKE!$B:$B,'nguyen vat lieu kho'!AO$3)</f>
        <v>0</v>
      </c>
      <c r="AP13" s="186">
        <f>SUMIFS(BKE!$F:$F,BKE!$C:$C,'nguyen vat lieu kho'!$A:$A,BKE!$B:$B,'nguyen vat lieu kho'!AP$3)</f>
        <v>0</v>
      </c>
      <c r="AQ13" s="186">
        <f>SUMIFS(BKE!$F:$F,BKE!$C:$C,'nguyen vat lieu kho'!$A:$A,BKE!$B:$B,'nguyen vat lieu kho'!AQ$3)</f>
        <v>0</v>
      </c>
    </row>
    <row r="14" spans="1:43" s="120" customFormat="1" ht="25.5" customHeight="1">
      <c r="A14" s="10" t="s">
        <v>19</v>
      </c>
      <c r="B14" s="10" t="s">
        <v>18</v>
      </c>
      <c r="C14" s="10" t="s">
        <v>17</v>
      </c>
      <c r="D14" s="125"/>
      <c r="E14" s="130">
        <v>0</v>
      </c>
      <c r="F14" s="126">
        <f t="shared" si="2"/>
        <v>0</v>
      </c>
      <c r="G14" s="127">
        <f t="shared" si="3"/>
        <v>0</v>
      </c>
      <c r="H14" s="128">
        <f t="shared" si="4"/>
        <v>0</v>
      </c>
      <c r="I14" s="129">
        <f t="shared" si="5"/>
        <v>0</v>
      </c>
      <c r="J14" s="129">
        <f t="shared" si="6"/>
        <v>0</v>
      </c>
      <c r="K14" s="130"/>
      <c r="L14" s="124">
        <f t="shared" si="1"/>
        <v>0</v>
      </c>
      <c r="M14" s="186">
        <f>SUMIFS(BKE!$F:$F,BKE!$C:$C,'nguyen vat lieu kho'!$A:$A,BKE!$B:$B,'nguyen vat lieu kho'!M$3)</f>
        <v>0</v>
      </c>
      <c r="N14" s="186">
        <f>SUMIFS(BKE!$F:$F,BKE!$C:$C,'nguyen vat lieu kho'!$A:$A,BKE!$B:$B,'nguyen vat lieu kho'!N$3)</f>
        <v>0</v>
      </c>
      <c r="O14" s="186">
        <f>SUMIFS(BKE!$F:$F,BKE!$C:$C,'nguyen vat lieu kho'!$A:$A,BKE!$B:$B,'nguyen vat lieu kho'!O$3)</f>
        <v>0</v>
      </c>
      <c r="P14" s="186">
        <f>SUMIFS(BKE!$F:$F,BKE!$C:$C,'nguyen vat lieu kho'!$A:$A,BKE!$B:$B,'nguyen vat lieu kho'!P$3)</f>
        <v>0</v>
      </c>
      <c r="Q14" s="186">
        <f>SUMIFS(BKE!$F:$F,BKE!$C:$C,'nguyen vat lieu kho'!$A:$A,BKE!$B:$B,'nguyen vat lieu kho'!Q$3)</f>
        <v>0</v>
      </c>
      <c r="R14" s="186">
        <f>SUMIFS(BKE!$F:$F,BKE!$C:$C,'nguyen vat lieu kho'!$A:$A,BKE!$B:$B,'nguyen vat lieu kho'!R$3)</f>
        <v>0</v>
      </c>
      <c r="S14" s="186">
        <f>SUMIFS(BKE!$F:$F,BKE!$C:$C,'nguyen vat lieu kho'!$A:$A,BKE!$B:$B,'nguyen vat lieu kho'!S$3)</f>
        <v>0</v>
      </c>
      <c r="T14" s="186">
        <f>SUMIFS(BKE!$F:$F,BKE!$C:$C,'nguyen vat lieu kho'!$A:$A,BKE!$B:$B,'nguyen vat lieu kho'!T$3)</f>
        <v>0</v>
      </c>
      <c r="U14" s="186">
        <f>SUMIFS(BKE!$F:$F,BKE!$C:$C,'nguyen vat lieu kho'!$A:$A,BKE!$B:$B,'nguyen vat lieu kho'!U$3)</f>
        <v>0</v>
      </c>
      <c r="V14" s="186">
        <f>SUMIFS(BKE!$F:$F,BKE!$C:$C,'nguyen vat lieu kho'!$A:$A,BKE!$B:$B,'nguyen vat lieu kho'!V$3)</f>
        <v>0</v>
      </c>
      <c r="W14" s="186">
        <f>SUMIFS(BKE!$F:$F,BKE!$C:$C,'nguyen vat lieu kho'!$A:$A,BKE!$B:$B,'nguyen vat lieu kho'!W$3)</f>
        <v>0</v>
      </c>
      <c r="X14" s="186">
        <f>SUMIFS(BKE!$F:$F,BKE!$C:$C,'nguyen vat lieu kho'!$A:$A,BKE!$B:$B,'nguyen vat lieu kho'!X$3)</f>
        <v>0</v>
      </c>
      <c r="Y14" s="186">
        <f>SUMIFS(BKE!$F:$F,BKE!$C:$C,'nguyen vat lieu kho'!$A:$A,BKE!$B:$B,'nguyen vat lieu kho'!Y$3)</f>
        <v>0</v>
      </c>
      <c r="Z14" s="186">
        <f>SUMIFS(BKE!$F:$F,BKE!$C:$C,'nguyen vat lieu kho'!$A:$A,BKE!$B:$B,'nguyen vat lieu kho'!Z$3)</f>
        <v>0</v>
      </c>
      <c r="AA14" s="186">
        <f>SUMIFS(BKE!$F:$F,BKE!$C:$C,'nguyen vat lieu kho'!$A:$A,BKE!$B:$B,'nguyen vat lieu kho'!AA$3)</f>
        <v>0</v>
      </c>
      <c r="AB14" s="186">
        <f>SUMIFS(BKE!$F:$F,BKE!$C:$C,'nguyen vat lieu kho'!$A:$A,BKE!$B:$B,'nguyen vat lieu kho'!AB$3)</f>
        <v>0</v>
      </c>
      <c r="AC14" s="186">
        <f>SUMIFS(BKE!$F:$F,BKE!$C:$C,'nguyen vat lieu kho'!$A:$A,BKE!$B:$B,'nguyen vat lieu kho'!AC$3)</f>
        <v>0</v>
      </c>
      <c r="AD14" s="186">
        <f>SUMIFS(BKE!$F:$F,BKE!$C:$C,'nguyen vat lieu kho'!$A:$A,BKE!$B:$B,'nguyen vat lieu kho'!AD$3)</f>
        <v>0</v>
      </c>
      <c r="AE14" s="186">
        <f>SUMIFS(BKE!$F:$F,BKE!$C:$C,'nguyen vat lieu kho'!$A:$A,BKE!$B:$B,'nguyen vat lieu kho'!AE$3)</f>
        <v>0</v>
      </c>
      <c r="AF14" s="186">
        <f>SUMIFS(BKE!$F:$F,BKE!$C:$C,'nguyen vat lieu kho'!$A:$A,BKE!$B:$B,'nguyen vat lieu kho'!AF$3)</f>
        <v>0</v>
      </c>
      <c r="AG14" s="186">
        <f>SUMIFS(BKE!$F:$F,BKE!$C:$C,'nguyen vat lieu kho'!$A:$A,BKE!$B:$B,'nguyen vat lieu kho'!AG$3)</f>
        <v>0</v>
      </c>
      <c r="AH14" s="186">
        <f>SUMIFS(BKE!$F:$F,BKE!$C:$C,'nguyen vat lieu kho'!$A:$A,BKE!$B:$B,'nguyen vat lieu kho'!AH$3)</f>
        <v>0</v>
      </c>
      <c r="AI14" s="186">
        <f>SUMIFS(BKE!$F:$F,BKE!$C:$C,'nguyen vat lieu kho'!$A:$A,BKE!$B:$B,'nguyen vat lieu kho'!AI$3)</f>
        <v>0</v>
      </c>
      <c r="AJ14" s="186">
        <f>SUMIFS(BKE!$F:$F,BKE!$C:$C,'nguyen vat lieu kho'!$A:$A,BKE!$B:$B,'nguyen vat lieu kho'!AJ$3)</f>
        <v>0</v>
      </c>
      <c r="AK14" s="186">
        <f>SUMIFS(BKE!$F:$F,BKE!$C:$C,'nguyen vat lieu kho'!$A:$A,BKE!$B:$B,'nguyen vat lieu kho'!AK$3)</f>
        <v>0</v>
      </c>
      <c r="AL14" s="186">
        <f>SUMIFS(BKE!$F:$F,BKE!$C:$C,'nguyen vat lieu kho'!$A:$A,BKE!$B:$B,'nguyen vat lieu kho'!AL$3)</f>
        <v>0</v>
      </c>
      <c r="AM14" s="186">
        <f>SUMIFS(BKE!$F:$F,BKE!$C:$C,'nguyen vat lieu kho'!$A:$A,BKE!$B:$B,'nguyen vat lieu kho'!AM$3)</f>
        <v>0</v>
      </c>
      <c r="AN14" s="186">
        <f>SUMIFS(BKE!$F:$F,BKE!$C:$C,'nguyen vat lieu kho'!$A:$A,BKE!$B:$B,'nguyen vat lieu kho'!AN$3)</f>
        <v>0</v>
      </c>
      <c r="AO14" s="186">
        <f>SUMIFS(BKE!$F:$F,BKE!$C:$C,'nguyen vat lieu kho'!$A:$A,BKE!$B:$B,'nguyen vat lieu kho'!AO$3)</f>
        <v>0</v>
      </c>
      <c r="AP14" s="186">
        <f>SUMIFS(BKE!$F:$F,BKE!$C:$C,'nguyen vat lieu kho'!$A:$A,BKE!$B:$B,'nguyen vat lieu kho'!AP$3)</f>
        <v>0</v>
      </c>
      <c r="AQ14" s="186">
        <f>SUMIFS(BKE!$F:$F,BKE!$C:$C,'nguyen vat lieu kho'!$A:$A,BKE!$B:$B,'nguyen vat lieu kho'!AQ$3)</f>
        <v>0</v>
      </c>
    </row>
    <row r="15" spans="1:43" s="120" customFormat="1" ht="25.5" customHeight="1">
      <c r="A15" s="6" t="s">
        <v>125</v>
      </c>
      <c r="B15" s="131" t="s">
        <v>126</v>
      </c>
      <c r="C15" s="124" t="s">
        <v>4</v>
      </c>
      <c r="D15" s="125"/>
      <c r="E15" s="130">
        <v>0</v>
      </c>
      <c r="F15" s="126">
        <f t="shared" si="2"/>
        <v>0</v>
      </c>
      <c r="G15" s="127">
        <f t="shared" si="3"/>
        <v>0</v>
      </c>
      <c r="H15" s="128">
        <f t="shared" si="4"/>
        <v>0</v>
      </c>
      <c r="I15" s="129">
        <f t="shared" si="5"/>
        <v>0</v>
      </c>
      <c r="J15" s="129">
        <f t="shared" si="6"/>
        <v>0</v>
      </c>
      <c r="K15" s="130"/>
      <c r="L15" s="124">
        <f t="shared" si="1"/>
        <v>0</v>
      </c>
      <c r="M15" s="186">
        <f>SUMIFS(BKE!$F:$F,BKE!$C:$C,'nguyen vat lieu kho'!$A:$A,BKE!$B:$B,'nguyen vat lieu kho'!M$3)</f>
        <v>0</v>
      </c>
      <c r="N15" s="186">
        <f>SUMIFS(BKE!$F:$F,BKE!$C:$C,'nguyen vat lieu kho'!$A:$A,BKE!$B:$B,'nguyen vat lieu kho'!N$3)</f>
        <v>0</v>
      </c>
      <c r="O15" s="186">
        <f>SUMIFS(BKE!$F:$F,BKE!$C:$C,'nguyen vat lieu kho'!$A:$A,BKE!$B:$B,'nguyen vat lieu kho'!O$3)</f>
        <v>0</v>
      </c>
      <c r="P15" s="186">
        <f>SUMIFS(BKE!$F:$F,BKE!$C:$C,'nguyen vat lieu kho'!$A:$A,BKE!$B:$B,'nguyen vat lieu kho'!P$3)</f>
        <v>0</v>
      </c>
      <c r="Q15" s="186">
        <f>SUMIFS(BKE!$F:$F,BKE!$C:$C,'nguyen vat lieu kho'!$A:$A,BKE!$B:$B,'nguyen vat lieu kho'!Q$3)</f>
        <v>0</v>
      </c>
      <c r="R15" s="186">
        <f>SUMIFS(BKE!$F:$F,BKE!$C:$C,'nguyen vat lieu kho'!$A:$A,BKE!$B:$B,'nguyen vat lieu kho'!R$3)</f>
        <v>0</v>
      </c>
      <c r="S15" s="186">
        <f>SUMIFS(BKE!$F:$F,BKE!$C:$C,'nguyen vat lieu kho'!$A:$A,BKE!$B:$B,'nguyen vat lieu kho'!S$3)</f>
        <v>0</v>
      </c>
      <c r="T15" s="186">
        <f>SUMIFS(BKE!$F:$F,BKE!$C:$C,'nguyen vat lieu kho'!$A:$A,BKE!$B:$B,'nguyen vat lieu kho'!T$3)</f>
        <v>0</v>
      </c>
      <c r="U15" s="186">
        <f>SUMIFS(BKE!$F:$F,BKE!$C:$C,'nguyen vat lieu kho'!$A:$A,BKE!$B:$B,'nguyen vat lieu kho'!U$3)</f>
        <v>0</v>
      </c>
      <c r="V15" s="186">
        <f>SUMIFS(BKE!$F:$F,BKE!$C:$C,'nguyen vat lieu kho'!$A:$A,BKE!$B:$B,'nguyen vat lieu kho'!V$3)</f>
        <v>0</v>
      </c>
      <c r="W15" s="186">
        <f>SUMIFS(BKE!$F:$F,BKE!$C:$C,'nguyen vat lieu kho'!$A:$A,BKE!$B:$B,'nguyen vat lieu kho'!W$3)</f>
        <v>0</v>
      </c>
      <c r="X15" s="186">
        <f>SUMIFS(BKE!$F:$F,BKE!$C:$C,'nguyen vat lieu kho'!$A:$A,BKE!$B:$B,'nguyen vat lieu kho'!X$3)</f>
        <v>0</v>
      </c>
      <c r="Y15" s="186">
        <f>SUMIFS(BKE!$F:$F,BKE!$C:$C,'nguyen vat lieu kho'!$A:$A,BKE!$B:$B,'nguyen vat lieu kho'!Y$3)</f>
        <v>0</v>
      </c>
      <c r="Z15" s="186">
        <f>SUMIFS(BKE!$F:$F,BKE!$C:$C,'nguyen vat lieu kho'!$A:$A,BKE!$B:$B,'nguyen vat lieu kho'!Z$3)</f>
        <v>0</v>
      </c>
      <c r="AA15" s="186">
        <f>SUMIFS(BKE!$F:$F,BKE!$C:$C,'nguyen vat lieu kho'!$A:$A,BKE!$B:$B,'nguyen vat lieu kho'!AA$3)</f>
        <v>0</v>
      </c>
      <c r="AB15" s="186">
        <f>SUMIFS(BKE!$F:$F,BKE!$C:$C,'nguyen vat lieu kho'!$A:$A,BKE!$B:$B,'nguyen vat lieu kho'!AB$3)</f>
        <v>0</v>
      </c>
      <c r="AC15" s="186">
        <f>SUMIFS(BKE!$F:$F,BKE!$C:$C,'nguyen vat lieu kho'!$A:$A,BKE!$B:$B,'nguyen vat lieu kho'!AC$3)</f>
        <v>0</v>
      </c>
      <c r="AD15" s="186">
        <f>SUMIFS(BKE!$F:$F,BKE!$C:$C,'nguyen vat lieu kho'!$A:$A,BKE!$B:$B,'nguyen vat lieu kho'!AD$3)</f>
        <v>0</v>
      </c>
      <c r="AE15" s="186">
        <f>SUMIFS(BKE!$F:$F,BKE!$C:$C,'nguyen vat lieu kho'!$A:$A,BKE!$B:$B,'nguyen vat lieu kho'!AE$3)</f>
        <v>0</v>
      </c>
      <c r="AF15" s="186">
        <f>SUMIFS(BKE!$F:$F,BKE!$C:$C,'nguyen vat lieu kho'!$A:$A,BKE!$B:$B,'nguyen vat lieu kho'!AF$3)</f>
        <v>0</v>
      </c>
      <c r="AG15" s="186">
        <f>SUMIFS(BKE!$F:$F,BKE!$C:$C,'nguyen vat lieu kho'!$A:$A,BKE!$B:$B,'nguyen vat lieu kho'!AG$3)</f>
        <v>0</v>
      </c>
      <c r="AH15" s="186">
        <f>SUMIFS(BKE!$F:$F,BKE!$C:$C,'nguyen vat lieu kho'!$A:$A,BKE!$B:$B,'nguyen vat lieu kho'!AH$3)</f>
        <v>0</v>
      </c>
      <c r="AI15" s="186">
        <f>SUMIFS(BKE!$F:$F,BKE!$C:$C,'nguyen vat lieu kho'!$A:$A,BKE!$B:$B,'nguyen vat lieu kho'!AI$3)</f>
        <v>0</v>
      </c>
      <c r="AJ15" s="186">
        <f>SUMIFS(BKE!$F:$F,BKE!$C:$C,'nguyen vat lieu kho'!$A:$A,BKE!$B:$B,'nguyen vat lieu kho'!AJ$3)</f>
        <v>0</v>
      </c>
      <c r="AK15" s="186">
        <f>SUMIFS(BKE!$F:$F,BKE!$C:$C,'nguyen vat lieu kho'!$A:$A,BKE!$B:$B,'nguyen vat lieu kho'!AK$3)</f>
        <v>0</v>
      </c>
      <c r="AL15" s="186">
        <f>SUMIFS(BKE!$F:$F,BKE!$C:$C,'nguyen vat lieu kho'!$A:$A,BKE!$B:$B,'nguyen vat lieu kho'!AL$3)</f>
        <v>0</v>
      </c>
      <c r="AM15" s="186">
        <f>SUMIFS(BKE!$F:$F,BKE!$C:$C,'nguyen vat lieu kho'!$A:$A,BKE!$B:$B,'nguyen vat lieu kho'!AM$3)</f>
        <v>0</v>
      </c>
      <c r="AN15" s="186">
        <f>SUMIFS(BKE!$F:$F,BKE!$C:$C,'nguyen vat lieu kho'!$A:$A,BKE!$B:$B,'nguyen vat lieu kho'!AN$3)</f>
        <v>0</v>
      </c>
      <c r="AO15" s="186">
        <f>SUMIFS(BKE!$F:$F,BKE!$C:$C,'nguyen vat lieu kho'!$A:$A,BKE!$B:$B,'nguyen vat lieu kho'!AO$3)</f>
        <v>0</v>
      </c>
      <c r="AP15" s="186">
        <f>SUMIFS(BKE!$F:$F,BKE!$C:$C,'nguyen vat lieu kho'!$A:$A,BKE!$B:$B,'nguyen vat lieu kho'!AP$3)</f>
        <v>0</v>
      </c>
      <c r="AQ15" s="186">
        <f>SUMIFS(BKE!$F:$F,BKE!$C:$C,'nguyen vat lieu kho'!$A:$A,BKE!$B:$B,'nguyen vat lieu kho'!AQ$3)</f>
        <v>0</v>
      </c>
    </row>
    <row r="16" spans="1:43" s="120" customFormat="1" ht="25.5" customHeight="1">
      <c r="A16" s="10" t="s">
        <v>25</v>
      </c>
      <c r="B16" s="10" t="s">
        <v>24</v>
      </c>
      <c r="C16" s="10" t="s">
        <v>4</v>
      </c>
      <c r="D16" s="125"/>
      <c r="E16" s="130">
        <v>0</v>
      </c>
      <c r="F16" s="126">
        <f t="shared" si="2"/>
        <v>0</v>
      </c>
      <c r="G16" s="127">
        <f t="shared" si="3"/>
        <v>0</v>
      </c>
      <c r="H16" s="128">
        <f t="shared" si="4"/>
        <v>0</v>
      </c>
      <c r="I16" s="129">
        <f t="shared" si="5"/>
        <v>0</v>
      </c>
      <c r="J16" s="129">
        <f t="shared" si="6"/>
        <v>0</v>
      </c>
      <c r="K16" s="130"/>
      <c r="L16" s="124">
        <f t="shared" si="1"/>
        <v>0</v>
      </c>
      <c r="M16" s="186">
        <f>SUMIFS(BKE!$F:$F,BKE!$C:$C,'nguyen vat lieu kho'!$A:$A,BKE!$B:$B,'nguyen vat lieu kho'!M$3)</f>
        <v>0</v>
      </c>
      <c r="N16" s="186">
        <f>SUMIFS(BKE!$F:$F,BKE!$C:$C,'nguyen vat lieu kho'!$A:$A,BKE!$B:$B,'nguyen vat lieu kho'!N$3)</f>
        <v>0</v>
      </c>
      <c r="O16" s="186">
        <f>SUMIFS(BKE!$F:$F,BKE!$C:$C,'nguyen vat lieu kho'!$A:$A,BKE!$B:$B,'nguyen vat lieu kho'!O$3)</f>
        <v>0</v>
      </c>
      <c r="P16" s="186">
        <f>SUMIFS(BKE!$F:$F,BKE!$C:$C,'nguyen vat lieu kho'!$A:$A,BKE!$B:$B,'nguyen vat lieu kho'!P$3)</f>
        <v>0</v>
      </c>
      <c r="Q16" s="186">
        <f>SUMIFS(BKE!$F:$F,BKE!$C:$C,'nguyen vat lieu kho'!$A:$A,BKE!$B:$B,'nguyen vat lieu kho'!Q$3)</f>
        <v>0</v>
      </c>
      <c r="R16" s="186">
        <f>SUMIFS(BKE!$F:$F,BKE!$C:$C,'nguyen vat lieu kho'!$A:$A,BKE!$B:$B,'nguyen vat lieu kho'!R$3)</f>
        <v>0</v>
      </c>
      <c r="S16" s="186">
        <f>SUMIFS(BKE!$F:$F,BKE!$C:$C,'nguyen vat lieu kho'!$A:$A,BKE!$B:$B,'nguyen vat lieu kho'!S$3)</f>
        <v>0</v>
      </c>
      <c r="T16" s="186">
        <f>SUMIFS(BKE!$F:$F,BKE!$C:$C,'nguyen vat lieu kho'!$A:$A,BKE!$B:$B,'nguyen vat lieu kho'!T$3)</f>
        <v>0</v>
      </c>
      <c r="U16" s="186">
        <f>SUMIFS(BKE!$F:$F,BKE!$C:$C,'nguyen vat lieu kho'!$A:$A,BKE!$B:$B,'nguyen vat lieu kho'!U$3)</f>
        <v>0</v>
      </c>
      <c r="V16" s="186">
        <f>SUMIFS(BKE!$F:$F,BKE!$C:$C,'nguyen vat lieu kho'!$A:$A,BKE!$B:$B,'nguyen vat lieu kho'!V$3)</f>
        <v>0</v>
      </c>
      <c r="W16" s="186">
        <f>SUMIFS(BKE!$F:$F,BKE!$C:$C,'nguyen vat lieu kho'!$A:$A,BKE!$B:$B,'nguyen vat lieu kho'!W$3)</f>
        <v>0</v>
      </c>
      <c r="X16" s="186">
        <f>SUMIFS(BKE!$F:$F,BKE!$C:$C,'nguyen vat lieu kho'!$A:$A,BKE!$B:$B,'nguyen vat lieu kho'!X$3)</f>
        <v>0</v>
      </c>
      <c r="Y16" s="186">
        <f>SUMIFS(BKE!$F:$F,BKE!$C:$C,'nguyen vat lieu kho'!$A:$A,BKE!$B:$B,'nguyen vat lieu kho'!Y$3)</f>
        <v>0</v>
      </c>
      <c r="Z16" s="186">
        <f>SUMIFS(BKE!$F:$F,BKE!$C:$C,'nguyen vat lieu kho'!$A:$A,BKE!$B:$B,'nguyen vat lieu kho'!Z$3)</f>
        <v>0</v>
      </c>
      <c r="AA16" s="186">
        <f>SUMIFS(BKE!$F:$F,BKE!$C:$C,'nguyen vat lieu kho'!$A:$A,BKE!$B:$B,'nguyen vat lieu kho'!AA$3)</f>
        <v>0</v>
      </c>
      <c r="AB16" s="186">
        <f>SUMIFS(BKE!$F:$F,BKE!$C:$C,'nguyen vat lieu kho'!$A:$A,BKE!$B:$B,'nguyen vat lieu kho'!AB$3)</f>
        <v>0</v>
      </c>
      <c r="AC16" s="186">
        <f>SUMIFS(BKE!$F:$F,BKE!$C:$C,'nguyen vat lieu kho'!$A:$A,BKE!$B:$B,'nguyen vat lieu kho'!AC$3)</f>
        <v>0</v>
      </c>
      <c r="AD16" s="186">
        <f>SUMIFS(BKE!$F:$F,BKE!$C:$C,'nguyen vat lieu kho'!$A:$A,BKE!$B:$B,'nguyen vat lieu kho'!AD$3)</f>
        <v>0</v>
      </c>
      <c r="AE16" s="186">
        <f>SUMIFS(BKE!$F:$F,BKE!$C:$C,'nguyen vat lieu kho'!$A:$A,BKE!$B:$B,'nguyen vat lieu kho'!AE$3)</f>
        <v>0</v>
      </c>
      <c r="AF16" s="186">
        <f>SUMIFS(BKE!$F:$F,BKE!$C:$C,'nguyen vat lieu kho'!$A:$A,BKE!$B:$B,'nguyen vat lieu kho'!AF$3)</f>
        <v>0</v>
      </c>
      <c r="AG16" s="186">
        <f>SUMIFS(BKE!$F:$F,BKE!$C:$C,'nguyen vat lieu kho'!$A:$A,BKE!$B:$B,'nguyen vat lieu kho'!AG$3)</f>
        <v>0</v>
      </c>
      <c r="AH16" s="186">
        <f>SUMIFS(BKE!$F:$F,BKE!$C:$C,'nguyen vat lieu kho'!$A:$A,BKE!$B:$B,'nguyen vat lieu kho'!AH$3)</f>
        <v>0</v>
      </c>
      <c r="AI16" s="186">
        <f>SUMIFS(BKE!$F:$F,BKE!$C:$C,'nguyen vat lieu kho'!$A:$A,BKE!$B:$B,'nguyen vat lieu kho'!AI$3)</f>
        <v>0</v>
      </c>
      <c r="AJ16" s="186">
        <f>SUMIFS(BKE!$F:$F,BKE!$C:$C,'nguyen vat lieu kho'!$A:$A,BKE!$B:$B,'nguyen vat lieu kho'!AJ$3)</f>
        <v>0</v>
      </c>
      <c r="AK16" s="186">
        <f>SUMIFS(BKE!$F:$F,BKE!$C:$C,'nguyen vat lieu kho'!$A:$A,BKE!$B:$B,'nguyen vat lieu kho'!AK$3)</f>
        <v>0</v>
      </c>
      <c r="AL16" s="186">
        <f>SUMIFS(BKE!$F:$F,BKE!$C:$C,'nguyen vat lieu kho'!$A:$A,BKE!$B:$B,'nguyen vat lieu kho'!AL$3)</f>
        <v>0</v>
      </c>
      <c r="AM16" s="186">
        <f>SUMIFS(BKE!$F:$F,BKE!$C:$C,'nguyen vat lieu kho'!$A:$A,BKE!$B:$B,'nguyen vat lieu kho'!AM$3)</f>
        <v>0</v>
      </c>
      <c r="AN16" s="186">
        <f>SUMIFS(BKE!$F:$F,BKE!$C:$C,'nguyen vat lieu kho'!$A:$A,BKE!$B:$B,'nguyen vat lieu kho'!AN$3)</f>
        <v>0</v>
      </c>
      <c r="AO16" s="186">
        <f>SUMIFS(BKE!$F:$F,BKE!$C:$C,'nguyen vat lieu kho'!$A:$A,BKE!$B:$B,'nguyen vat lieu kho'!AO$3)</f>
        <v>0</v>
      </c>
      <c r="AP16" s="186">
        <f>SUMIFS(BKE!$F:$F,BKE!$C:$C,'nguyen vat lieu kho'!$A:$A,BKE!$B:$B,'nguyen vat lieu kho'!AP$3)</f>
        <v>0</v>
      </c>
      <c r="AQ16" s="186">
        <f>SUMIFS(BKE!$F:$F,BKE!$C:$C,'nguyen vat lieu kho'!$A:$A,BKE!$B:$B,'nguyen vat lieu kho'!AQ$3)</f>
        <v>0</v>
      </c>
    </row>
    <row r="17" spans="1:43" s="120" customFormat="1" ht="25.5" customHeight="1">
      <c r="A17" s="6" t="s">
        <v>129</v>
      </c>
      <c r="B17" s="131" t="s">
        <v>130</v>
      </c>
      <c r="C17" s="124" t="s">
        <v>4</v>
      </c>
      <c r="D17" s="125">
        <v>202082</v>
      </c>
      <c r="E17" s="130">
        <v>1</v>
      </c>
      <c r="F17" s="126">
        <f t="shared" si="2"/>
        <v>202082</v>
      </c>
      <c r="G17" s="127">
        <f t="shared" si="3"/>
        <v>0</v>
      </c>
      <c r="H17" s="128">
        <f t="shared" si="4"/>
        <v>0</v>
      </c>
      <c r="I17" s="129">
        <f t="shared" si="5"/>
        <v>1</v>
      </c>
      <c r="J17" s="129">
        <f t="shared" si="6"/>
        <v>202082</v>
      </c>
      <c r="K17" s="130"/>
      <c r="L17" s="124">
        <f t="shared" si="1"/>
        <v>0</v>
      </c>
      <c r="M17" s="186">
        <f>SUMIFS(BKE!$F:$F,BKE!$C:$C,'nguyen vat lieu kho'!$A:$A,BKE!$B:$B,'nguyen vat lieu kho'!M$3)</f>
        <v>0</v>
      </c>
      <c r="N17" s="186">
        <f>SUMIFS(BKE!$F:$F,BKE!$C:$C,'nguyen vat lieu kho'!$A:$A,BKE!$B:$B,'nguyen vat lieu kho'!N$3)</f>
        <v>0</v>
      </c>
      <c r="O17" s="186">
        <f>SUMIFS(BKE!$F:$F,BKE!$C:$C,'nguyen vat lieu kho'!$A:$A,BKE!$B:$B,'nguyen vat lieu kho'!O$3)</f>
        <v>0</v>
      </c>
      <c r="P17" s="186">
        <f>SUMIFS(BKE!$F:$F,BKE!$C:$C,'nguyen vat lieu kho'!$A:$A,BKE!$B:$B,'nguyen vat lieu kho'!P$3)</f>
        <v>0</v>
      </c>
      <c r="Q17" s="186">
        <f>SUMIFS(BKE!$F:$F,BKE!$C:$C,'nguyen vat lieu kho'!$A:$A,BKE!$B:$B,'nguyen vat lieu kho'!Q$3)</f>
        <v>0</v>
      </c>
      <c r="R17" s="186">
        <f>SUMIFS(BKE!$F:$F,BKE!$C:$C,'nguyen vat lieu kho'!$A:$A,BKE!$B:$B,'nguyen vat lieu kho'!R$3)</f>
        <v>0</v>
      </c>
      <c r="S17" s="186">
        <f>SUMIFS(BKE!$F:$F,BKE!$C:$C,'nguyen vat lieu kho'!$A:$A,BKE!$B:$B,'nguyen vat lieu kho'!S$3)</f>
        <v>0</v>
      </c>
      <c r="T17" s="186">
        <f>SUMIFS(BKE!$F:$F,BKE!$C:$C,'nguyen vat lieu kho'!$A:$A,BKE!$B:$B,'nguyen vat lieu kho'!T$3)</f>
        <v>0</v>
      </c>
      <c r="U17" s="186">
        <f>SUMIFS(BKE!$F:$F,BKE!$C:$C,'nguyen vat lieu kho'!$A:$A,BKE!$B:$B,'nguyen vat lieu kho'!U$3)</f>
        <v>0</v>
      </c>
      <c r="V17" s="186">
        <f>SUMIFS(BKE!$F:$F,BKE!$C:$C,'nguyen vat lieu kho'!$A:$A,BKE!$B:$B,'nguyen vat lieu kho'!V$3)</f>
        <v>0</v>
      </c>
      <c r="W17" s="186">
        <f>SUMIFS(BKE!$F:$F,BKE!$C:$C,'nguyen vat lieu kho'!$A:$A,BKE!$B:$B,'nguyen vat lieu kho'!W$3)</f>
        <v>0</v>
      </c>
      <c r="X17" s="186">
        <f>SUMIFS(BKE!$F:$F,BKE!$C:$C,'nguyen vat lieu kho'!$A:$A,BKE!$B:$B,'nguyen vat lieu kho'!X$3)</f>
        <v>0</v>
      </c>
      <c r="Y17" s="186">
        <f>SUMIFS(BKE!$F:$F,BKE!$C:$C,'nguyen vat lieu kho'!$A:$A,BKE!$B:$B,'nguyen vat lieu kho'!Y$3)</f>
        <v>0</v>
      </c>
      <c r="Z17" s="186">
        <f>SUMIFS(BKE!$F:$F,BKE!$C:$C,'nguyen vat lieu kho'!$A:$A,BKE!$B:$B,'nguyen vat lieu kho'!Z$3)</f>
        <v>0</v>
      </c>
      <c r="AA17" s="186">
        <f>SUMIFS(BKE!$F:$F,BKE!$C:$C,'nguyen vat lieu kho'!$A:$A,BKE!$B:$B,'nguyen vat lieu kho'!AA$3)</f>
        <v>0</v>
      </c>
      <c r="AB17" s="186">
        <f>SUMIFS(BKE!$F:$F,BKE!$C:$C,'nguyen vat lieu kho'!$A:$A,BKE!$B:$B,'nguyen vat lieu kho'!AB$3)</f>
        <v>0</v>
      </c>
      <c r="AC17" s="186">
        <f>SUMIFS(BKE!$F:$F,BKE!$C:$C,'nguyen vat lieu kho'!$A:$A,BKE!$B:$B,'nguyen vat lieu kho'!AC$3)</f>
        <v>0</v>
      </c>
      <c r="AD17" s="186">
        <f>SUMIFS(BKE!$F:$F,BKE!$C:$C,'nguyen vat lieu kho'!$A:$A,BKE!$B:$B,'nguyen vat lieu kho'!AD$3)</f>
        <v>0</v>
      </c>
      <c r="AE17" s="186">
        <f>SUMIFS(BKE!$F:$F,BKE!$C:$C,'nguyen vat lieu kho'!$A:$A,BKE!$B:$B,'nguyen vat lieu kho'!AE$3)</f>
        <v>0</v>
      </c>
      <c r="AF17" s="186">
        <f>SUMIFS(BKE!$F:$F,BKE!$C:$C,'nguyen vat lieu kho'!$A:$A,BKE!$B:$B,'nguyen vat lieu kho'!AF$3)</f>
        <v>0</v>
      </c>
      <c r="AG17" s="186">
        <f>SUMIFS(BKE!$F:$F,BKE!$C:$C,'nguyen vat lieu kho'!$A:$A,BKE!$B:$B,'nguyen vat lieu kho'!AG$3)</f>
        <v>0</v>
      </c>
      <c r="AH17" s="186">
        <f>SUMIFS(BKE!$F:$F,BKE!$C:$C,'nguyen vat lieu kho'!$A:$A,BKE!$B:$B,'nguyen vat lieu kho'!AH$3)</f>
        <v>0</v>
      </c>
      <c r="AI17" s="186">
        <f>SUMIFS(BKE!$F:$F,BKE!$C:$C,'nguyen vat lieu kho'!$A:$A,BKE!$B:$B,'nguyen vat lieu kho'!AI$3)</f>
        <v>0</v>
      </c>
      <c r="AJ17" s="186">
        <f>SUMIFS(BKE!$F:$F,BKE!$C:$C,'nguyen vat lieu kho'!$A:$A,BKE!$B:$B,'nguyen vat lieu kho'!AJ$3)</f>
        <v>0</v>
      </c>
      <c r="AK17" s="186">
        <f>SUMIFS(BKE!$F:$F,BKE!$C:$C,'nguyen vat lieu kho'!$A:$A,BKE!$B:$B,'nguyen vat lieu kho'!AK$3)</f>
        <v>0</v>
      </c>
      <c r="AL17" s="186">
        <f>SUMIFS(BKE!$F:$F,BKE!$C:$C,'nguyen vat lieu kho'!$A:$A,BKE!$B:$B,'nguyen vat lieu kho'!AL$3)</f>
        <v>0</v>
      </c>
      <c r="AM17" s="186">
        <f>SUMIFS(BKE!$F:$F,BKE!$C:$C,'nguyen vat lieu kho'!$A:$A,BKE!$B:$B,'nguyen vat lieu kho'!AM$3)</f>
        <v>0</v>
      </c>
      <c r="AN17" s="186">
        <f>SUMIFS(BKE!$F:$F,BKE!$C:$C,'nguyen vat lieu kho'!$A:$A,BKE!$B:$B,'nguyen vat lieu kho'!AN$3)</f>
        <v>0</v>
      </c>
      <c r="AO17" s="186">
        <f>SUMIFS(BKE!$F:$F,BKE!$C:$C,'nguyen vat lieu kho'!$A:$A,BKE!$B:$B,'nguyen vat lieu kho'!AO$3)</f>
        <v>0</v>
      </c>
      <c r="AP17" s="186">
        <f>SUMIFS(BKE!$F:$F,BKE!$C:$C,'nguyen vat lieu kho'!$A:$A,BKE!$B:$B,'nguyen vat lieu kho'!AP$3)</f>
        <v>0</v>
      </c>
      <c r="AQ17" s="186">
        <f>SUMIFS(BKE!$F:$F,BKE!$C:$C,'nguyen vat lieu kho'!$A:$A,BKE!$B:$B,'nguyen vat lieu kho'!AQ$3)</f>
        <v>0</v>
      </c>
    </row>
    <row r="18" spans="1:43" s="120" customFormat="1" ht="25.5" customHeight="1">
      <c r="A18" s="6" t="s">
        <v>127</v>
      </c>
      <c r="B18" s="131" t="s">
        <v>128</v>
      </c>
      <c r="C18" s="124" t="s">
        <v>4</v>
      </c>
      <c r="D18" s="125">
        <f>VLOOKUP(A18,BKE!C449:H838,5,0)</f>
        <v>101664</v>
      </c>
      <c r="E18" s="130">
        <v>0.5</v>
      </c>
      <c r="F18" s="126">
        <f t="shared" si="2"/>
        <v>50832</v>
      </c>
      <c r="G18" s="127">
        <f t="shared" si="3"/>
        <v>12.5</v>
      </c>
      <c r="H18" s="128">
        <f t="shared" si="4"/>
        <v>1270800</v>
      </c>
      <c r="I18" s="129">
        <f t="shared" si="5"/>
        <v>10.5</v>
      </c>
      <c r="J18" s="129">
        <f t="shared" si="6"/>
        <v>1067472</v>
      </c>
      <c r="K18" s="130">
        <v>2.5</v>
      </c>
      <c r="L18" s="124">
        <f t="shared" si="1"/>
        <v>254160</v>
      </c>
      <c r="M18" s="186">
        <f>SUMIFS(BKE!$F:$F,BKE!$C:$C,'nguyen vat lieu kho'!$A:$A,BKE!$B:$B,'nguyen vat lieu kho'!M$3)</f>
        <v>2.5</v>
      </c>
      <c r="N18" s="186">
        <f>SUMIFS(BKE!$F:$F,BKE!$C:$C,'nguyen vat lieu kho'!$A:$A,BKE!$B:$B,'nguyen vat lieu kho'!N$3)</f>
        <v>0</v>
      </c>
      <c r="O18" s="186">
        <f>SUMIFS(BKE!$F:$F,BKE!$C:$C,'nguyen vat lieu kho'!$A:$A,BKE!$B:$B,'nguyen vat lieu kho'!O$3)</f>
        <v>0</v>
      </c>
      <c r="P18" s="186">
        <f>SUMIFS(BKE!$F:$F,BKE!$C:$C,'nguyen vat lieu kho'!$A:$A,BKE!$B:$B,'nguyen vat lieu kho'!P$3)</f>
        <v>0</v>
      </c>
      <c r="Q18" s="186">
        <f>SUMIFS(BKE!$F:$F,BKE!$C:$C,'nguyen vat lieu kho'!$A:$A,BKE!$B:$B,'nguyen vat lieu kho'!Q$3)</f>
        <v>0</v>
      </c>
      <c r="R18" s="186">
        <f>SUMIFS(BKE!$F:$F,BKE!$C:$C,'nguyen vat lieu kho'!$A:$A,BKE!$B:$B,'nguyen vat lieu kho'!R$3)</f>
        <v>0</v>
      </c>
      <c r="S18" s="186">
        <f>SUMIFS(BKE!$F:$F,BKE!$C:$C,'nguyen vat lieu kho'!$A:$A,BKE!$B:$B,'nguyen vat lieu kho'!S$3)</f>
        <v>0</v>
      </c>
      <c r="T18" s="186">
        <f>SUMIFS(BKE!$F:$F,BKE!$C:$C,'nguyen vat lieu kho'!$A:$A,BKE!$B:$B,'nguyen vat lieu kho'!T$3)</f>
        <v>2.5</v>
      </c>
      <c r="U18" s="186">
        <f>SUMIFS(BKE!$F:$F,BKE!$C:$C,'nguyen vat lieu kho'!$A:$A,BKE!$B:$B,'nguyen vat lieu kho'!U$3)</f>
        <v>0</v>
      </c>
      <c r="V18" s="186">
        <f>SUMIFS(BKE!$F:$F,BKE!$C:$C,'nguyen vat lieu kho'!$A:$A,BKE!$B:$B,'nguyen vat lieu kho'!V$3)</f>
        <v>0</v>
      </c>
      <c r="W18" s="186">
        <f>SUMIFS(BKE!$F:$F,BKE!$C:$C,'nguyen vat lieu kho'!$A:$A,BKE!$B:$B,'nguyen vat lieu kho'!W$3)</f>
        <v>0</v>
      </c>
      <c r="X18" s="186">
        <f>SUMIFS(BKE!$F:$F,BKE!$C:$C,'nguyen vat lieu kho'!$A:$A,BKE!$B:$B,'nguyen vat lieu kho'!X$3)</f>
        <v>0</v>
      </c>
      <c r="Y18" s="186">
        <f>SUMIFS(BKE!$F:$F,BKE!$C:$C,'nguyen vat lieu kho'!$A:$A,BKE!$B:$B,'nguyen vat lieu kho'!Y$3)</f>
        <v>0</v>
      </c>
      <c r="Z18" s="186">
        <f>SUMIFS(BKE!$F:$F,BKE!$C:$C,'nguyen vat lieu kho'!$A:$A,BKE!$B:$B,'nguyen vat lieu kho'!Z$3)</f>
        <v>0</v>
      </c>
      <c r="AA18" s="186">
        <f>SUMIFS(BKE!$F:$F,BKE!$C:$C,'nguyen vat lieu kho'!$A:$A,BKE!$B:$B,'nguyen vat lieu kho'!AA$3)</f>
        <v>2.5</v>
      </c>
      <c r="AB18" s="186">
        <f>SUMIFS(BKE!$F:$F,BKE!$C:$C,'nguyen vat lieu kho'!$A:$A,BKE!$B:$B,'nguyen vat lieu kho'!AB$3)</f>
        <v>0</v>
      </c>
      <c r="AC18" s="186">
        <f>SUMIFS(BKE!$F:$F,BKE!$C:$C,'nguyen vat lieu kho'!$A:$A,BKE!$B:$B,'nguyen vat lieu kho'!AC$3)</f>
        <v>0</v>
      </c>
      <c r="AD18" s="186">
        <f>SUMIFS(BKE!$F:$F,BKE!$C:$C,'nguyen vat lieu kho'!$A:$A,BKE!$B:$B,'nguyen vat lieu kho'!AD$3)</f>
        <v>0</v>
      </c>
      <c r="AE18" s="186">
        <f>SUMIFS(BKE!$F:$F,BKE!$C:$C,'nguyen vat lieu kho'!$A:$A,BKE!$B:$B,'nguyen vat lieu kho'!AE$3)</f>
        <v>0</v>
      </c>
      <c r="AF18" s="186">
        <f>SUMIFS(BKE!$F:$F,BKE!$C:$C,'nguyen vat lieu kho'!$A:$A,BKE!$B:$B,'nguyen vat lieu kho'!AF$3)</f>
        <v>0</v>
      </c>
      <c r="AG18" s="186">
        <f>SUMIFS(BKE!$F:$F,BKE!$C:$C,'nguyen vat lieu kho'!$A:$A,BKE!$B:$B,'nguyen vat lieu kho'!AG$3)</f>
        <v>0</v>
      </c>
      <c r="AH18" s="186">
        <f>SUMIFS(BKE!$F:$F,BKE!$C:$C,'nguyen vat lieu kho'!$A:$A,BKE!$B:$B,'nguyen vat lieu kho'!AH$3)</f>
        <v>2.5</v>
      </c>
      <c r="AI18" s="186">
        <f>SUMIFS(BKE!$F:$F,BKE!$C:$C,'nguyen vat lieu kho'!$A:$A,BKE!$B:$B,'nguyen vat lieu kho'!AI$3)</f>
        <v>0</v>
      </c>
      <c r="AJ18" s="186">
        <f>SUMIFS(BKE!$F:$F,BKE!$C:$C,'nguyen vat lieu kho'!$A:$A,BKE!$B:$B,'nguyen vat lieu kho'!AJ$3)</f>
        <v>0</v>
      </c>
      <c r="AK18" s="186">
        <f>SUMIFS(BKE!$F:$F,BKE!$C:$C,'nguyen vat lieu kho'!$A:$A,BKE!$B:$B,'nguyen vat lieu kho'!AK$3)</f>
        <v>0</v>
      </c>
      <c r="AL18" s="186">
        <f>SUMIFS(BKE!$F:$F,BKE!$C:$C,'nguyen vat lieu kho'!$A:$A,BKE!$B:$B,'nguyen vat lieu kho'!AL$3)</f>
        <v>0</v>
      </c>
      <c r="AM18" s="186">
        <f>SUMIFS(BKE!$F:$F,BKE!$C:$C,'nguyen vat lieu kho'!$A:$A,BKE!$B:$B,'nguyen vat lieu kho'!AM$3)</f>
        <v>0</v>
      </c>
      <c r="AN18" s="186">
        <f>SUMIFS(BKE!$F:$F,BKE!$C:$C,'nguyen vat lieu kho'!$A:$A,BKE!$B:$B,'nguyen vat lieu kho'!AN$3)</f>
        <v>0</v>
      </c>
      <c r="AO18" s="186">
        <f>SUMIFS(BKE!$F:$F,BKE!$C:$C,'nguyen vat lieu kho'!$A:$A,BKE!$B:$B,'nguyen vat lieu kho'!AO$3)</f>
        <v>2.5</v>
      </c>
      <c r="AP18" s="186">
        <f>SUMIFS(BKE!$F:$F,BKE!$C:$C,'nguyen vat lieu kho'!$A:$A,BKE!$B:$B,'nguyen vat lieu kho'!AP$3)</f>
        <v>0</v>
      </c>
      <c r="AQ18" s="186">
        <f>SUMIFS(BKE!$F:$F,BKE!$C:$C,'nguyen vat lieu kho'!$A:$A,BKE!$B:$B,'nguyen vat lieu kho'!AQ$3)</f>
        <v>0</v>
      </c>
    </row>
    <row r="19" spans="1:43" s="120" customFormat="1" ht="25.5" customHeight="1">
      <c r="A19" s="9" t="s">
        <v>798</v>
      </c>
      <c r="B19" s="9" t="s">
        <v>190</v>
      </c>
      <c r="C19" s="9" t="s">
        <v>4</v>
      </c>
      <c r="D19" s="125">
        <v>72058</v>
      </c>
      <c r="E19" s="130">
        <v>2</v>
      </c>
      <c r="F19" s="126">
        <f t="shared" si="2"/>
        <v>144116</v>
      </c>
      <c r="G19" s="127">
        <f t="shared" si="3"/>
        <v>0</v>
      </c>
      <c r="H19" s="128">
        <f t="shared" si="4"/>
        <v>0</v>
      </c>
      <c r="I19" s="129">
        <f t="shared" si="5"/>
        <v>2</v>
      </c>
      <c r="J19" s="129">
        <f t="shared" si="6"/>
        <v>144116</v>
      </c>
      <c r="K19" s="130"/>
      <c r="L19" s="124">
        <f t="shared" si="1"/>
        <v>0</v>
      </c>
      <c r="M19" s="186">
        <f>SUMIFS(BKE!$F:$F,BKE!$C:$C,'nguyen vat lieu kho'!$A:$A,BKE!$B:$B,'nguyen vat lieu kho'!M$3)</f>
        <v>0</v>
      </c>
      <c r="N19" s="186">
        <f>SUMIFS(BKE!$F:$F,BKE!$C:$C,'nguyen vat lieu kho'!$A:$A,BKE!$B:$B,'nguyen vat lieu kho'!N$3)</f>
        <v>0</v>
      </c>
      <c r="O19" s="186">
        <f>SUMIFS(BKE!$F:$F,BKE!$C:$C,'nguyen vat lieu kho'!$A:$A,BKE!$B:$B,'nguyen vat lieu kho'!O$3)</f>
        <v>0</v>
      </c>
      <c r="P19" s="186">
        <f>SUMIFS(BKE!$F:$F,BKE!$C:$C,'nguyen vat lieu kho'!$A:$A,BKE!$B:$B,'nguyen vat lieu kho'!P$3)</f>
        <v>0</v>
      </c>
      <c r="Q19" s="186">
        <f>SUMIFS(BKE!$F:$F,BKE!$C:$C,'nguyen vat lieu kho'!$A:$A,BKE!$B:$B,'nguyen vat lieu kho'!Q$3)</f>
        <v>0</v>
      </c>
      <c r="R19" s="186">
        <f>SUMIFS(BKE!$F:$F,BKE!$C:$C,'nguyen vat lieu kho'!$A:$A,BKE!$B:$B,'nguyen vat lieu kho'!R$3)</f>
        <v>0</v>
      </c>
      <c r="S19" s="186">
        <f>SUMIFS(BKE!$F:$F,BKE!$C:$C,'nguyen vat lieu kho'!$A:$A,BKE!$B:$B,'nguyen vat lieu kho'!S$3)</f>
        <v>0</v>
      </c>
      <c r="T19" s="186">
        <f>SUMIFS(BKE!$F:$F,BKE!$C:$C,'nguyen vat lieu kho'!$A:$A,BKE!$B:$B,'nguyen vat lieu kho'!T$3)</f>
        <v>0</v>
      </c>
      <c r="U19" s="186">
        <f>SUMIFS(BKE!$F:$F,BKE!$C:$C,'nguyen vat lieu kho'!$A:$A,BKE!$B:$B,'nguyen vat lieu kho'!U$3)</f>
        <v>0</v>
      </c>
      <c r="V19" s="186">
        <f>SUMIFS(BKE!$F:$F,BKE!$C:$C,'nguyen vat lieu kho'!$A:$A,BKE!$B:$B,'nguyen vat lieu kho'!V$3)</f>
        <v>0</v>
      </c>
      <c r="W19" s="186">
        <f>SUMIFS(BKE!$F:$F,BKE!$C:$C,'nguyen vat lieu kho'!$A:$A,BKE!$B:$B,'nguyen vat lieu kho'!W$3)</f>
        <v>0</v>
      </c>
      <c r="X19" s="186">
        <f>SUMIFS(BKE!$F:$F,BKE!$C:$C,'nguyen vat lieu kho'!$A:$A,BKE!$B:$B,'nguyen vat lieu kho'!X$3)</f>
        <v>0</v>
      </c>
      <c r="Y19" s="186">
        <f>SUMIFS(BKE!$F:$F,BKE!$C:$C,'nguyen vat lieu kho'!$A:$A,BKE!$B:$B,'nguyen vat lieu kho'!Y$3)</f>
        <v>0</v>
      </c>
      <c r="Z19" s="186">
        <f>SUMIFS(BKE!$F:$F,BKE!$C:$C,'nguyen vat lieu kho'!$A:$A,BKE!$B:$B,'nguyen vat lieu kho'!Z$3)</f>
        <v>0</v>
      </c>
      <c r="AA19" s="186">
        <f>SUMIFS(BKE!$F:$F,BKE!$C:$C,'nguyen vat lieu kho'!$A:$A,BKE!$B:$B,'nguyen vat lieu kho'!AA$3)</f>
        <v>0</v>
      </c>
      <c r="AB19" s="186">
        <f>SUMIFS(BKE!$F:$F,BKE!$C:$C,'nguyen vat lieu kho'!$A:$A,BKE!$B:$B,'nguyen vat lieu kho'!AB$3)</f>
        <v>0</v>
      </c>
      <c r="AC19" s="186">
        <f>SUMIFS(BKE!$F:$F,BKE!$C:$C,'nguyen vat lieu kho'!$A:$A,BKE!$B:$B,'nguyen vat lieu kho'!AC$3)</f>
        <v>0</v>
      </c>
      <c r="AD19" s="186">
        <f>SUMIFS(BKE!$F:$F,BKE!$C:$C,'nguyen vat lieu kho'!$A:$A,BKE!$B:$B,'nguyen vat lieu kho'!AD$3)</f>
        <v>0</v>
      </c>
      <c r="AE19" s="186">
        <f>SUMIFS(BKE!$F:$F,BKE!$C:$C,'nguyen vat lieu kho'!$A:$A,BKE!$B:$B,'nguyen vat lieu kho'!AE$3)</f>
        <v>0</v>
      </c>
      <c r="AF19" s="186">
        <f>SUMIFS(BKE!$F:$F,BKE!$C:$C,'nguyen vat lieu kho'!$A:$A,BKE!$B:$B,'nguyen vat lieu kho'!AF$3)</f>
        <v>0</v>
      </c>
      <c r="AG19" s="186">
        <f>SUMIFS(BKE!$F:$F,BKE!$C:$C,'nguyen vat lieu kho'!$A:$A,BKE!$B:$B,'nguyen vat lieu kho'!AG$3)</f>
        <v>0</v>
      </c>
      <c r="AH19" s="186">
        <f>SUMIFS(BKE!$F:$F,BKE!$C:$C,'nguyen vat lieu kho'!$A:$A,BKE!$B:$B,'nguyen vat lieu kho'!AH$3)</f>
        <v>0</v>
      </c>
      <c r="AI19" s="186">
        <f>SUMIFS(BKE!$F:$F,BKE!$C:$C,'nguyen vat lieu kho'!$A:$A,BKE!$B:$B,'nguyen vat lieu kho'!AI$3)</f>
        <v>0</v>
      </c>
      <c r="AJ19" s="186">
        <f>SUMIFS(BKE!$F:$F,BKE!$C:$C,'nguyen vat lieu kho'!$A:$A,BKE!$B:$B,'nguyen vat lieu kho'!AJ$3)</f>
        <v>0</v>
      </c>
      <c r="AK19" s="186">
        <f>SUMIFS(BKE!$F:$F,BKE!$C:$C,'nguyen vat lieu kho'!$A:$A,BKE!$B:$B,'nguyen vat lieu kho'!AK$3)</f>
        <v>0</v>
      </c>
      <c r="AL19" s="186">
        <f>SUMIFS(BKE!$F:$F,BKE!$C:$C,'nguyen vat lieu kho'!$A:$A,BKE!$B:$B,'nguyen vat lieu kho'!AL$3)</f>
        <v>0</v>
      </c>
      <c r="AM19" s="186">
        <f>SUMIFS(BKE!$F:$F,BKE!$C:$C,'nguyen vat lieu kho'!$A:$A,BKE!$B:$B,'nguyen vat lieu kho'!AM$3)</f>
        <v>0</v>
      </c>
      <c r="AN19" s="186">
        <f>SUMIFS(BKE!$F:$F,BKE!$C:$C,'nguyen vat lieu kho'!$A:$A,BKE!$B:$B,'nguyen vat lieu kho'!AN$3)</f>
        <v>0</v>
      </c>
      <c r="AO19" s="186">
        <f>SUMIFS(BKE!$F:$F,BKE!$C:$C,'nguyen vat lieu kho'!$A:$A,BKE!$B:$B,'nguyen vat lieu kho'!AO$3)</f>
        <v>0</v>
      </c>
      <c r="AP19" s="186">
        <f>SUMIFS(BKE!$F:$F,BKE!$C:$C,'nguyen vat lieu kho'!$A:$A,BKE!$B:$B,'nguyen vat lieu kho'!AP$3)</f>
        <v>0</v>
      </c>
      <c r="AQ19" s="186">
        <f>SUMIFS(BKE!$F:$F,BKE!$C:$C,'nguyen vat lieu kho'!$A:$A,BKE!$B:$B,'nguyen vat lieu kho'!AQ$3)</f>
        <v>0</v>
      </c>
    </row>
    <row r="20" spans="1:43" s="120" customFormat="1" ht="25.5" customHeight="1">
      <c r="A20" s="6">
        <v>30701001</v>
      </c>
      <c r="B20" s="131" t="s">
        <v>119</v>
      </c>
      <c r="C20" s="124" t="s">
        <v>4</v>
      </c>
      <c r="D20" s="125">
        <f>VLOOKUP(A20,BKE!C451:H840,5,0)</f>
        <v>485554.16666666669</v>
      </c>
      <c r="E20" s="130">
        <v>1.1000000000000001</v>
      </c>
      <c r="F20" s="126">
        <f t="shared" si="2"/>
        <v>534109.58333333337</v>
      </c>
      <c r="G20" s="127">
        <f t="shared" si="3"/>
        <v>18</v>
      </c>
      <c r="H20" s="128">
        <f t="shared" si="4"/>
        <v>8739975</v>
      </c>
      <c r="I20" s="129">
        <f t="shared" si="5"/>
        <v>13.3</v>
      </c>
      <c r="J20" s="129">
        <f t="shared" si="6"/>
        <v>6457870.4166666679</v>
      </c>
      <c r="K20" s="130">
        <v>5.8</v>
      </c>
      <c r="L20" s="124">
        <f t="shared" si="1"/>
        <v>2816214.1666666665</v>
      </c>
      <c r="M20" s="186">
        <f>SUMIFS(BKE!$F:$F,BKE!$C:$C,'nguyen vat lieu kho'!$A:$A,BKE!$B:$B,'nguyen vat lieu kho'!M$3)</f>
        <v>3</v>
      </c>
      <c r="N20" s="186">
        <f>SUMIFS(BKE!$F:$F,BKE!$C:$C,'nguyen vat lieu kho'!$A:$A,BKE!$B:$B,'nguyen vat lieu kho'!N$3)</f>
        <v>0</v>
      </c>
      <c r="O20" s="186">
        <f>SUMIFS(BKE!$F:$F,BKE!$C:$C,'nguyen vat lieu kho'!$A:$A,BKE!$B:$B,'nguyen vat lieu kho'!O$3)</f>
        <v>0</v>
      </c>
      <c r="P20" s="186">
        <f>SUMIFS(BKE!$F:$F,BKE!$C:$C,'nguyen vat lieu kho'!$A:$A,BKE!$B:$B,'nguyen vat lieu kho'!P$3)</f>
        <v>0</v>
      </c>
      <c r="Q20" s="186">
        <f>SUMIFS(BKE!$F:$F,BKE!$C:$C,'nguyen vat lieu kho'!$A:$A,BKE!$B:$B,'nguyen vat lieu kho'!Q$3)</f>
        <v>0</v>
      </c>
      <c r="R20" s="186">
        <f>SUMIFS(BKE!$F:$F,BKE!$C:$C,'nguyen vat lieu kho'!$A:$A,BKE!$B:$B,'nguyen vat lieu kho'!R$3)</f>
        <v>0</v>
      </c>
      <c r="S20" s="186">
        <f>SUMIFS(BKE!$F:$F,BKE!$C:$C,'nguyen vat lieu kho'!$A:$A,BKE!$B:$B,'nguyen vat lieu kho'!S$3)</f>
        <v>0</v>
      </c>
      <c r="T20" s="186">
        <f>SUMIFS(BKE!$F:$F,BKE!$C:$C,'nguyen vat lieu kho'!$A:$A,BKE!$B:$B,'nguyen vat lieu kho'!T$3)</f>
        <v>4</v>
      </c>
      <c r="U20" s="186">
        <f>SUMIFS(BKE!$F:$F,BKE!$C:$C,'nguyen vat lieu kho'!$A:$A,BKE!$B:$B,'nguyen vat lieu kho'!U$3)</f>
        <v>0</v>
      </c>
      <c r="V20" s="186">
        <f>SUMIFS(BKE!$F:$F,BKE!$C:$C,'nguyen vat lieu kho'!$A:$A,BKE!$B:$B,'nguyen vat lieu kho'!V$3)</f>
        <v>0</v>
      </c>
      <c r="W20" s="186">
        <f>SUMIFS(BKE!$F:$F,BKE!$C:$C,'nguyen vat lieu kho'!$A:$A,BKE!$B:$B,'nguyen vat lieu kho'!W$3)</f>
        <v>0</v>
      </c>
      <c r="X20" s="186">
        <f>SUMIFS(BKE!$F:$F,BKE!$C:$C,'nguyen vat lieu kho'!$A:$A,BKE!$B:$B,'nguyen vat lieu kho'!X$3)</f>
        <v>0</v>
      </c>
      <c r="Y20" s="186">
        <f>SUMIFS(BKE!$F:$F,BKE!$C:$C,'nguyen vat lieu kho'!$A:$A,BKE!$B:$B,'nguyen vat lieu kho'!Y$3)</f>
        <v>0</v>
      </c>
      <c r="Z20" s="186">
        <f>SUMIFS(BKE!$F:$F,BKE!$C:$C,'nguyen vat lieu kho'!$A:$A,BKE!$B:$B,'nguyen vat lieu kho'!Z$3)</f>
        <v>0</v>
      </c>
      <c r="AA20" s="186">
        <f>SUMIFS(BKE!$F:$F,BKE!$C:$C,'nguyen vat lieu kho'!$A:$A,BKE!$B:$B,'nguyen vat lieu kho'!AA$3)</f>
        <v>3</v>
      </c>
      <c r="AB20" s="186">
        <f>SUMIFS(BKE!$F:$F,BKE!$C:$C,'nguyen vat lieu kho'!$A:$A,BKE!$B:$B,'nguyen vat lieu kho'!AB$3)</f>
        <v>0</v>
      </c>
      <c r="AC20" s="186">
        <f>SUMIFS(BKE!$F:$F,BKE!$C:$C,'nguyen vat lieu kho'!$A:$A,BKE!$B:$B,'nguyen vat lieu kho'!AC$3)</f>
        <v>0</v>
      </c>
      <c r="AD20" s="186">
        <f>SUMIFS(BKE!$F:$F,BKE!$C:$C,'nguyen vat lieu kho'!$A:$A,BKE!$B:$B,'nguyen vat lieu kho'!AD$3)</f>
        <v>0</v>
      </c>
      <c r="AE20" s="186">
        <f>SUMIFS(BKE!$F:$F,BKE!$C:$C,'nguyen vat lieu kho'!$A:$A,BKE!$B:$B,'nguyen vat lieu kho'!AE$3)</f>
        <v>0</v>
      </c>
      <c r="AF20" s="186">
        <f>SUMIFS(BKE!$F:$F,BKE!$C:$C,'nguyen vat lieu kho'!$A:$A,BKE!$B:$B,'nguyen vat lieu kho'!AF$3)</f>
        <v>0</v>
      </c>
      <c r="AG20" s="186">
        <f>SUMIFS(BKE!$F:$F,BKE!$C:$C,'nguyen vat lieu kho'!$A:$A,BKE!$B:$B,'nguyen vat lieu kho'!AG$3)</f>
        <v>0</v>
      </c>
      <c r="AH20" s="186">
        <f>SUMIFS(BKE!$F:$F,BKE!$C:$C,'nguyen vat lieu kho'!$A:$A,BKE!$B:$B,'nguyen vat lieu kho'!AH$3)</f>
        <v>4</v>
      </c>
      <c r="AI20" s="186">
        <f>SUMIFS(BKE!$F:$F,BKE!$C:$C,'nguyen vat lieu kho'!$A:$A,BKE!$B:$B,'nguyen vat lieu kho'!AI$3)</f>
        <v>0</v>
      </c>
      <c r="AJ20" s="186">
        <f>SUMIFS(BKE!$F:$F,BKE!$C:$C,'nguyen vat lieu kho'!$A:$A,BKE!$B:$B,'nguyen vat lieu kho'!AJ$3)</f>
        <v>0</v>
      </c>
      <c r="AK20" s="186">
        <f>SUMIFS(BKE!$F:$F,BKE!$C:$C,'nguyen vat lieu kho'!$A:$A,BKE!$B:$B,'nguyen vat lieu kho'!AK$3)</f>
        <v>0</v>
      </c>
      <c r="AL20" s="186">
        <f>SUMIFS(BKE!$F:$F,BKE!$C:$C,'nguyen vat lieu kho'!$A:$A,BKE!$B:$B,'nguyen vat lieu kho'!AL$3)</f>
        <v>0</v>
      </c>
      <c r="AM20" s="186">
        <f>SUMIFS(BKE!$F:$F,BKE!$C:$C,'nguyen vat lieu kho'!$A:$A,BKE!$B:$B,'nguyen vat lieu kho'!AM$3)</f>
        <v>0</v>
      </c>
      <c r="AN20" s="186">
        <f>SUMIFS(BKE!$F:$F,BKE!$C:$C,'nguyen vat lieu kho'!$A:$A,BKE!$B:$B,'nguyen vat lieu kho'!AN$3)</f>
        <v>0</v>
      </c>
      <c r="AO20" s="186">
        <f>SUMIFS(BKE!$F:$F,BKE!$C:$C,'nguyen vat lieu kho'!$A:$A,BKE!$B:$B,'nguyen vat lieu kho'!AO$3)</f>
        <v>4</v>
      </c>
      <c r="AP20" s="186">
        <f>SUMIFS(BKE!$F:$F,BKE!$C:$C,'nguyen vat lieu kho'!$A:$A,BKE!$B:$B,'nguyen vat lieu kho'!AP$3)</f>
        <v>0</v>
      </c>
      <c r="AQ20" s="186">
        <f>SUMIFS(BKE!$F:$F,BKE!$C:$C,'nguyen vat lieu kho'!$A:$A,BKE!$B:$B,'nguyen vat lieu kho'!AQ$3)</f>
        <v>0</v>
      </c>
    </row>
    <row r="21" spans="1:43" s="120" customFormat="1" ht="25.5" customHeight="1">
      <c r="A21" s="6" t="s">
        <v>118</v>
      </c>
      <c r="B21" s="131" t="s">
        <v>527</v>
      </c>
      <c r="C21" s="124" t="s">
        <v>4</v>
      </c>
      <c r="D21" s="125">
        <f>VLOOKUP(A21,BKE!C452:H841,5,0)</f>
        <v>495072</v>
      </c>
      <c r="E21" s="130">
        <v>2</v>
      </c>
      <c r="F21" s="126">
        <f t="shared" si="2"/>
        <v>990144</v>
      </c>
      <c r="G21" s="127">
        <f t="shared" si="3"/>
        <v>4</v>
      </c>
      <c r="H21" s="128">
        <f t="shared" si="4"/>
        <v>1980288</v>
      </c>
      <c r="I21" s="129">
        <f t="shared" si="5"/>
        <v>2.4</v>
      </c>
      <c r="J21" s="129">
        <f t="shared" si="6"/>
        <v>1188172.8</v>
      </c>
      <c r="K21" s="130">
        <v>3.6</v>
      </c>
      <c r="L21" s="124">
        <f t="shared" si="1"/>
        <v>1782259.2</v>
      </c>
      <c r="M21" s="186">
        <f>SUMIFS(BKE!$F:$F,BKE!$C:$C,'nguyen vat lieu kho'!$A:$A,BKE!$B:$B,'nguyen vat lieu kho'!M$3)</f>
        <v>0</v>
      </c>
      <c r="N21" s="186">
        <f>SUMIFS(BKE!$F:$F,BKE!$C:$C,'nguyen vat lieu kho'!$A:$A,BKE!$B:$B,'nguyen vat lieu kho'!N$3)</f>
        <v>0</v>
      </c>
      <c r="O21" s="186">
        <f>SUMIFS(BKE!$F:$F,BKE!$C:$C,'nguyen vat lieu kho'!$A:$A,BKE!$B:$B,'nguyen vat lieu kho'!O$3)</f>
        <v>0</v>
      </c>
      <c r="P21" s="186">
        <f>SUMIFS(BKE!$F:$F,BKE!$C:$C,'nguyen vat lieu kho'!$A:$A,BKE!$B:$B,'nguyen vat lieu kho'!P$3)</f>
        <v>0</v>
      </c>
      <c r="Q21" s="186">
        <f>SUMIFS(BKE!$F:$F,BKE!$C:$C,'nguyen vat lieu kho'!$A:$A,BKE!$B:$B,'nguyen vat lieu kho'!Q$3)</f>
        <v>0</v>
      </c>
      <c r="R21" s="186">
        <f>SUMIFS(BKE!$F:$F,BKE!$C:$C,'nguyen vat lieu kho'!$A:$A,BKE!$B:$B,'nguyen vat lieu kho'!R$3)</f>
        <v>0</v>
      </c>
      <c r="S21" s="186">
        <f>SUMIFS(BKE!$F:$F,BKE!$C:$C,'nguyen vat lieu kho'!$A:$A,BKE!$B:$B,'nguyen vat lieu kho'!S$3)</f>
        <v>0</v>
      </c>
      <c r="T21" s="186">
        <f>SUMIFS(BKE!$F:$F,BKE!$C:$C,'nguyen vat lieu kho'!$A:$A,BKE!$B:$B,'nguyen vat lieu kho'!T$3)</f>
        <v>1</v>
      </c>
      <c r="U21" s="186">
        <f>SUMIFS(BKE!$F:$F,BKE!$C:$C,'nguyen vat lieu kho'!$A:$A,BKE!$B:$B,'nguyen vat lieu kho'!U$3)</f>
        <v>0</v>
      </c>
      <c r="V21" s="186">
        <f>SUMIFS(BKE!$F:$F,BKE!$C:$C,'nguyen vat lieu kho'!$A:$A,BKE!$B:$B,'nguyen vat lieu kho'!V$3)</f>
        <v>0</v>
      </c>
      <c r="W21" s="186">
        <f>SUMIFS(BKE!$F:$F,BKE!$C:$C,'nguyen vat lieu kho'!$A:$A,BKE!$B:$B,'nguyen vat lieu kho'!W$3)</f>
        <v>0</v>
      </c>
      <c r="X21" s="186">
        <f>SUMIFS(BKE!$F:$F,BKE!$C:$C,'nguyen vat lieu kho'!$A:$A,BKE!$B:$B,'nguyen vat lieu kho'!X$3)</f>
        <v>0</v>
      </c>
      <c r="Y21" s="186">
        <f>SUMIFS(BKE!$F:$F,BKE!$C:$C,'nguyen vat lieu kho'!$A:$A,BKE!$B:$B,'nguyen vat lieu kho'!Y$3)</f>
        <v>0</v>
      </c>
      <c r="Z21" s="186">
        <f>SUMIFS(BKE!$F:$F,BKE!$C:$C,'nguyen vat lieu kho'!$A:$A,BKE!$B:$B,'nguyen vat lieu kho'!Z$3)</f>
        <v>0</v>
      </c>
      <c r="AA21" s="186">
        <f>SUMIFS(BKE!$F:$F,BKE!$C:$C,'nguyen vat lieu kho'!$A:$A,BKE!$B:$B,'nguyen vat lieu kho'!AA$3)</f>
        <v>1</v>
      </c>
      <c r="AB21" s="186">
        <f>SUMIFS(BKE!$F:$F,BKE!$C:$C,'nguyen vat lieu kho'!$A:$A,BKE!$B:$B,'nguyen vat lieu kho'!AB$3)</f>
        <v>0</v>
      </c>
      <c r="AC21" s="186">
        <f>SUMIFS(BKE!$F:$F,BKE!$C:$C,'nguyen vat lieu kho'!$A:$A,BKE!$B:$B,'nguyen vat lieu kho'!AC$3)</f>
        <v>0</v>
      </c>
      <c r="AD21" s="186">
        <f>SUMIFS(BKE!$F:$F,BKE!$C:$C,'nguyen vat lieu kho'!$A:$A,BKE!$B:$B,'nguyen vat lieu kho'!AD$3)</f>
        <v>0</v>
      </c>
      <c r="AE21" s="186">
        <f>SUMIFS(BKE!$F:$F,BKE!$C:$C,'nguyen vat lieu kho'!$A:$A,BKE!$B:$B,'nguyen vat lieu kho'!AE$3)</f>
        <v>0</v>
      </c>
      <c r="AF21" s="186">
        <f>SUMIFS(BKE!$F:$F,BKE!$C:$C,'nguyen vat lieu kho'!$A:$A,BKE!$B:$B,'nguyen vat lieu kho'!AF$3)</f>
        <v>0</v>
      </c>
      <c r="AG21" s="186">
        <f>SUMIFS(BKE!$F:$F,BKE!$C:$C,'nguyen vat lieu kho'!$A:$A,BKE!$B:$B,'nguyen vat lieu kho'!AG$3)</f>
        <v>0</v>
      </c>
      <c r="AH21" s="186">
        <f>SUMIFS(BKE!$F:$F,BKE!$C:$C,'nguyen vat lieu kho'!$A:$A,BKE!$B:$B,'nguyen vat lieu kho'!AH$3)</f>
        <v>1</v>
      </c>
      <c r="AI21" s="186">
        <f>SUMIFS(BKE!$F:$F,BKE!$C:$C,'nguyen vat lieu kho'!$A:$A,BKE!$B:$B,'nguyen vat lieu kho'!AI$3)</f>
        <v>0</v>
      </c>
      <c r="AJ21" s="186">
        <f>SUMIFS(BKE!$F:$F,BKE!$C:$C,'nguyen vat lieu kho'!$A:$A,BKE!$B:$B,'nguyen vat lieu kho'!AJ$3)</f>
        <v>0</v>
      </c>
      <c r="AK21" s="186">
        <f>SUMIFS(BKE!$F:$F,BKE!$C:$C,'nguyen vat lieu kho'!$A:$A,BKE!$B:$B,'nguyen vat lieu kho'!AK$3)</f>
        <v>0</v>
      </c>
      <c r="AL21" s="186">
        <f>SUMIFS(BKE!$F:$F,BKE!$C:$C,'nguyen vat lieu kho'!$A:$A,BKE!$B:$B,'nguyen vat lieu kho'!AL$3)</f>
        <v>0</v>
      </c>
      <c r="AM21" s="186">
        <f>SUMIFS(BKE!$F:$F,BKE!$C:$C,'nguyen vat lieu kho'!$A:$A,BKE!$B:$B,'nguyen vat lieu kho'!AM$3)</f>
        <v>0</v>
      </c>
      <c r="AN21" s="186">
        <f>SUMIFS(BKE!$F:$F,BKE!$C:$C,'nguyen vat lieu kho'!$A:$A,BKE!$B:$B,'nguyen vat lieu kho'!AN$3)</f>
        <v>0</v>
      </c>
      <c r="AO21" s="186">
        <f>SUMIFS(BKE!$F:$F,BKE!$C:$C,'nguyen vat lieu kho'!$A:$A,BKE!$B:$B,'nguyen vat lieu kho'!AO$3)</f>
        <v>1</v>
      </c>
      <c r="AP21" s="186">
        <f>SUMIFS(BKE!$F:$F,BKE!$C:$C,'nguyen vat lieu kho'!$A:$A,BKE!$B:$B,'nguyen vat lieu kho'!AP$3)</f>
        <v>0</v>
      </c>
      <c r="AQ21" s="186">
        <f>SUMIFS(BKE!$F:$F,BKE!$C:$C,'nguyen vat lieu kho'!$A:$A,BKE!$B:$B,'nguyen vat lieu kho'!AQ$3)</f>
        <v>0</v>
      </c>
    </row>
    <row r="22" spans="1:43" s="120" customFormat="1" ht="25.5" customHeight="1">
      <c r="A22" s="10" t="s">
        <v>21</v>
      </c>
      <c r="B22" s="10" t="s">
        <v>20</v>
      </c>
      <c r="C22" s="10" t="s">
        <v>4</v>
      </c>
      <c r="D22" s="125">
        <f>VLOOKUP(A22,BKE!C453:H842,5,0)</f>
        <v>15963.235294117647</v>
      </c>
      <c r="E22" s="130">
        <v>75</v>
      </c>
      <c r="F22" s="126">
        <f t="shared" si="2"/>
        <v>1197242.6470588236</v>
      </c>
      <c r="G22" s="127">
        <f t="shared" si="3"/>
        <v>425</v>
      </c>
      <c r="H22" s="128">
        <f t="shared" si="4"/>
        <v>6784375</v>
      </c>
      <c r="I22" s="129">
        <f t="shared" si="5"/>
        <v>362</v>
      </c>
      <c r="J22" s="129">
        <f t="shared" si="6"/>
        <v>5778691.1764705889</v>
      </c>
      <c r="K22" s="130">
        <v>138</v>
      </c>
      <c r="L22" s="124">
        <f t="shared" si="1"/>
        <v>2202926.4705882352</v>
      </c>
      <c r="M22" s="186">
        <f>SUMIFS(BKE!$F:$F,BKE!$C:$C,'nguyen vat lieu kho'!$A:$A,BKE!$B:$B,'nguyen vat lieu kho'!M$3)</f>
        <v>75</v>
      </c>
      <c r="N22" s="186">
        <f>SUMIFS(BKE!$F:$F,BKE!$C:$C,'nguyen vat lieu kho'!$A:$A,BKE!$B:$B,'nguyen vat lieu kho'!N$3)</f>
        <v>0</v>
      </c>
      <c r="O22" s="186">
        <f>SUMIFS(BKE!$F:$F,BKE!$C:$C,'nguyen vat lieu kho'!$A:$A,BKE!$B:$B,'nguyen vat lieu kho'!O$3)</f>
        <v>0</v>
      </c>
      <c r="P22" s="186">
        <f>SUMIFS(BKE!$F:$F,BKE!$C:$C,'nguyen vat lieu kho'!$A:$A,BKE!$B:$B,'nguyen vat lieu kho'!P$3)</f>
        <v>0</v>
      </c>
      <c r="Q22" s="186">
        <f>SUMIFS(BKE!$F:$F,BKE!$C:$C,'nguyen vat lieu kho'!$A:$A,BKE!$B:$B,'nguyen vat lieu kho'!Q$3)</f>
        <v>0</v>
      </c>
      <c r="R22" s="186">
        <f>SUMIFS(BKE!$F:$F,BKE!$C:$C,'nguyen vat lieu kho'!$A:$A,BKE!$B:$B,'nguyen vat lieu kho'!R$3)</f>
        <v>0</v>
      </c>
      <c r="S22" s="186">
        <f>SUMIFS(BKE!$F:$F,BKE!$C:$C,'nguyen vat lieu kho'!$A:$A,BKE!$B:$B,'nguyen vat lieu kho'!S$3)</f>
        <v>0</v>
      </c>
      <c r="T22" s="186">
        <f>SUMIFS(BKE!$F:$F,BKE!$C:$C,'nguyen vat lieu kho'!$A:$A,BKE!$B:$B,'nguyen vat lieu kho'!T$3)</f>
        <v>100</v>
      </c>
      <c r="U22" s="186">
        <f>SUMIFS(BKE!$F:$F,BKE!$C:$C,'nguyen vat lieu kho'!$A:$A,BKE!$B:$B,'nguyen vat lieu kho'!U$3)</f>
        <v>0</v>
      </c>
      <c r="V22" s="186">
        <f>SUMIFS(BKE!$F:$F,BKE!$C:$C,'nguyen vat lieu kho'!$A:$A,BKE!$B:$B,'nguyen vat lieu kho'!V$3)</f>
        <v>0</v>
      </c>
      <c r="W22" s="186">
        <f>SUMIFS(BKE!$F:$F,BKE!$C:$C,'nguyen vat lieu kho'!$A:$A,BKE!$B:$B,'nguyen vat lieu kho'!W$3)</f>
        <v>0</v>
      </c>
      <c r="X22" s="186">
        <f>SUMIFS(BKE!$F:$F,BKE!$C:$C,'nguyen vat lieu kho'!$A:$A,BKE!$B:$B,'nguyen vat lieu kho'!X$3)</f>
        <v>0</v>
      </c>
      <c r="Y22" s="186">
        <f>SUMIFS(BKE!$F:$F,BKE!$C:$C,'nguyen vat lieu kho'!$A:$A,BKE!$B:$B,'nguyen vat lieu kho'!Y$3)</f>
        <v>0</v>
      </c>
      <c r="Z22" s="186">
        <f>SUMIFS(BKE!$F:$F,BKE!$C:$C,'nguyen vat lieu kho'!$A:$A,BKE!$B:$B,'nguyen vat lieu kho'!Z$3)</f>
        <v>0</v>
      </c>
      <c r="AA22" s="186">
        <f>SUMIFS(BKE!$F:$F,BKE!$C:$C,'nguyen vat lieu kho'!$A:$A,BKE!$B:$B,'nguyen vat lieu kho'!AA$3)</f>
        <v>100</v>
      </c>
      <c r="AB22" s="186">
        <f>SUMIFS(BKE!$F:$F,BKE!$C:$C,'nguyen vat lieu kho'!$A:$A,BKE!$B:$B,'nguyen vat lieu kho'!AB$3)</f>
        <v>0</v>
      </c>
      <c r="AC22" s="186">
        <f>SUMIFS(BKE!$F:$F,BKE!$C:$C,'nguyen vat lieu kho'!$A:$A,BKE!$B:$B,'nguyen vat lieu kho'!AC$3)</f>
        <v>0</v>
      </c>
      <c r="AD22" s="186">
        <f>SUMIFS(BKE!$F:$F,BKE!$C:$C,'nguyen vat lieu kho'!$A:$A,BKE!$B:$B,'nguyen vat lieu kho'!AD$3)</f>
        <v>0</v>
      </c>
      <c r="AE22" s="186">
        <f>SUMIFS(BKE!$F:$F,BKE!$C:$C,'nguyen vat lieu kho'!$A:$A,BKE!$B:$B,'nguyen vat lieu kho'!AE$3)</f>
        <v>0</v>
      </c>
      <c r="AF22" s="186">
        <f>SUMIFS(BKE!$F:$F,BKE!$C:$C,'nguyen vat lieu kho'!$A:$A,BKE!$B:$B,'nguyen vat lieu kho'!AF$3)</f>
        <v>0</v>
      </c>
      <c r="AG22" s="186">
        <f>SUMIFS(BKE!$F:$F,BKE!$C:$C,'nguyen vat lieu kho'!$A:$A,BKE!$B:$B,'nguyen vat lieu kho'!AG$3)</f>
        <v>0</v>
      </c>
      <c r="AH22" s="186">
        <f>SUMIFS(BKE!$F:$F,BKE!$C:$C,'nguyen vat lieu kho'!$A:$A,BKE!$B:$B,'nguyen vat lieu kho'!AH$3)</f>
        <v>100</v>
      </c>
      <c r="AI22" s="186">
        <f>SUMIFS(BKE!$F:$F,BKE!$C:$C,'nguyen vat lieu kho'!$A:$A,BKE!$B:$B,'nguyen vat lieu kho'!AI$3)</f>
        <v>0</v>
      </c>
      <c r="AJ22" s="186">
        <f>SUMIFS(BKE!$F:$F,BKE!$C:$C,'nguyen vat lieu kho'!$A:$A,BKE!$B:$B,'nguyen vat lieu kho'!AJ$3)</f>
        <v>0</v>
      </c>
      <c r="AK22" s="186">
        <f>SUMIFS(BKE!$F:$F,BKE!$C:$C,'nguyen vat lieu kho'!$A:$A,BKE!$B:$B,'nguyen vat lieu kho'!AK$3)</f>
        <v>0</v>
      </c>
      <c r="AL22" s="186">
        <f>SUMIFS(BKE!$F:$F,BKE!$C:$C,'nguyen vat lieu kho'!$A:$A,BKE!$B:$B,'nguyen vat lieu kho'!AL$3)</f>
        <v>0</v>
      </c>
      <c r="AM22" s="186">
        <f>SUMIFS(BKE!$F:$F,BKE!$C:$C,'nguyen vat lieu kho'!$A:$A,BKE!$B:$B,'nguyen vat lieu kho'!AM$3)</f>
        <v>0</v>
      </c>
      <c r="AN22" s="186">
        <f>SUMIFS(BKE!$F:$F,BKE!$C:$C,'nguyen vat lieu kho'!$A:$A,BKE!$B:$B,'nguyen vat lieu kho'!AN$3)</f>
        <v>0</v>
      </c>
      <c r="AO22" s="186">
        <f>SUMIFS(BKE!$F:$F,BKE!$C:$C,'nguyen vat lieu kho'!$A:$A,BKE!$B:$B,'nguyen vat lieu kho'!AO$3)</f>
        <v>50</v>
      </c>
      <c r="AP22" s="186">
        <f>SUMIFS(BKE!$F:$F,BKE!$C:$C,'nguyen vat lieu kho'!$A:$A,BKE!$B:$B,'nguyen vat lieu kho'!AP$3)</f>
        <v>0</v>
      </c>
      <c r="AQ22" s="186">
        <f>SUMIFS(BKE!$F:$F,BKE!$C:$C,'nguyen vat lieu kho'!$A:$A,BKE!$B:$B,'nguyen vat lieu kho'!AQ$3)</f>
        <v>0</v>
      </c>
    </row>
    <row r="23" spans="1:43" s="120" customFormat="1" ht="25.5" customHeight="1">
      <c r="A23" s="10" t="s">
        <v>23</v>
      </c>
      <c r="B23" s="10" t="s">
        <v>22</v>
      </c>
      <c r="C23" s="10" t="s">
        <v>4</v>
      </c>
      <c r="D23" s="125"/>
      <c r="E23" s="130">
        <v>2</v>
      </c>
      <c r="F23" s="126">
        <f t="shared" si="2"/>
        <v>0</v>
      </c>
      <c r="G23" s="127">
        <f t="shared" si="3"/>
        <v>0</v>
      </c>
      <c r="H23" s="128">
        <f t="shared" si="4"/>
        <v>0</v>
      </c>
      <c r="I23" s="129">
        <f t="shared" si="5"/>
        <v>2</v>
      </c>
      <c r="J23" s="129">
        <f t="shared" si="6"/>
        <v>0</v>
      </c>
      <c r="K23" s="130"/>
      <c r="L23" s="124">
        <f t="shared" si="1"/>
        <v>0</v>
      </c>
      <c r="M23" s="186">
        <f>SUMIFS(BKE!$F:$F,BKE!$C:$C,'nguyen vat lieu kho'!$A:$A,BKE!$B:$B,'nguyen vat lieu kho'!M$3)</f>
        <v>0</v>
      </c>
      <c r="N23" s="186">
        <f>SUMIFS(BKE!$F:$F,BKE!$C:$C,'nguyen vat lieu kho'!$A:$A,BKE!$B:$B,'nguyen vat lieu kho'!N$3)</f>
        <v>0</v>
      </c>
      <c r="O23" s="186">
        <f>SUMIFS(BKE!$F:$F,BKE!$C:$C,'nguyen vat lieu kho'!$A:$A,BKE!$B:$B,'nguyen vat lieu kho'!O$3)</f>
        <v>0</v>
      </c>
      <c r="P23" s="186">
        <f>SUMIFS(BKE!$F:$F,BKE!$C:$C,'nguyen vat lieu kho'!$A:$A,BKE!$B:$B,'nguyen vat lieu kho'!P$3)</f>
        <v>0</v>
      </c>
      <c r="Q23" s="186">
        <f>SUMIFS(BKE!$F:$F,BKE!$C:$C,'nguyen vat lieu kho'!$A:$A,BKE!$B:$B,'nguyen vat lieu kho'!Q$3)</f>
        <v>0</v>
      </c>
      <c r="R23" s="186">
        <f>SUMIFS(BKE!$F:$F,BKE!$C:$C,'nguyen vat lieu kho'!$A:$A,BKE!$B:$B,'nguyen vat lieu kho'!R$3)</f>
        <v>0</v>
      </c>
      <c r="S23" s="186">
        <f>SUMIFS(BKE!$F:$F,BKE!$C:$C,'nguyen vat lieu kho'!$A:$A,BKE!$B:$B,'nguyen vat lieu kho'!S$3)</f>
        <v>0</v>
      </c>
      <c r="T23" s="186">
        <f>SUMIFS(BKE!$F:$F,BKE!$C:$C,'nguyen vat lieu kho'!$A:$A,BKE!$B:$B,'nguyen vat lieu kho'!T$3)</f>
        <v>0</v>
      </c>
      <c r="U23" s="186">
        <f>SUMIFS(BKE!$F:$F,BKE!$C:$C,'nguyen vat lieu kho'!$A:$A,BKE!$B:$B,'nguyen vat lieu kho'!U$3)</f>
        <v>0</v>
      </c>
      <c r="V23" s="186">
        <f>SUMIFS(BKE!$F:$F,BKE!$C:$C,'nguyen vat lieu kho'!$A:$A,BKE!$B:$B,'nguyen vat lieu kho'!V$3)</f>
        <v>0</v>
      </c>
      <c r="W23" s="186">
        <f>SUMIFS(BKE!$F:$F,BKE!$C:$C,'nguyen vat lieu kho'!$A:$A,BKE!$B:$B,'nguyen vat lieu kho'!W$3)</f>
        <v>0</v>
      </c>
      <c r="X23" s="186">
        <f>SUMIFS(BKE!$F:$F,BKE!$C:$C,'nguyen vat lieu kho'!$A:$A,BKE!$B:$B,'nguyen vat lieu kho'!X$3)</f>
        <v>0</v>
      </c>
      <c r="Y23" s="186">
        <f>SUMIFS(BKE!$F:$F,BKE!$C:$C,'nguyen vat lieu kho'!$A:$A,BKE!$B:$B,'nguyen vat lieu kho'!Y$3)</f>
        <v>0</v>
      </c>
      <c r="Z23" s="186">
        <f>SUMIFS(BKE!$F:$F,BKE!$C:$C,'nguyen vat lieu kho'!$A:$A,BKE!$B:$B,'nguyen vat lieu kho'!Z$3)</f>
        <v>0</v>
      </c>
      <c r="AA23" s="186">
        <f>SUMIFS(BKE!$F:$F,BKE!$C:$C,'nguyen vat lieu kho'!$A:$A,BKE!$B:$B,'nguyen vat lieu kho'!AA$3)</f>
        <v>0</v>
      </c>
      <c r="AB23" s="186">
        <f>SUMIFS(BKE!$F:$F,BKE!$C:$C,'nguyen vat lieu kho'!$A:$A,BKE!$B:$B,'nguyen vat lieu kho'!AB$3)</f>
        <v>0</v>
      </c>
      <c r="AC23" s="186">
        <f>SUMIFS(BKE!$F:$F,BKE!$C:$C,'nguyen vat lieu kho'!$A:$A,BKE!$B:$B,'nguyen vat lieu kho'!AC$3)</f>
        <v>0</v>
      </c>
      <c r="AD23" s="186">
        <f>SUMIFS(BKE!$F:$F,BKE!$C:$C,'nguyen vat lieu kho'!$A:$A,BKE!$B:$B,'nguyen vat lieu kho'!AD$3)</f>
        <v>0</v>
      </c>
      <c r="AE23" s="186">
        <f>SUMIFS(BKE!$F:$F,BKE!$C:$C,'nguyen vat lieu kho'!$A:$A,BKE!$B:$B,'nguyen vat lieu kho'!AE$3)</f>
        <v>0</v>
      </c>
      <c r="AF23" s="186">
        <f>SUMIFS(BKE!$F:$F,BKE!$C:$C,'nguyen vat lieu kho'!$A:$A,BKE!$B:$B,'nguyen vat lieu kho'!AF$3)</f>
        <v>0</v>
      </c>
      <c r="AG23" s="186">
        <f>SUMIFS(BKE!$F:$F,BKE!$C:$C,'nguyen vat lieu kho'!$A:$A,BKE!$B:$B,'nguyen vat lieu kho'!AG$3)</f>
        <v>0</v>
      </c>
      <c r="AH23" s="186">
        <f>SUMIFS(BKE!$F:$F,BKE!$C:$C,'nguyen vat lieu kho'!$A:$A,BKE!$B:$B,'nguyen vat lieu kho'!AH$3)</f>
        <v>0</v>
      </c>
      <c r="AI23" s="186">
        <f>SUMIFS(BKE!$F:$F,BKE!$C:$C,'nguyen vat lieu kho'!$A:$A,BKE!$B:$B,'nguyen vat lieu kho'!AI$3)</f>
        <v>0</v>
      </c>
      <c r="AJ23" s="186">
        <f>SUMIFS(BKE!$F:$F,BKE!$C:$C,'nguyen vat lieu kho'!$A:$A,BKE!$B:$B,'nguyen vat lieu kho'!AJ$3)</f>
        <v>0</v>
      </c>
      <c r="AK23" s="186">
        <f>SUMIFS(BKE!$F:$F,BKE!$C:$C,'nguyen vat lieu kho'!$A:$A,BKE!$B:$B,'nguyen vat lieu kho'!AK$3)</f>
        <v>0</v>
      </c>
      <c r="AL23" s="186">
        <f>SUMIFS(BKE!$F:$F,BKE!$C:$C,'nguyen vat lieu kho'!$A:$A,BKE!$B:$B,'nguyen vat lieu kho'!AL$3)</f>
        <v>0</v>
      </c>
      <c r="AM23" s="186">
        <f>SUMIFS(BKE!$F:$F,BKE!$C:$C,'nguyen vat lieu kho'!$A:$A,BKE!$B:$B,'nguyen vat lieu kho'!AM$3)</f>
        <v>0</v>
      </c>
      <c r="AN23" s="186">
        <f>SUMIFS(BKE!$F:$F,BKE!$C:$C,'nguyen vat lieu kho'!$A:$A,BKE!$B:$B,'nguyen vat lieu kho'!AN$3)</f>
        <v>0</v>
      </c>
      <c r="AO23" s="186">
        <f>SUMIFS(BKE!$F:$F,BKE!$C:$C,'nguyen vat lieu kho'!$A:$A,BKE!$B:$B,'nguyen vat lieu kho'!AO$3)</f>
        <v>0</v>
      </c>
      <c r="AP23" s="186">
        <f>SUMIFS(BKE!$F:$F,BKE!$C:$C,'nguyen vat lieu kho'!$A:$A,BKE!$B:$B,'nguyen vat lieu kho'!AP$3)</f>
        <v>0</v>
      </c>
      <c r="AQ23" s="186">
        <f>SUMIFS(BKE!$F:$F,BKE!$C:$C,'nguyen vat lieu kho'!$A:$A,BKE!$B:$B,'nguyen vat lieu kho'!AQ$3)</f>
        <v>0</v>
      </c>
    </row>
    <row r="24" spans="1:43" s="120" customFormat="1" ht="25.5" customHeight="1">
      <c r="A24" s="6" t="s">
        <v>81</v>
      </c>
      <c r="B24" s="131" t="s">
        <v>3</v>
      </c>
      <c r="C24" s="124" t="s">
        <v>4</v>
      </c>
      <c r="D24" s="125">
        <f>VLOOKUP(A24,BKE!C455:H844,5,0)</f>
        <v>308400</v>
      </c>
      <c r="E24" s="130">
        <v>1</v>
      </c>
      <c r="F24" s="126">
        <f t="shared" si="2"/>
        <v>308400</v>
      </c>
      <c r="G24" s="127">
        <f t="shared" si="3"/>
        <v>5</v>
      </c>
      <c r="H24" s="128">
        <f t="shared" si="4"/>
        <v>1542000</v>
      </c>
      <c r="I24" s="129">
        <f t="shared" si="5"/>
        <v>2.8</v>
      </c>
      <c r="J24" s="129">
        <f t="shared" si="6"/>
        <v>863520</v>
      </c>
      <c r="K24" s="130">
        <v>3.2</v>
      </c>
      <c r="L24" s="124">
        <f t="shared" si="1"/>
        <v>986880</v>
      </c>
      <c r="M24" s="186">
        <f>SUMIFS(BKE!$F:$F,BKE!$C:$C,'nguyen vat lieu kho'!$A:$A,BKE!$B:$B,'nguyen vat lieu kho'!M$3)</f>
        <v>1</v>
      </c>
      <c r="N24" s="186">
        <f>SUMIFS(BKE!$F:$F,BKE!$C:$C,'nguyen vat lieu kho'!$A:$A,BKE!$B:$B,'nguyen vat lieu kho'!N$3)</f>
        <v>0</v>
      </c>
      <c r="O24" s="186">
        <f>SUMIFS(BKE!$F:$F,BKE!$C:$C,'nguyen vat lieu kho'!$A:$A,BKE!$B:$B,'nguyen vat lieu kho'!O$3)</f>
        <v>0</v>
      </c>
      <c r="P24" s="186">
        <f>SUMIFS(BKE!$F:$F,BKE!$C:$C,'nguyen vat lieu kho'!$A:$A,BKE!$B:$B,'nguyen vat lieu kho'!P$3)</f>
        <v>0</v>
      </c>
      <c r="Q24" s="186">
        <f>SUMIFS(BKE!$F:$F,BKE!$C:$C,'nguyen vat lieu kho'!$A:$A,BKE!$B:$B,'nguyen vat lieu kho'!Q$3)</f>
        <v>0</v>
      </c>
      <c r="R24" s="186">
        <f>SUMIFS(BKE!$F:$F,BKE!$C:$C,'nguyen vat lieu kho'!$A:$A,BKE!$B:$B,'nguyen vat lieu kho'!R$3)</f>
        <v>0</v>
      </c>
      <c r="S24" s="186">
        <f>SUMIFS(BKE!$F:$F,BKE!$C:$C,'nguyen vat lieu kho'!$A:$A,BKE!$B:$B,'nguyen vat lieu kho'!S$3)</f>
        <v>0</v>
      </c>
      <c r="T24" s="186">
        <f>SUMIFS(BKE!$F:$F,BKE!$C:$C,'nguyen vat lieu kho'!$A:$A,BKE!$B:$B,'nguyen vat lieu kho'!T$3)</f>
        <v>0</v>
      </c>
      <c r="U24" s="186">
        <f>SUMIFS(BKE!$F:$F,BKE!$C:$C,'nguyen vat lieu kho'!$A:$A,BKE!$B:$B,'nguyen vat lieu kho'!U$3)</f>
        <v>0</v>
      </c>
      <c r="V24" s="186">
        <f>SUMIFS(BKE!$F:$F,BKE!$C:$C,'nguyen vat lieu kho'!$A:$A,BKE!$B:$B,'nguyen vat lieu kho'!V$3)</f>
        <v>0</v>
      </c>
      <c r="W24" s="186">
        <f>SUMIFS(BKE!$F:$F,BKE!$C:$C,'nguyen vat lieu kho'!$A:$A,BKE!$B:$B,'nguyen vat lieu kho'!W$3)</f>
        <v>0</v>
      </c>
      <c r="X24" s="186">
        <f>SUMIFS(BKE!$F:$F,BKE!$C:$C,'nguyen vat lieu kho'!$A:$A,BKE!$B:$B,'nguyen vat lieu kho'!X$3)</f>
        <v>0</v>
      </c>
      <c r="Y24" s="186">
        <f>SUMIFS(BKE!$F:$F,BKE!$C:$C,'nguyen vat lieu kho'!$A:$A,BKE!$B:$B,'nguyen vat lieu kho'!Y$3)</f>
        <v>0</v>
      </c>
      <c r="Z24" s="186">
        <f>SUMIFS(BKE!$F:$F,BKE!$C:$C,'nguyen vat lieu kho'!$A:$A,BKE!$B:$B,'nguyen vat lieu kho'!Z$3)</f>
        <v>0</v>
      </c>
      <c r="AA24" s="186">
        <f>SUMIFS(BKE!$F:$F,BKE!$C:$C,'nguyen vat lieu kho'!$A:$A,BKE!$B:$B,'nguyen vat lieu kho'!AA$3)</f>
        <v>2</v>
      </c>
      <c r="AB24" s="186">
        <f>SUMIFS(BKE!$F:$F,BKE!$C:$C,'nguyen vat lieu kho'!$A:$A,BKE!$B:$B,'nguyen vat lieu kho'!AB$3)</f>
        <v>0</v>
      </c>
      <c r="AC24" s="186">
        <f>SUMIFS(BKE!$F:$F,BKE!$C:$C,'nguyen vat lieu kho'!$A:$A,BKE!$B:$B,'nguyen vat lieu kho'!AC$3)</f>
        <v>0</v>
      </c>
      <c r="AD24" s="186">
        <f>SUMIFS(BKE!$F:$F,BKE!$C:$C,'nguyen vat lieu kho'!$A:$A,BKE!$B:$B,'nguyen vat lieu kho'!AD$3)</f>
        <v>0</v>
      </c>
      <c r="AE24" s="186">
        <f>SUMIFS(BKE!$F:$F,BKE!$C:$C,'nguyen vat lieu kho'!$A:$A,BKE!$B:$B,'nguyen vat lieu kho'!AE$3)</f>
        <v>0</v>
      </c>
      <c r="AF24" s="186">
        <f>SUMIFS(BKE!$F:$F,BKE!$C:$C,'nguyen vat lieu kho'!$A:$A,BKE!$B:$B,'nguyen vat lieu kho'!AF$3)</f>
        <v>0</v>
      </c>
      <c r="AG24" s="186">
        <f>SUMIFS(BKE!$F:$F,BKE!$C:$C,'nguyen vat lieu kho'!$A:$A,BKE!$B:$B,'nguyen vat lieu kho'!AG$3)</f>
        <v>0</v>
      </c>
      <c r="AH24" s="186">
        <f>SUMIFS(BKE!$F:$F,BKE!$C:$C,'nguyen vat lieu kho'!$A:$A,BKE!$B:$B,'nguyen vat lieu kho'!AH$3)</f>
        <v>2</v>
      </c>
      <c r="AI24" s="186">
        <f>SUMIFS(BKE!$F:$F,BKE!$C:$C,'nguyen vat lieu kho'!$A:$A,BKE!$B:$B,'nguyen vat lieu kho'!AI$3)</f>
        <v>0</v>
      </c>
      <c r="AJ24" s="186">
        <f>SUMIFS(BKE!$F:$F,BKE!$C:$C,'nguyen vat lieu kho'!$A:$A,BKE!$B:$B,'nguyen vat lieu kho'!AJ$3)</f>
        <v>0</v>
      </c>
      <c r="AK24" s="186">
        <f>SUMIFS(BKE!$F:$F,BKE!$C:$C,'nguyen vat lieu kho'!$A:$A,BKE!$B:$B,'nguyen vat lieu kho'!AK$3)</f>
        <v>0</v>
      </c>
      <c r="AL24" s="186">
        <f>SUMIFS(BKE!$F:$F,BKE!$C:$C,'nguyen vat lieu kho'!$A:$A,BKE!$B:$B,'nguyen vat lieu kho'!AL$3)</f>
        <v>0</v>
      </c>
      <c r="AM24" s="186">
        <f>SUMIFS(BKE!$F:$F,BKE!$C:$C,'nguyen vat lieu kho'!$A:$A,BKE!$B:$B,'nguyen vat lieu kho'!AM$3)</f>
        <v>0</v>
      </c>
      <c r="AN24" s="186">
        <f>SUMIFS(BKE!$F:$F,BKE!$C:$C,'nguyen vat lieu kho'!$A:$A,BKE!$B:$B,'nguyen vat lieu kho'!AN$3)</f>
        <v>0</v>
      </c>
      <c r="AO24" s="186">
        <f>SUMIFS(BKE!$F:$F,BKE!$C:$C,'nguyen vat lieu kho'!$A:$A,BKE!$B:$B,'nguyen vat lieu kho'!AO$3)</f>
        <v>0</v>
      </c>
      <c r="AP24" s="186">
        <f>SUMIFS(BKE!$F:$F,BKE!$C:$C,'nguyen vat lieu kho'!$A:$A,BKE!$B:$B,'nguyen vat lieu kho'!AP$3)</f>
        <v>0</v>
      </c>
      <c r="AQ24" s="186">
        <f>SUMIFS(BKE!$F:$F,BKE!$C:$C,'nguyen vat lieu kho'!$A:$A,BKE!$B:$B,'nguyen vat lieu kho'!AQ$3)</f>
        <v>0</v>
      </c>
    </row>
    <row r="25" spans="1:43" s="120" customFormat="1" ht="25.5" customHeight="1">
      <c r="A25" s="6" t="s">
        <v>82</v>
      </c>
      <c r="B25" s="131" t="s">
        <v>83</v>
      </c>
      <c r="C25" s="124" t="s">
        <v>78</v>
      </c>
      <c r="D25" s="125">
        <f>VLOOKUP(A25,BKE!C456:H845,5,0)</f>
        <v>87454</v>
      </c>
      <c r="E25" s="130">
        <v>1</v>
      </c>
      <c r="F25" s="126">
        <f t="shared" si="2"/>
        <v>87454</v>
      </c>
      <c r="G25" s="127">
        <f t="shared" si="3"/>
        <v>4</v>
      </c>
      <c r="H25" s="128">
        <f t="shared" si="4"/>
        <v>349816</v>
      </c>
      <c r="I25" s="129">
        <f t="shared" si="5"/>
        <v>3</v>
      </c>
      <c r="J25" s="129">
        <f t="shared" si="6"/>
        <v>262362</v>
      </c>
      <c r="K25" s="130">
        <v>2</v>
      </c>
      <c r="L25" s="124">
        <f t="shared" si="1"/>
        <v>174908</v>
      </c>
      <c r="M25" s="186">
        <f>SUMIFS(BKE!$F:$F,BKE!$C:$C,'nguyen vat lieu kho'!$A:$A,BKE!$B:$B,'nguyen vat lieu kho'!M$3)</f>
        <v>0</v>
      </c>
      <c r="N25" s="186">
        <f>SUMIFS(BKE!$F:$F,BKE!$C:$C,'nguyen vat lieu kho'!$A:$A,BKE!$B:$B,'nguyen vat lieu kho'!N$3)</f>
        <v>0</v>
      </c>
      <c r="O25" s="186">
        <f>SUMIFS(BKE!$F:$F,BKE!$C:$C,'nguyen vat lieu kho'!$A:$A,BKE!$B:$B,'nguyen vat lieu kho'!O$3)</f>
        <v>0</v>
      </c>
      <c r="P25" s="186">
        <f>SUMIFS(BKE!$F:$F,BKE!$C:$C,'nguyen vat lieu kho'!$A:$A,BKE!$B:$B,'nguyen vat lieu kho'!P$3)</f>
        <v>0</v>
      </c>
      <c r="Q25" s="186">
        <f>SUMIFS(BKE!$F:$F,BKE!$C:$C,'nguyen vat lieu kho'!$A:$A,BKE!$B:$B,'nguyen vat lieu kho'!Q$3)</f>
        <v>0</v>
      </c>
      <c r="R25" s="186">
        <f>SUMIFS(BKE!$F:$F,BKE!$C:$C,'nguyen vat lieu kho'!$A:$A,BKE!$B:$B,'nguyen vat lieu kho'!R$3)</f>
        <v>0</v>
      </c>
      <c r="S25" s="186">
        <f>SUMIFS(BKE!$F:$F,BKE!$C:$C,'nguyen vat lieu kho'!$A:$A,BKE!$B:$B,'nguyen vat lieu kho'!S$3)</f>
        <v>0</v>
      </c>
      <c r="T25" s="186">
        <f>SUMIFS(BKE!$F:$F,BKE!$C:$C,'nguyen vat lieu kho'!$A:$A,BKE!$B:$B,'nguyen vat lieu kho'!T$3)</f>
        <v>2</v>
      </c>
      <c r="U25" s="186">
        <f>SUMIFS(BKE!$F:$F,BKE!$C:$C,'nguyen vat lieu kho'!$A:$A,BKE!$B:$B,'nguyen vat lieu kho'!U$3)</f>
        <v>0</v>
      </c>
      <c r="V25" s="186">
        <f>SUMIFS(BKE!$F:$F,BKE!$C:$C,'nguyen vat lieu kho'!$A:$A,BKE!$B:$B,'nguyen vat lieu kho'!V$3)</f>
        <v>0</v>
      </c>
      <c r="W25" s="186">
        <f>SUMIFS(BKE!$F:$F,BKE!$C:$C,'nguyen vat lieu kho'!$A:$A,BKE!$B:$B,'nguyen vat lieu kho'!W$3)</f>
        <v>0</v>
      </c>
      <c r="X25" s="186">
        <f>SUMIFS(BKE!$F:$F,BKE!$C:$C,'nguyen vat lieu kho'!$A:$A,BKE!$B:$B,'nguyen vat lieu kho'!X$3)</f>
        <v>0</v>
      </c>
      <c r="Y25" s="186">
        <f>SUMIFS(BKE!$F:$F,BKE!$C:$C,'nguyen vat lieu kho'!$A:$A,BKE!$B:$B,'nguyen vat lieu kho'!Y$3)</f>
        <v>0</v>
      </c>
      <c r="Z25" s="186">
        <f>SUMIFS(BKE!$F:$F,BKE!$C:$C,'nguyen vat lieu kho'!$A:$A,BKE!$B:$B,'nguyen vat lieu kho'!Z$3)</f>
        <v>0</v>
      </c>
      <c r="AA25" s="186">
        <f>SUMIFS(BKE!$F:$F,BKE!$C:$C,'nguyen vat lieu kho'!$A:$A,BKE!$B:$B,'nguyen vat lieu kho'!AA$3)</f>
        <v>0</v>
      </c>
      <c r="AB25" s="186">
        <f>SUMIFS(BKE!$F:$F,BKE!$C:$C,'nguyen vat lieu kho'!$A:$A,BKE!$B:$B,'nguyen vat lieu kho'!AB$3)</f>
        <v>0</v>
      </c>
      <c r="AC25" s="186">
        <f>SUMIFS(BKE!$F:$F,BKE!$C:$C,'nguyen vat lieu kho'!$A:$A,BKE!$B:$B,'nguyen vat lieu kho'!AC$3)</f>
        <v>0</v>
      </c>
      <c r="AD25" s="186">
        <f>SUMIFS(BKE!$F:$F,BKE!$C:$C,'nguyen vat lieu kho'!$A:$A,BKE!$B:$B,'nguyen vat lieu kho'!AD$3)</f>
        <v>0</v>
      </c>
      <c r="AE25" s="186">
        <f>SUMIFS(BKE!$F:$F,BKE!$C:$C,'nguyen vat lieu kho'!$A:$A,BKE!$B:$B,'nguyen vat lieu kho'!AE$3)</f>
        <v>0</v>
      </c>
      <c r="AF25" s="186">
        <f>SUMIFS(BKE!$F:$F,BKE!$C:$C,'nguyen vat lieu kho'!$A:$A,BKE!$B:$B,'nguyen vat lieu kho'!AF$3)</f>
        <v>0</v>
      </c>
      <c r="AG25" s="186">
        <f>SUMIFS(BKE!$F:$F,BKE!$C:$C,'nguyen vat lieu kho'!$A:$A,BKE!$B:$B,'nguyen vat lieu kho'!AG$3)</f>
        <v>0</v>
      </c>
      <c r="AH25" s="186">
        <f>SUMIFS(BKE!$F:$F,BKE!$C:$C,'nguyen vat lieu kho'!$A:$A,BKE!$B:$B,'nguyen vat lieu kho'!AH$3)</f>
        <v>0</v>
      </c>
      <c r="AI25" s="186">
        <f>SUMIFS(BKE!$F:$F,BKE!$C:$C,'nguyen vat lieu kho'!$A:$A,BKE!$B:$B,'nguyen vat lieu kho'!AI$3)</f>
        <v>0</v>
      </c>
      <c r="AJ25" s="186">
        <f>SUMIFS(BKE!$F:$F,BKE!$C:$C,'nguyen vat lieu kho'!$A:$A,BKE!$B:$B,'nguyen vat lieu kho'!AJ$3)</f>
        <v>0</v>
      </c>
      <c r="AK25" s="186">
        <f>SUMIFS(BKE!$F:$F,BKE!$C:$C,'nguyen vat lieu kho'!$A:$A,BKE!$B:$B,'nguyen vat lieu kho'!AK$3)</f>
        <v>0</v>
      </c>
      <c r="AL25" s="186">
        <f>SUMIFS(BKE!$F:$F,BKE!$C:$C,'nguyen vat lieu kho'!$A:$A,BKE!$B:$B,'nguyen vat lieu kho'!AL$3)</f>
        <v>0</v>
      </c>
      <c r="AM25" s="186">
        <f>SUMIFS(BKE!$F:$F,BKE!$C:$C,'nguyen vat lieu kho'!$A:$A,BKE!$B:$B,'nguyen vat lieu kho'!AM$3)</f>
        <v>0</v>
      </c>
      <c r="AN25" s="186">
        <f>SUMIFS(BKE!$F:$F,BKE!$C:$C,'nguyen vat lieu kho'!$A:$A,BKE!$B:$B,'nguyen vat lieu kho'!AN$3)</f>
        <v>0</v>
      </c>
      <c r="AO25" s="186">
        <f>SUMIFS(BKE!$F:$F,BKE!$C:$C,'nguyen vat lieu kho'!$A:$A,BKE!$B:$B,'nguyen vat lieu kho'!AO$3)</f>
        <v>2</v>
      </c>
      <c r="AP25" s="186">
        <f>SUMIFS(BKE!$F:$F,BKE!$C:$C,'nguyen vat lieu kho'!$A:$A,BKE!$B:$B,'nguyen vat lieu kho'!AP$3)</f>
        <v>0</v>
      </c>
      <c r="AQ25" s="186">
        <f>SUMIFS(BKE!$F:$F,BKE!$C:$C,'nguyen vat lieu kho'!$A:$A,BKE!$B:$B,'nguyen vat lieu kho'!AQ$3)</f>
        <v>0</v>
      </c>
    </row>
    <row r="26" spans="1:43" s="120" customFormat="1" ht="25.5" customHeight="1">
      <c r="A26" s="6" t="s">
        <v>84</v>
      </c>
      <c r="B26" s="131" t="s">
        <v>5</v>
      </c>
      <c r="C26" s="124" t="s">
        <v>4</v>
      </c>
      <c r="D26" s="125">
        <f>VLOOKUP(A26,BKE!C457:H846,5,0)</f>
        <v>89986.125</v>
      </c>
      <c r="E26" s="130">
        <v>0</v>
      </c>
      <c r="F26" s="126">
        <f t="shared" si="2"/>
        <v>0</v>
      </c>
      <c r="G26" s="127">
        <f t="shared" si="3"/>
        <v>16</v>
      </c>
      <c r="H26" s="128">
        <f t="shared" si="4"/>
        <v>1439778</v>
      </c>
      <c r="I26" s="129">
        <f t="shared" si="5"/>
        <v>10</v>
      </c>
      <c r="J26" s="129">
        <f t="shared" si="6"/>
        <v>899861.25</v>
      </c>
      <c r="K26" s="130">
        <v>6</v>
      </c>
      <c r="L26" s="124">
        <f t="shared" si="1"/>
        <v>539916.75</v>
      </c>
      <c r="M26" s="186">
        <f>SUMIFS(BKE!$F:$F,BKE!$C:$C,'nguyen vat lieu kho'!$A:$A,BKE!$B:$B,'nguyen vat lieu kho'!M$3)</f>
        <v>10</v>
      </c>
      <c r="N26" s="186">
        <f>SUMIFS(BKE!$F:$F,BKE!$C:$C,'nguyen vat lieu kho'!$A:$A,BKE!$B:$B,'nguyen vat lieu kho'!N$3)</f>
        <v>0</v>
      </c>
      <c r="O26" s="186">
        <f>SUMIFS(BKE!$F:$F,BKE!$C:$C,'nguyen vat lieu kho'!$A:$A,BKE!$B:$B,'nguyen vat lieu kho'!O$3)</f>
        <v>0</v>
      </c>
      <c r="P26" s="186">
        <f>SUMIFS(BKE!$F:$F,BKE!$C:$C,'nguyen vat lieu kho'!$A:$A,BKE!$B:$B,'nguyen vat lieu kho'!P$3)</f>
        <v>0</v>
      </c>
      <c r="Q26" s="186">
        <f>SUMIFS(BKE!$F:$F,BKE!$C:$C,'nguyen vat lieu kho'!$A:$A,BKE!$B:$B,'nguyen vat lieu kho'!Q$3)</f>
        <v>0</v>
      </c>
      <c r="R26" s="186">
        <f>SUMIFS(BKE!$F:$F,BKE!$C:$C,'nguyen vat lieu kho'!$A:$A,BKE!$B:$B,'nguyen vat lieu kho'!R$3)</f>
        <v>0</v>
      </c>
      <c r="S26" s="186">
        <f>SUMIFS(BKE!$F:$F,BKE!$C:$C,'nguyen vat lieu kho'!$A:$A,BKE!$B:$B,'nguyen vat lieu kho'!S$3)</f>
        <v>0</v>
      </c>
      <c r="T26" s="186">
        <f>SUMIFS(BKE!$F:$F,BKE!$C:$C,'nguyen vat lieu kho'!$A:$A,BKE!$B:$B,'nguyen vat lieu kho'!T$3)</f>
        <v>0</v>
      </c>
      <c r="U26" s="186">
        <f>SUMIFS(BKE!$F:$F,BKE!$C:$C,'nguyen vat lieu kho'!$A:$A,BKE!$B:$B,'nguyen vat lieu kho'!U$3)</f>
        <v>0</v>
      </c>
      <c r="V26" s="186">
        <f>SUMIFS(BKE!$F:$F,BKE!$C:$C,'nguyen vat lieu kho'!$A:$A,BKE!$B:$B,'nguyen vat lieu kho'!V$3)</f>
        <v>0</v>
      </c>
      <c r="W26" s="186">
        <f>SUMIFS(BKE!$F:$F,BKE!$C:$C,'nguyen vat lieu kho'!$A:$A,BKE!$B:$B,'nguyen vat lieu kho'!W$3)</f>
        <v>0</v>
      </c>
      <c r="X26" s="186">
        <f>SUMIFS(BKE!$F:$F,BKE!$C:$C,'nguyen vat lieu kho'!$A:$A,BKE!$B:$B,'nguyen vat lieu kho'!X$3)</f>
        <v>0</v>
      </c>
      <c r="Y26" s="186">
        <f>SUMIFS(BKE!$F:$F,BKE!$C:$C,'nguyen vat lieu kho'!$A:$A,BKE!$B:$B,'nguyen vat lieu kho'!Y$3)</f>
        <v>0</v>
      </c>
      <c r="Z26" s="186">
        <f>SUMIFS(BKE!$F:$F,BKE!$C:$C,'nguyen vat lieu kho'!$A:$A,BKE!$B:$B,'nguyen vat lieu kho'!Z$3)</f>
        <v>0</v>
      </c>
      <c r="AA26" s="186">
        <f>SUMIFS(BKE!$F:$F,BKE!$C:$C,'nguyen vat lieu kho'!$A:$A,BKE!$B:$B,'nguyen vat lieu kho'!AA$3)</f>
        <v>6</v>
      </c>
      <c r="AB26" s="186">
        <f>SUMIFS(BKE!$F:$F,BKE!$C:$C,'nguyen vat lieu kho'!$A:$A,BKE!$B:$B,'nguyen vat lieu kho'!AB$3)</f>
        <v>0</v>
      </c>
      <c r="AC26" s="186">
        <f>SUMIFS(BKE!$F:$F,BKE!$C:$C,'nguyen vat lieu kho'!$A:$A,BKE!$B:$B,'nguyen vat lieu kho'!AC$3)</f>
        <v>0</v>
      </c>
      <c r="AD26" s="186">
        <f>SUMIFS(BKE!$F:$F,BKE!$C:$C,'nguyen vat lieu kho'!$A:$A,BKE!$B:$B,'nguyen vat lieu kho'!AD$3)</f>
        <v>0</v>
      </c>
      <c r="AE26" s="186">
        <f>SUMIFS(BKE!$F:$F,BKE!$C:$C,'nguyen vat lieu kho'!$A:$A,BKE!$B:$B,'nguyen vat lieu kho'!AE$3)</f>
        <v>0</v>
      </c>
      <c r="AF26" s="186">
        <f>SUMIFS(BKE!$F:$F,BKE!$C:$C,'nguyen vat lieu kho'!$A:$A,BKE!$B:$B,'nguyen vat lieu kho'!AF$3)</f>
        <v>0</v>
      </c>
      <c r="AG26" s="186">
        <f>SUMIFS(BKE!$F:$F,BKE!$C:$C,'nguyen vat lieu kho'!$A:$A,BKE!$B:$B,'nguyen vat lieu kho'!AG$3)</f>
        <v>0</v>
      </c>
      <c r="AH26" s="186">
        <f>SUMIFS(BKE!$F:$F,BKE!$C:$C,'nguyen vat lieu kho'!$A:$A,BKE!$B:$B,'nguyen vat lieu kho'!AH$3)</f>
        <v>0</v>
      </c>
      <c r="AI26" s="186">
        <f>SUMIFS(BKE!$F:$F,BKE!$C:$C,'nguyen vat lieu kho'!$A:$A,BKE!$B:$B,'nguyen vat lieu kho'!AI$3)</f>
        <v>0</v>
      </c>
      <c r="AJ26" s="186">
        <f>SUMIFS(BKE!$F:$F,BKE!$C:$C,'nguyen vat lieu kho'!$A:$A,BKE!$B:$B,'nguyen vat lieu kho'!AJ$3)</f>
        <v>0</v>
      </c>
      <c r="AK26" s="186">
        <f>SUMIFS(BKE!$F:$F,BKE!$C:$C,'nguyen vat lieu kho'!$A:$A,BKE!$B:$B,'nguyen vat lieu kho'!AK$3)</f>
        <v>0</v>
      </c>
      <c r="AL26" s="186">
        <f>SUMIFS(BKE!$F:$F,BKE!$C:$C,'nguyen vat lieu kho'!$A:$A,BKE!$B:$B,'nguyen vat lieu kho'!AL$3)</f>
        <v>0</v>
      </c>
      <c r="AM26" s="186">
        <f>SUMIFS(BKE!$F:$F,BKE!$C:$C,'nguyen vat lieu kho'!$A:$A,BKE!$B:$B,'nguyen vat lieu kho'!AM$3)</f>
        <v>0</v>
      </c>
      <c r="AN26" s="186">
        <f>SUMIFS(BKE!$F:$F,BKE!$C:$C,'nguyen vat lieu kho'!$A:$A,BKE!$B:$B,'nguyen vat lieu kho'!AN$3)</f>
        <v>0</v>
      </c>
      <c r="AO26" s="186">
        <f>SUMIFS(BKE!$F:$F,BKE!$C:$C,'nguyen vat lieu kho'!$A:$A,BKE!$B:$B,'nguyen vat lieu kho'!AO$3)</f>
        <v>0</v>
      </c>
      <c r="AP26" s="186">
        <f>SUMIFS(BKE!$F:$F,BKE!$C:$C,'nguyen vat lieu kho'!$A:$A,BKE!$B:$B,'nguyen vat lieu kho'!AP$3)</f>
        <v>0</v>
      </c>
      <c r="AQ26" s="186">
        <f>SUMIFS(BKE!$F:$F,BKE!$C:$C,'nguyen vat lieu kho'!$A:$A,BKE!$B:$B,'nguyen vat lieu kho'!AQ$3)</f>
        <v>0</v>
      </c>
    </row>
    <row r="27" spans="1:43" s="120" customFormat="1" ht="25.5" customHeight="1">
      <c r="A27" s="6" t="s">
        <v>85</v>
      </c>
      <c r="B27" s="131" t="s">
        <v>86</v>
      </c>
      <c r="C27" s="124" t="s">
        <v>4</v>
      </c>
      <c r="D27" s="125">
        <f>VLOOKUP(A27,BKE!C458:H847,5,0)</f>
        <v>92759</v>
      </c>
      <c r="E27" s="130">
        <v>0</v>
      </c>
      <c r="F27" s="126">
        <f t="shared" si="2"/>
        <v>0</v>
      </c>
      <c r="G27" s="127">
        <f t="shared" si="3"/>
        <v>14</v>
      </c>
      <c r="H27" s="128">
        <f t="shared" si="4"/>
        <v>1298626</v>
      </c>
      <c r="I27" s="129">
        <f t="shared" si="5"/>
        <v>8</v>
      </c>
      <c r="J27" s="129">
        <f t="shared" si="6"/>
        <v>742072</v>
      </c>
      <c r="K27" s="130">
        <v>6</v>
      </c>
      <c r="L27" s="124">
        <f t="shared" si="1"/>
        <v>556554</v>
      </c>
      <c r="M27" s="186">
        <f>SUMIFS(BKE!$F:$F,BKE!$C:$C,'nguyen vat lieu kho'!$A:$A,BKE!$B:$B,'nguyen vat lieu kho'!M$3)</f>
        <v>10</v>
      </c>
      <c r="N27" s="186">
        <f>SUMIFS(BKE!$F:$F,BKE!$C:$C,'nguyen vat lieu kho'!$A:$A,BKE!$B:$B,'nguyen vat lieu kho'!N$3)</f>
        <v>0</v>
      </c>
      <c r="O27" s="186">
        <f>SUMIFS(BKE!$F:$F,BKE!$C:$C,'nguyen vat lieu kho'!$A:$A,BKE!$B:$B,'nguyen vat lieu kho'!O$3)</f>
        <v>0</v>
      </c>
      <c r="P27" s="186">
        <f>SUMIFS(BKE!$F:$F,BKE!$C:$C,'nguyen vat lieu kho'!$A:$A,BKE!$B:$B,'nguyen vat lieu kho'!P$3)</f>
        <v>0</v>
      </c>
      <c r="Q27" s="186">
        <f>SUMIFS(BKE!$F:$F,BKE!$C:$C,'nguyen vat lieu kho'!$A:$A,BKE!$B:$B,'nguyen vat lieu kho'!Q$3)</f>
        <v>0</v>
      </c>
      <c r="R27" s="186">
        <f>SUMIFS(BKE!$F:$F,BKE!$C:$C,'nguyen vat lieu kho'!$A:$A,BKE!$B:$B,'nguyen vat lieu kho'!R$3)</f>
        <v>0</v>
      </c>
      <c r="S27" s="186">
        <f>SUMIFS(BKE!$F:$F,BKE!$C:$C,'nguyen vat lieu kho'!$A:$A,BKE!$B:$B,'nguyen vat lieu kho'!S$3)</f>
        <v>0</v>
      </c>
      <c r="T27" s="186">
        <f>SUMIFS(BKE!$F:$F,BKE!$C:$C,'nguyen vat lieu kho'!$A:$A,BKE!$B:$B,'nguyen vat lieu kho'!T$3)</f>
        <v>0</v>
      </c>
      <c r="U27" s="186">
        <f>SUMIFS(BKE!$F:$F,BKE!$C:$C,'nguyen vat lieu kho'!$A:$A,BKE!$B:$B,'nguyen vat lieu kho'!U$3)</f>
        <v>0</v>
      </c>
      <c r="V27" s="186">
        <f>SUMIFS(BKE!$F:$F,BKE!$C:$C,'nguyen vat lieu kho'!$A:$A,BKE!$B:$B,'nguyen vat lieu kho'!V$3)</f>
        <v>0</v>
      </c>
      <c r="W27" s="186">
        <f>SUMIFS(BKE!$F:$F,BKE!$C:$C,'nguyen vat lieu kho'!$A:$A,BKE!$B:$B,'nguyen vat lieu kho'!W$3)</f>
        <v>0</v>
      </c>
      <c r="X27" s="186">
        <f>SUMIFS(BKE!$F:$F,BKE!$C:$C,'nguyen vat lieu kho'!$A:$A,BKE!$B:$B,'nguyen vat lieu kho'!X$3)</f>
        <v>0</v>
      </c>
      <c r="Y27" s="186">
        <f>SUMIFS(BKE!$F:$F,BKE!$C:$C,'nguyen vat lieu kho'!$A:$A,BKE!$B:$B,'nguyen vat lieu kho'!Y$3)</f>
        <v>0</v>
      </c>
      <c r="Z27" s="186">
        <f>SUMIFS(BKE!$F:$F,BKE!$C:$C,'nguyen vat lieu kho'!$A:$A,BKE!$B:$B,'nguyen vat lieu kho'!Z$3)</f>
        <v>0</v>
      </c>
      <c r="AA27" s="186">
        <f>SUMIFS(BKE!$F:$F,BKE!$C:$C,'nguyen vat lieu kho'!$A:$A,BKE!$B:$B,'nguyen vat lieu kho'!AA$3)</f>
        <v>4</v>
      </c>
      <c r="AB27" s="186">
        <f>SUMIFS(BKE!$F:$F,BKE!$C:$C,'nguyen vat lieu kho'!$A:$A,BKE!$B:$B,'nguyen vat lieu kho'!AB$3)</f>
        <v>0</v>
      </c>
      <c r="AC27" s="186">
        <f>SUMIFS(BKE!$F:$F,BKE!$C:$C,'nguyen vat lieu kho'!$A:$A,BKE!$B:$B,'nguyen vat lieu kho'!AC$3)</f>
        <v>0</v>
      </c>
      <c r="AD27" s="186">
        <f>SUMIFS(BKE!$F:$F,BKE!$C:$C,'nguyen vat lieu kho'!$A:$A,BKE!$B:$B,'nguyen vat lieu kho'!AD$3)</f>
        <v>0</v>
      </c>
      <c r="AE27" s="186">
        <f>SUMIFS(BKE!$F:$F,BKE!$C:$C,'nguyen vat lieu kho'!$A:$A,BKE!$B:$B,'nguyen vat lieu kho'!AE$3)</f>
        <v>0</v>
      </c>
      <c r="AF27" s="186">
        <f>SUMIFS(BKE!$F:$F,BKE!$C:$C,'nguyen vat lieu kho'!$A:$A,BKE!$B:$B,'nguyen vat lieu kho'!AF$3)</f>
        <v>0</v>
      </c>
      <c r="AG27" s="186">
        <f>SUMIFS(BKE!$F:$F,BKE!$C:$C,'nguyen vat lieu kho'!$A:$A,BKE!$B:$B,'nguyen vat lieu kho'!AG$3)</f>
        <v>0</v>
      </c>
      <c r="AH27" s="186">
        <f>SUMIFS(BKE!$F:$F,BKE!$C:$C,'nguyen vat lieu kho'!$A:$A,BKE!$B:$B,'nguyen vat lieu kho'!AH$3)</f>
        <v>0</v>
      </c>
      <c r="AI27" s="186">
        <f>SUMIFS(BKE!$F:$F,BKE!$C:$C,'nguyen vat lieu kho'!$A:$A,BKE!$B:$B,'nguyen vat lieu kho'!AI$3)</f>
        <v>0</v>
      </c>
      <c r="AJ27" s="186">
        <f>SUMIFS(BKE!$F:$F,BKE!$C:$C,'nguyen vat lieu kho'!$A:$A,BKE!$B:$B,'nguyen vat lieu kho'!AJ$3)</f>
        <v>0</v>
      </c>
      <c r="AK27" s="186">
        <f>SUMIFS(BKE!$F:$F,BKE!$C:$C,'nguyen vat lieu kho'!$A:$A,BKE!$B:$B,'nguyen vat lieu kho'!AK$3)</f>
        <v>0</v>
      </c>
      <c r="AL27" s="186">
        <f>SUMIFS(BKE!$F:$F,BKE!$C:$C,'nguyen vat lieu kho'!$A:$A,BKE!$B:$B,'nguyen vat lieu kho'!AL$3)</f>
        <v>0</v>
      </c>
      <c r="AM27" s="186">
        <f>SUMIFS(BKE!$F:$F,BKE!$C:$C,'nguyen vat lieu kho'!$A:$A,BKE!$B:$B,'nguyen vat lieu kho'!AM$3)</f>
        <v>0</v>
      </c>
      <c r="AN27" s="186">
        <f>SUMIFS(BKE!$F:$F,BKE!$C:$C,'nguyen vat lieu kho'!$A:$A,BKE!$B:$B,'nguyen vat lieu kho'!AN$3)</f>
        <v>0</v>
      </c>
      <c r="AO27" s="186">
        <f>SUMIFS(BKE!$F:$F,BKE!$C:$C,'nguyen vat lieu kho'!$A:$A,BKE!$B:$B,'nguyen vat lieu kho'!AO$3)</f>
        <v>0</v>
      </c>
      <c r="AP27" s="186">
        <f>SUMIFS(BKE!$F:$F,BKE!$C:$C,'nguyen vat lieu kho'!$A:$A,BKE!$B:$B,'nguyen vat lieu kho'!AP$3)</f>
        <v>0</v>
      </c>
      <c r="AQ27" s="186">
        <f>SUMIFS(BKE!$F:$F,BKE!$C:$C,'nguyen vat lieu kho'!$A:$A,BKE!$B:$B,'nguyen vat lieu kho'!AQ$3)</f>
        <v>0</v>
      </c>
    </row>
    <row r="28" spans="1:43" s="120" customFormat="1" ht="25.5" customHeight="1">
      <c r="A28" s="6" t="s">
        <v>87</v>
      </c>
      <c r="B28" s="131" t="s">
        <v>88</v>
      </c>
      <c r="C28" s="124" t="s">
        <v>4</v>
      </c>
      <c r="D28" s="125"/>
      <c r="E28" s="130"/>
      <c r="F28" s="126">
        <f t="shared" si="2"/>
        <v>0</v>
      </c>
      <c r="G28" s="127">
        <f t="shared" si="3"/>
        <v>0</v>
      </c>
      <c r="H28" s="128">
        <f t="shared" si="4"/>
        <v>0</v>
      </c>
      <c r="I28" s="129">
        <f t="shared" si="5"/>
        <v>0</v>
      </c>
      <c r="J28" s="129">
        <f t="shared" si="6"/>
        <v>0</v>
      </c>
      <c r="K28" s="130"/>
      <c r="L28" s="124">
        <f t="shared" si="1"/>
        <v>0</v>
      </c>
      <c r="M28" s="186">
        <f>SUMIFS(BKE!$F:$F,BKE!$C:$C,'nguyen vat lieu kho'!$A:$A,BKE!$B:$B,'nguyen vat lieu kho'!M$3)</f>
        <v>0</v>
      </c>
      <c r="N28" s="186">
        <f>SUMIFS(BKE!$F:$F,BKE!$C:$C,'nguyen vat lieu kho'!$A:$A,BKE!$B:$B,'nguyen vat lieu kho'!N$3)</f>
        <v>0</v>
      </c>
      <c r="O28" s="186">
        <f>SUMIFS(BKE!$F:$F,BKE!$C:$C,'nguyen vat lieu kho'!$A:$A,BKE!$B:$B,'nguyen vat lieu kho'!O$3)</f>
        <v>0</v>
      </c>
      <c r="P28" s="186">
        <f>SUMIFS(BKE!$F:$F,BKE!$C:$C,'nguyen vat lieu kho'!$A:$A,BKE!$B:$B,'nguyen vat lieu kho'!P$3)</f>
        <v>0</v>
      </c>
      <c r="Q28" s="186">
        <f>SUMIFS(BKE!$F:$F,BKE!$C:$C,'nguyen vat lieu kho'!$A:$A,BKE!$B:$B,'nguyen vat lieu kho'!Q$3)</f>
        <v>0</v>
      </c>
      <c r="R28" s="186">
        <f>SUMIFS(BKE!$F:$F,BKE!$C:$C,'nguyen vat lieu kho'!$A:$A,BKE!$B:$B,'nguyen vat lieu kho'!R$3)</f>
        <v>0</v>
      </c>
      <c r="S28" s="186">
        <f>SUMIFS(BKE!$F:$F,BKE!$C:$C,'nguyen vat lieu kho'!$A:$A,BKE!$B:$B,'nguyen vat lieu kho'!S$3)</f>
        <v>0</v>
      </c>
      <c r="T28" s="186">
        <f>SUMIFS(BKE!$F:$F,BKE!$C:$C,'nguyen vat lieu kho'!$A:$A,BKE!$B:$B,'nguyen vat lieu kho'!T$3)</f>
        <v>0</v>
      </c>
      <c r="U28" s="186">
        <f>SUMIFS(BKE!$F:$F,BKE!$C:$C,'nguyen vat lieu kho'!$A:$A,BKE!$B:$B,'nguyen vat lieu kho'!U$3)</f>
        <v>0</v>
      </c>
      <c r="V28" s="186">
        <f>SUMIFS(BKE!$F:$F,BKE!$C:$C,'nguyen vat lieu kho'!$A:$A,BKE!$B:$B,'nguyen vat lieu kho'!V$3)</f>
        <v>0</v>
      </c>
      <c r="W28" s="186">
        <f>SUMIFS(BKE!$F:$F,BKE!$C:$C,'nguyen vat lieu kho'!$A:$A,BKE!$B:$B,'nguyen vat lieu kho'!W$3)</f>
        <v>0</v>
      </c>
      <c r="X28" s="186">
        <f>SUMIFS(BKE!$F:$F,BKE!$C:$C,'nguyen vat lieu kho'!$A:$A,BKE!$B:$B,'nguyen vat lieu kho'!X$3)</f>
        <v>0</v>
      </c>
      <c r="Y28" s="186">
        <f>SUMIFS(BKE!$F:$F,BKE!$C:$C,'nguyen vat lieu kho'!$A:$A,BKE!$B:$B,'nguyen vat lieu kho'!Y$3)</f>
        <v>0</v>
      </c>
      <c r="Z28" s="186">
        <f>SUMIFS(BKE!$F:$F,BKE!$C:$C,'nguyen vat lieu kho'!$A:$A,BKE!$B:$B,'nguyen vat lieu kho'!Z$3)</f>
        <v>0</v>
      </c>
      <c r="AA28" s="186">
        <f>SUMIFS(BKE!$F:$F,BKE!$C:$C,'nguyen vat lieu kho'!$A:$A,BKE!$B:$B,'nguyen vat lieu kho'!AA$3)</f>
        <v>0</v>
      </c>
      <c r="AB28" s="186">
        <f>SUMIFS(BKE!$F:$F,BKE!$C:$C,'nguyen vat lieu kho'!$A:$A,BKE!$B:$B,'nguyen vat lieu kho'!AB$3)</f>
        <v>0</v>
      </c>
      <c r="AC28" s="186">
        <f>SUMIFS(BKE!$F:$F,BKE!$C:$C,'nguyen vat lieu kho'!$A:$A,BKE!$B:$B,'nguyen vat lieu kho'!AC$3)</f>
        <v>0</v>
      </c>
      <c r="AD28" s="186">
        <f>SUMIFS(BKE!$F:$F,BKE!$C:$C,'nguyen vat lieu kho'!$A:$A,BKE!$B:$B,'nguyen vat lieu kho'!AD$3)</f>
        <v>0</v>
      </c>
      <c r="AE28" s="186">
        <f>SUMIFS(BKE!$F:$F,BKE!$C:$C,'nguyen vat lieu kho'!$A:$A,BKE!$B:$B,'nguyen vat lieu kho'!AE$3)</f>
        <v>0</v>
      </c>
      <c r="AF28" s="186">
        <f>SUMIFS(BKE!$F:$F,BKE!$C:$C,'nguyen vat lieu kho'!$A:$A,BKE!$B:$B,'nguyen vat lieu kho'!AF$3)</f>
        <v>0</v>
      </c>
      <c r="AG28" s="186">
        <f>SUMIFS(BKE!$F:$F,BKE!$C:$C,'nguyen vat lieu kho'!$A:$A,BKE!$B:$B,'nguyen vat lieu kho'!AG$3)</f>
        <v>0</v>
      </c>
      <c r="AH28" s="186">
        <f>SUMIFS(BKE!$F:$F,BKE!$C:$C,'nguyen vat lieu kho'!$A:$A,BKE!$B:$B,'nguyen vat lieu kho'!AH$3)</f>
        <v>0</v>
      </c>
      <c r="AI28" s="186">
        <f>SUMIFS(BKE!$F:$F,BKE!$C:$C,'nguyen vat lieu kho'!$A:$A,BKE!$B:$B,'nguyen vat lieu kho'!AI$3)</f>
        <v>0</v>
      </c>
      <c r="AJ28" s="186">
        <f>SUMIFS(BKE!$F:$F,BKE!$C:$C,'nguyen vat lieu kho'!$A:$A,BKE!$B:$B,'nguyen vat lieu kho'!AJ$3)</f>
        <v>0</v>
      </c>
      <c r="AK28" s="186">
        <f>SUMIFS(BKE!$F:$F,BKE!$C:$C,'nguyen vat lieu kho'!$A:$A,BKE!$B:$B,'nguyen vat lieu kho'!AK$3)</f>
        <v>0</v>
      </c>
      <c r="AL28" s="186">
        <f>SUMIFS(BKE!$F:$F,BKE!$C:$C,'nguyen vat lieu kho'!$A:$A,BKE!$B:$B,'nguyen vat lieu kho'!AL$3)</f>
        <v>0</v>
      </c>
      <c r="AM28" s="186">
        <f>SUMIFS(BKE!$F:$F,BKE!$C:$C,'nguyen vat lieu kho'!$A:$A,BKE!$B:$B,'nguyen vat lieu kho'!AM$3)</f>
        <v>0</v>
      </c>
      <c r="AN28" s="186">
        <f>SUMIFS(BKE!$F:$F,BKE!$C:$C,'nguyen vat lieu kho'!$A:$A,BKE!$B:$B,'nguyen vat lieu kho'!AN$3)</f>
        <v>0</v>
      </c>
      <c r="AO28" s="186">
        <f>SUMIFS(BKE!$F:$F,BKE!$C:$C,'nguyen vat lieu kho'!$A:$A,BKE!$B:$B,'nguyen vat lieu kho'!AO$3)</f>
        <v>0</v>
      </c>
      <c r="AP28" s="186">
        <f>SUMIFS(BKE!$F:$F,BKE!$C:$C,'nguyen vat lieu kho'!$A:$A,BKE!$B:$B,'nguyen vat lieu kho'!AP$3)</f>
        <v>0</v>
      </c>
      <c r="AQ28" s="186">
        <f>SUMIFS(BKE!$F:$F,BKE!$C:$C,'nguyen vat lieu kho'!$A:$A,BKE!$B:$B,'nguyen vat lieu kho'!AQ$3)</f>
        <v>0</v>
      </c>
    </row>
    <row r="29" spans="1:43" s="120" customFormat="1" ht="25.5" customHeight="1">
      <c r="A29" s="6" t="s">
        <v>89</v>
      </c>
      <c r="B29" s="131" t="s">
        <v>90</v>
      </c>
      <c r="C29" s="124" t="s">
        <v>4</v>
      </c>
      <c r="D29" s="125">
        <f>VLOOKUP(A29,BKE!C460:H849,5,0)</f>
        <v>115000</v>
      </c>
      <c r="E29" s="130">
        <v>0.1</v>
      </c>
      <c r="F29" s="126">
        <f t="shared" si="2"/>
        <v>11500</v>
      </c>
      <c r="G29" s="127">
        <f t="shared" si="3"/>
        <v>2</v>
      </c>
      <c r="H29" s="128">
        <f t="shared" si="4"/>
        <v>230000</v>
      </c>
      <c r="I29" s="129">
        <f t="shared" si="5"/>
        <v>1.1000000000000001</v>
      </c>
      <c r="J29" s="129">
        <f t="shared" si="6"/>
        <v>126500</v>
      </c>
      <c r="K29" s="130">
        <v>1</v>
      </c>
      <c r="L29" s="124">
        <f t="shared" si="1"/>
        <v>115000</v>
      </c>
      <c r="M29" s="186">
        <f>SUMIFS(BKE!$F:$F,BKE!$C:$C,'nguyen vat lieu kho'!$A:$A,BKE!$B:$B,'nguyen vat lieu kho'!M$3)</f>
        <v>1</v>
      </c>
      <c r="N29" s="186">
        <f>SUMIFS(BKE!$F:$F,BKE!$C:$C,'nguyen vat lieu kho'!$A:$A,BKE!$B:$B,'nguyen vat lieu kho'!N$3)</f>
        <v>0</v>
      </c>
      <c r="O29" s="186">
        <f>SUMIFS(BKE!$F:$F,BKE!$C:$C,'nguyen vat lieu kho'!$A:$A,BKE!$B:$B,'nguyen vat lieu kho'!O$3)</f>
        <v>0</v>
      </c>
      <c r="P29" s="186">
        <f>SUMIFS(BKE!$F:$F,BKE!$C:$C,'nguyen vat lieu kho'!$A:$A,BKE!$B:$B,'nguyen vat lieu kho'!P$3)</f>
        <v>0</v>
      </c>
      <c r="Q29" s="186">
        <f>SUMIFS(BKE!$F:$F,BKE!$C:$C,'nguyen vat lieu kho'!$A:$A,BKE!$B:$B,'nguyen vat lieu kho'!Q$3)</f>
        <v>0</v>
      </c>
      <c r="R29" s="186">
        <f>SUMIFS(BKE!$F:$F,BKE!$C:$C,'nguyen vat lieu kho'!$A:$A,BKE!$B:$B,'nguyen vat lieu kho'!R$3)</f>
        <v>0</v>
      </c>
      <c r="S29" s="186">
        <f>SUMIFS(BKE!$F:$F,BKE!$C:$C,'nguyen vat lieu kho'!$A:$A,BKE!$B:$B,'nguyen vat lieu kho'!S$3)</f>
        <v>0</v>
      </c>
      <c r="T29" s="186">
        <f>SUMIFS(BKE!$F:$F,BKE!$C:$C,'nguyen vat lieu kho'!$A:$A,BKE!$B:$B,'nguyen vat lieu kho'!T$3)</f>
        <v>0</v>
      </c>
      <c r="U29" s="186">
        <f>SUMIFS(BKE!$F:$F,BKE!$C:$C,'nguyen vat lieu kho'!$A:$A,BKE!$B:$B,'nguyen vat lieu kho'!U$3)</f>
        <v>0</v>
      </c>
      <c r="V29" s="186">
        <f>SUMIFS(BKE!$F:$F,BKE!$C:$C,'nguyen vat lieu kho'!$A:$A,BKE!$B:$B,'nguyen vat lieu kho'!V$3)</f>
        <v>0</v>
      </c>
      <c r="W29" s="186">
        <f>SUMIFS(BKE!$F:$F,BKE!$C:$C,'nguyen vat lieu kho'!$A:$A,BKE!$B:$B,'nguyen vat lieu kho'!W$3)</f>
        <v>0</v>
      </c>
      <c r="X29" s="186">
        <f>SUMIFS(BKE!$F:$F,BKE!$C:$C,'nguyen vat lieu kho'!$A:$A,BKE!$B:$B,'nguyen vat lieu kho'!X$3)</f>
        <v>0</v>
      </c>
      <c r="Y29" s="186">
        <f>SUMIFS(BKE!$F:$F,BKE!$C:$C,'nguyen vat lieu kho'!$A:$A,BKE!$B:$B,'nguyen vat lieu kho'!Y$3)</f>
        <v>0</v>
      </c>
      <c r="Z29" s="186">
        <f>SUMIFS(BKE!$F:$F,BKE!$C:$C,'nguyen vat lieu kho'!$A:$A,BKE!$B:$B,'nguyen vat lieu kho'!Z$3)</f>
        <v>0</v>
      </c>
      <c r="AA29" s="186">
        <f>SUMIFS(BKE!$F:$F,BKE!$C:$C,'nguyen vat lieu kho'!$A:$A,BKE!$B:$B,'nguyen vat lieu kho'!AA$3)</f>
        <v>1</v>
      </c>
      <c r="AB29" s="186">
        <f>SUMIFS(BKE!$F:$F,BKE!$C:$C,'nguyen vat lieu kho'!$A:$A,BKE!$B:$B,'nguyen vat lieu kho'!AB$3)</f>
        <v>0</v>
      </c>
      <c r="AC29" s="186">
        <f>SUMIFS(BKE!$F:$F,BKE!$C:$C,'nguyen vat lieu kho'!$A:$A,BKE!$B:$B,'nguyen vat lieu kho'!AC$3)</f>
        <v>0</v>
      </c>
      <c r="AD29" s="186">
        <f>SUMIFS(BKE!$F:$F,BKE!$C:$C,'nguyen vat lieu kho'!$A:$A,BKE!$B:$B,'nguyen vat lieu kho'!AD$3)</f>
        <v>0</v>
      </c>
      <c r="AE29" s="186">
        <f>SUMIFS(BKE!$F:$F,BKE!$C:$C,'nguyen vat lieu kho'!$A:$A,BKE!$B:$B,'nguyen vat lieu kho'!AE$3)</f>
        <v>0</v>
      </c>
      <c r="AF29" s="186">
        <f>SUMIFS(BKE!$F:$F,BKE!$C:$C,'nguyen vat lieu kho'!$A:$A,BKE!$B:$B,'nguyen vat lieu kho'!AF$3)</f>
        <v>0</v>
      </c>
      <c r="AG29" s="186">
        <f>SUMIFS(BKE!$F:$F,BKE!$C:$C,'nguyen vat lieu kho'!$A:$A,BKE!$B:$B,'nguyen vat lieu kho'!AG$3)</f>
        <v>0</v>
      </c>
      <c r="AH29" s="186">
        <f>SUMIFS(BKE!$F:$F,BKE!$C:$C,'nguyen vat lieu kho'!$A:$A,BKE!$B:$B,'nguyen vat lieu kho'!AH$3)</f>
        <v>0</v>
      </c>
      <c r="AI29" s="186">
        <f>SUMIFS(BKE!$F:$F,BKE!$C:$C,'nguyen vat lieu kho'!$A:$A,BKE!$B:$B,'nguyen vat lieu kho'!AI$3)</f>
        <v>0</v>
      </c>
      <c r="AJ29" s="186">
        <f>SUMIFS(BKE!$F:$F,BKE!$C:$C,'nguyen vat lieu kho'!$A:$A,BKE!$B:$B,'nguyen vat lieu kho'!AJ$3)</f>
        <v>0</v>
      </c>
      <c r="AK29" s="186">
        <f>SUMIFS(BKE!$F:$F,BKE!$C:$C,'nguyen vat lieu kho'!$A:$A,BKE!$B:$B,'nguyen vat lieu kho'!AK$3)</f>
        <v>0</v>
      </c>
      <c r="AL29" s="186">
        <f>SUMIFS(BKE!$F:$F,BKE!$C:$C,'nguyen vat lieu kho'!$A:$A,BKE!$B:$B,'nguyen vat lieu kho'!AL$3)</f>
        <v>0</v>
      </c>
      <c r="AM29" s="186">
        <f>SUMIFS(BKE!$F:$F,BKE!$C:$C,'nguyen vat lieu kho'!$A:$A,BKE!$B:$B,'nguyen vat lieu kho'!AM$3)</f>
        <v>0</v>
      </c>
      <c r="AN29" s="186">
        <f>SUMIFS(BKE!$F:$F,BKE!$C:$C,'nguyen vat lieu kho'!$A:$A,BKE!$B:$B,'nguyen vat lieu kho'!AN$3)</f>
        <v>0</v>
      </c>
      <c r="AO29" s="186">
        <f>SUMIFS(BKE!$F:$F,BKE!$C:$C,'nguyen vat lieu kho'!$A:$A,BKE!$B:$B,'nguyen vat lieu kho'!AO$3)</f>
        <v>0</v>
      </c>
      <c r="AP29" s="186">
        <f>SUMIFS(BKE!$F:$F,BKE!$C:$C,'nguyen vat lieu kho'!$A:$A,BKE!$B:$B,'nguyen vat lieu kho'!AP$3)</f>
        <v>0</v>
      </c>
      <c r="AQ29" s="186">
        <f>SUMIFS(BKE!$F:$F,BKE!$C:$C,'nguyen vat lieu kho'!$A:$A,BKE!$B:$B,'nguyen vat lieu kho'!AQ$3)</f>
        <v>0</v>
      </c>
    </row>
    <row r="30" spans="1:43" s="120" customFormat="1" ht="25.5" customHeight="1">
      <c r="A30" s="6" t="s">
        <v>91</v>
      </c>
      <c r="B30" s="131" t="s">
        <v>92</v>
      </c>
      <c r="C30" s="124" t="s">
        <v>4</v>
      </c>
      <c r="D30" s="125"/>
      <c r="E30" s="130">
        <v>0</v>
      </c>
      <c r="F30" s="126">
        <f t="shared" si="2"/>
        <v>0</v>
      </c>
      <c r="G30" s="127">
        <f t="shared" si="3"/>
        <v>0</v>
      </c>
      <c r="H30" s="128">
        <f t="shared" si="4"/>
        <v>0</v>
      </c>
      <c r="I30" s="129">
        <f t="shared" si="5"/>
        <v>0</v>
      </c>
      <c r="J30" s="129">
        <f t="shared" si="6"/>
        <v>0</v>
      </c>
      <c r="K30" s="130"/>
      <c r="L30" s="124">
        <f t="shared" si="1"/>
        <v>0</v>
      </c>
      <c r="M30" s="186">
        <f>SUMIFS(BKE!$F:$F,BKE!$C:$C,'nguyen vat lieu kho'!$A:$A,BKE!$B:$B,'nguyen vat lieu kho'!M$3)</f>
        <v>0</v>
      </c>
      <c r="N30" s="186">
        <f>SUMIFS(BKE!$F:$F,BKE!$C:$C,'nguyen vat lieu kho'!$A:$A,BKE!$B:$B,'nguyen vat lieu kho'!N$3)</f>
        <v>0</v>
      </c>
      <c r="O30" s="186">
        <f>SUMIFS(BKE!$F:$F,BKE!$C:$C,'nguyen vat lieu kho'!$A:$A,BKE!$B:$B,'nguyen vat lieu kho'!O$3)</f>
        <v>0</v>
      </c>
      <c r="P30" s="186">
        <f>SUMIFS(BKE!$F:$F,BKE!$C:$C,'nguyen vat lieu kho'!$A:$A,BKE!$B:$B,'nguyen vat lieu kho'!P$3)</f>
        <v>0</v>
      </c>
      <c r="Q30" s="186">
        <f>SUMIFS(BKE!$F:$F,BKE!$C:$C,'nguyen vat lieu kho'!$A:$A,BKE!$B:$B,'nguyen vat lieu kho'!Q$3)</f>
        <v>0</v>
      </c>
      <c r="R30" s="186">
        <f>SUMIFS(BKE!$F:$F,BKE!$C:$C,'nguyen vat lieu kho'!$A:$A,BKE!$B:$B,'nguyen vat lieu kho'!R$3)</f>
        <v>0</v>
      </c>
      <c r="S30" s="186">
        <f>SUMIFS(BKE!$F:$F,BKE!$C:$C,'nguyen vat lieu kho'!$A:$A,BKE!$B:$B,'nguyen vat lieu kho'!S$3)</f>
        <v>0</v>
      </c>
      <c r="T30" s="186">
        <f>SUMIFS(BKE!$F:$F,BKE!$C:$C,'nguyen vat lieu kho'!$A:$A,BKE!$B:$B,'nguyen vat lieu kho'!T$3)</f>
        <v>0</v>
      </c>
      <c r="U30" s="186">
        <f>SUMIFS(BKE!$F:$F,BKE!$C:$C,'nguyen vat lieu kho'!$A:$A,BKE!$B:$B,'nguyen vat lieu kho'!U$3)</f>
        <v>0</v>
      </c>
      <c r="V30" s="186">
        <f>SUMIFS(BKE!$F:$F,BKE!$C:$C,'nguyen vat lieu kho'!$A:$A,BKE!$B:$B,'nguyen vat lieu kho'!V$3)</f>
        <v>0</v>
      </c>
      <c r="W30" s="186">
        <f>SUMIFS(BKE!$F:$F,BKE!$C:$C,'nguyen vat lieu kho'!$A:$A,BKE!$B:$B,'nguyen vat lieu kho'!W$3)</f>
        <v>0</v>
      </c>
      <c r="X30" s="186">
        <f>SUMIFS(BKE!$F:$F,BKE!$C:$C,'nguyen vat lieu kho'!$A:$A,BKE!$B:$B,'nguyen vat lieu kho'!X$3)</f>
        <v>0</v>
      </c>
      <c r="Y30" s="186">
        <f>SUMIFS(BKE!$F:$F,BKE!$C:$C,'nguyen vat lieu kho'!$A:$A,BKE!$B:$B,'nguyen vat lieu kho'!Y$3)</f>
        <v>0</v>
      </c>
      <c r="Z30" s="186">
        <f>SUMIFS(BKE!$F:$F,BKE!$C:$C,'nguyen vat lieu kho'!$A:$A,BKE!$B:$B,'nguyen vat lieu kho'!Z$3)</f>
        <v>0</v>
      </c>
      <c r="AA30" s="186">
        <f>SUMIFS(BKE!$F:$F,BKE!$C:$C,'nguyen vat lieu kho'!$A:$A,BKE!$B:$B,'nguyen vat lieu kho'!AA$3)</f>
        <v>0</v>
      </c>
      <c r="AB30" s="186">
        <f>SUMIFS(BKE!$F:$F,BKE!$C:$C,'nguyen vat lieu kho'!$A:$A,BKE!$B:$B,'nguyen vat lieu kho'!AB$3)</f>
        <v>0</v>
      </c>
      <c r="AC30" s="186">
        <f>SUMIFS(BKE!$F:$F,BKE!$C:$C,'nguyen vat lieu kho'!$A:$A,BKE!$B:$B,'nguyen vat lieu kho'!AC$3)</f>
        <v>0</v>
      </c>
      <c r="AD30" s="186">
        <f>SUMIFS(BKE!$F:$F,BKE!$C:$C,'nguyen vat lieu kho'!$A:$A,BKE!$B:$B,'nguyen vat lieu kho'!AD$3)</f>
        <v>0</v>
      </c>
      <c r="AE30" s="186">
        <f>SUMIFS(BKE!$F:$F,BKE!$C:$C,'nguyen vat lieu kho'!$A:$A,BKE!$B:$B,'nguyen vat lieu kho'!AE$3)</f>
        <v>0</v>
      </c>
      <c r="AF30" s="186">
        <f>SUMIFS(BKE!$F:$F,BKE!$C:$C,'nguyen vat lieu kho'!$A:$A,BKE!$B:$B,'nguyen vat lieu kho'!AF$3)</f>
        <v>0</v>
      </c>
      <c r="AG30" s="186">
        <f>SUMIFS(BKE!$F:$F,BKE!$C:$C,'nguyen vat lieu kho'!$A:$A,BKE!$B:$B,'nguyen vat lieu kho'!AG$3)</f>
        <v>0</v>
      </c>
      <c r="AH30" s="186">
        <f>SUMIFS(BKE!$F:$F,BKE!$C:$C,'nguyen vat lieu kho'!$A:$A,BKE!$B:$B,'nguyen vat lieu kho'!AH$3)</f>
        <v>0</v>
      </c>
      <c r="AI30" s="186">
        <f>SUMIFS(BKE!$F:$F,BKE!$C:$C,'nguyen vat lieu kho'!$A:$A,BKE!$B:$B,'nguyen vat lieu kho'!AI$3)</f>
        <v>0</v>
      </c>
      <c r="AJ30" s="186">
        <f>SUMIFS(BKE!$F:$F,BKE!$C:$C,'nguyen vat lieu kho'!$A:$A,BKE!$B:$B,'nguyen vat lieu kho'!AJ$3)</f>
        <v>0</v>
      </c>
      <c r="AK30" s="186">
        <f>SUMIFS(BKE!$F:$F,BKE!$C:$C,'nguyen vat lieu kho'!$A:$A,BKE!$B:$B,'nguyen vat lieu kho'!AK$3)</f>
        <v>0</v>
      </c>
      <c r="AL30" s="186">
        <f>SUMIFS(BKE!$F:$F,BKE!$C:$C,'nguyen vat lieu kho'!$A:$A,BKE!$B:$B,'nguyen vat lieu kho'!AL$3)</f>
        <v>0</v>
      </c>
      <c r="AM30" s="186">
        <f>SUMIFS(BKE!$F:$F,BKE!$C:$C,'nguyen vat lieu kho'!$A:$A,BKE!$B:$B,'nguyen vat lieu kho'!AM$3)</f>
        <v>0</v>
      </c>
      <c r="AN30" s="186">
        <f>SUMIFS(BKE!$F:$F,BKE!$C:$C,'nguyen vat lieu kho'!$A:$A,BKE!$B:$B,'nguyen vat lieu kho'!AN$3)</f>
        <v>0</v>
      </c>
      <c r="AO30" s="186">
        <f>SUMIFS(BKE!$F:$F,BKE!$C:$C,'nguyen vat lieu kho'!$A:$A,BKE!$B:$B,'nguyen vat lieu kho'!AO$3)</f>
        <v>0</v>
      </c>
      <c r="AP30" s="186">
        <f>SUMIFS(BKE!$F:$F,BKE!$C:$C,'nguyen vat lieu kho'!$A:$A,BKE!$B:$B,'nguyen vat lieu kho'!AP$3)</f>
        <v>0</v>
      </c>
      <c r="AQ30" s="186">
        <f>SUMIFS(BKE!$F:$F,BKE!$C:$C,'nguyen vat lieu kho'!$A:$A,BKE!$B:$B,'nguyen vat lieu kho'!AQ$3)</f>
        <v>0</v>
      </c>
    </row>
    <row r="31" spans="1:43" s="120" customFormat="1" ht="25.5" customHeight="1">
      <c r="A31" s="6" t="s">
        <v>783</v>
      </c>
      <c r="B31" s="131" t="s">
        <v>784</v>
      </c>
      <c r="C31" s="124" t="s">
        <v>4</v>
      </c>
      <c r="D31" s="125"/>
      <c r="E31" s="130">
        <v>0</v>
      </c>
      <c r="F31" s="126">
        <f t="shared" si="2"/>
        <v>0</v>
      </c>
      <c r="G31" s="127">
        <f>SUM(M31:AQ31)</f>
        <v>0</v>
      </c>
      <c r="H31" s="128">
        <f>D31*G31</f>
        <v>0</v>
      </c>
      <c r="I31" s="129">
        <f t="shared" si="5"/>
        <v>0</v>
      </c>
      <c r="J31" s="129">
        <f t="shared" si="6"/>
        <v>0</v>
      </c>
      <c r="K31" s="130"/>
      <c r="L31" s="124">
        <f t="shared" si="1"/>
        <v>0</v>
      </c>
      <c r="M31" s="186">
        <f>SUMIFS(BKE!$F:$F,BKE!$C:$C,'nguyen vat lieu kho'!$A:$A,BKE!$B:$B,'nguyen vat lieu kho'!M$3)</f>
        <v>0</v>
      </c>
      <c r="N31" s="186">
        <f>SUMIFS(BKE!$F:$F,BKE!$C:$C,'nguyen vat lieu kho'!$A:$A,BKE!$B:$B,'nguyen vat lieu kho'!N$3)</f>
        <v>0</v>
      </c>
      <c r="O31" s="186">
        <f>SUMIFS(BKE!$F:$F,BKE!$C:$C,'nguyen vat lieu kho'!$A:$A,BKE!$B:$B,'nguyen vat lieu kho'!O$3)</f>
        <v>0</v>
      </c>
      <c r="P31" s="186">
        <f>SUMIFS(BKE!$F:$F,BKE!$C:$C,'nguyen vat lieu kho'!$A:$A,BKE!$B:$B,'nguyen vat lieu kho'!P$3)</f>
        <v>0</v>
      </c>
      <c r="Q31" s="186">
        <f>SUMIFS(BKE!$F:$F,BKE!$C:$C,'nguyen vat lieu kho'!$A:$A,BKE!$B:$B,'nguyen vat lieu kho'!Q$3)</f>
        <v>0</v>
      </c>
      <c r="R31" s="186">
        <f>SUMIFS(BKE!$F:$F,BKE!$C:$C,'nguyen vat lieu kho'!$A:$A,BKE!$B:$B,'nguyen vat lieu kho'!R$3)</f>
        <v>0</v>
      </c>
      <c r="S31" s="186">
        <f>SUMIFS(BKE!$F:$F,BKE!$C:$C,'nguyen vat lieu kho'!$A:$A,BKE!$B:$B,'nguyen vat lieu kho'!S$3)</f>
        <v>0</v>
      </c>
      <c r="T31" s="186">
        <f>SUMIFS(BKE!$F:$F,BKE!$C:$C,'nguyen vat lieu kho'!$A:$A,BKE!$B:$B,'nguyen vat lieu kho'!T$3)</f>
        <v>0</v>
      </c>
      <c r="U31" s="186">
        <f>SUMIFS(BKE!$F:$F,BKE!$C:$C,'nguyen vat lieu kho'!$A:$A,BKE!$B:$B,'nguyen vat lieu kho'!U$3)</f>
        <v>0</v>
      </c>
      <c r="V31" s="186">
        <f>SUMIFS(BKE!$F:$F,BKE!$C:$C,'nguyen vat lieu kho'!$A:$A,BKE!$B:$B,'nguyen vat lieu kho'!V$3)</f>
        <v>0</v>
      </c>
      <c r="W31" s="186">
        <f>SUMIFS(BKE!$F:$F,BKE!$C:$C,'nguyen vat lieu kho'!$A:$A,BKE!$B:$B,'nguyen vat lieu kho'!W$3)</f>
        <v>0</v>
      </c>
      <c r="X31" s="186">
        <f>SUMIFS(BKE!$F:$F,BKE!$C:$C,'nguyen vat lieu kho'!$A:$A,BKE!$B:$B,'nguyen vat lieu kho'!X$3)</f>
        <v>0</v>
      </c>
      <c r="Y31" s="186">
        <f>SUMIFS(BKE!$F:$F,BKE!$C:$C,'nguyen vat lieu kho'!$A:$A,BKE!$B:$B,'nguyen vat lieu kho'!Y$3)</f>
        <v>0</v>
      </c>
      <c r="Z31" s="186">
        <f>SUMIFS(BKE!$F:$F,BKE!$C:$C,'nguyen vat lieu kho'!$A:$A,BKE!$B:$B,'nguyen vat lieu kho'!Z$3)</f>
        <v>0</v>
      </c>
      <c r="AA31" s="186">
        <f>SUMIFS(BKE!$F:$F,BKE!$C:$C,'nguyen vat lieu kho'!$A:$A,BKE!$B:$B,'nguyen vat lieu kho'!AA$3)</f>
        <v>0</v>
      </c>
      <c r="AB31" s="186">
        <f>SUMIFS(BKE!$F:$F,BKE!$C:$C,'nguyen vat lieu kho'!$A:$A,BKE!$B:$B,'nguyen vat lieu kho'!AB$3)</f>
        <v>0</v>
      </c>
      <c r="AC31" s="186">
        <f>SUMIFS(BKE!$F:$F,BKE!$C:$C,'nguyen vat lieu kho'!$A:$A,BKE!$B:$B,'nguyen vat lieu kho'!AC$3)</f>
        <v>0</v>
      </c>
      <c r="AD31" s="186">
        <f>SUMIFS(BKE!$F:$F,BKE!$C:$C,'nguyen vat lieu kho'!$A:$A,BKE!$B:$B,'nguyen vat lieu kho'!AD$3)</f>
        <v>0</v>
      </c>
      <c r="AE31" s="186">
        <f>SUMIFS(BKE!$F:$F,BKE!$C:$C,'nguyen vat lieu kho'!$A:$A,BKE!$B:$B,'nguyen vat lieu kho'!AE$3)</f>
        <v>0</v>
      </c>
      <c r="AF31" s="186">
        <f>SUMIFS(BKE!$F:$F,BKE!$C:$C,'nguyen vat lieu kho'!$A:$A,BKE!$B:$B,'nguyen vat lieu kho'!AF$3)</f>
        <v>0</v>
      </c>
      <c r="AG31" s="186">
        <f>SUMIFS(BKE!$F:$F,BKE!$C:$C,'nguyen vat lieu kho'!$A:$A,BKE!$B:$B,'nguyen vat lieu kho'!AG$3)</f>
        <v>0</v>
      </c>
      <c r="AH31" s="186">
        <f>SUMIFS(BKE!$F:$F,BKE!$C:$C,'nguyen vat lieu kho'!$A:$A,BKE!$B:$B,'nguyen vat lieu kho'!AH$3)</f>
        <v>0</v>
      </c>
      <c r="AI31" s="186">
        <f>SUMIFS(BKE!$F:$F,BKE!$C:$C,'nguyen vat lieu kho'!$A:$A,BKE!$B:$B,'nguyen vat lieu kho'!AI$3)</f>
        <v>0</v>
      </c>
      <c r="AJ31" s="186">
        <f>SUMIFS(BKE!$F:$F,BKE!$C:$C,'nguyen vat lieu kho'!$A:$A,BKE!$B:$B,'nguyen vat lieu kho'!AJ$3)</f>
        <v>0</v>
      </c>
      <c r="AK31" s="186">
        <f>SUMIFS(BKE!$F:$F,BKE!$C:$C,'nguyen vat lieu kho'!$A:$A,BKE!$B:$B,'nguyen vat lieu kho'!AK$3)</f>
        <v>0</v>
      </c>
      <c r="AL31" s="186">
        <f>SUMIFS(BKE!$F:$F,BKE!$C:$C,'nguyen vat lieu kho'!$A:$A,BKE!$B:$B,'nguyen vat lieu kho'!AL$3)</f>
        <v>0</v>
      </c>
      <c r="AM31" s="186">
        <f>SUMIFS(BKE!$F:$F,BKE!$C:$C,'nguyen vat lieu kho'!$A:$A,BKE!$B:$B,'nguyen vat lieu kho'!AM$3)</f>
        <v>0</v>
      </c>
      <c r="AN31" s="186">
        <f>SUMIFS(BKE!$F:$F,BKE!$C:$C,'nguyen vat lieu kho'!$A:$A,BKE!$B:$B,'nguyen vat lieu kho'!AN$3)</f>
        <v>0</v>
      </c>
      <c r="AO31" s="186">
        <f>SUMIFS(BKE!$F:$F,BKE!$C:$C,'nguyen vat lieu kho'!$A:$A,BKE!$B:$B,'nguyen vat lieu kho'!AO$3)</f>
        <v>0</v>
      </c>
      <c r="AP31" s="186">
        <f>SUMIFS(BKE!$F:$F,BKE!$C:$C,'nguyen vat lieu kho'!$A:$A,BKE!$B:$B,'nguyen vat lieu kho'!AP$3)</f>
        <v>0</v>
      </c>
      <c r="AQ31" s="186">
        <f>SUMIFS(BKE!$F:$F,BKE!$C:$C,'nguyen vat lieu kho'!$A:$A,BKE!$B:$B,'nguyen vat lieu kho'!AQ$3)</f>
        <v>0</v>
      </c>
    </row>
    <row r="32" spans="1:43" s="120" customFormat="1" ht="25.5" customHeight="1">
      <c r="A32" s="6" t="s">
        <v>33</v>
      </c>
      <c r="B32" s="131" t="s">
        <v>34</v>
      </c>
      <c r="C32" s="124" t="s">
        <v>8</v>
      </c>
      <c r="D32" s="125">
        <f>VLOOKUP(A32,BKE!C463:H852,5,0)</f>
        <v>49998.2</v>
      </c>
      <c r="E32" s="130">
        <v>5</v>
      </c>
      <c r="F32" s="126">
        <f t="shared" si="2"/>
        <v>249991</v>
      </c>
      <c r="G32" s="127">
        <f t="shared" si="3"/>
        <v>60</v>
      </c>
      <c r="H32" s="128">
        <f t="shared" si="4"/>
        <v>2999892</v>
      </c>
      <c r="I32" s="129">
        <f t="shared" si="5"/>
        <v>58</v>
      </c>
      <c r="J32" s="129">
        <f t="shared" si="6"/>
        <v>2899895.6</v>
      </c>
      <c r="K32" s="130">
        <v>7</v>
      </c>
      <c r="L32" s="124">
        <f t="shared" si="1"/>
        <v>349987.39999999997</v>
      </c>
      <c r="M32" s="186">
        <f>SUMIFS(BKE!$F:$F,BKE!$C:$C,'nguyen vat lieu kho'!$A:$A,BKE!$B:$B,'nguyen vat lieu kho'!M$3)</f>
        <v>12</v>
      </c>
      <c r="N32" s="186">
        <f>SUMIFS(BKE!$F:$F,BKE!$C:$C,'nguyen vat lieu kho'!$A:$A,BKE!$B:$B,'nguyen vat lieu kho'!N$3)</f>
        <v>0</v>
      </c>
      <c r="O32" s="186">
        <f>SUMIFS(BKE!$F:$F,BKE!$C:$C,'nguyen vat lieu kho'!$A:$A,BKE!$B:$B,'nguyen vat lieu kho'!O$3)</f>
        <v>0</v>
      </c>
      <c r="P32" s="186">
        <f>SUMIFS(BKE!$F:$F,BKE!$C:$C,'nguyen vat lieu kho'!$A:$A,BKE!$B:$B,'nguyen vat lieu kho'!P$3)</f>
        <v>0</v>
      </c>
      <c r="Q32" s="186">
        <f>SUMIFS(BKE!$F:$F,BKE!$C:$C,'nguyen vat lieu kho'!$A:$A,BKE!$B:$B,'nguyen vat lieu kho'!Q$3)</f>
        <v>0</v>
      </c>
      <c r="R32" s="186">
        <f>SUMIFS(BKE!$F:$F,BKE!$C:$C,'nguyen vat lieu kho'!$A:$A,BKE!$B:$B,'nguyen vat lieu kho'!R$3)</f>
        <v>0</v>
      </c>
      <c r="S32" s="186">
        <f>SUMIFS(BKE!$F:$F,BKE!$C:$C,'nguyen vat lieu kho'!$A:$A,BKE!$B:$B,'nguyen vat lieu kho'!S$3)</f>
        <v>0</v>
      </c>
      <c r="T32" s="186">
        <f>SUMIFS(BKE!$F:$F,BKE!$C:$C,'nguyen vat lieu kho'!$A:$A,BKE!$B:$B,'nguyen vat lieu kho'!T$3)</f>
        <v>12</v>
      </c>
      <c r="U32" s="186">
        <f>SUMIFS(BKE!$F:$F,BKE!$C:$C,'nguyen vat lieu kho'!$A:$A,BKE!$B:$B,'nguyen vat lieu kho'!U$3)</f>
        <v>0</v>
      </c>
      <c r="V32" s="186">
        <f>SUMIFS(BKE!$F:$F,BKE!$C:$C,'nguyen vat lieu kho'!$A:$A,BKE!$B:$B,'nguyen vat lieu kho'!V$3)</f>
        <v>0</v>
      </c>
      <c r="W32" s="186">
        <f>SUMIFS(BKE!$F:$F,BKE!$C:$C,'nguyen vat lieu kho'!$A:$A,BKE!$B:$B,'nguyen vat lieu kho'!W$3)</f>
        <v>0</v>
      </c>
      <c r="X32" s="186">
        <f>SUMIFS(BKE!$F:$F,BKE!$C:$C,'nguyen vat lieu kho'!$A:$A,BKE!$B:$B,'nguyen vat lieu kho'!X$3)</f>
        <v>0</v>
      </c>
      <c r="Y32" s="186">
        <f>SUMIFS(BKE!$F:$F,BKE!$C:$C,'nguyen vat lieu kho'!$A:$A,BKE!$B:$B,'nguyen vat lieu kho'!Y$3)</f>
        <v>0</v>
      </c>
      <c r="Z32" s="186">
        <f>SUMIFS(BKE!$F:$F,BKE!$C:$C,'nguyen vat lieu kho'!$A:$A,BKE!$B:$B,'nguyen vat lieu kho'!Z$3)</f>
        <v>0</v>
      </c>
      <c r="AA32" s="186">
        <f>SUMIFS(BKE!$F:$F,BKE!$C:$C,'nguyen vat lieu kho'!$A:$A,BKE!$B:$B,'nguyen vat lieu kho'!AA$3)</f>
        <v>12</v>
      </c>
      <c r="AB32" s="186">
        <f>SUMIFS(BKE!$F:$F,BKE!$C:$C,'nguyen vat lieu kho'!$A:$A,BKE!$B:$B,'nguyen vat lieu kho'!AB$3)</f>
        <v>0</v>
      </c>
      <c r="AC32" s="186">
        <f>SUMIFS(BKE!$F:$F,BKE!$C:$C,'nguyen vat lieu kho'!$A:$A,BKE!$B:$B,'nguyen vat lieu kho'!AC$3)</f>
        <v>0</v>
      </c>
      <c r="AD32" s="186">
        <f>SUMIFS(BKE!$F:$F,BKE!$C:$C,'nguyen vat lieu kho'!$A:$A,BKE!$B:$B,'nguyen vat lieu kho'!AD$3)</f>
        <v>0</v>
      </c>
      <c r="AE32" s="186">
        <f>SUMIFS(BKE!$F:$F,BKE!$C:$C,'nguyen vat lieu kho'!$A:$A,BKE!$B:$B,'nguyen vat lieu kho'!AE$3)</f>
        <v>0</v>
      </c>
      <c r="AF32" s="186">
        <f>SUMIFS(BKE!$F:$F,BKE!$C:$C,'nguyen vat lieu kho'!$A:$A,BKE!$B:$B,'nguyen vat lieu kho'!AF$3)</f>
        <v>0</v>
      </c>
      <c r="AG32" s="186">
        <f>SUMIFS(BKE!$F:$F,BKE!$C:$C,'nguyen vat lieu kho'!$A:$A,BKE!$B:$B,'nguyen vat lieu kho'!AG$3)</f>
        <v>0</v>
      </c>
      <c r="AH32" s="186">
        <f>SUMIFS(BKE!$F:$F,BKE!$C:$C,'nguyen vat lieu kho'!$A:$A,BKE!$B:$B,'nguyen vat lieu kho'!AH$3)</f>
        <v>12</v>
      </c>
      <c r="AI32" s="186">
        <f>SUMIFS(BKE!$F:$F,BKE!$C:$C,'nguyen vat lieu kho'!$A:$A,BKE!$B:$B,'nguyen vat lieu kho'!AI$3)</f>
        <v>0</v>
      </c>
      <c r="AJ32" s="186">
        <f>SUMIFS(BKE!$F:$F,BKE!$C:$C,'nguyen vat lieu kho'!$A:$A,BKE!$B:$B,'nguyen vat lieu kho'!AJ$3)</f>
        <v>0</v>
      </c>
      <c r="AK32" s="186">
        <f>SUMIFS(BKE!$F:$F,BKE!$C:$C,'nguyen vat lieu kho'!$A:$A,BKE!$B:$B,'nguyen vat lieu kho'!AK$3)</f>
        <v>0</v>
      </c>
      <c r="AL32" s="186">
        <f>SUMIFS(BKE!$F:$F,BKE!$C:$C,'nguyen vat lieu kho'!$A:$A,BKE!$B:$B,'nguyen vat lieu kho'!AL$3)</f>
        <v>0</v>
      </c>
      <c r="AM32" s="186">
        <f>SUMIFS(BKE!$F:$F,BKE!$C:$C,'nguyen vat lieu kho'!$A:$A,BKE!$B:$B,'nguyen vat lieu kho'!AM$3)</f>
        <v>0</v>
      </c>
      <c r="AN32" s="186">
        <f>SUMIFS(BKE!$F:$F,BKE!$C:$C,'nguyen vat lieu kho'!$A:$A,BKE!$B:$B,'nguyen vat lieu kho'!AN$3)</f>
        <v>0</v>
      </c>
      <c r="AO32" s="186">
        <f>SUMIFS(BKE!$F:$F,BKE!$C:$C,'nguyen vat lieu kho'!$A:$A,BKE!$B:$B,'nguyen vat lieu kho'!AO$3)</f>
        <v>12</v>
      </c>
      <c r="AP32" s="186">
        <f>SUMIFS(BKE!$F:$F,BKE!$C:$C,'nguyen vat lieu kho'!$A:$A,BKE!$B:$B,'nguyen vat lieu kho'!AP$3)</f>
        <v>0</v>
      </c>
      <c r="AQ32" s="186">
        <f>SUMIFS(BKE!$F:$F,BKE!$C:$C,'nguyen vat lieu kho'!$A:$A,BKE!$B:$B,'nguyen vat lieu kho'!AQ$3)</f>
        <v>0</v>
      </c>
    </row>
    <row r="33" spans="1:43" s="120" customFormat="1" ht="25.5" customHeight="1">
      <c r="A33" s="6" t="s">
        <v>35</v>
      </c>
      <c r="B33" s="131" t="s">
        <v>36</v>
      </c>
      <c r="C33" s="124" t="s">
        <v>8</v>
      </c>
      <c r="D33" s="125">
        <f>VLOOKUP(A33,BKE!C464:H853,5,0)</f>
        <v>56000</v>
      </c>
      <c r="E33" s="130">
        <v>5</v>
      </c>
      <c r="F33" s="126">
        <f t="shared" si="2"/>
        <v>280000</v>
      </c>
      <c r="G33" s="127">
        <f t="shared" si="3"/>
        <v>13</v>
      </c>
      <c r="H33" s="128">
        <f t="shared" si="4"/>
        <v>728000</v>
      </c>
      <c r="I33" s="129">
        <f t="shared" si="5"/>
        <v>10</v>
      </c>
      <c r="J33" s="129">
        <f t="shared" si="6"/>
        <v>560000</v>
      </c>
      <c r="K33" s="130">
        <v>8</v>
      </c>
      <c r="L33" s="124">
        <f t="shared" si="1"/>
        <v>448000</v>
      </c>
      <c r="M33" s="186">
        <f>SUMIFS(BKE!$F:$F,BKE!$C:$C,'nguyen vat lieu kho'!$A:$A,BKE!$B:$B,'nguyen vat lieu kho'!M$3)</f>
        <v>0</v>
      </c>
      <c r="N33" s="186">
        <f>SUMIFS(BKE!$F:$F,BKE!$C:$C,'nguyen vat lieu kho'!$A:$A,BKE!$B:$B,'nguyen vat lieu kho'!N$3)</f>
        <v>0</v>
      </c>
      <c r="O33" s="186">
        <f>SUMIFS(BKE!$F:$F,BKE!$C:$C,'nguyen vat lieu kho'!$A:$A,BKE!$B:$B,'nguyen vat lieu kho'!O$3)</f>
        <v>0</v>
      </c>
      <c r="P33" s="186">
        <f>SUMIFS(BKE!$F:$F,BKE!$C:$C,'nguyen vat lieu kho'!$A:$A,BKE!$B:$B,'nguyen vat lieu kho'!P$3)</f>
        <v>0</v>
      </c>
      <c r="Q33" s="186">
        <f>SUMIFS(BKE!$F:$F,BKE!$C:$C,'nguyen vat lieu kho'!$A:$A,BKE!$B:$B,'nguyen vat lieu kho'!Q$3)</f>
        <v>0</v>
      </c>
      <c r="R33" s="186">
        <f>SUMIFS(BKE!$F:$F,BKE!$C:$C,'nguyen vat lieu kho'!$A:$A,BKE!$B:$B,'nguyen vat lieu kho'!R$3)</f>
        <v>0</v>
      </c>
      <c r="S33" s="186">
        <f>SUMIFS(BKE!$F:$F,BKE!$C:$C,'nguyen vat lieu kho'!$A:$A,BKE!$B:$B,'nguyen vat lieu kho'!S$3)</f>
        <v>0</v>
      </c>
      <c r="T33" s="186">
        <f>SUMIFS(BKE!$F:$F,BKE!$C:$C,'nguyen vat lieu kho'!$A:$A,BKE!$B:$B,'nguyen vat lieu kho'!T$3)</f>
        <v>6</v>
      </c>
      <c r="U33" s="186">
        <f>SUMIFS(BKE!$F:$F,BKE!$C:$C,'nguyen vat lieu kho'!$A:$A,BKE!$B:$B,'nguyen vat lieu kho'!U$3)</f>
        <v>0</v>
      </c>
      <c r="V33" s="186">
        <f>SUMIFS(BKE!$F:$F,BKE!$C:$C,'nguyen vat lieu kho'!$A:$A,BKE!$B:$B,'nguyen vat lieu kho'!V$3)</f>
        <v>0</v>
      </c>
      <c r="W33" s="186">
        <f>SUMIFS(BKE!$F:$F,BKE!$C:$C,'nguyen vat lieu kho'!$A:$A,BKE!$B:$B,'nguyen vat lieu kho'!W$3)</f>
        <v>0</v>
      </c>
      <c r="X33" s="186">
        <f>SUMIFS(BKE!$F:$F,BKE!$C:$C,'nguyen vat lieu kho'!$A:$A,BKE!$B:$B,'nguyen vat lieu kho'!X$3)</f>
        <v>0</v>
      </c>
      <c r="Y33" s="186">
        <f>SUMIFS(BKE!$F:$F,BKE!$C:$C,'nguyen vat lieu kho'!$A:$A,BKE!$B:$B,'nguyen vat lieu kho'!Y$3)</f>
        <v>0</v>
      </c>
      <c r="Z33" s="186">
        <f>SUMIFS(BKE!$F:$F,BKE!$C:$C,'nguyen vat lieu kho'!$A:$A,BKE!$B:$B,'nguyen vat lieu kho'!Z$3)</f>
        <v>0</v>
      </c>
      <c r="AA33" s="186">
        <f>SUMIFS(BKE!$F:$F,BKE!$C:$C,'nguyen vat lieu kho'!$A:$A,BKE!$B:$B,'nguyen vat lieu kho'!AA$3)</f>
        <v>3</v>
      </c>
      <c r="AB33" s="186">
        <f>SUMIFS(BKE!$F:$F,BKE!$C:$C,'nguyen vat lieu kho'!$A:$A,BKE!$B:$B,'nguyen vat lieu kho'!AB$3)</f>
        <v>0</v>
      </c>
      <c r="AC33" s="186">
        <f>SUMIFS(BKE!$F:$F,BKE!$C:$C,'nguyen vat lieu kho'!$A:$A,BKE!$B:$B,'nguyen vat lieu kho'!AC$3)</f>
        <v>0</v>
      </c>
      <c r="AD33" s="186">
        <f>SUMIFS(BKE!$F:$F,BKE!$C:$C,'nguyen vat lieu kho'!$A:$A,BKE!$B:$B,'nguyen vat lieu kho'!AD$3)</f>
        <v>0</v>
      </c>
      <c r="AE33" s="186">
        <f>SUMIFS(BKE!$F:$F,BKE!$C:$C,'nguyen vat lieu kho'!$A:$A,BKE!$B:$B,'nguyen vat lieu kho'!AE$3)</f>
        <v>0</v>
      </c>
      <c r="AF33" s="186">
        <f>SUMIFS(BKE!$F:$F,BKE!$C:$C,'nguyen vat lieu kho'!$A:$A,BKE!$B:$B,'nguyen vat lieu kho'!AF$3)</f>
        <v>0</v>
      </c>
      <c r="AG33" s="186">
        <f>SUMIFS(BKE!$F:$F,BKE!$C:$C,'nguyen vat lieu kho'!$A:$A,BKE!$B:$B,'nguyen vat lieu kho'!AG$3)</f>
        <v>0</v>
      </c>
      <c r="AH33" s="186">
        <f>SUMIFS(BKE!$F:$F,BKE!$C:$C,'nguyen vat lieu kho'!$A:$A,BKE!$B:$B,'nguyen vat lieu kho'!AH$3)</f>
        <v>4</v>
      </c>
      <c r="AI33" s="186">
        <f>SUMIFS(BKE!$F:$F,BKE!$C:$C,'nguyen vat lieu kho'!$A:$A,BKE!$B:$B,'nguyen vat lieu kho'!AI$3)</f>
        <v>0</v>
      </c>
      <c r="AJ33" s="186">
        <f>SUMIFS(BKE!$F:$F,BKE!$C:$C,'nguyen vat lieu kho'!$A:$A,BKE!$B:$B,'nguyen vat lieu kho'!AJ$3)</f>
        <v>0</v>
      </c>
      <c r="AK33" s="186">
        <f>SUMIFS(BKE!$F:$F,BKE!$C:$C,'nguyen vat lieu kho'!$A:$A,BKE!$B:$B,'nguyen vat lieu kho'!AK$3)</f>
        <v>0</v>
      </c>
      <c r="AL33" s="186">
        <f>SUMIFS(BKE!$F:$F,BKE!$C:$C,'nguyen vat lieu kho'!$A:$A,BKE!$B:$B,'nguyen vat lieu kho'!AL$3)</f>
        <v>0</v>
      </c>
      <c r="AM33" s="186">
        <f>SUMIFS(BKE!$F:$F,BKE!$C:$C,'nguyen vat lieu kho'!$A:$A,BKE!$B:$B,'nguyen vat lieu kho'!AM$3)</f>
        <v>0</v>
      </c>
      <c r="AN33" s="186">
        <f>SUMIFS(BKE!$F:$F,BKE!$C:$C,'nguyen vat lieu kho'!$A:$A,BKE!$B:$B,'nguyen vat lieu kho'!AN$3)</f>
        <v>0</v>
      </c>
      <c r="AO33" s="186">
        <f>SUMIFS(BKE!$F:$F,BKE!$C:$C,'nguyen vat lieu kho'!$A:$A,BKE!$B:$B,'nguyen vat lieu kho'!AO$3)</f>
        <v>0</v>
      </c>
      <c r="AP33" s="186">
        <f>SUMIFS(BKE!$F:$F,BKE!$C:$C,'nguyen vat lieu kho'!$A:$A,BKE!$B:$B,'nguyen vat lieu kho'!AP$3)</f>
        <v>0</v>
      </c>
      <c r="AQ33" s="186">
        <f>SUMIFS(BKE!$F:$F,BKE!$C:$C,'nguyen vat lieu kho'!$A:$A,BKE!$B:$B,'nguyen vat lieu kho'!AQ$3)</f>
        <v>0</v>
      </c>
    </row>
    <row r="34" spans="1:43" s="120" customFormat="1" ht="25.5" customHeight="1">
      <c r="A34" s="9" t="s">
        <v>838</v>
      </c>
      <c r="B34" s="9" t="s">
        <v>153</v>
      </c>
      <c r="C34" s="9" t="s">
        <v>8</v>
      </c>
      <c r="D34" s="125">
        <f>VLOOKUP(A34,BKE!C465:H854,5,0)</f>
        <v>83999.666666666672</v>
      </c>
      <c r="E34" s="130">
        <v>27</v>
      </c>
      <c r="F34" s="126">
        <f t="shared" si="2"/>
        <v>2267991</v>
      </c>
      <c r="G34" s="127">
        <f t="shared" si="3"/>
        <v>72</v>
      </c>
      <c r="H34" s="128">
        <f t="shared" si="4"/>
        <v>6047976</v>
      </c>
      <c r="I34" s="129">
        <f t="shared" si="5"/>
        <v>53</v>
      </c>
      <c r="J34" s="129">
        <f t="shared" si="6"/>
        <v>4451982.333333333</v>
      </c>
      <c r="K34" s="130">
        <v>46</v>
      </c>
      <c r="L34" s="124">
        <f t="shared" si="1"/>
        <v>3863984.666666667</v>
      </c>
      <c r="M34" s="186">
        <f>SUMIFS(BKE!$F:$F,BKE!$C:$C,'nguyen vat lieu kho'!$A:$A,BKE!$B:$B,'nguyen vat lieu kho'!M$3)</f>
        <v>0</v>
      </c>
      <c r="N34" s="186">
        <f>SUMIFS(BKE!$F:$F,BKE!$C:$C,'nguyen vat lieu kho'!$A:$A,BKE!$B:$B,'nguyen vat lieu kho'!N$3)</f>
        <v>0</v>
      </c>
      <c r="O34" s="186">
        <f>SUMIFS(BKE!$F:$F,BKE!$C:$C,'nguyen vat lieu kho'!$A:$A,BKE!$B:$B,'nguyen vat lieu kho'!O$3)</f>
        <v>0</v>
      </c>
      <c r="P34" s="186">
        <f>SUMIFS(BKE!$F:$F,BKE!$C:$C,'nguyen vat lieu kho'!$A:$A,BKE!$B:$B,'nguyen vat lieu kho'!P$3)</f>
        <v>0</v>
      </c>
      <c r="Q34" s="186">
        <f>SUMIFS(BKE!$F:$F,BKE!$C:$C,'nguyen vat lieu kho'!$A:$A,BKE!$B:$B,'nguyen vat lieu kho'!Q$3)</f>
        <v>0</v>
      </c>
      <c r="R34" s="186">
        <f>SUMIFS(BKE!$F:$F,BKE!$C:$C,'nguyen vat lieu kho'!$A:$A,BKE!$B:$B,'nguyen vat lieu kho'!R$3)</f>
        <v>0</v>
      </c>
      <c r="S34" s="186">
        <f>SUMIFS(BKE!$F:$F,BKE!$C:$C,'nguyen vat lieu kho'!$A:$A,BKE!$B:$B,'nguyen vat lieu kho'!S$3)</f>
        <v>0</v>
      </c>
      <c r="T34" s="186">
        <f>SUMIFS(BKE!$F:$F,BKE!$C:$C,'nguyen vat lieu kho'!$A:$A,BKE!$B:$B,'nguyen vat lieu kho'!T$3)</f>
        <v>24</v>
      </c>
      <c r="U34" s="186">
        <f>SUMIFS(BKE!$F:$F,BKE!$C:$C,'nguyen vat lieu kho'!$A:$A,BKE!$B:$B,'nguyen vat lieu kho'!U$3)</f>
        <v>0</v>
      </c>
      <c r="V34" s="186">
        <f>SUMIFS(BKE!$F:$F,BKE!$C:$C,'nguyen vat lieu kho'!$A:$A,BKE!$B:$B,'nguyen vat lieu kho'!V$3)</f>
        <v>0</v>
      </c>
      <c r="W34" s="186">
        <f>SUMIFS(BKE!$F:$F,BKE!$C:$C,'nguyen vat lieu kho'!$A:$A,BKE!$B:$B,'nguyen vat lieu kho'!W$3)</f>
        <v>0</v>
      </c>
      <c r="X34" s="186">
        <f>SUMIFS(BKE!$F:$F,BKE!$C:$C,'nguyen vat lieu kho'!$A:$A,BKE!$B:$B,'nguyen vat lieu kho'!X$3)</f>
        <v>0</v>
      </c>
      <c r="Y34" s="186">
        <f>SUMIFS(BKE!$F:$F,BKE!$C:$C,'nguyen vat lieu kho'!$A:$A,BKE!$B:$B,'nguyen vat lieu kho'!Y$3)</f>
        <v>0</v>
      </c>
      <c r="Z34" s="186">
        <f>SUMIFS(BKE!$F:$F,BKE!$C:$C,'nguyen vat lieu kho'!$A:$A,BKE!$B:$B,'nguyen vat lieu kho'!Z$3)</f>
        <v>0</v>
      </c>
      <c r="AA34" s="186">
        <f>SUMIFS(BKE!$F:$F,BKE!$C:$C,'nguyen vat lieu kho'!$A:$A,BKE!$B:$B,'nguyen vat lieu kho'!AA$3)</f>
        <v>24</v>
      </c>
      <c r="AB34" s="186">
        <f>SUMIFS(BKE!$F:$F,BKE!$C:$C,'nguyen vat lieu kho'!$A:$A,BKE!$B:$B,'nguyen vat lieu kho'!AB$3)</f>
        <v>0</v>
      </c>
      <c r="AC34" s="186">
        <f>SUMIFS(BKE!$F:$F,BKE!$C:$C,'nguyen vat lieu kho'!$A:$A,BKE!$B:$B,'nguyen vat lieu kho'!AC$3)</f>
        <v>0</v>
      </c>
      <c r="AD34" s="186">
        <f>SUMIFS(BKE!$F:$F,BKE!$C:$C,'nguyen vat lieu kho'!$A:$A,BKE!$B:$B,'nguyen vat lieu kho'!AD$3)</f>
        <v>0</v>
      </c>
      <c r="AE34" s="186">
        <f>SUMIFS(BKE!$F:$F,BKE!$C:$C,'nguyen vat lieu kho'!$A:$A,BKE!$B:$B,'nguyen vat lieu kho'!AE$3)</f>
        <v>0</v>
      </c>
      <c r="AF34" s="186">
        <f>SUMIFS(BKE!$F:$F,BKE!$C:$C,'nguyen vat lieu kho'!$A:$A,BKE!$B:$B,'nguyen vat lieu kho'!AF$3)</f>
        <v>0</v>
      </c>
      <c r="AG34" s="186">
        <f>SUMIFS(BKE!$F:$F,BKE!$C:$C,'nguyen vat lieu kho'!$A:$A,BKE!$B:$B,'nguyen vat lieu kho'!AG$3)</f>
        <v>0</v>
      </c>
      <c r="AH34" s="186">
        <f>SUMIFS(BKE!$F:$F,BKE!$C:$C,'nguyen vat lieu kho'!$A:$A,BKE!$B:$B,'nguyen vat lieu kho'!AH$3)</f>
        <v>24</v>
      </c>
      <c r="AI34" s="186">
        <f>SUMIFS(BKE!$F:$F,BKE!$C:$C,'nguyen vat lieu kho'!$A:$A,BKE!$B:$B,'nguyen vat lieu kho'!AI$3)</f>
        <v>0</v>
      </c>
      <c r="AJ34" s="186">
        <f>SUMIFS(BKE!$F:$F,BKE!$C:$C,'nguyen vat lieu kho'!$A:$A,BKE!$B:$B,'nguyen vat lieu kho'!AJ$3)</f>
        <v>0</v>
      </c>
      <c r="AK34" s="186">
        <f>SUMIFS(BKE!$F:$F,BKE!$C:$C,'nguyen vat lieu kho'!$A:$A,BKE!$B:$B,'nguyen vat lieu kho'!AK$3)</f>
        <v>0</v>
      </c>
      <c r="AL34" s="186">
        <f>SUMIFS(BKE!$F:$F,BKE!$C:$C,'nguyen vat lieu kho'!$A:$A,BKE!$B:$B,'nguyen vat lieu kho'!AL$3)</f>
        <v>0</v>
      </c>
      <c r="AM34" s="186">
        <f>SUMIFS(BKE!$F:$F,BKE!$C:$C,'nguyen vat lieu kho'!$A:$A,BKE!$B:$B,'nguyen vat lieu kho'!AM$3)</f>
        <v>0</v>
      </c>
      <c r="AN34" s="186">
        <f>SUMIFS(BKE!$F:$F,BKE!$C:$C,'nguyen vat lieu kho'!$A:$A,BKE!$B:$B,'nguyen vat lieu kho'!AN$3)</f>
        <v>0</v>
      </c>
      <c r="AO34" s="186">
        <f>SUMIFS(BKE!$F:$F,BKE!$C:$C,'nguyen vat lieu kho'!$A:$A,BKE!$B:$B,'nguyen vat lieu kho'!AO$3)</f>
        <v>0</v>
      </c>
      <c r="AP34" s="186">
        <f>SUMIFS(BKE!$F:$F,BKE!$C:$C,'nguyen vat lieu kho'!$A:$A,BKE!$B:$B,'nguyen vat lieu kho'!AP$3)</f>
        <v>0</v>
      </c>
      <c r="AQ34" s="186">
        <f>SUMIFS(BKE!$F:$F,BKE!$C:$C,'nguyen vat lieu kho'!$A:$A,BKE!$B:$B,'nguyen vat lieu kho'!AQ$3)</f>
        <v>0</v>
      </c>
    </row>
    <row r="35" spans="1:43" s="120" customFormat="1" ht="25.5" customHeight="1">
      <c r="A35" s="6" t="s">
        <v>37</v>
      </c>
      <c r="B35" s="131" t="s">
        <v>38</v>
      </c>
      <c r="C35" s="124" t="s">
        <v>4</v>
      </c>
      <c r="D35" s="125">
        <f>VLOOKUP(A35,BKE!C466:H855,5,0)</f>
        <v>82363</v>
      </c>
      <c r="E35" s="130">
        <v>5</v>
      </c>
      <c r="F35" s="126">
        <f t="shared" si="2"/>
        <v>411815</v>
      </c>
      <c r="G35" s="127">
        <f t="shared" si="3"/>
        <v>20</v>
      </c>
      <c r="H35" s="128">
        <f t="shared" si="4"/>
        <v>1647260</v>
      </c>
      <c r="I35" s="129">
        <f t="shared" si="5"/>
        <v>12.9</v>
      </c>
      <c r="J35" s="129">
        <f t="shared" si="6"/>
        <v>1062482.7000000002</v>
      </c>
      <c r="K35" s="130">
        <v>12.1</v>
      </c>
      <c r="L35" s="124">
        <f t="shared" si="1"/>
        <v>996592.29999999993</v>
      </c>
      <c r="M35" s="186">
        <f>SUMIFS(BKE!$F:$F,BKE!$C:$C,'nguyen vat lieu kho'!$A:$A,BKE!$B:$B,'nguyen vat lieu kho'!M$3)</f>
        <v>5</v>
      </c>
      <c r="N35" s="186">
        <f>SUMIFS(BKE!$F:$F,BKE!$C:$C,'nguyen vat lieu kho'!$A:$A,BKE!$B:$B,'nguyen vat lieu kho'!N$3)</f>
        <v>0</v>
      </c>
      <c r="O35" s="186">
        <f>SUMIFS(BKE!$F:$F,BKE!$C:$C,'nguyen vat lieu kho'!$A:$A,BKE!$B:$B,'nguyen vat lieu kho'!O$3)</f>
        <v>0</v>
      </c>
      <c r="P35" s="186">
        <f>SUMIFS(BKE!$F:$F,BKE!$C:$C,'nguyen vat lieu kho'!$A:$A,BKE!$B:$B,'nguyen vat lieu kho'!P$3)</f>
        <v>0</v>
      </c>
      <c r="Q35" s="186">
        <f>SUMIFS(BKE!$F:$F,BKE!$C:$C,'nguyen vat lieu kho'!$A:$A,BKE!$B:$B,'nguyen vat lieu kho'!Q$3)</f>
        <v>0</v>
      </c>
      <c r="R35" s="186">
        <f>SUMIFS(BKE!$F:$F,BKE!$C:$C,'nguyen vat lieu kho'!$A:$A,BKE!$B:$B,'nguyen vat lieu kho'!R$3)</f>
        <v>0</v>
      </c>
      <c r="S35" s="186">
        <f>SUMIFS(BKE!$F:$F,BKE!$C:$C,'nguyen vat lieu kho'!$A:$A,BKE!$B:$B,'nguyen vat lieu kho'!S$3)</f>
        <v>0</v>
      </c>
      <c r="T35" s="186">
        <f>SUMIFS(BKE!$F:$F,BKE!$C:$C,'nguyen vat lieu kho'!$A:$A,BKE!$B:$B,'nguyen vat lieu kho'!T$3)</f>
        <v>5</v>
      </c>
      <c r="U35" s="186">
        <f>SUMIFS(BKE!$F:$F,BKE!$C:$C,'nguyen vat lieu kho'!$A:$A,BKE!$B:$B,'nguyen vat lieu kho'!U$3)</f>
        <v>0</v>
      </c>
      <c r="V35" s="186">
        <f>SUMIFS(BKE!$F:$F,BKE!$C:$C,'nguyen vat lieu kho'!$A:$A,BKE!$B:$B,'nguyen vat lieu kho'!V$3)</f>
        <v>0</v>
      </c>
      <c r="W35" s="186">
        <f>SUMIFS(BKE!$F:$F,BKE!$C:$C,'nguyen vat lieu kho'!$A:$A,BKE!$B:$B,'nguyen vat lieu kho'!W$3)</f>
        <v>0</v>
      </c>
      <c r="X35" s="186">
        <f>SUMIFS(BKE!$F:$F,BKE!$C:$C,'nguyen vat lieu kho'!$A:$A,BKE!$B:$B,'nguyen vat lieu kho'!X$3)</f>
        <v>0</v>
      </c>
      <c r="Y35" s="186">
        <f>SUMIFS(BKE!$F:$F,BKE!$C:$C,'nguyen vat lieu kho'!$A:$A,BKE!$B:$B,'nguyen vat lieu kho'!Y$3)</f>
        <v>0</v>
      </c>
      <c r="Z35" s="186">
        <f>SUMIFS(BKE!$F:$F,BKE!$C:$C,'nguyen vat lieu kho'!$A:$A,BKE!$B:$B,'nguyen vat lieu kho'!Z$3)</f>
        <v>0</v>
      </c>
      <c r="AA35" s="186">
        <f>SUMIFS(BKE!$F:$F,BKE!$C:$C,'nguyen vat lieu kho'!$A:$A,BKE!$B:$B,'nguyen vat lieu kho'!AA$3)</f>
        <v>0</v>
      </c>
      <c r="AB35" s="186">
        <f>SUMIFS(BKE!$F:$F,BKE!$C:$C,'nguyen vat lieu kho'!$A:$A,BKE!$B:$B,'nguyen vat lieu kho'!AB$3)</f>
        <v>0</v>
      </c>
      <c r="AC35" s="186">
        <f>SUMIFS(BKE!$F:$F,BKE!$C:$C,'nguyen vat lieu kho'!$A:$A,BKE!$B:$B,'nguyen vat lieu kho'!AC$3)</f>
        <v>0</v>
      </c>
      <c r="AD35" s="186">
        <f>SUMIFS(BKE!$F:$F,BKE!$C:$C,'nguyen vat lieu kho'!$A:$A,BKE!$B:$B,'nguyen vat lieu kho'!AD$3)</f>
        <v>0</v>
      </c>
      <c r="AE35" s="186">
        <f>SUMIFS(BKE!$F:$F,BKE!$C:$C,'nguyen vat lieu kho'!$A:$A,BKE!$B:$B,'nguyen vat lieu kho'!AE$3)</f>
        <v>0</v>
      </c>
      <c r="AF35" s="186">
        <f>SUMIFS(BKE!$F:$F,BKE!$C:$C,'nguyen vat lieu kho'!$A:$A,BKE!$B:$B,'nguyen vat lieu kho'!AF$3)</f>
        <v>0</v>
      </c>
      <c r="AG35" s="186">
        <f>SUMIFS(BKE!$F:$F,BKE!$C:$C,'nguyen vat lieu kho'!$A:$A,BKE!$B:$B,'nguyen vat lieu kho'!AG$3)</f>
        <v>0</v>
      </c>
      <c r="AH35" s="186">
        <f>SUMIFS(BKE!$F:$F,BKE!$C:$C,'nguyen vat lieu kho'!$A:$A,BKE!$B:$B,'nguyen vat lieu kho'!AH$3)</f>
        <v>5</v>
      </c>
      <c r="AI35" s="186">
        <f>SUMIFS(BKE!$F:$F,BKE!$C:$C,'nguyen vat lieu kho'!$A:$A,BKE!$B:$B,'nguyen vat lieu kho'!AI$3)</f>
        <v>0</v>
      </c>
      <c r="AJ35" s="186">
        <f>SUMIFS(BKE!$F:$F,BKE!$C:$C,'nguyen vat lieu kho'!$A:$A,BKE!$B:$B,'nguyen vat lieu kho'!AJ$3)</f>
        <v>0</v>
      </c>
      <c r="AK35" s="186">
        <f>SUMIFS(BKE!$F:$F,BKE!$C:$C,'nguyen vat lieu kho'!$A:$A,BKE!$B:$B,'nguyen vat lieu kho'!AK$3)</f>
        <v>0</v>
      </c>
      <c r="AL35" s="186">
        <f>SUMIFS(BKE!$F:$F,BKE!$C:$C,'nguyen vat lieu kho'!$A:$A,BKE!$B:$B,'nguyen vat lieu kho'!AL$3)</f>
        <v>0</v>
      </c>
      <c r="AM35" s="186">
        <f>SUMIFS(BKE!$F:$F,BKE!$C:$C,'nguyen vat lieu kho'!$A:$A,BKE!$B:$B,'nguyen vat lieu kho'!AM$3)</f>
        <v>0</v>
      </c>
      <c r="AN35" s="186">
        <f>SUMIFS(BKE!$F:$F,BKE!$C:$C,'nguyen vat lieu kho'!$A:$A,BKE!$B:$B,'nguyen vat lieu kho'!AN$3)</f>
        <v>0</v>
      </c>
      <c r="AO35" s="186">
        <f>SUMIFS(BKE!$F:$F,BKE!$C:$C,'nguyen vat lieu kho'!$A:$A,BKE!$B:$B,'nguyen vat lieu kho'!AO$3)</f>
        <v>5</v>
      </c>
      <c r="AP35" s="186">
        <f>SUMIFS(BKE!$F:$F,BKE!$C:$C,'nguyen vat lieu kho'!$A:$A,BKE!$B:$B,'nguyen vat lieu kho'!AP$3)</f>
        <v>0</v>
      </c>
      <c r="AQ35" s="186">
        <f>SUMIFS(BKE!$F:$F,BKE!$C:$C,'nguyen vat lieu kho'!$A:$A,BKE!$B:$B,'nguyen vat lieu kho'!AQ$3)</f>
        <v>0</v>
      </c>
    </row>
    <row r="36" spans="1:43" s="120" customFormat="1" ht="25.5" customHeight="1">
      <c r="A36" s="9" t="s">
        <v>793</v>
      </c>
      <c r="B36" s="9" t="s">
        <v>154</v>
      </c>
      <c r="C36" s="9" t="s">
        <v>8</v>
      </c>
      <c r="D36" s="125">
        <f>VLOOKUP(A36,BKE!C467:H856,5,0)</f>
        <v>51360</v>
      </c>
      <c r="E36" s="130">
        <v>14</v>
      </c>
      <c r="F36" s="126">
        <f t="shared" si="2"/>
        <v>719040</v>
      </c>
      <c r="G36" s="127">
        <f t="shared" si="3"/>
        <v>36</v>
      </c>
      <c r="H36" s="128">
        <f t="shared" si="4"/>
        <v>1848960</v>
      </c>
      <c r="I36" s="129">
        <f t="shared" si="5"/>
        <v>38</v>
      </c>
      <c r="J36" s="129">
        <f t="shared" si="6"/>
        <v>1951680</v>
      </c>
      <c r="K36" s="130">
        <v>12</v>
      </c>
      <c r="L36" s="124">
        <f t="shared" si="1"/>
        <v>616320</v>
      </c>
      <c r="M36" s="186">
        <f>SUMIFS(BKE!$F:$F,BKE!$C:$C,'nguyen vat lieu kho'!$A:$A,BKE!$B:$B,'nguyen vat lieu kho'!M$3)</f>
        <v>12</v>
      </c>
      <c r="N36" s="186">
        <f>SUMIFS(BKE!$F:$F,BKE!$C:$C,'nguyen vat lieu kho'!$A:$A,BKE!$B:$B,'nguyen vat lieu kho'!N$3)</f>
        <v>0</v>
      </c>
      <c r="O36" s="186">
        <f>SUMIFS(BKE!$F:$F,BKE!$C:$C,'nguyen vat lieu kho'!$A:$A,BKE!$B:$B,'nguyen vat lieu kho'!O$3)</f>
        <v>0</v>
      </c>
      <c r="P36" s="186">
        <f>SUMIFS(BKE!$F:$F,BKE!$C:$C,'nguyen vat lieu kho'!$A:$A,BKE!$B:$B,'nguyen vat lieu kho'!P$3)</f>
        <v>0</v>
      </c>
      <c r="Q36" s="186">
        <f>SUMIFS(BKE!$F:$F,BKE!$C:$C,'nguyen vat lieu kho'!$A:$A,BKE!$B:$B,'nguyen vat lieu kho'!Q$3)</f>
        <v>0</v>
      </c>
      <c r="R36" s="186">
        <f>SUMIFS(BKE!$F:$F,BKE!$C:$C,'nguyen vat lieu kho'!$A:$A,BKE!$B:$B,'nguyen vat lieu kho'!R$3)</f>
        <v>0</v>
      </c>
      <c r="S36" s="186">
        <f>SUMIFS(BKE!$F:$F,BKE!$C:$C,'nguyen vat lieu kho'!$A:$A,BKE!$B:$B,'nguyen vat lieu kho'!S$3)</f>
        <v>0</v>
      </c>
      <c r="T36" s="186">
        <f>SUMIFS(BKE!$F:$F,BKE!$C:$C,'nguyen vat lieu kho'!$A:$A,BKE!$B:$B,'nguyen vat lieu kho'!T$3)</f>
        <v>0</v>
      </c>
      <c r="U36" s="186">
        <f>SUMIFS(BKE!$F:$F,BKE!$C:$C,'nguyen vat lieu kho'!$A:$A,BKE!$B:$B,'nguyen vat lieu kho'!U$3)</f>
        <v>0</v>
      </c>
      <c r="V36" s="186">
        <f>SUMIFS(BKE!$F:$F,BKE!$C:$C,'nguyen vat lieu kho'!$A:$A,BKE!$B:$B,'nguyen vat lieu kho'!V$3)</f>
        <v>0</v>
      </c>
      <c r="W36" s="186">
        <f>SUMIFS(BKE!$F:$F,BKE!$C:$C,'nguyen vat lieu kho'!$A:$A,BKE!$B:$B,'nguyen vat lieu kho'!W$3)</f>
        <v>0</v>
      </c>
      <c r="X36" s="186">
        <f>SUMIFS(BKE!$F:$F,BKE!$C:$C,'nguyen vat lieu kho'!$A:$A,BKE!$B:$B,'nguyen vat lieu kho'!X$3)</f>
        <v>0</v>
      </c>
      <c r="Y36" s="186">
        <f>SUMIFS(BKE!$F:$F,BKE!$C:$C,'nguyen vat lieu kho'!$A:$A,BKE!$B:$B,'nguyen vat lieu kho'!Y$3)</f>
        <v>0</v>
      </c>
      <c r="Z36" s="186">
        <f>SUMIFS(BKE!$F:$F,BKE!$C:$C,'nguyen vat lieu kho'!$A:$A,BKE!$B:$B,'nguyen vat lieu kho'!Z$3)</f>
        <v>0</v>
      </c>
      <c r="AA36" s="186">
        <f>SUMIFS(BKE!$F:$F,BKE!$C:$C,'nguyen vat lieu kho'!$A:$A,BKE!$B:$B,'nguyen vat lieu kho'!AA$3)</f>
        <v>24</v>
      </c>
      <c r="AB36" s="186">
        <f>SUMIFS(BKE!$F:$F,BKE!$C:$C,'nguyen vat lieu kho'!$A:$A,BKE!$B:$B,'nguyen vat lieu kho'!AB$3)</f>
        <v>0</v>
      </c>
      <c r="AC36" s="186">
        <f>SUMIFS(BKE!$F:$F,BKE!$C:$C,'nguyen vat lieu kho'!$A:$A,BKE!$B:$B,'nguyen vat lieu kho'!AC$3)</f>
        <v>0</v>
      </c>
      <c r="AD36" s="186">
        <f>SUMIFS(BKE!$F:$F,BKE!$C:$C,'nguyen vat lieu kho'!$A:$A,BKE!$B:$B,'nguyen vat lieu kho'!AD$3)</f>
        <v>0</v>
      </c>
      <c r="AE36" s="186">
        <f>SUMIFS(BKE!$F:$F,BKE!$C:$C,'nguyen vat lieu kho'!$A:$A,BKE!$B:$B,'nguyen vat lieu kho'!AE$3)</f>
        <v>0</v>
      </c>
      <c r="AF36" s="186">
        <f>SUMIFS(BKE!$F:$F,BKE!$C:$C,'nguyen vat lieu kho'!$A:$A,BKE!$B:$B,'nguyen vat lieu kho'!AF$3)</f>
        <v>0</v>
      </c>
      <c r="AG36" s="186">
        <f>SUMIFS(BKE!$F:$F,BKE!$C:$C,'nguyen vat lieu kho'!$A:$A,BKE!$B:$B,'nguyen vat lieu kho'!AG$3)</f>
        <v>0</v>
      </c>
      <c r="AH36" s="186">
        <f>SUMIFS(BKE!$F:$F,BKE!$C:$C,'nguyen vat lieu kho'!$A:$A,BKE!$B:$B,'nguyen vat lieu kho'!AH$3)</f>
        <v>0</v>
      </c>
      <c r="AI36" s="186">
        <f>SUMIFS(BKE!$F:$F,BKE!$C:$C,'nguyen vat lieu kho'!$A:$A,BKE!$B:$B,'nguyen vat lieu kho'!AI$3)</f>
        <v>0</v>
      </c>
      <c r="AJ36" s="186">
        <f>SUMIFS(BKE!$F:$F,BKE!$C:$C,'nguyen vat lieu kho'!$A:$A,BKE!$B:$B,'nguyen vat lieu kho'!AJ$3)</f>
        <v>0</v>
      </c>
      <c r="AK36" s="186">
        <f>SUMIFS(BKE!$F:$F,BKE!$C:$C,'nguyen vat lieu kho'!$A:$A,BKE!$B:$B,'nguyen vat lieu kho'!AK$3)</f>
        <v>0</v>
      </c>
      <c r="AL36" s="186">
        <f>SUMIFS(BKE!$F:$F,BKE!$C:$C,'nguyen vat lieu kho'!$A:$A,BKE!$B:$B,'nguyen vat lieu kho'!AL$3)</f>
        <v>0</v>
      </c>
      <c r="AM36" s="186">
        <f>SUMIFS(BKE!$F:$F,BKE!$C:$C,'nguyen vat lieu kho'!$A:$A,BKE!$B:$B,'nguyen vat lieu kho'!AM$3)</f>
        <v>0</v>
      </c>
      <c r="AN36" s="186">
        <f>SUMIFS(BKE!$F:$F,BKE!$C:$C,'nguyen vat lieu kho'!$A:$A,BKE!$B:$B,'nguyen vat lieu kho'!AN$3)</f>
        <v>0</v>
      </c>
      <c r="AO36" s="186">
        <f>SUMIFS(BKE!$F:$F,BKE!$C:$C,'nguyen vat lieu kho'!$A:$A,BKE!$B:$B,'nguyen vat lieu kho'!AO$3)</f>
        <v>0</v>
      </c>
      <c r="AP36" s="186">
        <f>SUMIFS(BKE!$F:$F,BKE!$C:$C,'nguyen vat lieu kho'!$A:$A,BKE!$B:$B,'nguyen vat lieu kho'!AP$3)</f>
        <v>0</v>
      </c>
      <c r="AQ36" s="186">
        <f>SUMIFS(BKE!$F:$F,BKE!$C:$C,'nguyen vat lieu kho'!$A:$A,BKE!$B:$B,'nguyen vat lieu kho'!AQ$3)</f>
        <v>0</v>
      </c>
    </row>
    <row r="37" spans="1:43" s="120" customFormat="1" ht="25.5" customHeight="1">
      <c r="A37" s="6" t="s">
        <v>39</v>
      </c>
      <c r="B37" s="131" t="s">
        <v>40</v>
      </c>
      <c r="C37" s="124" t="s">
        <v>8</v>
      </c>
      <c r="D37" s="125">
        <f>VLOOKUP(A37,BKE!C468:H857,5,0)</f>
        <v>22494.5</v>
      </c>
      <c r="E37" s="130">
        <v>18</v>
      </c>
      <c r="F37" s="126">
        <f t="shared" si="2"/>
        <v>404901</v>
      </c>
      <c r="G37" s="127">
        <f t="shared" si="3"/>
        <v>96</v>
      </c>
      <c r="H37" s="128">
        <f t="shared" si="4"/>
        <v>2159472</v>
      </c>
      <c r="I37" s="129">
        <f t="shared" si="5"/>
        <v>96</v>
      </c>
      <c r="J37" s="129">
        <f t="shared" si="6"/>
        <v>2159472</v>
      </c>
      <c r="K37" s="130">
        <v>18</v>
      </c>
      <c r="L37" s="124">
        <f t="shared" si="1"/>
        <v>404901</v>
      </c>
      <c r="M37" s="186">
        <f>SUMIFS(BKE!$F:$F,BKE!$C:$C,'nguyen vat lieu kho'!$A:$A,BKE!$B:$B,'nguyen vat lieu kho'!M$3)</f>
        <v>24</v>
      </c>
      <c r="N37" s="186">
        <f>SUMIFS(BKE!$F:$F,BKE!$C:$C,'nguyen vat lieu kho'!$A:$A,BKE!$B:$B,'nguyen vat lieu kho'!N$3)</f>
        <v>0</v>
      </c>
      <c r="O37" s="186">
        <f>SUMIFS(BKE!$F:$F,BKE!$C:$C,'nguyen vat lieu kho'!$A:$A,BKE!$B:$B,'nguyen vat lieu kho'!O$3)</f>
        <v>0</v>
      </c>
      <c r="P37" s="186">
        <f>SUMIFS(BKE!$F:$F,BKE!$C:$C,'nguyen vat lieu kho'!$A:$A,BKE!$B:$B,'nguyen vat lieu kho'!P$3)</f>
        <v>0</v>
      </c>
      <c r="Q37" s="186">
        <f>SUMIFS(BKE!$F:$F,BKE!$C:$C,'nguyen vat lieu kho'!$A:$A,BKE!$B:$B,'nguyen vat lieu kho'!Q$3)</f>
        <v>0</v>
      </c>
      <c r="R37" s="186">
        <f>SUMIFS(BKE!$F:$F,BKE!$C:$C,'nguyen vat lieu kho'!$A:$A,BKE!$B:$B,'nguyen vat lieu kho'!R$3)</f>
        <v>0</v>
      </c>
      <c r="S37" s="186">
        <f>SUMIFS(BKE!$F:$F,BKE!$C:$C,'nguyen vat lieu kho'!$A:$A,BKE!$B:$B,'nguyen vat lieu kho'!S$3)</f>
        <v>0</v>
      </c>
      <c r="T37" s="186">
        <f>SUMIFS(BKE!$F:$F,BKE!$C:$C,'nguyen vat lieu kho'!$A:$A,BKE!$B:$B,'nguyen vat lieu kho'!T$3)</f>
        <v>24</v>
      </c>
      <c r="U37" s="186">
        <f>SUMIFS(BKE!$F:$F,BKE!$C:$C,'nguyen vat lieu kho'!$A:$A,BKE!$B:$B,'nguyen vat lieu kho'!U$3)</f>
        <v>0</v>
      </c>
      <c r="V37" s="186">
        <f>SUMIFS(BKE!$F:$F,BKE!$C:$C,'nguyen vat lieu kho'!$A:$A,BKE!$B:$B,'nguyen vat lieu kho'!V$3)</f>
        <v>0</v>
      </c>
      <c r="W37" s="186">
        <f>SUMIFS(BKE!$F:$F,BKE!$C:$C,'nguyen vat lieu kho'!$A:$A,BKE!$B:$B,'nguyen vat lieu kho'!W$3)</f>
        <v>0</v>
      </c>
      <c r="X37" s="186">
        <f>SUMIFS(BKE!$F:$F,BKE!$C:$C,'nguyen vat lieu kho'!$A:$A,BKE!$B:$B,'nguyen vat lieu kho'!X$3)</f>
        <v>0</v>
      </c>
      <c r="Y37" s="186">
        <f>SUMIFS(BKE!$F:$F,BKE!$C:$C,'nguyen vat lieu kho'!$A:$A,BKE!$B:$B,'nguyen vat lieu kho'!Y$3)</f>
        <v>0</v>
      </c>
      <c r="Z37" s="186">
        <f>SUMIFS(BKE!$F:$F,BKE!$C:$C,'nguyen vat lieu kho'!$A:$A,BKE!$B:$B,'nguyen vat lieu kho'!Z$3)</f>
        <v>0</v>
      </c>
      <c r="AA37" s="186">
        <f>SUMIFS(BKE!$F:$F,BKE!$C:$C,'nguyen vat lieu kho'!$A:$A,BKE!$B:$B,'nguyen vat lieu kho'!AA$3)</f>
        <v>24</v>
      </c>
      <c r="AB37" s="186">
        <f>SUMIFS(BKE!$F:$F,BKE!$C:$C,'nguyen vat lieu kho'!$A:$A,BKE!$B:$B,'nguyen vat lieu kho'!AB$3)</f>
        <v>0</v>
      </c>
      <c r="AC37" s="186">
        <f>SUMIFS(BKE!$F:$F,BKE!$C:$C,'nguyen vat lieu kho'!$A:$A,BKE!$B:$B,'nguyen vat lieu kho'!AC$3)</f>
        <v>0</v>
      </c>
      <c r="AD37" s="186">
        <f>SUMIFS(BKE!$F:$F,BKE!$C:$C,'nguyen vat lieu kho'!$A:$A,BKE!$B:$B,'nguyen vat lieu kho'!AD$3)</f>
        <v>0</v>
      </c>
      <c r="AE37" s="186">
        <f>SUMIFS(BKE!$F:$F,BKE!$C:$C,'nguyen vat lieu kho'!$A:$A,BKE!$B:$B,'nguyen vat lieu kho'!AE$3)</f>
        <v>0</v>
      </c>
      <c r="AF37" s="186">
        <f>SUMIFS(BKE!$F:$F,BKE!$C:$C,'nguyen vat lieu kho'!$A:$A,BKE!$B:$B,'nguyen vat lieu kho'!AF$3)</f>
        <v>0</v>
      </c>
      <c r="AG37" s="186">
        <f>SUMIFS(BKE!$F:$F,BKE!$C:$C,'nguyen vat lieu kho'!$A:$A,BKE!$B:$B,'nguyen vat lieu kho'!AG$3)</f>
        <v>0</v>
      </c>
      <c r="AH37" s="186">
        <f>SUMIFS(BKE!$F:$F,BKE!$C:$C,'nguyen vat lieu kho'!$A:$A,BKE!$B:$B,'nguyen vat lieu kho'!AH$3)</f>
        <v>24</v>
      </c>
      <c r="AI37" s="186">
        <f>SUMIFS(BKE!$F:$F,BKE!$C:$C,'nguyen vat lieu kho'!$A:$A,BKE!$B:$B,'nguyen vat lieu kho'!AI$3)</f>
        <v>0</v>
      </c>
      <c r="AJ37" s="186">
        <f>SUMIFS(BKE!$F:$F,BKE!$C:$C,'nguyen vat lieu kho'!$A:$A,BKE!$B:$B,'nguyen vat lieu kho'!AJ$3)</f>
        <v>0</v>
      </c>
      <c r="AK37" s="186">
        <f>SUMIFS(BKE!$F:$F,BKE!$C:$C,'nguyen vat lieu kho'!$A:$A,BKE!$B:$B,'nguyen vat lieu kho'!AK$3)</f>
        <v>0</v>
      </c>
      <c r="AL37" s="186">
        <f>SUMIFS(BKE!$F:$F,BKE!$C:$C,'nguyen vat lieu kho'!$A:$A,BKE!$B:$B,'nguyen vat lieu kho'!AL$3)</f>
        <v>0</v>
      </c>
      <c r="AM37" s="186">
        <f>SUMIFS(BKE!$F:$F,BKE!$C:$C,'nguyen vat lieu kho'!$A:$A,BKE!$B:$B,'nguyen vat lieu kho'!AM$3)</f>
        <v>0</v>
      </c>
      <c r="AN37" s="186">
        <f>SUMIFS(BKE!$F:$F,BKE!$C:$C,'nguyen vat lieu kho'!$A:$A,BKE!$B:$B,'nguyen vat lieu kho'!AN$3)</f>
        <v>0</v>
      </c>
      <c r="AO37" s="186">
        <f>SUMIFS(BKE!$F:$F,BKE!$C:$C,'nguyen vat lieu kho'!$A:$A,BKE!$B:$B,'nguyen vat lieu kho'!AO$3)</f>
        <v>0</v>
      </c>
      <c r="AP37" s="186">
        <f>SUMIFS(BKE!$F:$F,BKE!$C:$C,'nguyen vat lieu kho'!$A:$A,BKE!$B:$B,'nguyen vat lieu kho'!AP$3)</f>
        <v>0</v>
      </c>
      <c r="AQ37" s="186">
        <f>SUMIFS(BKE!$F:$F,BKE!$C:$C,'nguyen vat lieu kho'!$A:$A,BKE!$B:$B,'nguyen vat lieu kho'!AQ$3)</f>
        <v>0</v>
      </c>
    </row>
    <row r="38" spans="1:43" s="120" customFormat="1" ht="25.5" customHeight="1">
      <c r="A38" s="6" t="s">
        <v>144</v>
      </c>
      <c r="B38" s="131" t="s">
        <v>9</v>
      </c>
      <c r="C38" s="124" t="s">
        <v>4</v>
      </c>
      <c r="D38" s="125">
        <f>VLOOKUP(A38,BKE!C469:H858,5,0)</f>
        <v>16952.8</v>
      </c>
      <c r="E38" s="130">
        <v>12</v>
      </c>
      <c r="F38" s="126">
        <f t="shared" si="2"/>
        <v>203433.59999999998</v>
      </c>
      <c r="G38" s="127">
        <f t="shared" si="3"/>
        <v>180</v>
      </c>
      <c r="H38" s="128">
        <f t="shared" si="4"/>
        <v>3051504</v>
      </c>
      <c r="I38" s="129">
        <f t="shared" si="5"/>
        <v>145</v>
      </c>
      <c r="J38" s="129">
        <f t="shared" si="6"/>
        <v>2458156</v>
      </c>
      <c r="K38" s="130">
        <v>47</v>
      </c>
      <c r="L38" s="124">
        <f t="shared" si="1"/>
        <v>796781.6</v>
      </c>
      <c r="M38" s="186">
        <f>SUMIFS(BKE!$F:$F,BKE!$C:$C,'nguyen vat lieu kho'!$A:$A,BKE!$B:$B,'nguyen vat lieu kho'!M$3)</f>
        <v>36</v>
      </c>
      <c r="N38" s="186">
        <f>SUMIFS(BKE!$F:$F,BKE!$C:$C,'nguyen vat lieu kho'!$A:$A,BKE!$B:$B,'nguyen vat lieu kho'!N$3)</f>
        <v>0</v>
      </c>
      <c r="O38" s="186">
        <f>SUMIFS(BKE!$F:$F,BKE!$C:$C,'nguyen vat lieu kho'!$A:$A,BKE!$B:$B,'nguyen vat lieu kho'!O$3)</f>
        <v>0</v>
      </c>
      <c r="P38" s="186">
        <f>SUMIFS(BKE!$F:$F,BKE!$C:$C,'nguyen vat lieu kho'!$A:$A,BKE!$B:$B,'nguyen vat lieu kho'!P$3)</f>
        <v>0</v>
      </c>
      <c r="Q38" s="186">
        <f>SUMIFS(BKE!$F:$F,BKE!$C:$C,'nguyen vat lieu kho'!$A:$A,BKE!$B:$B,'nguyen vat lieu kho'!Q$3)</f>
        <v>0</v>
      </c>
      <c r="R38" s="186">
        <f>SUMIFS(BKE!$F:$F,BKE!$C:$C,'nguyen vat lieu kho'!$A:$A,BKE!$B:$B,'nguyen vat lieu kho'!R$3)</f>
        <v>0</v>
      </c>
      <c r="S38" s="186">
        <f>SUMIFS(BKE!$F:$F,BKE!$C:$C,'nguyen vat lieu kho'!$A:$A,BKE!$B:$B,'nguyen vat lieu kho'!S$3)</f>
        <v>0</v>
      </c>
      <c r="T38" s="186">
        <f>SUMIFS(BKE!$F:$F,BKE!$C:$C,'nguyen vat lieu kho'!$A:$A,BKE!$B:$B,'nguyen vat lieu kho'!T$3)</f>
        <v>48</v>
      </c>
      <c r="U38" s="186">
        <f>SUMIFS(BKE!$F:$F,BKE!$C:$C,'nguyen vat lieu kho'!$A:$A,BKE!$B:$B,'nguyen vat lieu kho'!U$3)</f>
        <v>0</v>
      </c>
      <c r="V38" s="186">
        <f>SUMIFS(BKE!$F:$F,BKE!$C:$C,'nguyen vat lieu kho'!$A:$A,BKE!$B:$B,'nguyen vat lieu kho'!V$3)</f>
        <v>0</v>
      </c>
      <c r="W38" s="186">
        <f>SUMIFS(BKE!$F:$F,BKE!$C:$C,'nguyen vat lieu kho'!$A:$A,BKE!$B:$B,'nguyen vat lieu kho'!W$3)</f>
        <v>0</v>
      </c>
      <c r="X38" s="186">
        <f>SUMIFS(BKE!$F:$F,BKE!$C:$C,'nguyen vat lieu kho'!$A:$A,BKE!$B:$B,'nguyen vat lieu kho'!X$3)</f>
        <v>0</v>
      </c>
      <c r="Y38" s="186">
        <f>SUMIFS(BKE!$F:$F,BKE!$C:$C,'nguyen vat lieu kho'!$A:$A,BKE!$B:$B,'nguyen vat lieu kho'!Y$3)</f>
        <v>0</v>
      </c>
      <c r="Z38" s="186">
        <f>SUMIFS(BKE!$F:$F,BKE!$C:$C,'nguyen vat lieu kho'!$A:$A,BKE!$B:$B,'nguyen vat lieu kho'!Z$3)</f>
        <v>0</v>
      </c>
      <c r="AA38" s="186">
        <f>SUMIFS(BKE!$F:$F,BKE!$C:$C,'nguyen vat lieu kho'!$A:$A,BKE!$B:$B,'nguyen vat lieu kho'!AA$3)</f>
        <v>24</v>
      </c>
      <c r="AB38" s="186">
        <f>SUMIFS(BKE!$F:$F,BKE!$C:$C,'nguyen vat lieu kho'!$A:$A,BKE!$B:$B,'nguyen vat lieu kho'!AB$3)</f>
        <v>0</v>
      </c>
      <c r="AC38" s="186">
        <f>SUMIFS(BKE!$F:$F,BKE!$C:$C,'nguyen vat lieu kho'!$A:$A,BKE!$B:$B,'nguyen vat lieu kho'!AC$3)</f>
        <v>0</v>
      </c>
      <c r="AD38" s="186">
        <f>SUMIFS(BKE!$F:$F,BKE!$C:$C,'nguyen vat lieu kho'!$A:$A,BKE!$B:$B,'nguyen vat lieu kho'!AD$3)</f>
        <v>0</v>
      </c>
      <c r="AE38" s="186">
        <f>SUMIFS(BKE!$F:$F,BKE!$C:$C,'nguyen vat lieu kho'!$A:$A,BKE!$B:$B,'nguyen vat lieu kho'!AE$3)</f>
        <v>0</v>
      </c>
      <c r="AF38" s="186">
        <f>SUMIFS(BKE!$F:$F,BKE!$C:$C,'nguyen vat lieu kho'!$A:$A,BKE!$B:$B,'nguyen vat lieu kho'!AF$3)</f>
        <v>0</v>
      </c>
      <c r="AG38" s="186">
        <f>SUMIFS(BKE!$F:$F,BKE!$C:$C,'nguyen vat lieu kho'!$A:$A,BKE!$B:$B,'nguyen vat lieu kho'!AG$3)</f>
        <v>0</v>
      </c>
      <c r="AH38" s="186">
        <f>SUMIFS(BKE!$F:$F,BKE!$C:$C,'nguyen vat lieu kho'!$A:$A,BKE!$B:$B,'nguyen vat lieu kho'!AH$3)</f>
        <v>24</v>
      </c>
      <c r="AI38" s="186">
        <f>SUMIFS(BKE!$F:$F,BKE!$C:$C,'nguyen vat lieu kho'!$A:$A,BKE!$B:$B,'nguyen vat lieu kho'!AI$3)</f>
        <v>0</v>
      </c>
      <c r="AJ38" s="186">
        <f>SUMIFS(BKE!$F:$F,BKE!$C:$C,'nguyen vat lieu kho'!$A:$A,BKE!$B:$B,'nguyen vat lieu kho'!AJ$3)</f>
        <v>0</v>
      </c>
      <c r="AK38" s="186">
        <f>SUMIFS(BKE!$F:$F,BKE!$C:$C,'nguyen vat lieu kho'!$A:$A,BKE!$B:$B,'nguyen vat lieu kho'!AK$3)</f>
        <v>0</v>
      </c>
      <c r="AL38" s="186">
        <f>SUMIFS(BKE!$F:$F,BKE!$C:$C,'nguyen vat lieu kho'!$A:$A,BKE!$B:$B,'nguyen vat lieu kho'!AL$3)</f>
        <v>0</v>
      </c>
      <c r="AM38" s="186">
        <f>SUMIFS(BKE!$F:$F,BKE!$C:$C,'nguyen vat lieu kho'!$A:$A,BKE!$B:$B,'nguyen vat lieu kho'!AM$3)</f>
        <v>0</v>
      </c>
      <c r="AN38" s="186">
        <f>SUMIFS(BKE!$F:$F,BKE!$C:$C,'nguyen vat lieu kho'!$A:$A,BKE!$B:$B,'nguyen vat lieu kho'!AN$3)</f>
        <v>0</v>
      </c>
      <c r="AO38" s="186">
        <f>SUMIFS(BKE!$F:$F,BKE!$C:$C,'nguyen vat lieu kho'!$A:$A,BKE!$B:$B,'nguyen vat lieu kho'!AO$3)</f>
        <v>48</v>
      </c>
      <c r="AP38" s="186">
        <f>SUMIFS(BKE!$F:$F,BKE!$C:$C,'nguyen vat lieu kho'!$A:$A,BKE!$B:$B,'nguyen vat lieu kho'!AP$3)</f>
        <v>0</v>
      </c>
      <c r="AQ38" s="186">
        <f>SUMIFS(BKE!$F:$F,BKE!$C:$C,'nguyen vat lieu kho'!$A:$A,BKE!$B:$B,'nguyen vat lieu kho'!AQ$3)</f>
        <v>0</v>
      </c>
    </row>
    <row r="39" spans="1:43" s="120" customFormat="1" ht="25.5" customHeight="1">
      <c r="A39" s="6" t="s">
        <v>785</v>
      </c>
      <c r="B39" s="131" t="s">
        <v>786</v>
      </c>
      <c r="C39" s="124" t="s">
        <v>4</v>
      </c>
      <c r="D39" s="125">
        <f>VLOOKUP(A39,BKE!C470:H859,5,0)</f>
        <v>31000</v>
      </c>
      <c r="E39" s="130">
        <v>4</v>
      </c>
      <c r="F39" s="126">
        <f t="shared" si="2"/>
        <v>124000</v>
      </c>
      <c r="G39" s="127">
        <f>SUM(M39:AQ39)</f>
        <v>2</v>
      </c>
      <c r="H39" s="128">
        <f>D39*G39</f>
        <v>62000</v>
      </c>
      <c r="I39" s="129">
        <f t="shared" si="5"/>
        <v>3.8</v>
      </c>
      <c r="J39" s="129">
        <f t="shared" si="6"/>
        <v>117800</v>
      </c>
      <c r="K39" s="130">
        <v>2.2000000000000002</v>
      </c>
      <c r="L39" s="124">
        <f t="shared" si="1"/>
        <v>68200</v>
      </c>
      <c r="M39" s="186">
        <f>SUMIFS(BKE!$F:$F,BKE!$C:$C,'nguyen vat lieu kho'!$A:$A,BKE!$B:$B,'nguyen vat lieu kho'!M$3)</f>
        <v>0</v>
      </c>
      <c r="N39" s="186">
        <f>SUMIFS(BKE!$F:$F,BKE!$C:$C,'nguyen vat lieu kho'!$A:$A,BKE!$B:$B,'nguyen vat lieu kho'!N$3)</f>
        <v>0</v>
      </c>
      <c r="O39" s="186">
        <f>SUMIFS(BKE!$F:$F,BKE!$C:$C,'nguyen vat lieu kho'!$A:$A,BKE!$B:$B,'nguyen vat lieu kho'!O$3)</f>
        <v>0</v>
      </c>
      <c r="P39" s="186">
        <f>SUMIFS(BKE!$F:$F,BKE!$C:$C,'nguyen vat lieu kho'!$A:$A,BKE!$B:$B,'nguyen vat lieu kho'!P$3)</f>
        <v>0</v>
      </c>
      <c r="Q39" s="186">
        <f>SUMIFS(BKE!$F:$F,BKE!$C:$C,'nguyen vat lieu kho'!$A:$A,BKE!$B:$B,'nguyen vat lieu kho'!Q$3)</f>
        <v>0</v>
      </c>
      <c r="R39" s="186">
        <f>SUMIFS(BKE!$F:$F,BKE!$C:$C,'nguyen vat lieu kho'!$A:$A,BKE!$B:$B,'nguyen vat lieu kho'!R$3)</f>
        <v>0</v>
      </c>
      <c r="S39" s="186">
        <f>SUMIFS(BKE!$F:$F,BKE!$C:$C,'nguyen vat lieu kho'!$A:$A,BKE!$B:$B,'nguyen vat lieu kho'!S$3)</f>
        <v>0</v>
      </c>
      <c r="T39" s="186">
        <f>SUMIFS(BKE!$F:$F,BKE!$C:$C,'nguyen vat lieu kho'!$A:$A,BKE!$B:$B,'nguyen vat lieu kho'!T$3)</f>
        <v>1</v>
      </c>
      <c r="U39" s="186">
        <f>SUMIFS(BKE!$F:$F,BKE!$C:$C,'nguyen vat lieu kho'!$A:$A,BKE!$B:$B,'nguyen vat lieu kho'!U$3)</f>
        <v>0</v>
      </c>
      <c r="V39" s="186">
        <f>SUMIFS(BKE!$F:$F,BKE!$C:$C,'nguyen vat lieu kho'!$A:$A,BKE!$B:$B,'nguyen vat lieu kho'!V$3)</f>
        <v>0</v>
      </c>
      <c r="W39" s="186">
        <f>SUMIFS(BKE!$F:$F,BKE!$C:$C,'nguyen vat lieu kho'!$A:$A,BKE!$B:$B,'nguyen vat lieu kho'!W$3)</f>
        <v>0</v>
      </c>
      <c r="X39" s="186">
        <f>SUMIFS(BKE!$F:$F,BKE!$C:$C,'nguyen vat lieu kho'!$A:$A,BKE!$B:$B,'nguyen vat lieu kho'!X$3)</f>
        <v>0</v>
      </c>
      <c r="Y39" s="186">
        <f>SUMIFS(BKE!$F:$F,BKE!$C:$C,'nguyen vat lieu kho'!$A:$A,BKE!$B:$B,'nguyen vat lieu kho'!Y$3)</f>
        <v>0</v>
      </c>
      <c r="Z39" s="186">
        <f>SUMIFS(BKE!$F:$F,BKE!$C:$C,'nguyen vat lieu kho'!$A:$A,BKE!$B:$B,'nguyen vat lieu kho'!Z$3)</f>
        <v>0</v>
      </c>
      <c r="AA39" s="186">
        <f>SUMIFS(BKE!$F:$F,BKE!$C:$C,'nguyen vat lieu kho'!$A:$A,BKE!$B:$B,'nguyen vat lieu kho'!AA$3)</f>
        <v>1</v>
      </c>
      <c r="AB39" s="186">
        <f>SUMIFS(BKE!$F:$F,BKE!$C:$C,'nguyen vat lieu kho'!$A:$A,BKE!$B:$B,'nguyen vat lieu kho'!AB$3)</f>
        <v>0</v>
      </c>
      <c r="AC39" s="186">
        <f>SUMIFS(BKE!$F:$F,BKE!$C:$C,'nguyen vat lieu kho'!$A:$A,BKE!$B:$B,'nguyen vat lieu kho'!AC$3)</f>
        <v>0</v>
      </c>
      <c r="AD39" s="186">
        <f>SUMIFS(BKE!$F:$F,BKE!$C:$C,'nguyen vat lieu kho'!$A:$A,BKE!$B:$B,'nguyen vat lieu kho'!AD$3)</f>
        <v>0</v>
      </c>
      <c r="AE39" s="186">
        <f>SUMIFS(BKE!$F:$F,BKE!$C:$C,'nguyen vat lieu kho'!$A:$A,BKE!$B:$B,'nguyen vat lieu kho'!AE$3)</f>
        <v>0</v>
      </c>
      <c r="AF39" s="186">
        <f>SUMIFS(BKE!$F:$F,BKE!$C:$C,'nguyen vat lieu kho'!$A:$A,BKE!$B:$B,'nguyen vat lieu kho'!AF$3)</f>
        <v>0</v>
      </c>
      <c r="AG39" s="186">
        <f>SUMIFS(BKE!$F:$F,BKE!$C:$C,'nguyen vat lieu kho'!$A:$A,BKE!$B:$B,'nguyen vat lieu kho'!AG$3)</f>
        <v>0</v>
      </c>
      <c r="AH39" s="186">
        <f>SUMIFS(BKE!$F:$F,BKE!$C:$C,'nguyen vat lieu kho'!$A:$A,BKE!$B:$B,'nguyen vat lieu kho'!AH$3)</f>
        <v>0</v>
      </c>
      <c r="AI39" s="186">
        <f>SUMIFS(BKE!$F:$F,BKE!$C:$C,'nguyen vat lieu kho'!$A:$A,BKE!$B:$B,'nguyen vat lieu kho'!AI$3)</f>
        <v>0</v>
      </c>
      <c r="AJ39" s="186">
        <f>SUMIFS(BKE!$F:$F,BKE!$C:$C,'nguyen vat lieu kho'!$A:$A,BKE!$B:$B,'nguyen vat lieu kho'!AJ$3)</f>
        <v>0</v>
      </c>
      <c r="AK39" s="186">
        <f>SUMIFS(BKE!$F:$F,BKE!$C:$C,'nguyen vat lieu kho'!$A:$A,BKE!$B:$B,'nguyen vat lieu kho'!AK$3)</f>
        <v>0</v>
      </c>
      <c r="AL39" s="186">
        <f>SUMIFS(BKE!$F:$F,BKE!$C:$C,'nguyen vat lieu kho'!$A:$A,BKE!$B:$B,'nguyen vat lieu kho'!AL$3)</f>
        <v>0</v>
      </c>
      <c r="AM39" s="186">
        <f>SUMIFS(BKE!$F:$F,BKE!$C:$C,'nguyen vat lieu kho'!$A:$A,BKE!$B:$B,'nguyen vat lieu kho'!AM$3)</f>
        <v>0</v>
      </c>
      <c r="AN39" s="186">
        <f>SUMIFS(BKE!$F:$F,BKE!$C:$C,'nguyen vat lieu kho'!$A:$A,BKE!$B:$B,'nguyen vat lieu kho'!AN$3)</f>
        <v>0</v>
      </c>
      <c r="AO39" s="186">
        <f>SUMIFS(BKE!$F:$F,BKE!$C:$C,'nguyen vat lieu kho'!$A:$A,BKE!$B:$B,'nguyen vat lieu kho'!AO$3)</f>
        <v>0</v>
      </c>
      <c r="AP39" s="186">
        <f>SUMIFS(BKE!$F:$F,BKE!$C:$C,'nguyen vat lieu kho'!$A:$A,BKE!$B:$B,'nguyen vat lieu kho'!AP$3)</f>
        <v>0</v>
      </c>
      <c r="AQ39" s="186">
        <f>SUMIFS(BKE!$F:$F,BKE!$C:$C,'nguyen vat lieu kho'!$A:$A,BKE!$B:$B,'nguyen vat lieu kho'!AQ$3)</f>
        <v>0</v>
      </c>
    </row>
    <row r="40" spans="1:43" s="120" customFormat="1" ht="25.5" customHeight="1">
      <c r="A40" s="6" t="s">
        <v>142</v>
      </c>
      <c r="B40" s="131" t="s">
        <v>143</v>
      </c>
      <c r="C40" s="124" t="s">
        <v>4</v>
      </c>
      <c r="D40" s="125">
        <f>VLOOKUP(A40,BKE!C471:H860,5,0)</f>
        <v>19047.5</v>
      </c>
      <c r="E40" s="130">
        <v>0</v>
      </c>
      <c r="F40" s="126">
        <f t="shared" si="2"/>
        <v>0</v>
      </c>
      <c r="G40" s="127">
        <f t="shared" si="3"/>
        <v>20</v>
      </c>
      <c r="H40" s="128">
        <f t="shared" si="4"/>
        <v>380950</v>
      </c>
      <c r="I40" s="129">
        <f t="shared" si="5"/>
        <v>11</v>
      </c>
      <c r="J40" s="129">
        <f t="shared" si="6"/>
        <v>209522.5</v>
      </c>
      <c r="K40" s="130">
        <v>9</v>
      </c>
      <c r="L40" s="124">
        <f t="shared" si="1"/>
        <v>171427.5</v>
      </c>
      <c r="M40" s="186">
        <f>SUMIFS(BKE!$F:$F,BKE!$C:$C,'nguyen vat lieu kho'!$A:$A,BKE!$B:$B,'nguyen vat lieu kho'!M$3)</f>
        <v>10</v>
      </c>
      <c r="N40" s="186">
        <f>SUMIFS(BKE!$F:$F,BKE!$C:$C,'nguyen vat lieu kho'!$A:$A,BKE!$B:$B,'nguyen vat lieu kho'!N$3)</f>
        <v>0</v>
      </c>
      <c r="O40" s="186">
        <f>SUMIFS(BKE!$F:$F,BKE!$C:$C,'nguyen vat lieu kho'!$A:$A,BKE!$B:$B,'nguyen vat lieu kho'!O$3)</f>
        <v>0</v>
      </c>
      <c r="P40" s="186">
        <f>SUMIFS(BKE!$F:$F,BKE!$C:$C,'nguyen vat lieu kho'!$A:$A,BKE!$B:$B,'nguyen vat lieu kho'!P$3)</f>
        <v>0</v>
      </c>
      <c r="Q40" s="186">
        <f>SUMIFS(BKE!$F:$F,BKE!$C:$C,'nguyen vat lieu kho'!$A:$A,BKE!$B:$B,'nguyen vat lieu kho'!Q$3)</f>
        <v>0</v>
      </c>
      <c r="R40" s="186">
        <f>SUMIFS(BKE!$F:$F,BKE!$C:$C,'nguyen vat lieu kho'!$A:$A,BKE!$B:$B,'nguyen vat lieu kho'!R$3)</f>
        <v>0</v>
      </c>
      <c r="S40" s="186">
        <f>SUMIFS(BKE!$F:$F,BKE!$C:$C,'nguyen vat lieu kho'!$A:$A,BKE!$B:$B,'nguyen vat lieu kho'!S$3)</f>
        <v>0</v>
      </c>
      <c r="T40" s="186">
        <f>SUMIFS(BKE!$F:$F,BKE!$C:$C,'nguyen vat lieu kho'!$A:$A,BKE!$B:$B,'nguyen vat lieu kho'!T$3)</f>
        <v>10</v>
      </c>
      <c r="U40" s="186">
        <f>SUMIFS(BKE!$F:$F,BKE!$C:$C,'nguyen vat lieu kho'!$A:$A,BKE!$B:$B,'nguyen vat lieu kho'!U$3)</f>
        <v>0</v>
      </c>
      <c r="V40" s="186">
        <f>SUMIFS(BKE!$F:$F,BKE!$C:$C,'nguyen vat lieu kho'!$A:$A,BKE!$B:$B,'nguyen vat lieu kho'!V$3)</f>
        <v>0</v>
      </c>
      <c r="W40" s="186">
        <f>SUMIFS(BKE!$F:$F,BKE!$C:$C,'nguyen vat lieu kho'!$A:$A,BKE!$B:$B,'nguyen vat lieu kho'!W$3)</f>
        <v>0</v>
      </c>
      <c r="X40" s="186">
        <f>SUMIFS(BKE!$F:$F,BKE!$C:$C,'nguyen vat lieu kho'!$A:$A,BKE!$B:$B,'nguyen vat lieu kho'!X$3)</f>
        <v>0</v>
      </c>
      <c r="Y40" s="186">
        <f>SUMIFS(BKE!$F:$F,BKE!$C:$C,'nguyen vat lieu kho'!$A:$A,BKE!$B:$B,'nguyen vat lieu kho'!Y$3)</f>
        <v>0</v>
      </c>
      <c r="Z40" s="186">
        <f>SUMIFS(BKE!$F:$F,BKE!$C:$C,'nguyen vat lieu kho'!$A:$A,BKE!$B:$B,'nguyen vat lieu kho'!Z$3)</f>
        <v>0</v>
      </c>
      <c r="AA40" s="186">
        <f>SUMIFS(BKE!$F:$F,BKE!$C:$C,'nguyen vat lieu kho'!$A:$A,BKE!$B:$B,'nguyen vat lieu kho'!AA$3)</f>
        <v>0</v>
      </c>
      <c r="AB40" s="186">
        <f>SUMIFS(BKE!$F:$F,BKE!$C:$C,'nguyen vat lieu kho'!$A:$A,BKE!$B:$B,'nguyen vat lieu kho'!AB$3)</f>
        <v>0</v>
      </c>
      <c r="AC40" s="186">
        <f>SUMIFS(BKE!$F:$F,BKE!$C:$C,'nguyen vat lieu kho'!$A:$A,BKE!$B:$B,'nguyen vat lieu kho'!AC$3)</f>
        <v>0</v>
      </c>
      <c r="AD40" s="186">
        <f>SUMIFS(BKE!$F:$F,BKE!$C:$C,'nguyen vat lieu kho'!$A:$A,BKE!$B:$B,'nguyen vat lieu kho'!AD$3)</f>
        <v>0</v>
      </c>
      <c r="AE40" s="186">
        <f>SUMIFS(BKE!$F:$F,BKE!$C:$C,'nguyen vat lieu kho'!$A:$A,BKE!$B:$B,'nguyen vat lieu kho'!AE$3)</f>
        <v>0</v>
      </c>
      <c r="AF40" s="186">
        <f>SUMIFS(BKE!$F:$F,BKE!$C:$C,'nguyen vat lieu kho'!$A:$A,BKE!$B:$B,'nguyen vat lieu kho'!AF$3)</f>
        <v>0</v>
      </c>
      <c r="AG40" s="186">
        <f>SUMIFS(BKE!$F:$F,BKE!$C:$C,'nguyen vat lieu kho'!$A:$A,BKE!$B:$B,'nguyen vat lieu kho'!AG$3)</f>
        <v>0</v>
      </c>
      <c r="AH40" s="186">
        <f>SUMIFS(BKE!$F:$F,BKE!$C:$C,'nguyen vat lieu kho'!$A:$A,BKE!$B:$B,'nguyen vat lieu kho'!AH$3)</f>
        <v>0</v>
      </c>
      <c r="AI40" s="186">
        <f>SUMIFS(BKE!$F:$F,BKE!$C:$C,'nguyen vat lieu kho'!$A:$A,BKE!$B:$B,'nguyen vat lieu kho'!AI$3)</f>
        <v>0</v>
      </c>
      <c r="AJ40" s="186">
        <f>SUMIFS(BKE!$F:$F,BKE!$C:$C,'nguyen vat lieu kho'!$A:$A,BKE!$B:$B,'nguyen vat lieu kho'!AJ$3)</f>
        <v>0</v>
      </c>
      <c r="AK40" s="186">
        <f>SUMIFS(BKE!$F:$F,BKE!$C:$C,'nguyen vat lieu kho'!$A:$A,BKE!$B:$B,'nguyen vat lieu kho'!AK$3)</f>
        <v>0</v>
      </c>
      <c r="AL40" s="186">
        <f>SUMIFS(BKE!$F:$F,BKE!$C:$C,'nguyen vat lieu kho'!$A:$A,BKE!$B:$B,'nguyen vat lieu kho'!AL$3)</f>
        <v>0</v>
      </c>
      <c r="AM40" s="186">
        <f>SUMIFS(BKE!$F:$F,BKE!$C:$C,'nguyen vat lieu kho'!$A:$A,BKE!$B:$B,'nguyen vat lieu kho'!AM$3)</f>
        <v>0</v>
      </c>
      <c r="AN40" s="186">
        <f>SUMIFS(BKE!$F:$F,BKE!$C:$C,'nguyen vat lieu kho'!$A:$A,BKE!$B:$B,'nguyen vat lieu kho'!AN$3)</f>
        <v>0</v>
      </c>
      <c r="AO40" s="186">
        <f>SUMIFS(BKE!$F:$F,BKE!$C:$C,'nguyen vat lieu kho'!$A:$A,BKE!$B:$B,'nguyen vat lieu kho'!AO$3)</f>
        <v>0</v>
      </c>
      <c r="AP40" s="186">
        <f>SUMIFS(BKE!$F:$F,BKE!$C:$C,'nguyen vat lieu kho'!$A:$A,BKE!$B:$B,'nguyen vat lieu kho'!AP$3)</f>
        <v>0</v>
      </c>
      <c r="AQ40" s="186">
        <f>SUMIFS(BKE!$F:$F,BKE!$C:$C,'nguyen vat lieu kho'!$A:$A,BKE!$B:$B,'nguyen vat lieu kho'!AQ$3)</f>
        <v>0</v>
      </c>
    </row>
    <row r="41" spans="1:43" s="120" customFormat="1" ht="25.5" customHeight="1">
      <c r="A41" s="9" t="s">
        <v>794</v>
      </c>
      <c r="B41" s="9" t="s">
        <v>10</v>
      </c>
      <c r="C41" s="9" t="s">
        <v>4</v>
      </c>
      <c r="D41" s="125">
        <f>VLOOKUP(A41,BKE!C472:H861,5,0)</f>
        <v>6994.2</v>
      </c>
      <c r="E41" s="130">
        <v>1.5</v>
      </c>
      <c r="F41" s="126">
        <f t="shared" si="2"/>
        <v>10491.3</v>
      </c>
      <c r="G41" s="127">
        <f t="shared" si="3"/>
        <v>5</v>
      </c>
      <c r="H41" s="128">
        <f t="shared" si="4"/>
        <v>34971</v>
      </c>
      <c r="I41" s="129">
        <f t="shared" si="5"/>
        <v>2.5</v>
      </c>
      <c r="J41" s="129">
        <f t="shared" si="6"/>
        <v>17485.500000000004</v>
      </c>
      <c r="K41" s="130">
        <v>4</v>
      </c>
      <c r="L41" s="124">
        <f t="shared" si="1"/>
        <v>27976.799999999999</v>
      </c>
      <c r="M41" s="186">
        <f>SUMIFS(BKE!$F:$F,BKE!$C:$C,'nguyen vat lieu kho'!$A:$A,BKE!$B:$B,'nguyen vat lieu kho'!M$3)</f>
        <v>0</v>
      </c>
      <c r="N41" s="186">
        <f>SUMIFS(BKE!$F:$F,BKE!$C:$C,'nguyen vat lieu kho'!$A:$A,BKE!$B:$B,'nguyen vat lieu kho'!N$3)</f>
        <v>0</v>
      </c>
      <c r="O41" s="186">
        <f>SUMIFS(BKE!$F:$F,BKE!$C:$C,'nguyen vat lieu kho'!$A:$A,BKE!$B:$B,'nguyen vat lieu kho'!O$3)</f>
        <v>0</v>
      </c>
      <c r="P41" s="186">
        <f>SUMIFS(BKE!$F:$F,BKE!$C:$C,'nguyen vat lieu kho'!$A:$A,BKE!$B:$B,'nguyen vat lieu kho'!P$3)</f>
        <v>0</v>
      </c>
      <c r="Q41" s="186">
        <f>SUMIFS(BKE!$F:$F,BKE!$C:$C,'nguyen vat lieu kho'!$A:$A,BKE!$B:$B,'nguyen vat lieu kho'!Q$3)</f>
        <v>0</v>
      </c>
      <c r="R41" s="186">
        <f>SUMIFS(BKE!$F:$F,BKE!$C:$C,'nguyen vat lieu kho'!$A:$A,BKE!$B:$B,'nguyen vat lieu kho'!R$3)</f>
        <v>0</v>
      </c>
      <c r="S41" s="186">
        <f>SUMIFS(BKE!$F:$F,BKE!$C:$C,'nguyen vat lieu kho'!$A:$A,BKE!$B:$B,'nguyen vat lieu kho'!S$3)</f>
        <v>0</v>
      </c>
      <c r="T41" s="186">
        <f>SUMIFS(BKE!$F:$F,BKE!$C:$C,'nguyen vat lieu kho'!$A:$A,BKE!$B:$B,'nguyen vat lieu kho'!T$3)</f>
        <v>2</v>
      </c>
      <c r="U41" s="186">
        <f>SUMIFS(BKE!$F:$F,BKE!$C:$C,'nguyen vat lieu kho'!$A:$A,BKE!$B:$B,'nguyen vat lieu kho'!U$3)</f>
        <v>0</v>
      </c>
      <c r="V41" s="186">
        <f>SUMIFS(BKE!$F:$F,BKE!$C:$C,'nguyen vat lieu kho'!$A:$A,BKE!$B:$B,'nguyen vat lieu kho'!V$3)</f>
        <v>0</v>
      </c>
      <c r="W41" s="186">
        <f>SUMIFS(BKE!$F:$F,BKE!$C:$C,'nguyen vat lieu kho'!$A:$A,BKE!$B:$B,'nguyen vat lieu kho'!W$3)</f>
        <v>0</v>
      </c>
      <c r="X41" s="186">
        <f>SUMIFS(BKE!$F:$F,BKE!$C:$C,'nguyen vat lieu kho'!$A:$A,BKE!$B:$B,'nguyen vat lieu kho'!X$3)</f>
        <v>0</v>
      </c>
      <c r="Y41" s="186">
        <f>SUMIFS(BKE!$F:$F,BKE!$C:$C,'nguyen vat lieu kho'!$A:$A,BKE!$B:$B,'nguyen vat lieu kho'!Y$3)</f>
        <v>0</v>
      </c>
      <c r="Z41" s="186">
        <f>SUMIFS(BKE!$F:$F,BKE!$C:$C,'nguyen vat lieu kho'!$A:$A,BKE!$B:$B,'nguyen vat lieu kho'!Z$3)</f>
        <v>0</v>
      </c>
      <c r="AA41" s="186">
        <f>SUMIFS(BKE!$F:$F,BKE!$C:$C,'nguyen vat lieu kho'!$A:$A,BKE!$B:$B,'nguyen vat lieu kho'!AA$3)</f>
        <v>1</v>
      </c>
      <c r="AB41" s="186">
        <f>SUMIFS(BKE!$F:$F,BKE!$C:$C,'nguyen vat lieu kho'!$A:$A,BKE!$B:$B,'nguyen vat lieu kho'!AB$3)</f>
        <v>0</v>
      </c>
      <c r="AC41" s="186">
        <f>SUMIFS(BKE!$F:$F,BKE!$C:$C,'nguyen vat lieu kho'!$A:$A,BKE!$B:$B,'nguyen vat lieu kho'!AC$3)</f>
        <v>0</v>
      </c>
      <c r="AD41" s="186">
        <f>SUMIFS(BKE!$F:$F,BKE!$C:$C,'nguyen vat lieu kho'!$A:$A,BKE!$B:$B,'nguyen vat lieu kho'!AD$3)</f>
        <v>0</v>
      </c>
      <c r="AE41" s="186">
        <f>SUMIFS(BKE!$F:$F,BKE!$C:$C,'nguyen vat lieu kho'!$A:$A,BKE!$B:$B,'nguyen vat lieu kho'!AE$3)</f>
        <v>0</v>
      </c>
      <c r="AF41" s="186">
        <f>SUMIFS(BKE!$F:$F,BKE!$C:$C,'nguyen vat lieu kho'!$A:$A,BKE!$B:$B,'nguyen vat lieu kho'!AF$3)</f>
        <v>0</v>
      </c>
      <c r="AG41" s="186">
        <f>SUMIFS(BKE!$F:$F,BKE!$C:$C,'nguyen vat lieu kho'!$A:$A,BKE!$B:$B,'nguyen vat lieu kho'!AG$3)</f>
        <v>0</v>
      </c>
      <c r="AH41" s="186">
        <f>SUMIFS(BKE!$F:$F,BKE!$C:$C,'nguyen vat lieu kho'!$A:$A,BKE!$B:$B,'nguyen vat lieu kho'!AH$3)</f>
        <v>1</v>
      </c>
      <c r="AI41" s="186">
        <f>SUMIFS(BKE!$F:$F,BKE!$C:$C,'nguyen vat lieu kho'!$A:$A,BKE!$B:$B,'nguyen vat lieu kho'!AI$3)</f>
        <v>0</v>
      </c>
      <c r="AJ41" s="186">
        <f>SUMIFS(BKE!$F:$F,BKE!$C:$C,'nguyen vat lieu kho'!$A:$A,BKE!$B:$B,'nguyen vat lieu kho'!AJ$3)</f>
        <v>0</v>
      </c>
      <c r="AK41" s="186">
        <f>SUMIFS(BKE!$F:$F,BKE!$C:$C,'nguyen vat lieu kho'!$A:$A,BKE!$B:$B,'nguyen vat lieu kho'!AK$3)</f>
        <v>0</v>
      </c>
      <c r="AL41" s="186">
        <f>SUMIFS(BKE!$F:$F,BKE!$C:$C,'nguyen vat lieu kho'!$A:$A,BKE!$B:$B,'nguyen vat lieu kho'!AL$3)</f>
        <v>0</v>
      </c>
      <c r="AM41" s="186">
        <f>SUMIFS(BKE!$F:$F,BKE!$C:$C,'nguyen vat lieu kho'!$A:$A,BKE!$B:$B,'nguyen vat lieu kho'!AM$3)</f>
        <v>0</v>
      </c>
      <c r="AN41" s="186">
        <f>SUMIFS(BKE!$F:$F,BKE!$C:$C,'nguyen vat lieu kho'!$A:$A,BKE!$B:$B,'nguyen vat lieu kho'!AN$3)</f>
        <v>0</v>
      </c>
      <c r="AO41" s="186">
        <f>SUMIFS(BKE!$F:$F,BKE!$C:$C,'nguyen vat lieu kho'!$A:$A,BKE!$B:$B,'nguyen vat lieu kho'!AO$3)</f>
        <v>1</v>
      </c>
      <c r="AP41" s="186">
        <f>SUMIFS(BKE!$F:$F,BKE!$C:$C,'nguyen vat lieu kho'!$A:$A,BKE!$B:$B,'nguyen vat lieu kho'!AP$3)</f>
        <v>0</v>
      </c>
      <c r="AQ41" s="186">
        <f>SUMIFS(BKE!$F:$F,BKE!$C:$C,'nguyen vat lieu kho'!$A:$A,BKE!$B:$B,'nguyen vat lieu kho'!AQ$3)</f>
        <v>0</v>
      </c>
    </row>
    <row r="42" spans="1:43" s="120" customFormat="1" ht="25.5" customHeight="1">
      <c r="A42" s="6" t="s">
        <v>131</v>
      </c>
      <c r="B42" s="131" t="s">
        <v>132</v>
      </c>
      <c r="C42" s="124" t="s">
        <v>4</v>
      </c>
      <c r="D42" s="125">
        <f>VLOOKUP(A42,BKE!C473:H862,5,0)</f>
        <v>70000</v>
      </c>
      <c r="E42" s="130">
        <v>1</v>
      </c>
      <c r="F42" s="126">
        <f t="shared" si="2"/>
        <v>70000</v>
      </c>
      <c r="G42" s="127">
        <f t="shared" ref="G42:G84" si="7">SUM(M42:AQ42)</f>
        <v>1</v>
      </c>
      <c r="H42" s="128">
        <f t="shared" si="4"/>
        <v>70000</v>
      </c>
      <c r="I42" s="129">
        <f t="shared" si="5"/>
        <v>1</v>
      </c>
      <c r="J42" s="129">
        <f t="shared" si="6"/>
        <v>70000</v>
      </c>
      <c r="K42" s="130">
        <v>1</v>
      </c>
      <c r="L42" s="124">
        <f t="shared" si="1"/>
        <v>70000</v>
      </c>
      <c r="M42" s="186">
        <f>SUMIFS(BKE!$F:$F,BKE!$C:$C,'nguyen vat lieu kho'!$A:$A,BKE!$B:$B,'nguyen vat lieu kho'!M$3)</f>
        <v>0</v>
      </c>
      <c r="N42" s="186">
        <f>SUMIFS(BKE!$F:$F,BKE!$C:$C,'nguyen vat lieu kho'!$A:$A,BKE!$B:$B,'nguyen vat lieu kho'!N$3)</f>
        <v>0</v>
      </c>
      <c r="O42" s="186">
        <f>SUMIFS(BKE!$F:$F,BKE!$C:$C,'nguyen vat lieu kho'!$A:$A,BKE!$B:$B,'nguyen vat lieu kho'!O$3)</f>
        <v>0</v>
      </c>
      <c r="P42" s="186">
        <f>SUMIFS(BKE!$F:$F,BKE!$C:$C,'nguyen vat lieu kho'!$A:$A,BKE!$B:$B,'nguyen vat lieu kho'!P$3)</f>
        <v>0</v>
      </c>
      <c r="Q42" s="186">
        <f>SUMIFS(BKE!$F:$F,BKE!$C:$C,'nguyen vat lieu kho'!$A:$A,BKE!$B:$B,'nguyen vat lieu kho'!Q$3)</f>
        <v>0</v>
      </c>
      <c r="R42" s="186">
        <f>SUMIFS(BKE!$F:$F,BKE!$C:$C,'nguyen vat lieu kho'!$A:$A,BKE!$B:$B,'nguyen vat lieu kho'!R$3)</f>
        <v>0</v>
      </c>
      <c r="S42" s="186">
        <f>SUMIFS(BKE!$F:$F,BKE!$C:$C,'nguyen vat lieu kho'!$A:$A,BKE!$B:$B,'nguyen vat lieu kho'!S$3)</f>
        <v>0</v>
      </c>
      <c r="T42" s="186">
        <f>SUMIFS(BKE!$F:$F,BKE!$C:$C,'nguyen vat lieu kho'!$A:$A,BKE!$B:$B,'nguyen vat lieu kho'!T$3)</f>
        <v>0</v>
      </c>
      <c r="U42" s="186">
        <f>SUMIFS(BKE!$F:$F,BKE!$C:$C,'nguyen vat lieu kho'!$A:$A,BKE!$B:$B,'nguyen vat lieu kho'!U$3)</f>
        <v>0</v>
      </c>
      <c r="V42" s="186">
        <f>SUMIFS(BKE!$F:$F,BKE!$C:$C,'nguyen vat lieu kho'!$A:$A,BKE!$B:$B,'nguyen vat lieu kho'!V$3)</f>
        <v>0</v>
      </c>
      <c r="W42" s="186">
        <f>SUMIFS(BKE!$F:$F,BKE!$C:$C,'nguyen vat lieu kho'!$A:$A,BKE!$B:$B,'nguyen vat lieu kho'!W$3)</f>
        <v>0</v>
      </c>
      <c r="X42" s="186">
        <f>SUMIFS(BKE!$F:$F,BKE!$C:$C,'nguyen vat lieu kho'!$A:$A,BKE!$B:$B,'nguyen vat lieu kho'!X$3)</f>
        <v>0</v>
      </c>
      <c r="Y42" s="186">
        <f>SUMIFS(BKE!$F:$F,BKE!$C:$C,'nguyen vat lieu kho'!$A:$A,BKE!$B:$B,'nguyen vat lieu kho'!Y$3)</f>
        <v>0</v>
      </c>
      <c r="Z42" s="186">
        <f>SUMIFS(BKE!$F:$F,BKE!$C:$C,'nguyen vat lieu kho'!$A:$A,BKE!$B:$B,'nguyen vat lieu kho'!Z$3)</f>
        <v>0</v>
      </c>
      <c r="AA42" s="186">
        <f>SUMIFS(BKE!$F:$F,BKE!$C:$C,'nguyen vat lieu kho'!$A:$A,BKE!$B:$B,'nguyen vat lieu kho'!AA$3)</f>
        <v>1</v>
      </c>
      <c r="AB42" s="186">
        <f>SUMIFS(BKE!$F:$F,BKE!$C:$C,'nguyen vat lieu kho'!$A:$A,BKE!$B:$B,'nguyen vat lieu kho'!AB$3)</f>
        <v>0</v>
      </c>
      <c r="AC42" s="186">
        <f>SUMIFS(BKE!$F:$F,BKE!$C:$C,'nguyen vat lieu kho'!$A:$A,BKE!$B:$B,'nguyen vat lieu kho'!AC$3)</f>
        <v>0</v>
      </c>
      <c r="AD42" s="186">
        <f>SUMIFS(BKE!$F:$F,BKE!$C:$C,'nguyen vat lieu kho'!$A:$A,BKE!$B:$B,'nguyen vat lieu kho'!AD$3)</f>
        <v>0</v>
      </c>
      <c r="AE42" s="186">
        <f>SUMIFS(BKE!$F:$F,BKE!$C:$C,'nguyen vat lieu kho'!$A:$A,BKE!$B:$B,'nguyen vat lieu kho'!AE$3)</f>
        <v>0</v>
      </c>
      <c r="AF42" s="186">
        <f>SUMIFS(BKE!$F:$F,BKE!$C:$C,'nguyen vat lieu kho'!$A:$A,BKE!$B:$B,'nguyen vat lieu kho'!AF$3)</f>
        <v>0</v>
      </c>
      <c r="AG42" s="186">
        <f>SUMIFS(BKE!$F:$F,BKE!$C:$C,'nguyen vat lieu kho'!$A:$A,BKE!$B:$B,'nguyen vat lieu kho'!AG$3)</f>
        <v>0</v>
      </c>
      <c r="AH42" s="186">
        <f>SUMIFS(BKE!$F:$F,BKE!$C:$C,'nguyen vat lieu kho'!$A:$A,BKE!$B:$B,'nguyen vat lieu kho'!AH$3)</f>
        <v>0</v>
      </c>
      <c r="AI42" s="186">
        <f>SUMIFS(BKE!$F:$F,BKE!$C:$C,'nguyen vat lieu kho'!$A:$A,BKE!$B:$B,'nguyen vat lieu kho'!AI$3)</f>
        <v>0</v>
      </c>
      <c r="AJ42" s="186">
        <f>SUMIFS(BKE!$F:$F,BKE!$C:$C,'nguyen vat lieu kho'!$A:$A,BKE!$B:$B,'nguyen vat lieu kho'!AJ$3)</f>
        <v>0</v>
      </c>
      <c r="AK42" s="186">
        <f>SUMIFS(BKE!$F:$F,BKE!$C:$C,'nguyen vat lieu kho'!$A:$A,BKE!$B:$B,'nguyen vat lieu kho'!AK$3)</f>
        <v>0</v>
      </c>
      <c r="AL42" s="186">
        <f>SUMIFS(BKE!$F:$F,BKE!$C:$C,'nguyen vat lieu kho'!$A:$A,BKE!$B:$B,'nguyen vat lieu kho'!AL$3)</f>
        <v>0</v>
      </c>
      <c r="AM42" s="186">
        <f>SUMIFS(BKE!$F:$F,BKE!$C:$C,'nguyen vat lieu kho'!$A:$A,BKE!$B:$B,'nguyen vat lieu kho'!AM$3)</f>
        <v>0</v>
      </c>
      <c r="AN42" s="186">
        <f>SUMIFS(BKE!$F:$F,BKE!$C:$C,'nguyen vat lieu kho'!$A:$A,BKE!$B:$B,'nguyen vat lieu kho'!AN$3)</f>
        <v>0</v>
      </c>
      <c r="AO42" s="186">
        <f>SUMIFS(BKE!$F:$F,BKE!$C:$C,'nguyen vat lieu kho'!$A:$A,BKE!$B:$B,'nguyen vat lieu kho'!AO$3)</f>
        <v>0</v>
      </c>
      <c r="AP42" s="186">
        <f>SUMIFS(BKE!$F:$F,BKE!$C:$C,'nguyen vat lieu kho'!$A:$A,BKE!$B:$B,'nguyen vat lieu kho'!AP$3)</f>
        <v>0</v>
      </c>
      <c r="AQ42" s="186">
        <f>SUMIFS(BKE!$F:$F,BKE!$C:$C,'nguyen vat lieu kho'!$A:$A,BKE!$B:$B,'nguyen vat lieu kho'!AQ$3)</f>
        <v>0</v>
      </c>
    </row>
    <row r="43" spans="1:43" s="120" customFormat="1" ht="25.5" customHeight="1">
      <c r="A43" s="6" t="s">
        <v>133</v>
      </c>
      <c r="B43" s="131" t="s">
        <v>134</v>
      </c>
      <c r="C43" s="124" t="s">
        <v>4</v>
      </c>
      <c r="D43" s="125">
        <f>VLOOKUP(A43,BKE!C474:H863,5,0)</f>
        <v>334983.25</v>
      </c>
      <c r="E43" s="130">
        <v>3</v>
      </c>
      <c r="F43" s="126">
        <f t="shared" si="2"/>
        <v>1004949.75</v>
      </c>
      <c r="G43" s="127">
        <f t="shared" si="7"/>
        <v>8</v>
      </c>
      <c r="H43" s="128">
        <f t="shared" si="4"/>
        <v>2679866</v>
      </c>
      <c r="I43" s="129">
        <f t="shared" si="5"/>
        <v>6</v>
      </c>
      <c r="J43" s="129">
        <f t="shared" si="6"/>
        <v>2009899.5</v>
      </c>
      <c r="K43" s="130">
        <v>5</v>
      </c>
      <c r="L43" s="124">
        <f t="shared" si="1"/>
        <v>1674916.25</v>
      </c>
      <c r="M43" s="186">
        <f>SUMIFS(BKE!$F:$F,BKE!$C:$C,'nguyen vat lieu kho'!$A:$A,BKE!$B:$B,'nguyen vat lieu kho'!M$3)</f>
        <v>2</v>
      </c>
      <c r="N43" s="186">
        <f>SUMIFS(BKE!$F:$F,BKE!$C:$C,'nguyen vat lieu kho'!$A:$A,BKE!$B:$B,'nguyen vat lieu kho'!N$3)</f>
        <v>0</v>
      </c>
      <c r="O43" s="186">
        <f>SUMIFS(BKE!$F:$F,BKE!$C:$C,'nguyen vat lieu kho'!$A:$A,BKE!$B:$B,'nguyen vat lieu kho'!O$3)</f>
        <v>0</v>
      </c>
      <c r="P43" s="186">
        <f>SUMIFS(BKE!$F:$F,BKE!$C:$C,'nguyen vat lieu kho'!$A:$A,BKE!$B:$B,'nguyen vat lieu kho'!P$3)</f>
        <v>0</v>
      </c>
      <c r="Q43" s="186">
        <f>SUMIFS(BKE!$F:$F,BKE!$C:$C,'nguyen vat lieu kho'!$A:$A,BKE!$B:$B,'nguyen vat lieu kho'!Q$3)</f>
        <v>0</v>
      </c>
      <c r="R43" s="186">
        <f>SUMIFS(BKE!$F:$F,BKE!$C:$C,'nguyen vat lieu kho'!$A:$A,BKE!$B:$B,'nguyen vat lieu kho'!R$3)</f>
        <v>0</v>
      </c>
      <c r="S43" s="186">
        <f>SUMIFS(BKE!$F:$F,BKE!$C:$C,'nguyen vat lieu kho'!$A:$A,BKE!$B:$B,'nguyen vat lieu kho'!S$3)</f>
        <v>0</v>
      </c>
      <c r="T43" s="186">
        <f>SUMIFS(BKE!$F:$F,BKE!$C:$C,'nguyen vat lieu kho'!$A:$A,BKE!$B:$B,'nguyen vat lieu kho'!T$3)</f>
        <v>2</v>
      </c>
      <c r="U43" s="186">
        <f>SUMIFS(BKE!$F:$F,BKE!$C:$C,'nguyen vat lieu kho'!$A:$A,BKE!$B:$B,'nguyen vat lieu kho'!U$3)</f>
        <v>0</v>
      </c>
      <c r="V43" s="186">
        <f>SUMIFS(BKE!$F:$F,BKE!$C:$C,'nguyen vat lieu kho'!$A:$A,BKE!$B:$B,'nguyen vat lieu kho'!V$3)</f>
        <v>0</v>
      </c>
      <c r="W43" s="186">
        <f>SUMIFS(BKE!$F:$F,BKE!$C:$C,'nguyen vat lieu kho'!$A:$A,BKE!$B:$B,'nguyen vat lieu kho'!W$3)</f>
        <v>0</v>
      </c>
      <c r="X43" s="186">
        <f>SUMIFS(BKE!$F:$F,BKE!$C:$C,'nguyen vat lieu kho'!$A:$A,BKE!$B:$B,'nguyen vat lieu kho'!X$3)</f>
        <v>0</v>
      </c>
      <c r="Y43" s="186">
        <f>SUMIFS(BKE!$F:$F,BKE!$C:$C,'nguyen vat lieu kho'!$A:$A,BKE!$B:$B,'nguyen vat lieu kho'!Y$3)</f>
        <v>0</v>
      </c>
      <c r="Z43" s="186">
        <f>SUMIFS(BKE!$F:$F,BKE!$C:$C,'nguyen vat lieu kho'!$A:$A,BKE!$B:$B,'nguyen vat lieu kho'!Z$3)</f>
        <v>0</v>
      </c>
      <c r="AA43" s="186">
        <f>SUMIFS(BKE!$F:$F,BKE!$C:$C,'nguyen vat lieu kho'!$A:$A,BKE!$B:$B,'nguyen vat lieu kho'!AA$3)</f>
        <v>0</v>
      </c>
      <c r="AB43" s="186">
        <f>SUMIFS(BKE!$F:$F,BKE!$C:$C,'nguyen vat lieu kho'!$A:$A,BKE!$B:$B,'nguyen vat lieu kho'!AB$3)</f>
        <v>0</v>
      </c>
      <c r="AC43" s="186">
        <f>SUMIFS(BKE!$F:$F,BKE!$C:$C,'nguyen vat lieu kho'!$A:$A,BKE!$B:$B,'nguyen vat lieu kho'!AC$3)</f>
        <v>0</v>
      </c>
      <c r="AD43" s="186">
        <f>SUMIFS(BKE!$F:$F,BKE!$C:$C,'nguyen vat lieu kho'!$A:$A,BKE!$B:$B,'nguyen vat lieu kho'!AD$3)</f>
        <v>0</v>
      </c>
      <c r="AE43" s="186">
        <f>SUMIFS(BKE!$F:$F,BKE!$C:$C,'nguyen vat lieu kho'!$A:$A,BKE!$B:$B,'nguyen vat lieu kho'!AE$3)</f>
        <v>0</v>
      </c>
      <c r="AF43" s="186">
        <f>SUMIFS(BKE!$F:$F,BKE!$C:$C,'nguyen vat lieu kho'!$A:$A,BKE!$B:$B,'nguyen vat lieu kho'!AF$3)</f>
        <v>0</v>
      </c>
      <c r="AG43" s="186">
        <f>SUMIFS(BKE!$F:$F,BKE!$C:$C,'nguyen vat lieu kho'!$A:$A,BKE!$B:$B,'nguyen vat lieu kho'!AG$3)</f>
        <v>0</v>
      </c>
      <c r="AH43" s="186">
        <f>SUMIFS(BKE!$F:$F,BKE!$C:$C,'nguyen vat lieu kho'!$A:$A,BKE!$B:$B,'nguyen vat lieu kho'!AH$3)</f>
        <v>2</v>
      </c>
      <c r="AI43" s="186">
        <f>SUMIFS(BKE!$F:$F,BKE!$C:$C,'nguyen vat lieu kho'!$A:$A,BKE!$B:$B,'nguyen vat lieu kho'!AI$3)</f>
        <v>0</v>
      </c>
      <c r="AJ43" s="186">
        <f>SUMIFS(BKE!$F:$F,BKE!$C:$C,'nguyen vat lieu kho'!$A:$A,BKE!$B:$B,'nguyen vat lieu kho'!AJ$3)</f>
        <v>0</v>
      </c>
      <c r="AK43" s="186">
        <f>SUMIFS(BKE!$F:$F,BKE!$C:$C,'nguyen vat lieu kho'!$A:$A,BKE!$B:$B,'nguyen vat lieu kho'!AK$3)</f>
        <v>0</v>
      </c>
      <c r="AL43" s="186">
        <f>SUMIFS(BKE!$F:$F,BKE!$C:$C,'nguyen vat lieu kho'!$A:$A,BKE!$B:$B,'nguyen vat lieu kho'!AL$3)</f>
        <v>0</v>
      </c>
      <c r="AM43" s="186">
        <f>SUMIFS(BKE!$F:$F,BKE!$C:$C,'nguyen vat lieu kho'!$A:$A,BKE!$B:$B,'nguyen vat lieu kho'!AM$3)</f>
        <v>0</v>
      </c>
      <c r="AN43" s="186">
        <f>SUMIFS(BKE!$F:$F,BKE!$C:$C,'nguyen vat lieu kho'!$A:$A,BKE!$B:$B,'nguyen vat lieu kho'!AN$3)</f>
        <v>0</v>
      </c>
      <c r="AO43" s="186">
        <f>SUMIFS(BKE!$F:$F,BKE!$C:$C,'nguyen vat lieu kho'!$A:$A,BKE!$B:$B,'nguyen vat lieu kho'!AO$3)</f>
        <v>2</v>
      </c>
      <c r="AP43" s="186">
        <f>SUMIFS(BKE!$F:$F,BKE!$C:$C,'nguyen vat lieu kho'!$A:$A,BKE!$B:$B,'nguyen vat lieu kho'!AP$3)</f>
        <v>0</v>
      </c>
      <c r="AQ43" s="186">
        <f>SUMIFS(BKE!$F:$F,BKE!$C:$C,'nguyen vat lieu kho'!$A:$A,BKE!$B:$B,'nguyen vat lieu kho'!AQ$3)</f>
        <v>0</v>
      </c>
    </row>
    <row r="44" spans="1:43" s="120" customFormat="1" ht="25.5" customHeight="1">
      <c r="A44" s="10" t="s">
        <v>795</v>
      </c>
      <c r="B44" s="10" t="s">
        <v>11</v>
      </c>
      <c r="C44" s="10" t="s">
        <v>4</v>
      </c>
      <c r="D44" s="125">
        <f>VLOOKUP(A44,BKE!C475:H864,5,0)</f>
        <v>45000</v>
      </c>
      <c r="E44" s="130">
        <v>3</v>
      </c>
      <c r="F44" s="126">
        <f t="shared" si="2"/>
        <v>135000</v>
      </c>
      <c r="G44" s="127">
        <f t="shared" si="7"/>
        <v>20</v>
      </c>
      <c r="H44" s="128">
        <f t="shared" ref="H44:H85" si="8">D44*G44</f>
        <v>900000</v>
      </c>
      <c r="I44" s="129">
        <f t="shared" si="5"/>
        <v>13.2</v>
      </c>
      <c r="J44" s="129">
        <f t="shared" si="6"/>
        <v>594000</v>
      </c>
      <c r="K44" s="130">
        <v>9.8000000000000007</v>
      </c>
      <c r="L44" s="124">
        <f t="shared" si="1"/>
        <v>441000.00000000006</v>
      </c>
      <c r="M44" s="186">
        <f>SUMIFS(BKE!$F:$F,BKE!$C:$C,'nguyen vat lieu kho'!$A:$A,BKE!$B:$B,'nguyen vat lieu kho'!M$3)</f>
        <v>0</v>
      </c>
      <c r="N44" s="186">
        <f>SUMIFS(BKE!$F:$F,BKE!$C:$C,'nguyen vat lieu kho'!$A:$A,BKE!$B:$B,'nguyen vat lieu kho'!N$3)</f>
        <v>0</v>
      </c>
      <c r="O44" s="186">
        <f>SUMIFS(BKE!$F:$F,BKE!$C:$C,'nguyen vat lieu kho'!$A:$A,BKE!$B:$B,'nguyen vat lieu kho'!O$3)</f>
        <v>0</v>
      </c>
      <c r="P44" s="186">
        <f>SUMIFS(BKE!$F:$F,BKE!$C:$C,'nguyen vat lieu kho'!$A:$A,BKE!$B:$B,'nguyen vat lieu kho'!P$3)</f>
        <v>0</v>
      </c>
      <c r="Q44" s="186">
        <f>SUMIFS(BKE!$F:$F,BKE!$C:$C,'nguyen vat lieu kho'!$A:$A,BKE!$B:$B,'nguyen vat lieu kho'!Q$3)</f>
        <v>0</v>
      </c>
      <c r="R44" s="186">
        <f>SUMIFS(BKE!$F:$F,BKE!$C:$C,'nguyen vat lieu kho'!$A:$A,BKE!$B:$B,'nguyen vat lieu kho'!R$3)</f>
        <v>0</v>
      </c>
      <c r="S44" s="186">
        <f>SUMIFS(BKE!$F:$F,BKE!$C:$C,'nguyen vat lieu kho'!$A:$A,BKE!$B:$B,'nguyen vat lieu kho'!S$3)</f>
        <v>0</v>
      </c>
      <c r="T44" s="186">
        <f>SUMIFS(BKE!$F:$F,BKE!$C:$C,'nguyen vat lieu kho'!$A:$A,BKE!$B:$B,'nguyen vat lieu kho'!T$3)</f>
        <v>3</v>
      </c>
      <c r="U44" s="186">
        <f>SUMIFS(BKE!$F:$F,BKE!$C:$C,'nguyen vat lieu kho'!$A:$A,BKE!$B:$B,'nguyen vat lieu kho'!U$3)</f>
        <v>0</v>
      </c>
      <c r="V44" s="186">
        <f>SUMIFS(BKE!$F:$F,BKE!$C:$C,'nguyen vat lieu kho'!$A:$A,BKE!$B:$B,'nguyen vat lieu kho'!V$3)</f>
        <v>0</v>
      </c>
      <c r="W44" s="186">
        <f>SUMIFS(BKE!$F:$F,BKE!$C:$C,'nguyen vat lieu kho'!$A:$A,BKE!$B:$B,'nguyen vat lieu kho'!W$3)</f>
        <v>0</v>
      </c>
      <c r="X44" s="186">
        <f>SUMIFS(BKE!$F:$F,BKE!$C:$C,'nguyen vat lieu kho'!$A:$A,BKE!$B:$B,'nguyen vat lieu kho'!X$3)</f>
        <v>0</v>
      </c>
      <c r="Y44" s="186">
        <f>SUMIFS(BKE!$F:$F,BKE!$C:$C,'nguyen vat lieu kho'!$A:$A,BKE!$B:$B,'nguyen vat lieu kho'!Y$3)</f>
        <v>0</v>
      </c>
      <c r="Z44" s="186">
        <f>SUMIFS(BKE!$F:$F,BKE!$C:$C,'nguyen vat lieu kho'!$A:$A,BKE!$B:$B,'nguyen vat lieu kho'!Z$3)</f>
        <v>0</v>
      </c>
      <c r="AA44" s="186">
        <f>SUMIFS(BKE!$F:$F,BKE!$C:$C,'nguyen vat lieu kho'!$A:$A,BKE!$B:$B,'nguyen vat lieu kho'!AA$3)</f>
        <v>5</v>
      </c>
      <c r="AB44" s="186">
        <f>SUMIFS(BKE!$F:$F,BKE!$C:$C,'nguyen vat lieu kho'!$A:$A,BKE!$B:$B,'nguyen vat lieu kho'!AB$3)</f>
        <v>0</v>
      </c>
      <c r="AC44" s="186">
        <f>SUMIFS(BKE!$F:$F,BKE!$C:$C,'nguyen vat lieu kho'!$A:$A,BKE!$B:$B,'nguyen vat lieu kho'!AC$3)</f>
        <v>0</v>
      </c>
      <c r="AD44" s="186">
        <f>SUMIFS(BKE!$F:$F,BKE!$C:$C,'nguyen vat lieu kho'!$A:$A,BKE!$B:$B,'nguyen vat lieu kho'!AD$3)</f>
        <v>0</v>
      </c>
      <c r="AE44" s="186">
        <f>SUMIFS(BKE!$F:$F,BKE!$C:$C,'nguyen vat lieu kho'!$A:$A,BKE!$B:$B,'nguyen vat lieu kho'!AE$3)</f>
        <v>0</v>
      </c>
      <c r="AF44" s="186">
        <f>SUMIFS(BKE!$F:$F,BKE!$C:$C,'nguyen vat lieu kho'!$A:$A,BKE!$B:$B,'nguyen vat lieu kho'!AF$3)</f>
        <v>0</v>
      </c>
      <c r="AG44" s="186">
        <f>SUMIFS(BKE!$F:$F,BKE!$C:$C,'nguyen vat lieu kho'!$A:$A,BKE!$B:$B,'nguyen vat lieu kho'!AG$3)</f>
        <v>0</v>
      </c>
      <c r="AH44" s="186">
        <f>SUMIFS(BKE!$F:$F,BKE!$C:$C,'nguyen vat lieu kho'!$A:$A,BKE!$B:$B,'nguyen vat lieu kho'!AH$3)</f>
        <v>6</v>
      </c>
      <c r="AI44" s="186">
        <f>SUMIFS(BKE!$F:$F,BKE!$C:$C,'nguyen vat lieu kho'!$A:$A,BKE!$B:$B,'nguyen vat lieu kho'!AI$3)</f>
        <v>0</v>
      </c>
      <c r="AJ44" s="186">
        <f>SUMIFS(BKE!$F:$F,BKE!$C:$C,'nguyen vat lieu kho'!$A:$A,BKE!$B:$B,'nguyen vat lieu kho'!AJ$3)</f>
        <v>0</v>
      </c>
      <c r="AK44" s="186">
        <f>SUMIFS(BKE!$F:$F,BKE!$C:$C,'nguyen vat lieu kho'!$A:$A,BKE!$B:$B,'nguyen vat lieu kho'!AK$3)</f>
        <v>0</v>
      </c>
      <c r="AL44" s="186">
        <f>SUMIFS(BKE!$F:$F,BKE!$C:$C,'nguyen vat lieu kho'!$A:$A,BKE!$B:$B,'nguyen vat lieu kho'!AL$3)</f>
        <v>0</v>
      </c>
      <c r="AM44" s="186">
        <f>SUMIFS(BKE!$F:$F,BKE!$C:$C,'nguyen vat lieu kho'!$A:$A,BKE!$B:$B,'nguyen vat lieu kho'!AM$3)</f>
        <v>0</v>
      </c>
      <c r="AN44" s="186">
        <f>SUMIFS(BKE!$F:$F,BKE!$C:$C,'nguyen vat lieu kho'!$A:$A,BKE!$B:$B,'nguyen vat lieu kho'!AN$3)</f>
        <v>0</v>
      </c>
      <c r="AO44" s="186">
        <f>SUMIFS(BKE!$F:$F,BKE!$C:$C,'nguyen vat lieu kho'!$A:$A,BKE!$B:$B,'nguyen vat lieu kho'!AO$3)</f>
        <v>6</v>
      </c>
      <c r="AP44" s="186">
        <f>SUMIFS(BKE!$F:$F,BKE!$C:$C,'nguyen vat lieu kho'!$A:$A,BKE!$B:$B,'nguyen vat lieu kho'!AP$3)</f>
        <v>0</v>
      </c>
      <c r="AQ44" s="186">
        <f>SUMIFS(BKE!$F:$F,BKE!$C:$C,'nguyen vat lieu kho'!$A:$A,BKE!$B:$B,'nguyen vat lieu kho'!AQ$3)</f>
        <v>0</v>
      </c>
    </row>
    <row r="45" spans="1:43" s="120" customFormat="1" ht="25.5" customHeight="1">
      <c r="A45" s="6" t="s">
        <v>135</v>
      </c>
      <c r="B45" s="131" t="s">
        <v>136</v>
      </c>
      <c r="C45" s="124" t="s">
        <v>4</v>
      </c>
      <c r="D45" s="125">
        <f>VLOOKUP(A45,BKE!C476:H865,5,0)</f>
        <v>361952.66666666669</v>
      </c>
      <c r="E45" s="130">
        <v>0</v>
      </c>
      <c r="F45" s="126">
        <f t="shared" si="2"/>
        <v>0</v>
      </c>
      <c r="G45" s="127">
        <f t="shared" si="7"/>
        <v>3</v>
      </c>
      <c r="H45" s="128">
        <f t="shared" si="8"/>
        <v>1085858</v>
      </c>
      <c r="I45" s="129">
        <f t="shared" si="5"/>
        <v>0.29999999999999982</v>
      </c>
      <c r="J45" s="129">
        <f t="shared" si="6"/>
        <v>108585.79999999993</v>
      </c>
      <c r="K45" s="130">
        <v>2.7</v>
      </c>
      <c r="L45" s="124">
        <f t="shared" si="1"/>
        <v>977272.20000000007</v>
      </c>
      <c r="M45" s="186">
        <f>SUMIFS(BKE!$F:$F,BKE!$C:$C,'nguyen vat lieu kho'!$A:$A,BKE!$B:$B,'nguyen vat lieu kho'!M$3)</f>
        <v>2</v>
      </c>
      <c r="N45" s="186">
        <f>SUMIFS(BKE!$F:$F,BKE!$C:$C,'nguyen vat lieu kho'!$A:$A,BKE!$B:$B,'nguyen vat lieu kho'!N$3)</f>
        <v>0</v>
      </c>
      <c r="O45" s="186">
        <f>SUMIFS(BKE!$F:$F,BKE!$C:$C,'nguyen vat lieu kho'!$A:$A,BKE!$B:$B,'nguyen vat lieu kho'!O$3)</f>
        <v>0</v>
      </c>
      <c r="P45" s="186">
        <f>SUMIFS(BKE!$F:$F,BKE!$C:$C,'nguyen vat lieu kho'!$A:$A,BKE!$B:$B,'nguyen vat lieu kho'!P$3)</f>
        <v>0</v>
      </c>
      <c r="Q45" s="186">
        <f>SUMIFS(BKE!$F:$F,BKE!$C:$C,'nguyen vat lieu kho'!$A:$A,BKE!$B:$B,'nguyen vat lieu kho'!Q$3)</f>
        <v>0</v>
      </c>
      <c r="R45" s="186">
        <f>SUMIFS(BKE!$F:$F,BKE!$C:$C,'nguyen vat lieu kho'!$A:$A,BKE!$B:$B,'nguyen vat lieu kho'!R$3)</f>
        <v>0</v>
      </c>
      <c r="S45" s="186">
        <f>SUMIFS(BKE!$F:$F,BKE!$C:$C,'nguyen vat lieu kho'!$A:$A,BKE!$B:$B,'nguyen vat lieu kho'!S$3)</f>
        <v>0</v>
      </c>
      <c r="T45" s="186">
        <f>SUMIFS(BKE!$F:$F,BKE!$C:$C,'nguyen vat lieu kho'!$A:$A,BKE!$B:$B,'nguyen vat lieu kho'!T$3)</f>
        <v>0</v>
      </c>
      <c r="U45" s="186">
        <f>SUMIFS(BKE!$F:$F,BKE!$C:$C,'nguyen vat lieu kho'!$A:$A,BKE!$B:$B,'nguyen vat lieu kho'!U$3)</f>
        <v>0</v>
      </c>
      <c r="V45" s="186">
        <f>SUMIFS(BKE!$F:$F,BKE!$C:$C,'nguyen vat lieu kho'!$A:$A,BKE!$B:$B,'nguyen vat lieu kho'!V$3)</f>
        <v>0</v>
      </c>
      <c r="W45" s="186">
        <f>SUMIFS(BKE!$F:$F,BKE!$C:$C,'nguyen vat lieu kho'!$A:$A,BKE!$B:$B,'nguyen vat lieu kho'!W$3)</f>
        <v>0</v>
      </c>
      <c r="X45" s="186">
        <f>SUMIFS(BKE!$F:$F,BKE!$C:$C,'nguyen vat lieu kho'!$A:$A,BKE!$B:$B,'nguyen vat lieu kho'!X$3)</f>
        <v>0</v>
      </c>
      <c r="Y45" s="186">
        <f>SUMIFS(BKE!$F:$F,BKE!$C:$C,'nguyen vat lieu kho'!$A:$A,BKE!$B:$B,'nguyen vat lieu kho'!Y$3)</f>
        <v>0</v>
      </c>
      <c r="Z45" s="186">
        <f>SUMIFS(BKE!$F:$F,BKE!$C:$C,'nguyen vat lieu kho'!$A:$A,BKE!$B:$B,'nguyen vat lieu kho'!Z$3)</f>
        <v>0</v>
      </c>
      <c r="AA45" s="186">
        <f>SUMIFS(BKE!$F:$F,BKE!$C:$C,'nguyen vat lieu kho'!$A:$A,BKE!$B:$B,'nguyen vat lieu kho'!AA$3)</f>
        <v>0</v>
      </c>
      <c r="AB45" s="186">
        <f>SUMIFS(BKE!$F:$F,BKE!$C:$C,'nguyen vat lieu kho'!$A:$A,BKE!$B:$B,'nguyen vat lieu kho'!AB$3)</f>
        <v>0</v>
      </c>
      <c r="AC45" s="186">
        <f>SUMIFS(BKE!$F:$F,BKE!$C:$C,'nguyen vat lieu kho'!$A:$A,BKE!$B:$B,'nguyen vat lieu kho'!AC$3)</f>
        <v>0</v>
      </c>
      <c r="AD45" s="186">
        <f>SUMIFS(BKE!$F:$F,BKE!$C:$C,'nguyen vat lieu kho'!$A:$A,BKE!$B:$B,'nguyen vat lieu kho'!AD$3)</f>
        <v>0</v>
      </c>
      <c r="AE45" s="186">
        <f>SUMIFS(BKE!$F:$F,BKE!$C:$C,'nguyen vat lieu kho'!$A:$A,BKE!$B:$B,'nguyen vat lieu kho'!AE$3)</f>
        <v>0</v>
      </c>
      <c r="AF45" s="186">
        <f>SUMIFS(BKE!$F:$F,BKE!$C:$C,'nguyen vat lieu kho'!$A:$A,BKE!$B:$B,'nguyen vat lieu kho'!AF$3)</f>
        <v>0</v>
      </c>
      <c r="AG45" s="186">
        <f>SUMIFS(BKE!$F:$F,BKE!$C:$C,'nguyen vat lieu kho'!$A:$A,BKE!$B:$B,'nguyen vat lieu kho'!AG$3)</f>
        <v>0</v>
      </c>
      <c r="AH45" s="186">
        <f>SUMIFS(BKE!$F:$F,BKE!$C:$C,'nguyen vat lieu kho'!$A:$A,BKE!$B:$B,'nguyen vat lieu kho'!AH$3)</f>
        <v>0</v>
      </c>
      <c r="AI45" s="186">
        <f>SUMIFS(BKE!$F:$F,BKE!$C:$C,'nguyen vat lieu kho'!$A:$A,BKE!$B:$B,'nguyen vat lieu kho'!AI$3)</f>
        <v>0</v>
      </c>
      <c r="AJ45" s="186">
        <f>SUMIFS(BKE!$F:$F,BKE!$C:$C,'nguyen vat lieu kho'!$A:$A,BKE!$B:$B,'nguyen vat lieu kho'!AJ$3)</f>
        <v>0</v>
      </c>
      <c r="AK45" s="186">
        <f>SUMIFS(BKE!$F:$F,BKE!$C:$C,'nguyen vat lieu kho'!$A:$A,BKE!$B:$B,'nguyen vat lieu kho'!AK$3)</f>
        <v>0</v>
      </c>
      <c r="AL45" s="186">
        <f>SUMIFS(BKE!$F:$F,BKE!$C:$C,'nguyen vat lieu kho'!$A:$A,BKE!$B:$B,'nguyen vat lieu kho'!AL$3)</f>
        <v>0</v>
      </c>
      <c r="AM45" s="186">
        <f>SUMIFS(BKE!$F:$F,BKE!$C:$C,'nguyen vat lieu kho'!$A:$A,BKE!$B:$B,'nguyen vat lieu kho'!AM$3)</f>
        <v>0</v>
      </c>
      <c r="AN45" s="186">
        <f>SUMIFS(BKE!$F:$F,BKE!$C:$C,'nguyen vat lieu kho'!$A:$A,BKE!$B:$B,'nguyen vat lieu kho'!AN$3)</f>
        <v>0</v>
      </c>
      <c r="AO45" s="186">
        <f>SUMIFS(BKE!$F:$F,BKE!$C:$C,'nguyen vat lieu kho'!$A:$A,BKE!$B:$B,'nguyen vat lieu kho'!AO$3)</f>
        <v>1</v>
      </c>
      <c r="AP45" s="186">
        <f>SUMIFS(BKE!$F:$F,BKE!$C:$C,'nguyen vat lieu kho'!$A:$A,BKE!$B:$B,'nguyen vat lieu kho'!AP$3)</f>
        <v>0</v>
      </c>
      <c r="AQ45" s="186">
        <f>SUMIFS(BKE!$F:$F,BKE!$C:$C,'nguyen vat lieu kho'!$A:$A,BKE!$B:$B,'nguyen vat lieu kho'!AQ$3)</f>
        <v>0</v>
      </c>
    </row>
    <row r="46" spans="1:43" s="120" customFormat="1" ht="25.5" customHeight="1">
      <c r="A46" s="6" t="s">
        <v>137</v>
      </c>
      <c r="B46" s="131" t="s">
        <v>12</v>
      </c>
      <c r="C46" s="124" t="s">
        <v>4</v>
      </c>
      <c r="D46" s="125">
        <f>VLOOKUP(A46,BKE!C477:H866,5,0)</f>
        <v>270000</v>
      </c>
      <c r="E46" s="130">
        <v>0.5</v>
      </c>
      <c r="F46" s="126">
        <f t="shared" si="2"/>
        <v>135000</v>
      </c>
      <c r="G46" s="127">
        <f t="shared" si="7"/>
        <v>10</v>
      </c>
      <c r="H46" s="128">
        <f t="shared" si="8"/>
        <v>2700000</v>
      </c>
      <c r="I46" s="129">
        <f t="shared" si="5"/>
        <v>5.5</v>
      </c>
      <c r="J46" s="129">
        <f t="shared" si="6"/>
        <v>1485000</v>
      </c>
      <c r="K46" s="130">
        <v>5</v>
      </c>
      <c r="L46" s="124">
        <f t="shared" si="1"/>
        <v>1350000</v>
      </c>
      <c r="M46" s="186">
        <f>SUMIFS(BKE!$F:$F,BKE!$C:$C,'nguyen vat lieu kho'!$A:$A,BKE!$B:$B,'nguyen vat lieu kho'!M$3)</f>
        <v>3</v>
      </c>
      <c r="N46" s="186">
        <f>SUMIFS(BKE!$F:$F,BKE!$C:$C,'nguyen vat lieu kho'!$A:$A,BKE!$B:$B,'nguyen vat lieu kho'!N$3)</f>
        <v>0</v>
      </c>
      <c r="O46" s="186">
        <f>SUMIFS(BKE!$F:$F,BKE!$C:$C,'nguyen vat lieu kho'!$A:$A,BKE!$B:$B,'nguyen vat lieu kho'!O$3)</f>
        <v>0</v>
      </c>
      <c r="P46" s="186">
        <f>SUMIFS(BKE!$F:$F,BKE!$C:$C,'nguyen vat lieu kho'!$A:$A,BKE!$B:$B,'nguyen vat lieu kho'!P$3)</f>
        <v>0</v>
      </c>
      <c r="Q46" s="186">
        <f>SUMIFS(BKE!$F:$F,BKE!$C:$C,'nguyen vat lieu kho'!$A:$A,BKE!$B:$B,'nguyen vat lieu kho'!Q$3)</f>
        <v>0</v>
      </c>
      <c r="R46" s="186">
        <f>SUMIFS(BKE!$F:$F,BKE!$C:$C,'nguyen vat lieu kho'!$A:$A,BKE!$B:$B,'nguyen vat lieu kho'!R$3)</f>
        <v>0</v>
      </c>
      <c r="S46" s="186">
        <f>SUMIFS(BKE!$F:$F,BKE!$C:$C,'nguyen vat lieu kho'!$A:$A,BKE!$B:$B,'nguyen vat lieu kho'!S$3)</f>
        <v>0</v>
      </c>
      <c r="T46" s="186">
        <f>SUMIFS(BKE!$F:$F,BKE!$C:$C,'nguyen vat lieu kho'!$A:$A,BKE!$B:$B,'nguyen vat lieu kho'!T$3)</f>
        <v>0</v>
      </c>
      <c r="U46" s="186">
        <f>SUMIFS(BKE!$F:$F,BKE!$C:$C,'nguyen vat lieu kho'!$A:$A,BKE!$B:$B,'nguyen vat lieu kho'!U$3)</f>
        <v>0</v>
      </c>
      <c r="V46" s="186">
        <f>SUMIFS(BKE!$F:$F,BKE!$C:$C,'nguyen vat lieu kho'!$A:$A,BKE!$B:$B,'nguyen vat lieu kho'!V$3)</f>
        <v>0</v>
      </c>
      <c r="W46" s="186">
        <f>SUMIFS(BKE!$F:$F,BKE!$C:$C,'nguyen vat lieu kho'!$A:$A,BKE!$B:$B,'nguyen vat lieu kho'!W$3)</f>
        <v>0</v>
      </c>
      <c r="X46" s="186">
        <f>SUMIFS(BKE!$F:$F,BKE!$C:$C,'nguyen vat lieu kho'!$A:$A,BKE!$B:$B,'nguyen vat lieu kho'!X$3)</f>
        <v>0</v>
      </c>
      <c r="Y46" s="186">
        <f>SUMIFS(BKE!$F:$F,BKE!$C:$C,'nguyen vat lieu kho'!$A:$A,BKE!$B:$B,'nguyen vat lieu kho'!Y$3)</f>
        <v>0</v>
      </c>
      <c r="Z46" s="186">
        <f>SUMIFS(BKE!$F:$F,BKE!$C:$C,'nguyen vat lieu kho'!$A:$A,BKE!$B:$B,'nguyen vat lieu kho'!Z$3)</f>
        <v>0</v>
      </c>
      <c r="AA46" s="186">
        <f>SUMIFS(BKE!$F:$F,BKE!$C:$C,'nguyen vat lieu kho'!$A:$A,BKE!$B:$B,'nguyen vat lieu kho'!AA$3)</f>
        <v>1</v>
      </c>
      <c r="AB46" s="186">
        <f>SUMIFS(BKE!$F:$F,BKE!$C:$C,'nguyen vat lieu kho'!$A:$A,BKE!$B:$B,'nguyen vat lieu kho'!AB$3)</f>
        <v>0</v>
      </c>
      <c r="AC46" s="186">
        <f>SUMIFS(BKE!$F:$F,BKE!$C:$C,'nguyen vat lieu kho'!$A:$A,BKE!$B:$B,'nguyen vat lieu kho'!AC$3)</f>
        <v>0</v>
      </c>
      <c r="AD46" s="186">
        <f>SUMIFS(BKE!$F:$F,BKE!$C:$C,'nguyen vat lieu kho'!$A:$A,BKE!$B:$B,'nguyen vat lieu kho'!AD$3)</f>
        <v>0</v>
      </c>
      <c r="AE46" s="186">
        <f>SUMIFS(BKE!$F:$F,BKE!$C:$C,'nguyen vat lieu kho'!$A:$A,BKE!$B:$B,'nguyen vat lieu kho'!AE$3)</f>
        <v>0</v>
      </c>
      <c r="AF46" s="186">
        <f>SUMIFS(BKE!$F:$F,BKE!$C:$C,'nguyen vat lieu kho'!$A:$A,BKE!$B:$B,'nguyen vat lieu kho'!AF$3)</f>
        <v>0</v>
      </c>
      <c r="AG46" s="186">
        <f>SUMIFS(BKE!$F:$F,BKE!$C:$C,'nguyen vat lieu kho'!$A:$A,BKE!$B:$B,'nguyen vat lieu kho'!AG$3)</f>
        <v>0</v>
      </c>
      <c r="AH46" s="186">
        <f>SUMIFS(BKE!$F:$F,BKE!$C:$C,'nguyen vat lieu kho'!$A:$A,BKE!$B:$B,'nguyen vat lieu kho'!AH$3)</f>
        <v>3</v>
      </c>
      <c r="AI46" s="186">
        <f>SUMIFS(BKE!$F:$F,BKE!$C:$C,'nguyen vat lieu kho'!$A:$A,BKE!$B:$B,'nguyen vat lieu kho'!AI$3)</f>
        <v>0</v>
      </c>
      <c r="AJ46" s="186">
        <f>SUMIFS(BKE!$F:$F,BKE!$C:$C,'nguyen vat lieu kho'!$A:$A,BKE!$B:$B,'nguyen vat lieu kho'!AJ$3)</f>
        <v>0</v>
      </c>
      <c r="AK46" s="186">
        <f>SUMIFS(BKE!$F:$F,BKE!$C:$C,'nguyen vat lieu kho'!$A:$A,BKE!$B:$B,'nguyen vat lieu kho'!AK$3)</f>
        <v>0</v>
      </c>
      <c r="AL46" s="186">
        <f>SUMIFS(BKE!$F:$F,BKE!$C:$C,'nguyen vat lieu kho'!$A:$A,BKE!$B:$B,'nguyen vat lieu kho'!AL$3)</f>
        <v>0</v>
      </c>
      <c r="AM46" s="186">
        <f>SUMIFS(BKE!$F:$F,BKE!$C:$C,'nguyen vat lieu kho'!$A:$A,BKE!$B:$B,'nguyen vat lieu kho'!AM$3)</f>
        <v>0</v>
      </c>
      <c r="AN46" s="186">
        <f>SUMIFS(BKE!$F:$F,BKE!$C:$C,'nguyen vat lieu kho'!$A:$A,BKE!$B:$B,'nguyen vat lieu kho'!AN$3)</f>
        <v>0</v>
      </c>
      <c r="AO46" s="186">
        <f>SUMIFS(BKE!$F:$F,BKE!$C:$C,'nguyen vat lieu kho'!$A:$A,BKE!$B:$B,'nguyen vat lieu kho'!AO$3)</f>
        <v>3</v>
      </c>
      <c r="AP46" s="186">
        <f>SUMIFS(BKE!$F:$F,BKE!$C:$C,'nguyen vat lieu kho'!$A:$A,BKE!$B:$B,'nguyen vat lieu kho'!AP$3)</f>
        <v>0</v>
      </c>
      <c r="AQ46" s="186">
        <f>SUMIFS(BKE!$F:$F,BKE!$C:$C,'nguyen vat lieu kho'!$A:$A,BKE!$B:$B,'nguyen vat lieu kho'!AQ$3)</f>
        <v>0</v>
      </c>
    </row>
    <row r="47" spans="1:43" s="120" customFormat="1" ht="25.5" customHeight="1">
      <c r="A47" s="6" t="s">
        <v>138</v>
      </c>
      <c r="B47" s="131" t="s">
        <v>139</v>
      </c>
      <c r="C47" s="124" t="s">
        <v>4</v>
      </c>
      <c r="D47" s="125">
        <v>95000</v>
      </c>
      <c r="E47" s="130">
        <v>0</v>
      </c>
      <c r="F47" s="126">
        <f t="shared" si="2"/>
        <v>0</v>
      </c>
      <c r="G47" s="127">
        <f t="shared" si="7"/>
        <v>0</v>
      </c>
      <c r="H47" s="128">
        <f t="shared" si="8"/>
        <v>0</v>
      </c>
      <c r="I47" s="129">
        <f t="shared" si="5"/>
        <v>-1</v>
      </c>
      <c r="J47" s="129">
        <f t="shared" si="6"/>
        <v>-95000</v>
      </c>
      <c r="K47" s="130">
        <v>1</v>
      </c>
      <c r="L47" s="124">
        <f t="shared" si="1"/>
        <v>95000</v>
      </c>
      <c r="M47" s="186">
        <f>SUMIFS(BKE!$F:$F,BKE!$C:$C,'nguyen vat lieu kho'!$A:$A,BKE!$B:$B,'nguyen vat lieu kho'!M$3)</f>
        <v>0</v>
      </c>
      <c r="N47" s="186">
        <f>SUMIFS(BKE!$F:$F,BKE!$C:$C,'nguyen vat lieu kho'!$A:$A,BKE!$B:$B,'nguyen vat lieu kho'!N$3)</f>
        <v>0</v>
      </c>
      <c r="O47" s="186">
        <f>SUMIFS(BKE!$F:$F,BKE!$C:$C,'nguyen vat lieu kho'!$A:$A,BKE!$B:$B,'nguyen vat lieu kho'!O$3)</f>
        <v>0</v>
      </c>
      <c r="P47" s="186">
        <f>SUMIFS(BKE!$F:$F,BKE!$C:$C,'nguyen vat lieu kho'!$A:$A,BKE!$B:$B,'nguyen vat lieu kho'!P$3)</f>
        <v>0</v>
      </c>
      <c r="Q47" s="186">
        <f>SUMIFS(BKE!$F:$F,BKE!$C:$C,'nguyen vat lieu kho'!$A:$A,BKE!$B:$B,'nguyen vat lieu kho'!Q$3)</f>
        <v>0</v>
      </c>
      <c r="R47" s="186">
        <f>SUMIFS(BKE!$F:$F,BKE!$C:$C,'nguyen vat lieu kho'!$A:$A,BKE!$B:$B,'nguyen vat lieu kho'!R$3)</f>
        <v>0</v>
      </c>
      <c r="S47" s="186">
        <f>SUMIFS(BKE!$F:$F,BKE!$C:$C,'nguyen vat lieu kho'!$A:$A,BKE!$B:$B,'nguyen vat lieu kho'!S$3)</f>
        <v>0</v>
      </c>
      <c r="T47" s="186">
        <f>SUMIFS(BKE!$F:$F,BKE!$C:$C,'nguyen vat lieu kho'!$A:$A,BKE!$B:$B,'nguyen vat lieu kho'!T$3)</f>
        <v>0</v>
      </c>
      <c r="U47" s="186">
        <f>SUMIFS(BKE!$F:$F,BKE!$C:$C,'nguyen vat lieu kho'!$A:$A,BKE!$B:$B,'nguyen vat lieu kho'!U$3)</f>
        <v>0</v>
      </c>
      <c r="V47" s="186">
        <f>SUMIFS(BKE!$F:$F,BKE!$C:$C,'nguyen vat lieu kho'!$A:$A,BKE!$B:$B,'nguyen vat lieu kho'!V$3)</f>
        <v>0</v>
      </c>
      <c r="W47" s="186">
        <f>SUMIFS(BKE!$F:$F,BKE!$C:$C,'nguyen vat lieu kho'!$A:$A,BKE!$B:$B,'nguyen vat lieu kho'!W$3)</f>
        <v>0</v>
      </c>
      <c r="X47" s="186">
        <f>SUMIFS(BKE!$F:$F,BKE!$C:$C,'nguyen vat lieu kho'!$A:$A,BKE!$B:$B,'nguyen vat lieu kho'!X$3)</f>
        <v>0</v>
      </c>
      <c r="Y47" s="186">
        <f>SUMIFS(BKE!$F:$F,BKE!$C:$C,'nguyen vat lieu kho'!$A:$A,BKE!$B:$B,'nguyen vat lieu kho'!Y$3)</f>
        <v>0</v>
      </c>
      <c r="Z47" s="186">
        <f>SUMIFS(BKE!$F:$F,BKE!$C:$C,'nguyen vat lieu kho'!$A:$A,BKE!$B:$B,'nguyen vat lieu kho'!Z$3)</f>
        <v>0</v>
      </c>
      <c r="AA47" s="186">
        <f>SUMIFS(BKE!$F:$F,BKE!$C:$C,'nguyen vat lieu kho'!$A:$A,BKE!$B:$B,'nguyen vat lieu kho'!AA$3)</f>
        <v>0</v>
      </c>
      <c r="AB47" s="186">
        <f>SUMIFS(BKE!$F:$F,BKE!$C:$C,'nguyen vat lieu kho'!$A:$A,BKE!$B:$B,'nguyen vat lieu kho'!AB$3)</f>
        <v>0</v>
      </c>
      <c r="AC47" s="186">
        <f>SUMIFS(BKE!$F:$F,BKE!$C:$C,'nguyen vat lieu kho'!$A:$A,BKE!$B:$B,'nguyen vat lieu kho'!AC$3)</f>
        <v>0</v>
      </c>
      <c r="AD47" s="186">
        <f>SUMIFS(BKE!$F:$F,BKE!$C:$C,'nguyen vat lieu kho'!$A:$A,BKE!$B:$B,'nguyen vat lieu kho'!AD$3)</f>
        <v>0</v>
      </c>
      <c r="AE47" s="186">
        <f>SUMIFS(BKE!$F:$F,BKE!$C:$C,'nguyen vat lieu kho'!$A:$A,BKE!$B:$B,'nguyen vat lieu kho'!AE$3)</f>
        <v>0</v>
      </c>
      <c r="AF47" s="186">
        <f>SUMIFS(BKE!$F:$F,BKE!$C:$C,'nguyen vat lieu kho'!$A:$A,BKE!$B:$B,'nguyen vat lieu kho'!AF$3)</f>
        <v>0</v>
      </c>
      <c r="AG47" s="186">
        <f>SUMIFS(BKE!$F:$F,BKE!$C:$C,'nguyen vat lieu kho'!$A:$A,BKE!$B:$B,'nguyen vat lieu kho'!AG$3)</f>
        <v>0</v>
      </c>
      <c r="AH47" s="186">
        <f>SUMIFS(BKE!$F:$F,BKE!$C:$C,'nguyen vat lieu kho'!$A:$A,BKE!$B:$B,'nguyen vat lieu kho'!AH$3)</f>
        <v>0</v>
      </c>
      <c r="AI47" s="186">
        <f>SUMIFS(BKE!$F:$F,BKE!$C:$C,'nguyen vat lieu kho'!$A:$A,BKE!$B:$B,'nguyen vat lieu kho'!AI$3)</f>
        <v>0</v>
      </c>
      <c r="AJ47" s="186">
        <f>SUMIFS(BKE!$F:$F,BKE!$C:$C,'nguyen vat lieu kho'!$A:$A,BKE!$B:$B,'nguyen vat lieu kho'!AJ$3)</f>
        <v>0</v>
      </c>
      <c r="AK47" s="186">
        <f>SUMIFS(BKE!$F:$F,BKE!$C:$C,'nguyen vat lieu kho'!$A:$A,BKE!$B:$B,'nguyen vat lieu kho'!AK$3)</f>
        <v>0</v>
      </c>
      <c r="AL47" s="186">
        <f>SUMIFS(BKE!$F:$F,BKE!$C:$C,'nguyen vat lieu kho'!$A:$A,BKE!$B:$B,'nguyen vat lieu kho'!AL$3)</f>
        <v>0</v>
      </c>
      <c r="AM47" s="186">
        <f>SUMIFS(BKE!$F:$F,BKE!$C:$C,'nguyen vat lieu kho'!$A:$A,BKE!$B:$B,'nguyen vat lieu kho'!AM$3)</f>
        <v>0</v>
      </c>
      <c r="AN47" s="186">
        <f>SUMIFS(BKE!$F:$F,BKE!$C:$C,'nguyen vat lieu kho'!$A:$A,BKE!$B:$B,'nguyen vat lieu kho'!AN$3)</f>
        <v>0</v>
      </c>
      <c r="AO47" s="186">
        <f>SUMIFS(BKE!$F:$F,BKE!$C:$C,'nguyen vat lieu kho'!$A:$A,BKE!$B:$B,'nguyen vat lieu kho'!AO$3)</f>
        <v>0</v>
      </c>
      <c r="AP47" s="186">
        <f>SUMIFS(BKE!$F:$F,BKE!$C:$C,'nguyen vat lieu kho'!$A:$A,BKE!$B:$B,'nguyen vat lieu kho'!AP$3)</f>
        <v>0</v>
      </c>
      <c r="AQ47" s="186">
        <f>SUMIFS(BKE!$F:$F,BKE!$C:$C,'nguyen vat lieu kho'!$A:$A,BKE!$B:$B,'nguyen vat lieu kho'!AQ$3)</f>
        <v>0</v>
      </c>
    </row>
    <row r="48" spans="1:43" s="120" customFormat="1" ht="25.5" customHeight="1">
      <c r="A48" s="9" t="s">
        <v>796</v>
      </c>
      <c r="B48" s="9" t="s">
        <v>196</v>
      </c>
      <c r="C48" s="9" t="s">
        <v>4</v>
      </c>
      <c r="D48" s="125">
        <v>180000</v>
      </c>
      <c r="E48" s="130">
        <v>1</v>
      </c>
      <c r="F48" s="126">
        <f t="shared" si="2"/>
        <v>180000</v>
      </c>
      <c r="G48" s="127">
        <f t="shared" si="7"/>
        <v>0</v>
      </c>
      <c r="H48" s="128">
        <f t="shared" si="8"/>
        <v>0</v>
      </c>
      <c r="I48" s="129">
        <f t="shared" si="5"/>
        <v>0</v>
      </c>
      <c r="J48" s="129">
        <f t="shared" si="6"/>
        <v>0</v>
      </c>
      <c r="K48" s="130">
        <v>1</v>
      </c>
      <c r="L48" s="124">
        <f t="shared" si="1"/>
        <v>180000</v>
      </c>
      <c r="M48" s="186">
        <f>SUMIFS(BKE!$F:$F,BKE!$C:$C,'nguyen vat lieu kho'!$A:$A,BKE!$B:$B,'nguyen vat lieu kho'!M$3)</f>
        <v>0</v>
      </c>
      <c r="N48" s="186">
        <f>SUMIFS(BKE!$F:$F,BKE!$C:$C,'nguyen vat lieu kho'!$A:$A,BKE!$B:$B,'nguyen vat lieu kho'!N$3)</f>
        <v>0</v>
      </c>
      <c r="O48" s="186">
        <f>SUMIFS(BKE!$F:$F,BKE!$C:$C,'nguyen vat lieu kho'!$A:$A,BKE!$B:$B,'nguyen vat lieu kho'!O$3)</f>
        <v>0</v>
      </c>
      <c r="P48" s="186">
        <f>SUMIFS(BKE!$F:$F,BKE!$C:$C,'nguyen vat lieu kho'!$A:$A,BKE!$B:$B,'nguyen vat lieu kho'!P$3)</f>
        <v>0</v>
      </c>
      <c r="Q48" s="186">
        <f>SUMIFS(BKE!$F:$F,BKE!$C:$C,'nguyen vat lieu kho'!$A:$A,BKE!$B:$B,'nguyen vat lieu kho'!Q$3)</f>
        <v>0</v>
      </c>
      <c r="R48" s="186">
        <f>SUMIFS(BKE!$F:$F,BKE!$C:$C,'nguyen vat lieu kho'!$A:$A,BKE!$B:$B,'nguyen vat lieu kho'!R$3)</f>
        <v>0</v>
      </c>
      <c r="S48" s="186">
        <f>SUMIFS(BKE!$F:$F,BKE!$C:$C,'nguyen vat lieu kho'!$A:$A,BKE!$B:$B,'nguyen vat lieu kho'!S$3)</f>
        <v>0</v>
      </c>
      <c r="T48" s="186">
        <f>SUMIFS(BKE!$F:$F,BKE!$C:$C,'nguyen vat lieu kho'!$A:$A,BKE!$B:$B,'nguyen vat lieu kho'!T$3)</f>
        <v>0</v>
      </c>
      <c r="U48" s="186">
        <f>SUMIFS(BKE!$F:$F,BKE!$C:$C,'nguyen vat lieu kho'!$A:$A,BKE!$B:$B,'nguyen vat lieu kho'!U$3)</f>
        <v>0</v>
      </c>
      <c r="V48" s="186">
        <f>SUMIFS(BKE!$F:$F,BKE!$C:$C,'nguyen vat lieu kho'!$A:$A,BKE!$B:$B,'nguyen vat lieu kho'!V$3)</f>
        <v>0</v>
      </c>
      <c r="W48" s="186">
        <f>SUMIFS(BKE!$F:$F,BKE!$C:$C,'nguyen vat lieu kho'!$A:$A,BKE!$B:$B,'nguyen vat lieu kho'!W$3)</f>
        <v>0</v>
      </c>
      <c r="X48" s="186">
        <f>SUMIFS(BKE!$F:$F,BKE!$C:$C,'nguyen vat lieu kho'!$A:$A,BKE!$B:$B,'nguyen vat lieu kho'!X$3)</f>
        <v>0</v>
      </c>
      <c r="Y48" s="186">
        <f>SUMIFS(BKE!$F:$F,BKE!$C:$C,'nguyen vat lieu kho'!$A:$A,BKE!$B:$B,'nguyen vat lieu kho'!Y$3)</f>
        <v>0</v>
      </c>
      <c r="Z48" s="186">
        <f>SUMIFS(BKE!$F:$F,BKE!$C:$C,'nguyen vat lieu kho'!$A:$A,BKE!$B:$B,'nguyen vat lieu kho'!Z$3)</f>
        <v>0</v>
      </c>
      <c r="AA48" s="186">
        <f>SUMIFS(BKE!$F:$F,BKE!$C:$C,'nguyen vat lieu kho'!$A:$A,BKE!$B:$B,'nguyen vat lieu kho'!AA$3)</f>
        <v>0</v>
      </c>
      <c r="AB48" s="186">
        <f>SUMIFS(BKE!$F:$F,BKE!$C:$C,'nguyen vat lieu kho'!$A:$A,BKE!$B:$B,'nguyen vat lieu kho'!AB$3)</f>
        <v>0</v>
      </c>
      <c r="AC48" s="186">
        <f>SUMIFS(BKE!$F:$F,BKE!$C:$C,'nguyen vat lieu kho'!$A:$A,BKE!$B:$B,'nguyen vat lieu kho'!AC$3)</f>
        <v>0</v>
      </c>
      <c r="AD48" s="186">
        <f>SUMIFS(BKE!$F:$F,BKE!$C:$C,'nguyen vat lieu kho'!$A:$A,BKE!$B:$B,'nguyen vat lieu kho'!AD$3)</f>
        <v>0</v>
      </c>
      <c r="AE48" s="186">
        <f>SUMIFS(BKE!$F:$F,BKE!$C:$C,'nguyen vat lieu kho'!$A:$A,BKE!$B:$B,'nguyen vat lieu kho'!AE$3)</f>
        <v>0</v>
      </c>
      <c r="AF48" s="186">
        <f>SUMIFS(BKE!$F:$F,BKE!$C:$C,'nguyen vat lieu kho'!$A:$A,BKE!$B:$B,'nguyen vat lieu kho'!AF$3)</f>
        <v>0</v>
      </c>
      <c r="AG48" s="186">
        <f>SUMIFS(BKE!$F:$F,BKE!$C:$C,'nguyen vat lieu kho'!$A:$A,BKE!$B:$B,'nguyen vat lieu kho'!AG$3)</f>
        <v>0</v>
      </c>
      <c r="AH48" s="186">
        <f>SUMIFS(BKE!$F:$F,BKE!$C:$C,'nguyen vat lieu kho'!$A:$A,BKE!$B:$B,'nguyen vat lieu kho'!AH$3)</f>
        <v>0</v>
      </c>
      <c r="AI48" s="186">
        <f>SUMIFS(BKE!$F:$F,BKE!$C:$C,'nguyen vat lieu kho'!$A:$A,BKE!$B:$B,'nguyen vat lieu kho'!AI$3)</f>
        <v>0</v>
      </c>
      <c r="AJ48" s="186">
        <f>SUMIFS(BKE!$F:$F,BKE!$C:$C,'nguyen vat lieu kho'!$A:$A,BKE!$B:$B,'nguyen vat lieu kho'!AJ$3)</f>
        <v>0</v>
      </c>
      <c r="AK48" s="186">
        <f>SUMIFS(BKE!$F:$F,BKE!$C:$C,'nguyen vat lieu kho'!$A:$A,BKE!$B:$B,'nguyen vat lieu kho'!AK$3)</f>
        <v>0</v>
      </c>
      <c r="AL48" s="186">
        <f>SUMIFS(BKE!$F:$F,BKE!$C:$C,'nguyen vat lieu kho'!$A:$A,BKE!$B:$B,'nguyen vat lieu kho'!AL$3)</f>
        <v>0</v>
      </c>
      <c r="AM48" s="186">
        <f>SUMIFS(BKE!$F:$F,BKE!$C:$C,'nguyen vat lieu kho'!$A:$A,BKE!$B:$B,'nguyen vat lieu kho'!AM$3)</f>
        <v>0</v>
      </c>
      <c r="AN48" s="186">
        <f>SUMIFS(BKE!$F:$F,BKE!$C:$C,'nguyen vat lieu kho'!$A:$A,BKE!$B:$B,'nguyen vat lieu kho'!AN$3)</f>
        <v>0</v>
      </c>
      <c r="AO48" s="186">
        <f>SUMIFS(BKE!$F:$F,BKE!$C:$C,'nguyen vat lieu kho'!$A:$A,BKE!$B:$B,'nguyen vat lieu kho'!AO$3)</f>
        <v>0</v>
      </c>
      <c r="AP48" s="186">
        <f>SUMIFS(BKE!$F:$F,BKE!$C:$C,'nguyen vat lieu kho'!$A:$A,BKE!$B:$B,'nguyen vat lieu kho'!AP$3)</f>
        <v>0</v>
      </c>
      <c r="AQ48" s="186">
        <f>SUMIFS(BKE!$F:$F,BKE!$C:$C,'nguyen vat lieu kho'!$A:$A,BKE!$B:$B,'nguyen vat lieu kho'!AQ$3)</f>
        <v>0</v>
      </c>
    </row>
    <row r="49" spans="1:43" s="120" customFormat="1" ht="25.5" customHeight="1">
      <c r="A49" s="6" t="s">
        <v>140</v>
      </c>
      <c r="B49" s="131" t="s">
        <v>141</v>
      </c>
      <c r="C49" s="124" t="s">
        <v>4</v>
      </c>
      <c r="D49" s="125">
        <v>80000</v>
      </c>
      <c r="E49" s="130">
        <v>1</v>
      </c>
      <c r="F49" s="126">
        <f t="shared" si="2"/>
        <v>80000</v>
      </c>
      <c r="G49" s="127">
        <f t="shared" si="7"/>
        <v>0</v>
      </c>
      <c r="H49" s="128">
        <f t="shared" si="8"/>
        <v>0</v>
      </c>
      <c r="I49" s="129">
        <f t="shared" si="5"/>
        <v>0</v>
      </c>
      <c r="J49" s="129">
        <f t="shared" si="6"/>
        <v>0</v>
      </c>
      <c r="K49" s="130">
        <v>1</v>
      </c>
      <c r="L49" s="124">
        <f t="shared" si="1"/>
        <v>80000</v>
      </c>
      <c r="M49" s="186">
        <f>SUMIFS(BKE!$F:$F,BKE!$C:$C,'nguyen vat lieu kho'!$A:$A,BKE!$B:$B,'nguyen vat lieu kho'!M$3)</f>
        <v>0</v>
      </c>
      <c r="N49" s="186">
        <f>SUMIFS(BKE!$F:$F,BKE!$C:$C,'nguyen vat lieu kho'!$A:$A,BKE!$B:$B,'nguyen vat lieu kho'!N$3)</f>
        <v>0</v>
      </c>
      <c r="O49" s="186">
        <f>SUMIFS(BKE!$F:$F,BKE!$C:$C,'nguyen vat lieu kho'!$A:$A,BKE!$B:$B,'nguyen vat lieu kho'!O$3)</f>
        <v>0</v>
      </c>
      <c r="P49" s="186">
        <f>SUMIFS(BKE!$F:$F,BKE!$C:$C,'nguyen vat lieu kho'!$A:$A,BKE!$B:$B,'nguyen vat lieu kho'!P$3)</f>
        <v>0</v>
      </c>
      <c r="Q49" s="186">
        <f>SUMIFS(BKE!$F:$F,BKE!$C:$C,'nguyen vat lieu kho'!$A:$A,BKE!$B:$B,'nguyen vat lieu kho'!Q$3)</f>
        <v>0</v>
      </c>
      <c r="R49" s="186">
        <f>SUMIFS(BKE!$F:$F,BKE!$C:$C,'nguyen vat lieu kho'!$A:$A,BKE!$B:$B,'nguyen vat lieu kho'!R$3)</f>
        <v>0</v>
      </c>
      <c r="S49" s="186">
        <f>SUMIFS(BKE!$F:$F,BKE!$C:$C,'nguyen vat lieu kho'!$A:$A,BKE!$B:$B,'nguyen vat lieu kho'!S$3)</f>
        <v>0</v>
      </c>
      <c r="T49" s="186">
        <f>SUMIFS(BKE!$F:$F,BKE!$C:$C,'nguyen vat lieu kho'!$A:$A,BKE!$B:$B,'nguyen vat lieu kho'!T$3)</f>
        <v>0</v>
      </c>
      <c r="U49" s="186">
        <f>SUMIFS(BKE!$F:$F,BKE!$C:$C,'nguyen vat lieu kho'!$A:$A,BKE!$B:$B,'nguyen vat lieu kho'!U$3)</f>
        <v>0</v>
      </c>
      <c r="V49" s="186">
        <f>SUMIFS(BKE!$F:$F,BKE!$C:$C,'nguyen vat lieu kho'!$A:$A,BKE!$B:$B,'nguyen vat lieu kho'!V$3)</f>
        <v>0</v>
      </c>
      <c r="W49" s="186">
        <f>SUMIFS(BKE!$F:$F,BKE!$C:$C,'nguyen vat lieu kho'!$A:$A,BKE!$B:$B,'nguyen vat lieu kho'!W$3)</f>
        <v>0</v>
      </c>
      <c r="X49" s="186">
        <f>SUMIFS(BKE!$F:$F,BKE!$C:$C,'nguyen vat lieu kho'!$A:$A,BKE!$B:$B,'nguyen vat lieu kho'!X$3)</f>
        <v>0</v>
      </c>
      <c r="Y49" s="186">
        <f>SUMIFS(BKE!$F:$F,BKE!$C:$C,'nguyen vat lieu kho'!$A:$A,BKE!$B:$B,'nguyen vat lieu kho'!Y$3)</f>
        <v>0</v>
      </c>
      <c r="Z49" s="186">
        <f>SUMIFS(BKE!$F:$F,BKE!$C:$C,'nguyen vat lieu kho'!$A:$A,BKE!$B:$B,'nguyen vat lieu kho'!Z$3)</f>
        <v>0</v>
      </c>
      <c r="AA49" s="186">
        <f>SUMIFS(BKE!$F:$F,BKE!$C:$C,'nguyen vat lieu kho'!$A:$A,BKE!$B:$B,'nguyen vat lieu kho'!AA$3)</f>
        <v>0</v>
      </c>
      <c r="AB49" s="186">
        <f>SUMIFS(BKE!$F:$F,BKE!$C:$C,'nguyen vat lieu kho'!$A:$A,BKE!$B:$B,'nguyen vat lieu kho'!AB$3)</f>
        <v>0</v>
      </c>
      <c r="AC49" s="186">
        <f>SUMIFS(BKE!$F:$F,BKE!$C:$C,'nguyen vat lieu kho'!$A:$A,BKE!$B:$B,'nguyen vat lieu kho'!AC$3)</f>
        <v>0</v>
      </c>
      <c r="AD49" s="186">
        <f>SUMIFS(BKE!$F:$F,BKE!$C:$C,'nguyen vat lieu kho'!$A:$A,BKE!$B:$B,'nguyen vat lieu kho'!AD$3)</f>
        <v>0</v>
      </c>
      <c r="AE49" s="186">
        <f>SUMIFS(BKE!$F:$F,BKE!$C:$C,'nguyen vat lieu kho'!$A:$A,BKE!$B:$B,'nguyen vat lieu kho'!AE$3)</f>
        <v>0</v>
      </c>
      <c r="AF49" s="186">
        <f>SUMIFS(BKE!$F:$F,BKE!$C:$C,'nguyen vat lieu kho'!$A:$A,BKE!$B:$B,'nguyen vat lieu kho'!AF$3)</f>
        <v>0</v>
      </c>
      <c r="AG49" s="186">
        <f>SUMIFS(BKE!$F:$F,BKE!$C:$C,'nguyen vat lieu kho'!$A:$A,BKE!$B:$B,'nguyen vat lieu kho'!AG$3)</f>
        <v>0</v>
      </c>
      <c r="AH49" s="186">
        <f>SUMIFS(BKE!$F:$F,BKE!$C:$C,'nguyen vat lieu kho'!$A:$A,BKE!$B:$B,'nguyen vat lieu kho'!AH$3)</f>
        <v>0</v>
      </c>
      <c r="AI49" s="186">
        <f>SUMIFS(BKE!$F:$F,BKE!$C:$C,'nguyen vat lieu kho'!$A:$A,BKE!$B:$B,'nguyen vat lieu kho'!AI$3)</f>
        <v>0</v>
      </c>
      <c r="AJ49" s="186">
        <f>SUMIFS(BKE!$F:$F,BKE!$C:$C,'nguyen vat lieu kho'!$A:$A,BKE!$B:$B,'nguyen vat lieu kho'!AJ$3)</f>
        <v>0</v>
      </c>
      <c r="AK49" s="186">
        <f>SUMIFS(BKE!$F:$F,BKE!$C:$C,'nguyen vat lieu kho'!$A:$A,BKE!$B:$B,'nguyen vat lieu kho'!AK$3)</f>
        <v>0</v>
      </c>
      <c r="AL49" s="186">
        <f>SUMIFS(BKE!$F:$F,BKE!$C:$C,'nguyen vat lieu kho'!$A:$A,BKE!$B:$B,'nguyen vat lieu kho'!AL$3)</f>
        <v>0</v>
      </c>
      <c r="AM49" s="186">
        <f>SUMIFS(BKE!$F:$F,BKE!$C:$C,'nguyen vat lieu kho'!$A:$A,BKE!$B:$B,'nguyen vat lieu kho'!AM$3)</f>
        <v>0</v>
      </c>
      <c r="AN49" s="186">
        <f>SUMIFS(BKE!$F:$F,BKE!$C:$C,'nguyen vat lieu kho'!$A:$A,BKE!$B:$B,'nguyen vat lieu kho'!AN$3)</f>
        <v>0</v>
      </c>
      <c r="AO49" s="186">
        <f>SUMIFS(BKE!$F:$F,BKE!$C:$C,'nguyen vat lieu kho'!$A:$A,BKE!$B:$B,'nguyen vat lieu kho'!AO$3)</f>
        <v>0</v>
      </c>
      <c r="AP49" s="186">
        <f>SUMIFS(BKE!$F:$F,BKE!$C:$C,'nguyen vat lieu kho'!$A:$A,BKE!$B:$B,'nguyen vat lieu kho'!AP$3)</f>
        <v>0</v>
      </c>
      <c r="AQ49" s="186">
        <f>SUMIFS(BKE!$F:$F,BKE!$C:$C,'nguyen vat lieu kho'!$A:$A,BKE!$B:$B,'nguyen vat lieu kho'!AQ$3)</f>
        <v>0</v>
      </c>
    </row>
    <row r="50" spans="1:43" s="120" customFormat="1" ht="25.5" customHeight="1">
      <c r="A50" s="9" t="s">
        <v>155</v>
      </c>
      <c r="B50" s="9" t="s">
        <v>156</v>
      </c>
      <c r="C50" s="9" t="s">
        <v>4</v>
      </c>
      <c r="D50" s="125">
        <v>700000</v>
      </c>
      <c r="E50" s="130"/>
      <c r="F50" s="126">
        <f t="shared" si="2"/>
        <v>0</v>
      </c>
      <c r="G50" s="127">
        <f t="shared" si="7"/>
        <v>0</v>
      </c>
      <c r="H50" s="128">
        <f t="shared" si="8"/>
        <v>0</v>
      </c>
      <c r="I50" s="129">
        <f t="shared" si="5"/>
        <v>0</v>
      </c>
      <c r="J50" s="129">
        <f t="shared" si="6"/>
        <v>0</v>
      </c>
      <c r="K50" s="130"/>
      <c r="L50" s="124">
        <f t="shared" si="1"/>
        <v>0</v>
      </c>
      <c r="M50" s="186">
        <f>SUMIFS(BKE!$F:$F,BKE!$C:$C,'nguyen vat lieu kho'!$A:$A,BKE!$B:$B,'nguyen vat lieu kho'!M$3)</f>
        <v>0</v>
      </c>
      <c r="N50" s="186">
        <f>SUMIFS(BKE!$F:$F,BKE!$C:$C,'nguyen vat lieu kho'!$A:$A,BKE!$B:$B,'nguyen vat lieu kho'!N$3)</f>
        <v>0</v>
      </c>
      <c r="O50" s="186">
        <f>SUMIFS(BKE!$F:$F,BKE!$C:$C,'nguyen vat lieu kho'!$A:$A,BKE!$B:$B,'nguyen vat lieu kho'!O$3)</f>
        <v>0</v>
      </c>
      <c r="P50" s="186">
        <f>SUMIFS(BKE!$F:$F,BKE!$C:$C,'nguyen vat lieu kho'!$A:$A,BKE!$B:$B,'nguyen vat lieu kho'!P$3)</f>
        <v>0</v>
      </c>
      <c r="Q50" s="186">
        <f>SUMIFS(BKE!$F:$F,BKE!$C:$C,'nguyen vat lieu kho'!$A:$A,BKE!$B:$B,'nguyen vat lieu kho'!Q$3)</f>
        <v>0</v>
      </c>
      <c r="R50" s="186">
        <f>SUMIFS(BKE!$F:$F,BKE!$C:$C,'nguyen vat lieu kho'!$A:$A,BKE!$B:$B,'nguyen vat lieu kho'!R$3)</f>
        <v>0</v>
      </c>
      <c r="S50" s="186">
        <f>SUMIFS(BKE!$F:$F,BKE!$C:$C,'nguyen vat lieu kho'!$A:$A,BKE!$B:$B,'nguyen vat lieu kho'!S$3)</f>
        <v>0</v>
      </c>
      <c r="T50" s="186">
        <f>SUMIFS(BKE!$F:$F,BKE!$C:$C,'nguyen vat lieu kho'!$A:$A,BKE!$B:$B,'nguyen vat lieu kho'!T$3)</f>
        <v>0</v>
      </c>
      <c r="U50" s="186">
        <f>SUMIFS(BKE!$F:$F,BKE!$C:$C,'nguyen vat lieu kho'!$A:$A,BKE!$B:$B,'nguyen vat lieu kho'!U$3)</f>
        <v>0</v>
      </c>
      <c r="V50" s="186">
        <f>SUMIFS(BKE!$F:$F,BKE!$C:$C,'nguyen vat lieu kho'!$A:$A,BKE!$B:$B,'nguyen vat lieu kho'!V$3)</f>
        <v>0</v>
      </c>
      <c r="W50" s="186">
        <f>SUMIFS(BKE!$F:$F,BKE!$C:$C,'nguyen vat lieu kho'!$A:$A,BKE!$B:$B,'nguyen vat lieu kho'!W$3)</f>
        <v>0</v>
      </c>
      <c r="X50" s="186">
        <f>SUMIFS(BKE!$F:$F,BKE!$C:$C,'nguyen vat lieu kho'!$A:$A,BKE!$B:$B,'nguyen vat lieu kho'!X$3)</f>
        <v>0</v>
      </c>
      <c r="Y50" s="186">
        <f>SUMIFS(BKE!$F:$F,BKE!$C:$C,'nguyen vat lieu kho'!$A:$A,BKE!$B:$B,'nguyen vat lieu kho'!Y$3)</f>
        <v>0</v>
      </c>
      <c r="Z50" s="186">
        <f>SUMIFS(BKE!$F:$F,BKE!$C:$C,'nguyen vat lieu kho'!$A:$A,BKE!$B:$B,'nguyen vat lieu kho'!Z$3)</f>
        <v>0</v>
      </c>
      <c r="AA50" s="186">
        <f>SUMIFS(BKE!$F:$F,BKE!$C:$C,'nguyen vat lieu kho'!$A:$A,BKE!$B:$B,'nguyen vat lieu kho'!AA$3)</f>
        <v>0</v>
      </c>
      <c r="AB50" s="186">
        <f>SUMIFS(BKE!$F:$F,BKE!$C:$C,'nguyen vat lieu kho'!$A:$A,BKE!$B:$B,'nguyen vat lieu kho'!AB$3)</f>
        <v>0</v>
      </c>
      <c r="AC50" s="186">
        <f>SUMIFS(BKE!$F:$F,BKE!$C:$C,'nguyen vat lieu kho'!$A:$A,BKE!$B:$B,'nguyen vat lieu kho'!AC$3)</f>
        <v>0</v>
      </c>
      <c r="AD50" s="186">
        <f>SUMIFS(BKE!$F:$F,BKE!$C:$C,'nguyen vat lieu kho'!$A:$A,BKE!$B:$B,'nguyen vat lieu kho'!AD$3)</f>
        <v>0</v>
      </c>
      <c r="AE50" s="186">
        <f>SUMIFS(BKE!$F:$F,BKE!$C:$C,'nguyen vat lieu kho'!$A:$A,BKE!$B:$B,'nguyen vat lieu kho'!AE$3)</f>
        <v>0</v>
      </c>
      <c r="AF50" s="186">
        <f>SUMIFS(BKE!$F:$F,BKE!$C:$C,'nguyen vat lieu kho'!$A:$A,BKE!$B:$B,'nguyen vat lieu kho'!AF$3)</f>
        <v>0</v>
      </c>
      <c r="AG50" s="186">
        <f>SUMIFS(BKE!$F:$F,BKE!$C:$C,'nguyen vat lieu kho'!$A:$A,BKE!$B:$B,'nguyen vat lieu kho'!AG$3)</f>
        <v>0</v>
      </c>
      <c r="AH50" s="186">
        <f>SUMIFS(BKE!$F:$F,BKE!$C:$C,'nguyen vat lieu kho'!$A:$A,BKE!$B:$B,'nguyen vat lieu kho'!AH$3)</f>
        <v>0</v>
      </c>
      <c r="AI50" s="186">
        <f>SUMIFS(BKE!$F:$F,BKE!$C:$C,'nguyen vat lieu kho'!$A:$A,BKE!$B:$B,'nguyen vat lieu kho'!AI$3)</f>
        <v>0</v>
      </c>
      <c r="AJ50" s="186">
        <f>SUMIFS(BKE!$F:$F,BKE!$C:$C,'nguyen vat lieu kho'!$A:$A,BKE!$B:$B,'nguyen vat lieu kho'!AJ$3)</f>
        <v>0</v>
      </c>
      <c r="AK50" s="186">
        <f>SUMIFS(BKE!$F:$F,BKE!$C:$C,'nguyen vat lieu kho'!$A:$A,BKE!$B:$B,'nguyen vat lieu kho'!AK$3)</f>
        <v>0</v>
      </c>
      <c r="AL50" s="186">
        <f>SUMIFS(BKE!$F:$F,BKE!$C:$C,'nguyen vat lieu kho'!$A:$A,BKE!$B:$B,'nguyen vat lieu kho'!AL$3)</f>
        <v>0</v>
      </c>
      <c r="AM50" s="186">
        <f>SUMIFS(BKE!$F:$F,BKE!$C:$C,'nguyen vat lieu kho'!$A:$A,BKE!$B:$B,'nguyen vat lieu kho'!AM$3)</f>
        <v>0</v>
      </c>
      <c r="AN50" s="186">
        <f>SUMIFS(BKE!$F:$F,BKE!$C:$C,'nguyen vat lieu kho'!$A:$A,BKE!$B:$B,'nguyen vat lieu kho'!AN$3)</f>
        <v>0</v>
      </c>
      <c r="AO50" s="186">
        <f>SUMIFS(BKE!$F:$F,BKE!$C:$C,'nguyen vat lieu kho'!$A:$A,BKE!$B:$B,'nguyen vat lieu kho'!AO$3)</f>
        <v>0</v>
      </c>
      <c r="AP50" s="186">
        <f>SUMIFS(BKE!$F:$F,BKE!$C:$C,'nguyen vat lieu kho'!$A:$A,BKE!$B:$B,'nguyen vat lieu kho'!AP$3)</f>
        <v>0</v>
      </c>
      <c r="AQ50" s="186">
        <f>SUMIFS(BKE!$F:$F,BKE!$C:$C,'nguyen vat lieu kho'!$A:$A,BKE!$B:$B,'nguyen vat lieu kho'!AQ$3)</f>
        <v>0</v>
      </c>
    </row>
    <row r="51" spans="1:43" s="120" customFormat="1" ht="25.5" customHeight="1">
      <c r="A51" s="6" t="s">
        <v>107</v>
      </c>
      <c r="B51" s="131" t="s">
        <v>108</v>
      </c>
      <c r="C51" s="124" t="s">
        <v>4</v>
      </c>
      <c r="D51" s="125">
        <v>400000</v>
      </c>
      <c r="E51" s="130">
        <v>0.2</v>
      </c>
      <c r="F51" s="126">
        <f t="shared" si="2"/>
        <v>80000</v>
      </c>
      <c r="G51" s="127">
        <f t="shared" si="7"/>
        <v>0</v>
      </c>
      <c r="H51" s="128">
        <f t="shared" si="8"/>
        <v>0</v>
      </c>
      <c r="I51" s="129">
        <f t="shared" si="5"/>
        <v>0</v>
      </c>
      <c r="J51" s="129">
        <f t="shared" si="6"/>
        <v>0</v>
      </c>
      <c r="K51" s="130">
        <v>0.2</v>
      </c>
      <c r="L51" s="124">
        <f t="shared" si="1"/>
        <v>80000</v>
      </c>
      <c r="M51" s="186">
        <f>SUMIFS(BKE!$F:$F,BKE!$C:$C,'nguyen vat lieu kho'!$A:$A,BKE!$B:$B,'nguyen vat lieu kho'!M$3)</f>
        <v>0</v>
      </c>
      <c r="N51" s="186">
        <f>SUMIFS(BKE!$F:$F,BKE!$C:$C,'nguyen vat lieu kho'!$A:$A,BKE!$B:$B,'nguyen vat lieu kho'!N$3)</f>
        <v>0</v>
      </c>
      <c r="O51" s="186">
        <f>SUMIFS(BKE!$F:$F,BKE!$C:$C,'nguyen vat lieu kho'!$A:$A,BKE!$B:$B,'nguyen vat lieu kho'!O$3)</f>
        <v>0</v>
      </c>
      <c r="P51" s="186">
        <f>SUMIFS(BKE!$F:$F,BKE!$C:$C,'nguyen vat lieu kho'!$A:$A,BKE!$B:$B,'nguyen vat lieu kho'!P$3)</f>
        <v>0</v>
      </c>
      <c r="Q51" s="186">
        <f>SUMIFS(BKE!$F:$F,BKE!$C:$C,'nguyen vat lieu kho'!$A:$A,BKE!$B:$B,'nguyen vat lieu kho'!Q$3)</f>
        <v>0</v>
      </c>
      <c r="R51" s="186">
        <f>SUMIFS(BKE!$F:$F,BKE!$C:$C,'nguyen vat lieu kho'!$A:$A,BKE!$B:$B,'nguyen vat lieu kho'!R$3)</f>
        <v>0</v>
      </c>
      <c r="S51" s="186">
        <f>SUMIFS(BKE!$F:$F,BKE!$C:$C,'nguyen vat lieu kho'!$A:$A,BKE!$B:$B,'nguyen vat lieu kho'!S$3)</f>
        <v>0</v>
      </c>
      <c r="T51" s="186">
        <f>SUMIFS(BKE!$F:$F,BKE!$C:$C,'nguyen vat lieu kho'!$A:$A,BKE!$B:$B,'nguyen vat lieu kho'!T$3)</f>
        <v>0</v>
      </c>
      <c r="U51" s="186">
        <f>SUMIFS(BKE!$F:$F,BKE!$C:$C,'nguyen vat lieu kho'!$A:$A,BKE!$B:$B,'nguyen vat lieu kho'!U$3)</f>
        <v>0</v>
      </c>
      <c r="V51" s="186">
        <f>SUMIFS(BKE!$F:$F,BKE!$C:$C,'nguyen vat lieu kho'!$A:$A,BKE!$B:$B,'nguyen vat lieu kho'!V$3)</f>
        <v>0</v>
      </c>
      <c r="W51" s="186">
        <f>SUMIFS(BKE!$F:$F,BKE!$C:$C,'nguyen vat lieu kho'!$A:$A,BKE!$B:$B,'nguyen vat lieu kho'!W$3)</f>
        <v>0</v>
      </c>
      <c r="X51" s="186">
        <f>SUMIFS(BKE!$F:$F,BKE!$C:$C,'nguyen vat lieu kho'!$A:$A,BKE!$B:$B,'nguyen vat lieu kho'!X$3)</f>
        <v>0</v>
      </c>
      <c r="Y51" s="186">
        <f>SUMIFS(BKE!$F:$F,BKE!$C:$C,'nguyen vat lieu kho'!$A:$A,BKE!$B:$B,'nguyen vat lieu kho'!Y$3)</f>
        <v>0</v>
      </c>
      <c r="Z51" s="186">
        <f>SUMIFS(BKE!$F:$F,BKE!$C:$C,'nguyen vat lieu kho'!$A:$A,BKE!$B:$B,'nguyen vat lieu kho'!Z$3)</f>
        <v>0</v>
      </c>
      <c r="AA51" s="186">
        <f>SUMIFS(BKE!$F:$F,BKE!$C:$C,'nguyen vat lieu kho'!$A:$A,BKE!$B:$B,'nguyen vat lieu kho'!AA$3)</f>
        <v>0</v>
      </c>
      <c r="AB51" s="186">
        <f>SUMIFS(BKE!$F:$F,BKE!$C:$C,'nguyen vat lieu kho'!$A:$A,BKE!$B:$B,'nguyen vat lieu kho'!AB$3)</f>
        <v>0</v>
      </c>
      <c r="AC51" s="186">
        <f>SUMIFS(BKE!$F:$F,BKE!$C:$C,'nguyen vat lieu kho'!$A:$A,BKE!$B:$B,'nguyen vat lieu kho'!AC$3)</f>
        <v>0</v>
      </c>
      <c r="AD51" s="186">
        <f>SUMIFS(BKE!$F:$F,BKE!$C:$C,'nguyen vat lieu kho'!$A:$A,BKE!$B:$B,'nguyen vat lieu kho'!AD$3)</f>
        <v>0</v>
      </c>
      <c r="AE51" s="186">
        <f>SUMIFS(BKE!$F:$F,BKE!$C:$C,'nguyen vat lieu kho'!$A:$A,BKE!$B:$B,'nguyen vat lieu kho'!AE$3)</f>
        <v>0</v>
      </c>
      <c r="AF51" s="186">
        <f>SUMIFS(BKE!$F:$F,BKE!$C:$C,'nguyen vat lieu kho'!$A:$A,BKE!$B:$B,'nguyen vat lieu kho'!AF$3)</f>
        <v>0</v>
      </c>
      <c r="AG51" s="186">
        <f>SUMIFS(BKE!$F:$F,BKE!$C:$C,'nguyen vat lieu kho'!$A:$A,BKE!$B:$B,'nguyen vat lieu kho'!AG$3)</f>
        <v>0</v>
      </c>
      <c r="AH51" s="186">
        <f>SUMIFS(BKE!$F:$F,BKE!$C:$C,'nguyen vat lieu kho'!$A:$A,BKE!$B:$B,'nguyen vat lieu kho'!AH$3)</f>
        <v>0</v>
      </c>
      <c r="AI51" s="186">
        <f>SUMIFS(BKE!$F:$F,BKE!$C:$C,'nguyen vat lieu kho'!$A:$A,BKE!$B:$B,'nguyen vat lieu kho'!AI$3)</f>
        <v>0</v>
      </c>
      <c r="AJ51" s="186">
        <f>SUMIFS(BKE!$F:$F,BKE!$C:$C,'nguyen vat lieu kho'!$A:$A,BKE!$B:$B,'nguyen vat lieu kho'!AJ$3)</f>
        <v>0</v>
      </c>
      <c r="AK51" s="186">
        <f>SUMIFS(BKE!$F:$F,BKE!$C:$C,'nguyen vat lieu kho'!$A:$A,BKE!$B:$B,'nguyen vat lieu kho'!AK$3)</f>
        <v>0</v>
      </c>
      <c r="AL51" s="186">
        <f>SUMIFS(BKE!$F:$F,BKE!$C:$C,'nguyen vat lieu kho'!$A:$A,BKE!$B:$B,'nguyen vat lieu kho'!AL$3)</f>
        <v>0</v>
      </c>
      <c r="AM51" s="186">
        <f>SUMIFS(BKE!$F:$F,BKE!$C:$C,'nguyen vat lieu kho'!$A:$A,BKE!$B:$B,'nguyen vat lieu kho'!AM$3)</f>
        <v>0</v>
      </c>
      <c r="AN51" s="186">
        <f>SUMIFS(BKE!$F:$F,BKE!$C:$C,'nguyen vat lieu kho'!$A:$A,BKE!$B:$B,'nguyen vat lieu kho'!AN$3)</f>
        <v>0</v>
      </c>
      <c r="AO51" s="186">
        <f>SUMIFS(BKE!$F:$F,BKE!$C:$C,'nguyen vat lieu kho'!$A:$A,BKE!$B:$B,'nguyen vat lieu kho'!AO$3)</f>
        <v>0</v>
      </c>
      <c r="AP51" s="186">
        <f>SUMIFS(BKE!$F:$F,BKE!$C:$C,'nguyen vat lieu kho'!$A:$A,BKE!$B:$B,'nguyen vat lieu kho'!AP$3)</f>
        <v>0</v>
      </c>
      <c r="AQ51" s="186">
        <f>SUMIFS(BKE!$F:$F,BKE!$C:$C,'nguyen vat lieu kho'!$A:$A,BKE!$B:$B,'nguyen vat lieu kho'!AQ$3)</f>
        <v>0</v>
      </c>
    </row>
    <row r="52" spans="1:43" s="120" customFormat="1" ht="25.5" customHeight="1">
      <c r="A52" s="9" t="s">
        <v>858</v>
      </c>
      <c r="B52" s="9" t="s">
        <v>157</v>
      </c>
      <c r="C52" s="9" t="s">
        <v>4</v>
      </c>
      <c r="D52" s="125">
        <f>VLOOKUP(A52,BKE!C483:H872,5,0)</f>
        <v>627272</v>
      </c>
      <c r="E52" s="130">
        <v>0.3</v>
      </c>
      <c r="F52" s="126">
        <f t="shared" si="2"/>
        <v>188181.6</v>
      </c>
      <c r="G52" s="127">
        <f t="shared" si="7"/>
        <v>1</v>
      </c>
      <c r="H52" s="128">
        <f t="shared" si="8"/>
        <v>627272</v>
      </c>
      <c r="I52" s="129">
        <f t="shared" si="5"/>
        <v>0.4</v>
      </c>
      <c r="J52" s="129">
        <f t="shared" si="6"/>
        <v>250908.79999999993</v>
      </c>
      <c r="K52" s="130">
        <v>0.9</v>
      </c>
      <c r="L52" s="124">
        <f t="shared" si="1"/>
        <v>564544.80000000005</v>
      </c>
      <c r="M52" s="186">
        <f>SUMIFS(BKE!$F:$F,BKE!$C:$C,'nguyen vat lieu kho'!$A:$A,BKE!$B:$B,'nguyen vat lieu kho'!M$3)</f>
        <v>1</v>
      </c>
      <c r="N52" s="186">
        <f>SUMIFS(BKE!$F:$F,BKE!$C:$C,'nguyen vat lieu kho'!$A:$A,BKE!$B:$B,'nguyen vat lieu kho'!N$3)</f>
        <v>0</v>
      </c>
      <c r="O52" s="186">
        <f>SUMIFS(BKE!$F:$F,BKE!$C:$C,'nguyen vat lieu kho'!$A:$A,BKE!$B:$B,'nguyen vat lieu kho'!O$3)</f>
        <v>0</v>
      </c>
      <c r="P52" s="186">
        <f>SUMIFS(BKE!$F:$F,BKE!$C:$C,'nguyen vat lieu kho'!$A:$A,BKE!$B:$B,'nguyen vat lieu kho'!P$3)</f>
        <v>0</v>
      </c>
      <c r="Q52" s="186">
        <f>SUMIFS(BKE!$F:$F,BKE!$C:$C,'nguyen vat lieu kho'!$A:$A,BKE!$B:$B,'nguyen vat lieu kho'!Q$3)</f>
        <v>0</v>
      </c>
      <c r="R52" s="186">
        <f>SUMIFS(BKE!$F:$F,BKE!$C:$C,'nguyen vat lieu kho'!$A:$A,BKE!$B:$B,'nguyen vat lieu kho'!R$3)</f>
        <v>0</v>
      </c>
      <c r="S52" s="186">
        <f>SUMIFS(BKE!$F:$F,BKE!$C:$C,'nguyen vat lieu kho'!$A:$A,BKE!$B:$B,'nguyen vat lieu kho'!S$3)</f>
        <v>0</v>
      </c>
      <c r="T52" s="186">
        <f>SUMIFS(BKE!$F:$F,BKE!$C:$C,'nguyen vat lieu kho'!$A:$A,BKE!$B:$B,'nguyen vat lieu kho'!T$3)</f>
        <v>0</v>
      </c>
      <c r="U52" s="186">
        <f>SUMIFS(BKE!$F:$F,BKE!$C:$C,'nguyen vat lieu kho'!$A:$A,BKE!$B:$B,'nguyen vat lieu kho'!U$3)</f>
        <v>0</v>
      </c>
      <c r="V52" s="186">
        <f>SUMIFS(BKE!$F:$F,BKE!$C:$C,'nguyen vat lieu kho'!$A:$A,BKE!$B:$B,'nguyen vat lieu kho'!V$3)</f>
        <v>0</v>
      </c>
      <c r="W52" s="186">
        <f>SUMIFS(BKE!$F:$F,BKE!$C:$C,'nguyen vat lieu kho'!$A:$A,BKE!$B:$B,'nguyen vat lieu kho'!W$3)</f>
        <v>0</v>
      </c>
      <c r="X52" s="186">
        <f>SUMIFS(BKE!$F:$F,BKE!$C:$C,'nguyen vat lieu kho'!$A:$A,BKE!$B:$B,'nguyen vat lieu kho'!X$3)</f>
        <v>0</v>
      </c>
      <c r="Y52" s="186">
        <f>SUMIFS(BKE!$F:$F,BKE!$C:$C,'nguyen vat lieu kho'!$A:$A,BKE!$B:$B,'nguyen vat lieu kho'!Y$3)</f>
        <v>0</v>
      </c>
      <c r="Z52" s="186">
        <f>SUMIFS(BKE!$F:$F,BKE!$C:$C,'nguyen vat lieu kho'!$A:$A,BKE!$B:$B,'nguyen vat lieu kho'!Z$3)</f>
        <v>0</v>
      </c>
      <c r="AA52" s="186">
        <f>SUMIFS(BKE!$F:$F,BKE!$C:$C,'nguyen vat lieu kho'!$A:$A,BKE!$B:$B,'nguyen vat lieu kho'!AA$3)</f>
        <v>0</v>
      </c>
      <c r="AB52" s="186">
        <f>SUMIFS(BKE!$F:$F,BKE!$C:$C,'nguyen vat lieu kho'!$A:$A,BKE!$B:$B,'nguyen vat lieu kho'!AB$3)</f>
        <v>0</v>
      </c>
      <c r="AC52" s="186">
        <f>SUMIFS(BKE!$F:$F,BKE!$C:$C,'nguyen vat lieu kho'!$A:$A,BKE!$B:$B,'nguyen vat lieu kho'!AC$3)</f>
        <v>0</v>
      </c>
      <c r="AD52" s="186">
        <f>SUMIFS(BKE!$F:$F,BKE!$C:$C,'nguyen vat lieu kho'!$A:$A,BKE!$B:$B,'nguyen vat lieu kho'!AD$3)</f>
        <v>0</v>
      </c>
      <c r="AE52" s="186">
        <f>SUMIFS(BKE!$F:$F,BKE!$C:$C,'nguyen vat lieu kho'!$A:$A,BKE!$B:$B,'nguyen vat lieu kho'!AE$3)</f>
        <v>0</v>
      </c>
      <c r="AF52" s="186">
        <f>SUMIFS(BKE!$F:$F,BKE!$C:$C,'nguyen vat lieu kho'!$A:$A,BKE!$B:$B,'nguyen vat lieu kho'!AF$3)</f>
        <v>0</v>
      </c>
      <c r="AG52" s="186">
        <f>SUMIFS(BKE!$F:$F,BKE!$C:$C,'nguyen vat lieu kho'!$A:$A,BKE!$B:$B,'nguyen vat lieu kho'!AG$3)</f>
        <v>0</v>
      </c>
      <c r="AH52" s="186">
        <f>SUMIFS(BKE!$F:$F,BKE!$C:$C,'nguyen vat lieu kho'!$A:$A,BKE!$B:$B,'nguyen vat lieu kho'!AH$3)</f>
        <v>0</v>
      </c>
      <c r="AI52" s="186">
        <f>SUMIFS(BKE!$F:$F,BKE!$C:$C,'nguyen vat lieu kho'!$A:$A,BKE!$B:$B,'nguyen vat lieu kho'!AI$3)</f>
        <v>0</v>
      </c>
      <c r="AJ52" s="186">
        <f>SUMIFS(BKE!$F:$F,BKE!$C:$C,'nguyen vat lieu kho'!$A:$A,BKE!$B:$B,'nguyen vat lieu kho'!AJ$3)</f>
        <v>0</v>
      </c>
      <c r="AK52" s="186">
        <f>SUMIFS(BKE!$F:$F,BKE!$C:$C,'nguyen vat lieu kho'!$A:$A,BKE!$B:$B,'nguyen vat lieu kho'!AK$3)</f>
        <v>0</v>
      </c>
      <c r="AL52" s="186">
        <f>SUMIFS(BKE!$F:$F,BKE!$C:$C,'nguyen vat lieu kho'!$A:$A,BKE!$B:$B,'nguyen vat lieu kho'!AL$3)</f>
        <v>0</v>
      </c>
      <c r="AM52" s="186">
        <f>SUMIFS(BKE!$F:$F,BKE!$C:$C,'nguyen vat lieu kho'!$A:$A,BKE!$B:$B,'nguyen vat lieu kho'!AM$3)</f>
        <v>0</v>
      </c>
      <c r="AN52" s="186">
        <f>SUMIFS(BKE!$F:$F,BKE!$C:$C,'nguyen vat lieu kho'!$A:$A,BKE!$B:$B,'nguyen vat lieu kho'!AN$3)</f>
        <v>0</v>
      </c>
      <c r="AO52" s="186">
        <f>SUMIFS(BKE!$F:$F,BKE!$C:$C,'nguyen vat lieu kho'!$A:$A,BKE!$B:$B,'nguyen vat lieu kho'!AO$3)</f>
        <v>0</v>
      </c>
      <c r="AP52" s="186">
        <f>SUMIFS(BKE!$F:$F,BKE!$C:$C,'nguyen vat lieu kho'!$A:$A,BKE!$B:$B,'nguyen vat lieu kho'!AP$3)</f>
        <v>0</v>
      </c>
      <c r="AQ52" s="186">
        <f>SUMIFS(BKE!$F:$F,BKE!$C:$C,'nguyen vat lieu kho'!$A:$A,BKE!$B:$B,'nguyen vat lieu kho'!AQ$3)</f>
        <v>0</v>
      </c>
    </row>
    <row r="53" spans="1:43" s="120" customFormat="1" ht="25.5" customHeight="1">
      <c r="A53" s="10" t="s">
        <v>14</v>
      </c>
      <c r="B53" s="10" t="s">
        <v>13</v>
      </c>
      <c r="C53" s="10" t="s">
        <v>4</v>
      </c>
      <c r="D53" s="125">
        <v>83636</v>
      </c>
      <c r="E53" s="130">
        <v>1</v>
      </c>
      <c r="F53" s="126">
        <f t="shared" si="2"/>
        <v>83636</v>
      </c>
      <c r="G53" s="127">
        <f t="shared" si="7"/>
        <v>0</v>
      </c>
      <c r="H53" s="128">
        <f t="shared" si="8"/>
        <v>0</v>
      </c>
      <c r="I53" s="129">
        <f t="shared" si="5"/>
        <v>0.5</v>
      </c>
      <c r="J53" s="129">
        <f t="shared" si="6"/>
        <v>41818</v>
      </c>
      <c r="K53" s="130">
        <v>0.5</v>
      </c>
      <c r="L53" s="124">
        <f t="shared" si="1"/>
        <v>41818</v>
      </c>
      <c r="M53" s="186">
        <f>SUMIFS(BKE!$F:$F,BKE!$C:$C,'nguyen vat lieu kho'!$A:$A,BKE!$B:$B,'nguyen vat lieu kho'!M$3)</f>
        <v>0</v>
      </c>
      <c r="N53" s="186">
        <f>SUMIFS(BKE!$F:$F,BKE!$C:$C,'nguyen vat lieu kho'!$A:$A,BKE!$B:$B,'nguyen vat lieu kho'!N$3)</f>
        <v>0</v>
      </c>
      <c r="O53" s="186">
        <f>SUMIFS(BKE!$F:$F,BKE!$C:$C,'nguyen vat lieu kho'!$A:$A,BKE!$B:$B,'nguyen vat lieu kho'!O$3)</f>
        <v>0</v>
      </c>
      <c r="P53" s="186">
        <f>SUMIFS(BKE!$F:$F,BKE!$C:$C,'nguyen vat lieu kho'!$A:$A,BKE!$B:$B,'nguyen vat lieu kho'!P$3)</f>
        <v>0</v>
      </c>
      <c r="Q53" s="186">
        <f>SUMIFS(BKE!$F:$F,BKE!$C:$C,'nguyen vat lieu kho'!$A:$A,BKE!$B:$B,'nguyen vat lieu kho'!Q$3)</f>
        <v>0</v>
      </c>
      <c r="R53" s="186">
        <f>SUMIFS(BKE!$F:$F,BKE!$C:$C,'nguyen vat lieu kho'!$A:$A,BKE!$B:$B,'nguyen vat lieu kho'!R$3)</f>
        <v>0</v>
      </c>
      <c r="S53" s="186">
        <f>SUMIFS(BKE!$F:$F,BKE!$C:$C,'nguyen vat lieu kho'!$A:$A,BKE!$B:$B,'nguyen vat lieu kho'!S$3)</f>
        <v>0</v>
      </c>
      <c r="T53" s="186">
        <f>SUMIFS(BKE!$F:$F,BKE!$C:$C,'nguyen vat lieu kho'!$A:$A,BKE!$B:$B,'nguyen vat lieu kho'!T$3)</f>
        <v>0</v>
      </c>
      <c r="U53" s="186">
        <f>SUMIFS(BKE!$F:$F,BKE!$C:$C,'nguyen vat lieu kho'!$A:$A,BKE!$B:$B,'nguyen vat lieu kho'!U$3)</f>
        <v>0</v>
      </c>
      <c r="V53" s="186">
        <f>SUMIFS(BKE!$F:$F,BKE!$C:$C,'nguyen vat lieu kho'!$A:$A,BKE!$B:$B,'nguyen vat lieu kho'!V$3)</f>
        <v>0</v>
      </c>
      <c r="W53" s="186">
        <f>SUMIFS(BKE!$F:$F,BKE!$C:$C,'nguyen vat lieu kho'!$A:$A,BKE!$B:$B,'nguyen vat lieu kho'!W$3)</f>
        <v>0</v>
      </c>
      <c r="X53" s="186">
        <f>SUMIFS(BKE!$F:$F,BKE!$C:$C,'nguyen vat lieu kho'!$A:$A,BKE!$B:$B,'nguyen vat lieu kho'!X$3)</f>
        <v>0</v>
      </c>
      <c r="Y53" s="186">
        <f>SUMIFS(BKE!$F:$F,BKE!$C:$C,'nguyen vat lieu kho'!$A:$A,BKE!$B:$B,'nguyen vat lieu kho'!Y$3)</f>
        <v>0</v>
      </c>
      <c r="Z53" s="186">
        <f>SUMIFS(BKE!$F:$F,BKE!$C:$C,'nguyen vat lieu kho'!$A:$A,BKE!$B:$B,'nguyen vat lieu kho'!Z$3)</f>
        <v>0</v>
      </c>
      <c r="AA53" s="186">
        <f>SUMIFS(BKE!$F:$F,BKE!$C:$C,'nguyen vat lieu kho'!$A:$A,BKE!$B:$B,'nguyen vat lieu kho'!AA$3)</f>
        <v>0</v>
      </c>
      <c r="AB53" s="186">
        <f>SUMIFS(BKE!$F:$F,BKE!$C:$C,'nguyen vat lieu kho'!$A:$A,BKE!$B:$B,'nguyen vat lieu kho'!AB$3)</f>
        <v>0</v>
      </c>
      <c r="AC53" s="186">
        <f>SUMIFS(BKE!$F:$F,BKE!$C:$C,'nguyen vat lieu kho'!$A:$A,BKE!$B:$B,'nguyen vat lieu kho'!AC$3)</f>
        <v>0</v>
      </c>
      <c r="AD53" s="186">
        <f>SUMIFS(BKE!$F:$F,BKE!$C:$C,'nguyen vat lieu kho'!$A:$A,BKE!$B:$B,'nguyen vat lieu kho'!AD$3)</f>
        <v>0</v>
      </c>
      <c r="AE53" s="186">
        <f>SUMIFS(BKE!$F:$F,BKE!$C:$C,'nguyen vat lieu kho'!$A:$A,BKE!$B:$B,'nguyen vat lieu kho'!AE$3)</f>
        <v>0</v>
      </c>
      <c r="AF53" s="186">
        <f>SUMIFS(BKE!$F:$F,BKE!$C:$C,'nguyen vat lieu kho'!$A:$A,BKE!$B:$B,'nguyen vat lieu kho'!AF$3)</f>
        <v>0</v>
      </c>
      <c r="AG53" s="186">
        <f>SUMIFS(BKE!$F:$F,BKE!$C:$C,'nguyen vat lieu kho'!$A:$A,BKE!$B:$B,'nguyen vat lieu kho'!AG$3)</f>
        <v>0</v>
      </c>
      <c r="AH53" s="186">
        <f>SUMIFS(BKE!$F:$F,BKE!$C:$C,'nguyen vat lieu kho'!$A:$A,BKE!$B:$B,'nguyen vat lieu kho'!AH$3)</f>
        <v>0</v>
      </c>
      <c r="AI53" s="186">
        <f>SUMIFS(BKE!$F:$F,BKE!$C:$C,'nguyen vat lieu kho'!$A:$A,BKE!$B:$B,'nguyen vat lieu kho'!AI$3)</f>
        <v>0</v>
      </c>
      <c r="AJ53" s="186">
        <f>SUMIFS(BKE!$F:$F,BKE!$C:$C,'nguyen vat lieu kho'!$A:$A,BKE!$B:$B,'nguyen vat lieu kho'!AJ$3)</f>
        <v>0</v>
      </c>
      <c r="AK53" s="186">
        <f>SUMIFS(BKE!$F:$F,BKE!$C:$C,'nguyen vat lieu kho'!$A:$A,BKE!$B:$B,'nguyen vat lieu kho'!AK$3)</f>
        <v>0</v>
      </c>
      <c r="AL53" s="186">
        <f>SUMIFS(BKE!$F:$F,BKE!$C:$C,'nguyen vat lieu kho'!$A:$A,BKE!$B:$B,'nguyen vat lieu kho'!AL$3)</f>
        <v>0</v>
      </c>
      <c r="AM53" s="186">
        <f>SUMIFS(BKE!$F:$F,BKE!$C:$C,'nguyen vat lieu kho'!$A:$A,BKE!$B:$B,'nguyen vat lieu kho'!AM$3)</f>
        <v>0</v>
      </c>
      <c r="AN53" s="186">
        <f>SUMIFS(BKE!$F:$F,BKE!$C:$C,'nguyen vat lieu kho'!$A:$A,BKE!$B:$B,'nguyen vat lieu kho'!AN$3)</f>
        <v>0</v>
      </c>
      <c r="AO53" s="186">
        <f>SUMIFS(BKE!$F:$F,BKE!$C:$C,'nguyen vat lieu kho'!$A:$A,BKE!$B:$B,'nguyen vat lieu kho'!AO$3)</f>
        <v>0</v>
      </c>
      <c r="AP53" s="186">
        <f>SUMIFS(BKE!$F:$F,BKE!$C:$C,'nguyen vat lieu kho'!$A:$A,BKE!$B:$B,'nguyen vat lieu kho'!AP$3)</f>
        <v>0</v>
      </c>
      <c r="AQ53" s="186">
        <f>SUMIFS(BKE!$F:$F,BKE!$C:$C,'nguyen vat lieu kho'!$A:$A,BKE!$B:$B,'nguyen vat lieu kho'!AQ$3)</f>
        <v>0</v>
      </c>
    </row>
    <row r="54" spans="1:43" s="120" customFormat="1" ht="25.5" customHeight="1">
      <c r="A54" s="6" t="s">
        <v>79</v>
      </c>
      <c r="B54" s="131" t="s">
        <v>80</v>
      </c>
      <c r="C54" s="124" t="s">
        <v>4</v>
      </c>
      <c r="D54" s="125">
        <v>450000</v>
      </c>
      <c r="E54" s="130">
        <v>0.2</v>
      </c>
      <c r="F54" s="126">
        <f t="shared" si="2"/>
        <v>90000</v>
      </c>
      <c r="G54" s="127">
        <f t="shared" si="7"/>
        <v>0</v>
      </c>
      <c r="H54" s="128">
        <f t="shared" si="8"/>
        <v>0</v>
      </c>
      <c r="I54" s="129">
        <f t="shared" si="5"/>
        <v>-0.3</v>
      </c>
      <c r="J54" s="129">
        <f t="shared" si="6"/>
        <v>-135000</v>
      </c>
      <c r="K54" s="130">
        <v>0.5</v>
      </c>
      <c r="L54" s="124">
        <f t="shared" si="1"/>
        <v>225000</v>
      </c>
      <c r="M54" s="186">
        <f>SUMIFS(BKE!$F:$F,BKE!$C:$C,'nguyen vat lieu kho'!$A:$A,BKE!$B:$B,'nguyen vat lieu kho'!M$3)</f>
        <v>0</v>
      </c>
      <c r="N54" s="186">
        <f>SUMIFS(BKE!$F:$F,BKE!$C:$C,'nguyen vat lieu kho'!$A:$A,BKE!$B:$B,'nguyen vat lieu kho'!N$3)</f>
        <v>0</v>
      </c>
      <c r="O54" s="186">
        <f>SUMIFS(BKE!$F:$F,BKE!$C:$C,'nguyen vat lieu kho'!$A:$A,BKE!$B:$B,'nguyen vat lieu kho'!O$3)</f>
        <v>0</v>
      </c>
      <c r="P54" s="186">
        <f>SUMIFS(BKE!$F:$F,BKE!$C:$C,'nguyen vat lieu kho'!$A:$A,BKE!$B:$B,'nguyen vat lieu kho'!P$3)</f>
        <v>0</v>
      </c>
      <c r="Q54" s="186">
        <f>SUMIFS(BKE!$F:$F,BKE!$C:$C,'nguyen vat lieu kho'!$A:$A,BKE!$B:$B,'nguyen vat lieu kho'!Q$3)</f>
        <v>0</v>
      </c>
      <c r="R54" s="186">
        <f>SUMIFS(BKE!$F:$F,BKE!$C:$C,'nguyen vat lieu kho'!$A:$A,BKE!$B:$B,'nguyen vat lieu kho'!R$3)</f>
        <v>0</v>
      </c>
      <c r="S54" s="186">
        <f>SUMIFS(BKE!$F:$F,BKE!$C:$C,'nguyen vat lieu kho'!$A:$A,BKE!$B:$B,'nguyen vat lieu kho'!S$3)</f>
        <v>0</v>
      </c>
      <c r="T54" s="186">
        <f>SUMIFS(BKE!$F:$F,BKE!$C:$C,'nguyen vat lieu kho'!$A:$A,BKE!$B:$B,'nguyen vat lieu kho'!T$3)</f>
        <v>0</v>
      </c>
      <c r="U54" s="186">
        <f>SUMIFS(BKE!$F:$F,BKE!$C:$C,'nguyen vat lieu kho'!$A:$A,BKE!$B:$B,'nguyen vat lieu kho'!U$3)</f>
        <v>0</v>
      </c>
      <c r="V54" s="186">
        <f>SUMIFS(BKE!$F:$F,BKE!$C:$C,'nguyen vat lieu kho'!$A:$A,BKE!$B:$B,'nguyen vat lieu kho'!V$3)</f>
        <v>0</v>
      </c>
      <c r="W54" s="186">
        <f>SUMIFS(BKE!$F:$F,BKE!$C:$C,'nguyen vat lieu kho'!$A:$A,BKE!$B:$B,'nguyen vat lieu kho'!W$3)</f>
        <v>0</v>
      </c>
      <c r="X54" s="186">
        <f>SUMIFS(BKE!$F:$F,BKE!$C:$C,'nguyen vat lieu kho'!$A:$A,BKE!$B:$B,'nguyen vat lieu kho'!X$3)</f>
        <v>0</v>
      </c>
      <c r="Y54" s="186">
        <f>SUMIFS(BKE!$F:$F,BKE!$C:$C,'nguyen vat lieu kho'!$A:$A,BKE!$B:$B,'nguyen vat lieu kho'!Y$3)</f>
        <v>0</v>
      </c>
      <c r="Z54" s="186">
        <f>SUMIFS(BKE!$F:$F,BKE!$C:$C,'nguyen vat lieu kho'!$A:$A,BKE!$B:$B,'nguyen vat lieu kho'!Z$3)</f>
        <v>0</v>
      </c>
      <c r="AA54" s="186">
        <f>SUMIFS(BKE!$F:$F,BKE!$C:$C,'nguyen vat lieu kho'!$A:$A,BKE!$B:$B,'nguyen vat lieu kho'!AA$3)</f>
        <v>0</v>
      </c>
      <c r="AB54" s="186">
        <f>SUMIFS(BKE!$F:$F,BKE!$C:$C,'nguyen vat lieu kho'!$A:$A,BKE!$B:$B,'nguyen vat lieu kho'!AB$3)</f>
        <v>0</v>
      </c>
      <c r="AC54" s="186">
        <f>SUMIFS(BKE!$F:$F,BKE!$C:$C,'nguyen vat lieu kho'!$A:$A,BKE!$B:$B,'nguyen vat lieu kho'!AC$3)</f>
        <v>0</v>
      </c>
      <c r="AD54" s="186">
        <f>SUMIFS(BKE!$F:$F,BKE!$C:$C,'nguyen vat lieu kho'!$A:$A,BKE!$B:$B,'nguyen vat lieu kho'!AD$3)</f>
        <v>0</v>
      </c>
      <c r="AE54" s="186">
        <f>SUMIFS(BKE!$F:$F,BKE!$C:$C,'nguyen vat lieu kho'!$A:$A,BKE!$B:$B,'nguyen vat lieu kho'!AE$3)</f>
        <v>0</v>
      </c>
      <c r="AF54" s="186">
        <f>SUMIFS(BKE!$F:$F,BKE!$C:$C,'nguyen vat lieu kho'!$A:$A,BKE!$B:$B,'nguyen vat lieu kho'!AF$3)</f>
        <v>0</v>
      </c>
      <c r="AG54" s="186">
        <f>SUMIFS(BKE!$F:$F,BKE!$C:$C,'nguyen vat lieu kho'!$A:$A,BKE!$B:$B,'nguyen vat lieu kho'!AG$3)</f>
        <v>0</v>
      </c>
      <c r="AH54" s="186">
        <f>SUMIFS(BKE!$F:$F,BKE!$C:$C,'nguyen vat lieu kho'!$A:$A,BKE!$B:$B,'nguyen vat lieu kho'!AH$3)</f>
        <v>0</v>
      </c>
      <c r="AI54" s="186">
        <f>SUMIFS(BKE!$F:$F,BKE!$C:$C,'nguyen vat lieu kho'!$A:$A,BKE!$B:$B,'nguyen vat lieu kho'!AI$3)</f>
        <v>0</v>
      </c>
      <c r="AJ54" s="186">
        <f>SUMIFS(BKE!$F:$F,BKE!$C:$C,'nguyen vat lieu kho'!$A:$A,BKE!$B:$B,'nguyen vat lieu kho'!AJ$3)</f>
        <v>0</v>
      </c>
      <c r="AK54" s="186">
        <f>SUMIFS(BKE!$F:$F,BKE!$C:$C,'nguyen vat lieu kho'!$A:$A,BKE!$B:$B,'nguyen vat lieu kho'!AK$3)</f>
        <v>0</v>
      </c>
      <c r="AL54" s="186">
        <f>SUMIFS(BKE!$F:$F,BKE!$C:$C,'nguyen vat lieu kho'!$A:$A,BKE!$B:$B,'nguyen vat lieu kho'!AL$3)</f>
        <v>0</v>
      </c>
      <c r="AM54" s="186">
        <f>SUMIFS(BKE!$F:$F,BKE!$C:$C,'nguyen vat lieu kho'!$A:$A,BKE!$B:$B,'nguyen vat lieu kho'!AM$3)</f>
        <v>0</v>
      </c>
      <c r="AN54" s="186">
        <f>SUMIFS(BKE!$F:$F,BKE!$C:$C,'nguyen vat lieu kho'!$A:$A,BKE!$B:$B,'nguyen vat lieu kho'!AN$3)</f>
        <v>0</v>
      </c>
      <c r="AO54" s="186">
        <f>SUMIFS(BKE!$F:$F,BKE!$C:$C,'nguyen vat lieu kho'!$A:$A,BKE!$B:$B,'nguyen vat lieu kho'!AO$3)</f>
        <v>0</v>
      </c>
      <c r="AP54" s="186">
        <f>SUMIFS(BKE!$F:$F,BKE!$C:$C,'nguyen vat lieu kho'!$A:$A,BKE!$B:$B,'nguyen vat lieu kho'!AP$3)</f>
        <v>0</v>
      </c>
      <c r="AQ54" s="186">
        <f>SUMIFS(BKE!$F:$F,BKE!$C:$C,'nguyen vat lieu kho'!$A:$A,BKE!$B:$B,'nguyen vat lieu kho'!AQ$3)</f>
        <v>0</v>
      </c>
    </row>
    <row r="55" spans="1:43" s="120" customFormat="1" ht="25.5" customHeight="1">
      <c r="A55" s="9" t="s">
        <v>797</v>
      </c>
      <c r="B55" s="9" t="s">
        <v>197</v>
      </c>
      <c r="C55" s="9" t="s">
        <v>4</v>
      </c>
      <c r="D55" s="125">
        <f>VLOOKUP(A55,BKE!C486:H875,5,0)</f>
        <v>65714.5</v>
      </c>
      <c r="E55" s="130">
        <v>2</v>
      </c>
      <c r="F55" s="126">
        <f t="shared" si="2"/>
        <v>131429</v>
      </c>
      <c r="G55" s="127">
        <f t="shared" si="7"/>
        <v>4</v>
      </c>
      <c r="H55" s="128">
        <f t="shared" si="8"/>
        <v>262858</v>
      </c>
      <c r="I55" s="129">
        <f t="shared" si="5"/>
        <v>1.7000000000000002</v>
      </c>
      <c r="J55" s="129">
        <f t="shared" si="6"/>
        <v>111714.65000000002</v>
      </c>
      <c r="K55" s="130">
        <v>4.3</v>
      </c>
      <c r="L55" s="124">
        <f t="shared" si="1"/>
        <v>282572.34999999998</v>
      </c>
      <c r="M55" s="186">
        <f>SUMIFS(BKE!$F:$F,BKE!$C:$C,'nguyen vat lieu kho'!$A:$A,BKE!$B:$B,'nguyen vat lieu kho'!M$3)</f>
        <v>0</v>
      </c>
      <c r="N55" s="186">
        <f>SUMIFS(BKE!$F:$F,BKE!$C:$C,'nguyen vat lieu kho'!$A:$A,BKE!$B:$B,'nguyen vat lieu kho'!N$3)</f>
        <v>0</v>
      </c>
      <c r="O55" s="186">
        <f>SUMIFS(BKE!$F:$F,BKE!$C:$C,'nguyen vat lieu kho'!$A:$A,BKE!$B:$B,'nguyen vat lieu kho'!O$3)</f>
        <v>0</v>
      </c>
      <c r="P55" s="186">
        <f>SUMIFS(BKE!$F:$F,BKE!$C:$C,'nguyen vat lieu kho'!$A:$A,BKE!$B:$B,'nguyen vat lieu kho'!P$3)</f>
        <v>0</v>
      </c>
      <c r="Q55" s="186">
        <f>SUMIFS(BKE!$F:$F,BKE!$C:$C,'nguyen vat lieu kho'!$A:$A,BKE!$B:$B,'nguyen vat lieu kho'!Q$3)</f>
        <v>0</v>
      </c>
      <c r="R55" s="186">
        <f>SUMIFS(BKE!$F:$F,BKE!$C:$C,'nguyen vat lieu kho'!$A:$A,BKE!$B:$B,'nguyen vat lieu kho'!R$3)</f>
        <v>0</v>
      </c>
      <c r="S55" s="186">
        <f>SUMIFS(BKE!$F:$F,BKE!$C:$C,'nguyen vat lieu kho'!$A:$A,BKE!$B:$B,'nguyen vat lieu kho'!S$3)</f>
        <v>0</v>
      </c>
      <c r="T55" s="186">
        <f>SUMIFS(BKE!$F:$F,BKE!$C:$C,'nguyen vat lieu kho'!$A:$A,BKE!$B:$B,'nguyen vat lieu kho'!T$3)</f>
        <v>0</v>
      </c>
      <c r="U55" s="186">
        <f>SUMIFS(BKE!$F:$F,BKE!$C:$C,'nguyen vat lieu kho'!$A:$A,BKE!$B:$B,'nguyen vat lieu kho'!U$3)</f>
        <v>0</v>
      </c>
      <c r="V55" s="186">
        <f>SUMIFS(BKE!$F:$F,BKE!$C:$C,'nguyen vat lieu kho'!$A:$A,BKE!$B:$B,'nguyen vat lieu kho'!V$3)</f>
        <v>0</v>
      </c>
      <c r="W55" s="186">
        <f>SUMIFS(BKE!$F:$F,BKE!$C:$C,'nguyen vat lieu kho'!$A:$A,BKE!$B:$B,'nguyen vat lieu kho'!W$3)</f>
        <v>0</v>
      </c>
      <c r="X55" s="186">
        <f>SUMIFS(BKE!$F:$F,BKE!$C:$C,'nguyen vat lieu kho'!$A:$A,BKE!$B:$B,'nguyen vat lieu kho'!X$3)</f>
        <v>0</v>
      </c>
      <c r="Y55" s="186">
        <f>SUMIFS(BKE!$F:$F,BKE!$C:$C,'nguyen vat lieu kho'!$A:$A,BKE!$B:$B,'nguyen vat lieu kho'!Y$3)</f>
        <v>0</v>
      </c>
      <c r="Z55" s="186">
        <f>SUMIFS(BKE!$F:$F,BKE!$C:$C,'nguyen vat lieu kho'!$A:$A,BKE!$B:$B,'nguyen vat lieu kho'!Z$3)</f>
        <v>0</v>
      </c>
      <c r="AA55" s="186">
        <f>SUMIFS(BKE!$F:$F,BKE!$C:$C,'nguyen vat lieu kho'!$A:$A,BKE!$B:$B,'nguyen vat lieu kho'!AA$3)</f>
        <v>2</v>
      </c>
      <c r="AB55" s="186">
        <f>SUMIFS(BKE!$F:$F,BKE!$C:$C,'nguyen vat lieu kho'!$A:$A,BKE!$B:$B,'nguyen vat lieu kho'!AB$3)</f>
        <v>0</v>
      </c>
      <c r="AC55" s="186">
        <f>SUMIFS(BKE!$F:$F,BKE!$C:$C,'nguyen vat lieu kho'!$A:$A,BKE!$B:$B,'nguyen vat lieu kho'!AC$3)</f>
        <v>0</v>
      </c>
      <c r="AD55" s="186">
        <f>SUMIFS(BKE!$F:$F,BKE!$C:$C,'nguyen vat lieu kho'!$A:$A,BKE!$B:$B,'nguyen vat lieu kho'!AD$3)</f>
        <v>0</v>
      </c>
      <c r="AE55" s="186">
        <f>SUMIFS(BKE!$F:$F,BKE!$C:$C,'nguyen vat lieu kho'!$A:$A,BKE!$B:$B,'nguyen vat lieu kho'!AE$3)</f>
        <v>0</v>
      </c>
      <c r="AF55" s="186">
        <f>SUMIFS(BKE!$F:$F,BKE!$C:$C,'nguyen vat lieu kho'!$A:$A,BKE!$B:$B,'nguyen vat lieu kho'!AF$3)</f>
        <v>0</v>
      </c>
      <c r="AG55" s="186">
        <f>SUMIFS(BKE!$F:$F,BKE!$C:$C,'nguyen vat lieu kho'!$A:$A,BKE!$B:$B,'nguyen vat lieu kho'!AG$3)</f>
        <v>0</v>
      </c>
      <c r="AH55" s="186">
        <f>SUMIFS(BKE!$F:$F,BKE!$C:$C,'nguyen vat lieu kho'!$A:$A,BKE!$B:$B,'nguyen vat lieu kho'!AH$3)</f>
        <v>2</v>
      </c>
      <c r="AI55" s="186">
        <f>SUMIFS(BKE!$F:$F,BKE!$C:$C,'nguyen vat lieu kho'!$A:$A,BKE!$B:$B,'nguyen vat lieu kho'!AI$3)</f>
        <v>0</v>
      </c>
      <c r="AJ55" s="186">
        <f>SUMIFS(BKE!$F:$F,BKE!$C:$C,'nguyen vat lieu kho'!$A:$A,BKE!$B:$B,'nguyen vat lieu kho'!AJ$3)</f>
        <v>0</v>
      </c>
      <c r="AK55" s="186">
        <f>SUMIFS(BKE!$F:$F,BKE!$C:$C,'nguyen vat lieu kho'!$A:$A,BKE!$B:$B,'nguyen vat lieu kho'!AK$3)</f>
        <v>0</v>
      </c>
      <c r="AL55" s="186">
        <f>SUMIFS(BKE!$F:$F,BKE!$C:$C,'nguyen vat lieu kho'!$A:$A,BKE!$B:$B,'nguyen vat lieu kho'!AL$3)</f>
        <v>0</v>
      </c>
      <c r="AM55" s="186">
        <f>SUMIFS(BKE!$F:$F,BKE!$C:$C,'nguyen vat lieu kho'!$A:$A,BKE!$B:$B,'nguyen vat lieu kho'!AM$3)</f>
        <v>0</v>
      </c>
      <c r="AN55" s="186">
        <f>SUMIFS(BKE!$F:$F,BKE!$C:$C,'nguyen vat lieu kho'!$A:$A,BKE!$B:$B,'nguyen vat lieu kho'!AN$3)</f>
        <v>0</v>
      </c>
      <c r="AO55" s="186">
        <f>SUMIFS(BKE!$F:$F,BKE!$C:$C,'nguyen vat lieu kho'!$A:$A,BKE!$B:$B,'nguyen vat lieu kho'!AO$3)</f>
        <v>0</v>
      </c>
      <c r="AP55" s="186">
        <f>SUMIFS(BKE!$F:$F,BKE!$C:$C,'nguyen vat lieu kho'!$A:$A,BKE!$B:$B,'nguyen vat lieu kho'!AP$3)</f>
        <v>0</v>
      </c>
      <c r="AQ55" s="186">
        <f>SUMIFS(BKE!$F:$F,BKE!$C:$C,'nguyen vat lieu kho'!$A:$A,BKE!$B:$B,'nguyen vat lieu kho'!AQ$3)</f>
        <v>0</v>
      </c>
    </row>
    <row r="56" spans="1:43" s="120" customFormat="1" ht="25.5" customHeight="1">
      <c r="A56" s="9" t="s">
        <v>149</v>
      </c>
      <c r="B56" s="9" t="s">
        <v>150</v>
      </c>
      <c r="C56" s="9" t="s">
        <v>4</v>
      </c>
      <c r="D56" s="125"/>
      <c r="E56" s="297">
        <v>0</v>
      </c>
      <c r="F56" s="126">
        <f t="shared" si="2"/>
        <v>0</v>
      </c>
      <c r="G56" s="127">
        <f t="shared" si="7"/>
        <v>0</v>
      </c>
      <c r="H56" s="128">
        <f t="shared" si="8"/>
        <v>0</v>
      </c>
      <c r="I56" s="129">
        <f t="shared" si="5"/>
        <v>0</v>
      </c>
      <c r="J56" s="129">
        <f t="shared" si="6"/>
        <v>0</v>
      </c>
      <c r="K56" s="297"/>
      <c r="L56" s="124">
        <f t="shared" si="1"/>
        <v>0</v>
      </c>
      <c r="M56" s="186">
        <f>SUMIFS(BKE!$F:$F,BKE!$C:$C,'nguyen vat lieu kho'!$A:$A,BKE!$B:$B,'nguyen vat lieu kho'!M$3)</f>
        <v>0</v>
      </c>
      <c r="N56" s="186">
        <f>SUMIFS(BKE!$F:$F,BKE!$C:$C,'nguyen vat lieu kho'!$A:$A,BKE!$B:$B,'nguyen vat lieu kho'!N$3)</f>
        <v>0</v>
      </c>
      <c r="O56" s="186">
        <f>SUMIFS(BKE!$F:$F,BKE!$C:$C,'nguyen vat lieu kho'!$A:$A,BKE!$B:$B,'nguyen vat lieu kho'!O$3)</f>
        <v>0</v>
      </c>
      <c r="P56" s="186">
        <f>SUMIFS(BKE!$F:$F,BKE!$C:$C,'nguyen vat lieu kho'!$A:$A,BKE!$B:$B,'nguyen vat lieu kho'!P$3)</f>
        <v>0</v>
      </c>
      <c r="Q56" s="186">
        <f>SUMIFS(BKE!$F:$F,BKE!$C:$C,'nguyen vat lieu kho'!$A:$A,BKE!$B:$B,'nguyen vat lieu kho'!Q$3)</f>
        <v>0</v>
      </c>
      <c r="R56" s="186">
        <f>SUMIFS(BKE!$F:$F,BKE!$C:$C,'nguyen vat lieu kho'!$A:$A,BKE!$B:$B,'nguyen vat lieu kho'!R$3)</f>
        <v>0</v>
      </c>
      <c r="S56" s="186">
        <f>SUMIFS(BKE!$F:$F,BKE!$C:$C,'nguyen vat lieu kho'!$A:$A,BKE!$B:$B,'nguyen vat lieu kho'!S$3)</f>
        <v>0</v>
      </c>
      <c r="T56" s="186">
        <f>SUMIFS(BKE!$F:$F,BKE!$C:$C,'nguyen vat lieu kho'!$A:$A,BKE!$B:$B,'nguyen vat lieu kho'!T$3)</f>
        <v>0</v>
      </c>
      <c r="U56" s="186">
        <f>SUMIFS(BKE!$F:$F,BKE!$C:$C,'nguyen vat lieu kho'!$A:$A,BKE!$B:$B,'nguyen vat lieu kho'!U$3)</f>
        <v>0</v>
      </c>
      <c r="V56" s="186">
        <f>SUMIFS(BKE!$F:$F,BKE!$C:$C,'nguyen vat lieu kho'!$A:$A,BKE!$B:$B,'nguyen vat lieu kho'!V$3)</f>
        <v>0</v>
      </c>
      <c r="W56" s="186">
        <f>SUMIFS(BKE!$F:$F,BKE!$C:$C,'nguyen vat lieu kho'!$A:$A,BKE!$B:$B,'nguyen vat lieu kho'!W$3)</f>
        <v>0</v>
      </c>
      <c r="X56" s="186">
        <f>SUMIFS(BKE!$F:$F,BKE!$C:$C,'nguyen vat lieu kho'!$A:$A,BKE!$B:$B,'nguyen vat lieu kho'!X$3)</f>
        <v>0</v>
      </c>
      <c r="Y56" s="186">
        <f>SUMIFS(BKE!$F:$F,BKE!$C:$C,'nguyen vat lieu kho'!$A:$A,BKE!$B:$B,'nguyen vat lieu kho'!Y$3)</f>
        <v>0</v>
      </c>
      <c r="Z56" s="186">
        <f>SUMIFS(BKE!$F:$F,BKE!$C:$C,'nguyen vat lieu kho'!$A:$A,BKE!$B:$B,'nguyen vat lieu kho'!Z$3)</f>
        <v>0</v>
      </c>
      <c r="AA56" s="186">
        <f>SUMIFS(BKE!$F:$F,BKE!$C:$C,'nguyen vat lieu kho'!$A:$A,BKE!$B:$B,'nguyen vat lieu kho'!AA$3)</f>
        <v>0</v>
      </c>
      <c r="AB56" s="186">
        <f>SUMIFS(BKE!$F:$F,BKE!$C:$C,'nguyen vat lieu kho'!$A:$A,BKE!$B:$B,'nguyen vat lieu kho'!AB$3)</f>
        <v>0</v>
      </c>
      <c r="AC56" s="186">
        <f>SUMIFS(BKE!$F:$F,BKE!$C:$C,'nguyen vat lieu kho'!$A:$A,BKE!$B:$B,'nguyen vat lieu kho'!AC$3)</f>
        <v>0</v>
      </c>
      <c r="AD56" s="186">
        <f>SUMIFS(BKE!$F:$F,BKE!$C:$C,'nguyen vat lieu kho'!$A:$A,BKE!$B:$B,'nguyen vat lieu kho'!AD$3)</f>
        <v>0</v>
      </c>
      <c r="AE56" s="186">
        <f>SUMIFS(BKE!$F:$F,BKE!$C:$C,'nguyen vat lieu kho'!$A:$A,BKE!$B:$B,'nguyen vat lieu kho'!AE$3)</f>
        <v>0</v>
      </c>
      <c r="AF56" s="186">
        <f>SUMIFS(BKE!$F:$F,BKE!$C:$C,'nguyen vat lieu kho'!$A:$A,BKE!$B:$B,'nguyen vat lieu kho'!AF$3)</f>
        <v>0</v>
      </c>
      <c r="AG56" s="186">
        <f>SUMIFS(BKE!$F:$F,BKE!$C:$C,'nguyen vat lieu kho'!$A:$A,BKE!$B:$B,'nguyen vat lieu kho'!AG$3)</f>
        <v>0</v>
      </c>
      <c r="AH56" s="186">
        <f>SUMIFS(BKE!$F:$F,BKE!$C:$C,'nguyen vat lieu kho'!$A:$A,BKE!$B:$B,'nguyen vat lieu kho'!AH$3)</f>
        <v>0</v>
      </c>
      <c r="AI56" s="186">
        <f>SUMIFS(BKE!$F:$F,BKE!$C:$C,'nguyen vat lieu kho'!$A:$A,BKE!$B:$B,'nguyen vat lieu kho'!AI$3)</f>
        <v>0</v>
      </c>
      <c r="AJ56" s="186">
        <f>SUMIFS(BKE!$F:$F,BKE!$C:$C,'nguyen vat lieu kho'!$A:$A,BKE!$B:$B,'nguyen vat lieu kho'!AJ$3)</f>
        <v>0</v>
      </c>
      <c r="AK56" s="186">
        <f>SUMIFS(BKE!$F:$F,BKE!$C:$C,'nguyen vat lieu kho'!$A:$A,BKE!$B:$B,'nguyen vat lieu kho'!AK$3)</f>
        <v>0</v>
      </c>
      <c r="AL56" s="186">
        <f>SUMIFS(BKE!$F:$F,BKE!$C:$C,'nguyen vat lieu kho'!$A:$A,BKE!$B:$B,'nguyen vat lieu kho'!AL$3)</f>
        <v>0</v>
      </c>
      <c r="AM56" s="186">
        <f>SUMIFS(BKE!$F:$F,BKE!$C:$C,'nguyen vat lieu kho'!$A:$A,BKE!$B:$B,'nguyen vat lieu kho'!AM$3)</f>
        <v>0</v>
      </c>
      <c r="AN56" s="186">
        <f>SUMIFS(BKE!$F:$F,BKE!$C:$C,'nguyen vat lieu kho'!$A:$A,BKE!$B:$B,'nguyen vat lieu kho'!AN$3)</f>
        <v>0</v>
      </c>
      <c r="AO56" s="186">
        <f>SUMIFS(BKE!$F:$F,BKE!$C:$C,'nguyen vat lieu kho'!$A:$A,BKE!$B:$B,'nguyen vat lieu kho'!AO$3)</f>
        <v>0</v>
      </c>
      <c r="AP56" s="186">
        <f>SUMIFS(BKE!$F:$F,BKE!$C:$C,'nguyen vat lieu kho'!$A:$A,BKE!$B:$B,'nguyen vat lieu kho'!AP$3)</f>
        <v>0</v>
      </c>
      <c r="AQ56" s="186">
        <f>SUMIFS(BKE!$F:$F,BKE!$C:$C,'nguyen vat lieu kho'!$A:$A,BKE!$B:$B,'nguyen vat lieu kho'!AQ$3)</f>
        <v>0</v>
      </c>
    </row>
    <row r="57" spans="1:43" s="120" customFormat="1" ht="25.5" customHeight="1">
      <c r="A57" s="9" t="s">
        <v>777</v>
      </c>
      <c r="B57" s="9" t="s">
        <v>780</v>
      </c>
      <c r="C57" s="9" t="s">
        <v>4</v>
      </c>
      <c r="D57" s="125">
        <v>487000</v>
      </c>
      <c r="E57" s="130">
        <v>0</v>
      </c>
      <c r="F57" s="126">
        <f t="shared" si="2"/>
        <v>0</v>
      </c>
      <c r="G57" s="127">
        <f>SUM(M57:AQ57)</f>
        <v>0</v>
      </c>
      <c r="H57" s="128">
        <f>D57*G57</f>
        <v>0</v>
      </c>
      <c r="I57" s="129">
        <f t="shared" si="5"/>
        <v>-0.5</v>
      </c>
      <c r="J57" s="129">
        <f t="shared" si="6"/>
        <v>-243500</v>
      </c>
      <c r="K57" s="130">
        <v>0.5</v>
      </c>
      <c r="L57" s="124">
        <f t="shared" si="1"/>
        <v>243500</v>
      </c>
      <c r="M57" s="186">
        <f>SUMIFS(BKE!$F:$F,BKE!$C:$C,'nguyen vat lieu kho'!$A:$A,BKE!$B:$B,'nguyen vat lieu kho'!M$3)</f>
        <v>0</v>
      </c>
      <c r="N57" s="186">
        <f>SUMIFS(BKE!$F:$F,BKE!$C:$C,'nguyen vat lieu kho'!$A:$A,BKE!$B:$B,'nguyen vat lieu kho'!N$3)</f>
        <v>0</v>
      </c>
      <c r="O57" s="186">
        <f>SUMIFS(BKE!$F:$F,BKE!$C:$C,'nguyen vat lieu kho'!$A:$A,BKE!$B:$B,'nguyen vat lieu kho'!O$3)</f>
        <v>0</v>
      </c>
      <c r="P57" s="186">
        <f>SUMIFS(BKE!$F:$F,BKE!$C:$C,'nguyen vat lieu kho'!$A:$A,BKE!$B:$B,'nguyen vat lieu kho'!P$3)</f>
        <v>0</v>
      </c>
      <c r="Q57" s="186">
        <f>SUMIFS(BKE!$F:$F,BKE!$C:$C,'nguyen vat lieu kho'!$A:$A,BKE!$B:$B,'nguyen vat lieu kho'!Q$3)</f>
        <v>0</v>
      </c>
      <c r="R57" s="186">
        <f>SUMIFS(BKE!$F:$F,BKE!$C:$C,'nguyen vat lieu kho'!$A:$A,BKE!$B:$B,'nguyen vat lieu kho'!R$3)</f>
        <v>0</v>
      </c>
      <c r="S57" s="186">
        <f>SUMIFS(BKE!$F:$F,BKE!$C:$C,'nguyen vat lieu kho'!$A:$A,BKE!$B:$B,'nguyen vat lieu kho'!S$3)</f>
        <v>0</v>
      </c>
      <c r="T57" s="186">
        <f>SUMIFS(BKE!$F:$F,BKE!$C:$C,'nguyen vat lieu kho'!$A:$A,BKE!$B:$B,'nguyen vat lieu kho'!T$3)</f>
        <v>0</v>
      </c>
      <c r="U57" s="186">
        <f>SUMIFS(BKE!$F:$F,BKE!$C:$C,'nguyen vat lieu kho'!$A:$A,BKE!$B:$B,'nguyen vat lieu kho'!U$3)</f>
        <v>0</v>
      </c>
      <c r="V57" s="186">
        <f>SUMIFS(BKE!$F:$F,BKE!$C:$C,'nguyen vat lieu kho'!$A:$A,BKE!$B:$B,'nguyen vat lieu kho'!V$3)</f>
        <v>0</v>
      </c>
      <c r="W57" s="186">
        <f>SUMIFS(BKE!$F:$F,BKE!$C:$C,'nguyen vat lieu kho'!$A:$A,BKE!$B:$B,'nguyen vat lieu kho'!W$3)</f>
        <v>0</v>
      </c>
      <c r="X57" s="186">
        <f>SUMIFS(BKE!$F:$F,BKE!$C:$C,'nguyen vat lieu kho'!$A:$A,BKE!$B:$B,'nguyen vat lieu kho'!X$3)</f>
        <v>0</v>
      </c>
      <c r="Y57" s="186">
        <f>SUMIFS(BKE!$F:$F,BKE!$C:$C,'nguyen vat lieu kho'!$A:$A,BKE!$B:$B,'nguyen vat lieu kho'!Y$3)</f>
        <v>0</v>
      </c>
      <c r="Z57" s="186">
        <f>SUMIFS(BKE!$F:$F,BKE!$C:$C,'nguyen vat lieu kho'!$A:$A,BKE!$B:$B,'nguyen vat lieu kho'!Z$3)</f>
        <v>0</v>
      </c>
      <c r="AA57" s="186">
        <f>SUMIFS(BKE!$F:$F,BKE!$C:$C,'nguyen vat lieu kho'!$A:$A,BKE!$B:$B,'nguyen vat lieu kho'!AA$3)</f>
        <v>0</v>
      </c>
      <c r="AB57" s="186">
        <f>SUMIFS(BKE!$F:$F,BKE!$C:$C,'nguyen vat lieu kho'!$A:$A,BKE!$B:$B,'nguyen vat lieu kho'!AB$3)</f>
        <v>0</v>
      </c>
      <c r="AC57" s="186">
        <f>SUMIFS(BKE!$F:$F,BKE!$C:$C,'nguyen vat lieu kho'!$A:$A,BKE!$B:$B,'nguyen vat lieu kho'!AC$3)</f>
        <v>0</v>
      </c>
      <c r="AD57" s="186">
        <f>SUMIFS(BKE!$F:$F,BKE!$C:$C,'nguyen vat lieu kho'!$A:$A,BKE!$B:$B,'nguyen vat lieu kho'!AD$3)</f>
        <v>0</v>
      </c>
      <c r="AE57" s="186">
        <f>SUMIFS(BKE!$F:$F,BKE!$C:$C,'nguyen vat lieu kho'!$A:$A,BKE!$B:$B,'nguyen vat lieu kho'!AE$3)</f>
        <v>0</v>
      </c>
      <c r="AF57" s="186">
        <f>SUMIFS(BKE!$F:$F,BKE!$C:$C,'nguyen vat lieu kho'!$A:$A,BKE!$B:$B,'nguyen vat lieu kho'!AF$3)</f>
        <v>0</v>
      </c>
      <c r="AG57" s="186">
        <f>SUMIFS(BKE!$F:$F,BKE!$C:$C,'nguyen vat lieu kho'!$A:$A,BKE!$B:$B,'nguyen vat lieu kho'!AG$3)</f>
        <v>0</v>
      </c>
      <c r="AH57" s="186">
        <f>SUMIFS(BKE!$F:$F,BKE!$C:$C,'nguyen vat lieu kho'!$A:$A,BKE!$B:$B,'nguyen vat lieu kho'!AH$3)</f>
        <v>0</v>
      </c>
      <c r="AI57" s="186">
        <f>SUMIFS(BKE!$F:$F,BKE!$C:$C,'nguyen vat lieu kho'!$A:$A,BKE!$B:$B,'nguyen vat lieu kho'!AI$3)</f>
        <v>0</v>
      </c>
      <c r="AJ57" s="186">
        <f>SUMIFS(BKE!$F:$F,BKE!$C:$C,'nguyen vat lieu kho'!$A:$A,BKE!$B:$B,'nguyen vat lieu kho'!AJ$3)</f>
        <v>0</v>
      </c>
      <c r="AK57" s="186">
        <f>SUMIFS(BKE!$F:$F,BKE!$C:$C,'nguyen vat lieu kho'!$A:$A,BKE!$B:$B,'nguyen vat lieu kho'!AK$3)</f>
        <v>0</v>
      </c>
      <c r="AL57" s="186">
        <f>SUMIFS(BKE!$F:$F,BKE!$C:$C,'nguyen vat lieu kho'!$A:$A,BKE!$B:$B,'nguyen vat lieu kho'!AL$3)</f>
        <v>0</v>
      </c>
      <c r="AM57" s="186">
        <f>SUMIFS(BKE!$F:$F,BKE!$C:$C,'nguyen vat lieu kho'!$A:$A,BKE!$B:$B,'nguyen vat lieu kho'!AM$3)</f>
        <v>0</v>
      </c>
      <c r="AN57" s="186">
        <f>SUMIFS(BKE!$F:$F,BKE!$C:$C,'nguyen vat lieu kho'!$A:$A,BKE!$B:$B,'nguyen vat lieu kho'!AN$3)</f>
        <v>0</v>
      </c>
      <c r="AO57" s="186">
        <f>SUMIFS(BKE!$F:$F,BKE!$C:$C,'nguyen vat lieu kho'!$A:$A,BKE!$B:$B,'nguyen vat lieu kho'!AO$3)</f>
        <v>0</v>
      </c>
      <c r="AP57" s="186">
        <f>SUMIFS(BKE!$F:$F,BKE!$C:$C,'nguyen vat lieu kho'!$A:$A,BKE!$B:$B,'nguyen vat lieu kho'!AP$3)</f>
        <v>0</v>
      </c>
      <c r="AQ57" s="186">
        <f>SUMIFS(BKE!$F:$F,BKE!$C:$C,'nguyen vat lieu kho'!$A:$A,BKE!$B:$B,'nguyen vat lieu kho'!AQ$3)</f>
        <v>0</v>
      </c>
    </row>
    <row r="58" spans="1:43" s="120" customFormat="1" ht="25.5" customHeight="1">
      <c r="A58" s="9" t="s">
        <v>778</v>
      </c>
      <c r="B58" s="9" t="s">
        <v>779</v>
      </c>
      <c r="C58" s="9" t="s">
        <v>4</v>
      </c>
      <c r="D58" s="125">
        <v>360666.5</v>
      </c>
      <c r="E58" s="130">
        <v>0</v>
      </c>
      <c r="F58" s="126">
        <f t="shared" si="2"/>
        <v>0</v>
      </c>
      <c r="G58" s="127">
        <f>SUM(M58:AQ58)</f>
        <v>0</v>
      </c>
      <c r="H58" s="128">
        <f>D58*G58</f>
        <v>0</v>
      </c>
      <c r="I58" s="129">
        <f t="shared" si="5"/>
        <v>-2.5</v>
      </c>
      <c r="J58" s="129">
        <f t="shared" si="6"/>
        <v>-901666.25</v>
      </c>
      <c r="K58" s="130">
        <v>2.5</v>
      </c>
      <c r="L58" s="124">
        <f t="shared" si="1"/>
        <v>901666.25</v>
      </c>
      <c r="M58" s="186">
        <f>SUMIFS(BKE!$F:$F,BKE!$C:$C,'nguyen vat lieu kho'!$A:$A,BKE!$B:$B,'nguyen vat lieu kho'!M$3)</f>
        <v>0</v>
      </c>
      <c r="N58" s="186">
        <f>SUMIFS(BKE!$F:$F,BKE!$C:$C,'nguyen vat lieu kho'!$A:$A,BKE!$B:$B,'nguyen vat lieu kho'!N$3)</f>
        <v>0</v>
      </c>
      <c r="O58" s="186">
        <f>SUMIFS(BKE!$F:$F,BKE!$C:$C,'nguyen vat lieu kho'!$A:$A,BKE!$B:$B,'nguyen vat lieu kho'!O$3)</f>
        <v>0</v>
      </c>
      <c r="P58" s="186">
        <f>SUMIFS(BKE!$F:$F,BKE!$C:$C,'nguyen vat lieu kho'!$A:$A,BKE!$B:$B,'nguyen vat lieu kho'!P$3)</f>
        <v>0</v>
      </c>
      <c r="Q58" s="186">
        <f>SUMIFS(BKE!$F:$F,BKE!$C:$C,'nguyen vat lieu kho'!$A:$A,BKE!$B:$B,'nguyen vat lieu kho'!Q$3)</f>
        <v>0</v>
      </c>
      <c r="R58" s="186">
        <f>SUMIFS(BKE!$F:$F,BKE!$C:$C,'nguyen vat lieu kho'!$A:$A,BKE!$B:$B,'nguyen vat lieu kho'!R$3)</f>
        <v>0</v>
      </c>
      <c r="S58" s="186">
        <f>SUMIFS(BKE!$F:$F,BKE!$C:$C,'nguyen vat lieu kho'!$A:$A,BKE!$B:$B,'nguyen vat lieu kho'!S$3)</f>
        <v>0</v>
      </c>
      <c r="T58" s="186">
        <f>SUMIFS(BKE!$F:$F,BKE!$C:$C,'nguyen vat lieu kho'!$A:$A,BKE!$B:$B,'nguyen vat lieu kho'!T$3)</f>
        <v>0</v>
      </c>
      <c r="U58" s="186">
        <f>SUMIFS(BKE!$F:$F,BKE!$C:$C,'nguyen vat lieu kho'!$A:$A,BKE!$B:$B,'nguyen vat lieu kho'!U$3)</f>
        <v>0</v>
      </c>
      <c r="V58" s="186">
        <f>SUMIFS(BKE!$F:$F,BKE!$C:$C,'nguyen vat lieu kho'!$A:$A,BKE!$B:$B,'nguyen vat lieu kho'!V$3)</f>
        <v>0</v>
      </c>
      <c r="W58" s="186">
        <f>SUMIFS(BKE!$F:$F,BKE!$C:$C,'nguyen vat lieu kho'!$A:$A,BKE!$B:$B,'nguyen vat lieu kho'!W$3)</f>
        <v>0</v>
      </c>
      <c r="X58" s="186">
        <f>SUMIFS(BKE!$F:$F,BKE!$C:$C,'nguyen vat lieu kho'!$A:$A,BKE!$B:$B,'nguyen vat lieu kho'!X$3)</f>
        <v>0</v>
      </c>
      <c r="Y58" s="186">
        <f>SUMIFS(BKE!$F:$F,BKE!$C:$C,'nguyen vat lieu kho'!$A:$A,BKE!$B:$B,'nguyen vat lieu kho'!Y$3)</f>
        <v>0</v>
      </c>
      <c r="Z58" s="186">
        <f>SUMIFS(BKE!$F:$F,BKE!$C:$C,'nguyen vat lieu kho'!$A:$A,BKE!$B:$B,'nguyen vat lieu kho'!Z$3)</f>
        <v>0</v>
      </c>
      <c r="AA58" s="186">
        <f>SUMIFS(BKE!$F:$F,BKE!$C:$C,'nguyen vat lieu kho'!$A:$A,BKE!$B:$B,'nguyen vat lieu kho'!AA$3)</f>
        <v>0</v>
      </c>
      <c r="AB58" s="186">
        <f>SUMIFS(BKE!$F:$F,BKE!$C:$C,'nguyen vat lieu kho'!$A:$A,BKE!$B:$B,'nguyen vat lieu kho'!AB$3)</f>
        <v>0</v>
      </c>
      <c r="AC58" s="186">
        <f>SUMIFS(BKE!$F:$F,BKE!$C:$C,'nguyen vat lieu kho'!$A:$A,BKE!$B:$B,'nguyen vat lieu kho'!AC$3)</f>
        <v>0</v>
      </c>
      <c r="AD58" s="186">
        <f>SUMIFS(BKE!$F:$F,BKE!$C:$C,'nguyen vat lieu kho'!$A:$A,BKE!$B:$B,'nguyen vat lieu kho'!AD$3)</f>
        <v>0</v>
      </c>
      <c r="AE58" s="186">
        <f>SUMIFS(BKE!$F:$F,BKE!$C:$C,'nguyen vat lieu kho'!$A:$A,BKE!$B:$B,'nguyen vat lieu kho'!AE$3)</f>
        <v>0</v>
      </c>
      <c r="AF58" s="186">
        <f>SUMIFS(BKE!$F:$F,BKE!$C:$C,'nguyen vat lieu kho'!$A:$A,BKE!$B:$B,'nguyen vat lieu kho'!AF$3)</f>
        <v>0</v>
      </c>
      <c r="AG58" s="186">
        <f>SUMIFS(BKE!$F:$F,BKE!$C:$C,'nguyen vat lieu kho'!$A:$A,BKE!$B:$B,'nguyen vat lieu kho'!AG$3)</f>
        <v>0</v>
      </c>
      <c r="AH58" s="186">
        <f>SUMIFS(BKE!$F:$F,BKE!$C:$C,'nguyen vat lieu kho'!$A:$A,BKE!$B:$B,'nguyen vat lieu kho'!AH$3)</f>
        <v>0</v>
      </c>
      <c r="AI58" s="186">
        <f>SUMIFS(BKE!$F:$F,BKE!$C:$C,'nguyen vat lieu kho'!$A:$A,BKE!$B:$B,'nguyen vat lieu kho'!AI$3)</f>
        <v>0</v>
      </c>
      <c r="AJ58" s="186">
        <f>SUMIFS(BKE!$F:$F,BKE!$C:$C,'nguyen vat lieu kho'!$A:$A,BKE!$B:$B,'nguyen vat lieu kho'!AJ$3)</f>
        <v>0</v>
      </c>
      <c r="AK58" s="186">
        <f>SUMIFS(BKE!$F:$F,BKE!$C:$C,'nguyen vat lieu kho'!$A:$A,BKE!$B:$B,'nguyen vat lieu kho'!AK$3)</f>
        <v>0</v>
      </c>
      <c r="AL58" s="186">
        <f>SUMIFS(BKE!$F:$F,BKE!$C:$C,'nguyen vat lieu kho'!$A:$A,BKE!$B:$B,'nguyen vat lieu kho'!AL$3)</f>
        <v>0</v>
      </c>
      <c r="AM58" s="186">
        <f>SUMIFS(BKE!$F:$F,BKE!$C:$C,'nguyen vat lieu kho'!$A:$A,BKE!$B:$B,'nguyen vat lieu kho'!AM$3)</f>
        <v>0</v>
      </c>
      <c r="AN58" s="186">
        <f>SUMIFS(BKE!$F:$F,BKE!$C:$C,'nguyen vat lieu kho'!$A:$A,BKE!$B:$B,'nguyen vat lieu kho'!AN$3)</f>
        <v>0</v>
      </c>
      <c r="AO58" s="186">
        <f>SUMIFS(BKE!$F:$F,BKE!$C:$C,'nguyen vat lieu kho'!$A:$A,BKE!$B:$B,'nguyen vat lieu kho'!AO$3)</f>
        <v>0</v>
      </c>
      <c r="AP58" s="186">
        <f>SUMIFS(BKE!$F:$F,BKE!$C:$C,'nguyen vat lieu kho'!$A:$A,BKE!$B:$B,'nguyen vat lieu kho'!AP$3)</f>
        <v>0</v>
      </c>
      <c r="AQ58" s="186">
        <f>SUMIFS(BKE!$F:$F,BKE!$C:$C,'nguyen vat lieu kho'!$A:$A,BKE!$B:$B,'nguyen vat lieu kho'!AQ$3)</f>
        <v>0</v>
      </c>
    </row>
    <row r="59" spans="1:43" s="120" customFormat="1" ht="25.5" customHeight="1">
      <c r="A59" s="9" t="s">
        <v>791</v>
      </c>
      <c r="B59" s="9" t="s">
        <v>792</v>
      </c>
      <c r="C59" s="9" t="s">
        <v>4</v>
      </c>
      <c r="D59" s="125">
        <v>382352.94</v>
      </c>
      <c r="E59" s="130">
        <v>0</v>
      </c>
      <c r="F59" s="126">
        <f t="shared" si="2"/>
        <v>0</v>
      </c>
      <c r="G59" s="127">
        <f>SUM(M59:AQ59)</f>
        <v>0</v>
      </c>
      <c r="H59" s="128">
        <f>D59*G59</f>
        <v>0</v>
      </c>
      <c r="I59" s="129">
        <f t="shared" si="5"/>
        <v>-0.5</v>
      </c>
      <c r="J59" s="129">
        <f t="shared" si="6"/>
        <v>-191176.47</v>
      </c>
      <c r="K59" s="130">
        <v>0.5</v>
      </c>
      <c r="L59" s="124">
        <f t="shared" si="1"/>
        <v>191176.47</v>
      </c>
      <c r="M59" s="186">
        <f>SUMIFS(BKE!$F:$F,BKE!$C:$C,'nguyen vat lieu kho'!$A:$A,BKE!$B:$B,'nguyen vat lieu kho'!M$3)</f>
        <v>0</v>
      </c>
      <c r="N59" s="186">
        <f>SUMIFS(BKE!$F:$F,BKE!$C:$C,'nguyen vat lieu kho'!$A:$A,BKE!$B:$B,'nguyen vat lieu kho'!N$3)</f>
        <v>0</v>
      </c>
      <c r="O59" s="186">
        <f>SUMIFS(BKE!$F:$F,BKE!$C:$C,'nguyen vat lieu kho'!$A:$A,BKE!$B:$B,'nguyen vat lieu kho'!O$3)</f>
        <v>0</v>
      </c>
      <c r="P59" s="186">
        <f>SUMIFS(BKE!$F:$F,BKE!$C:$C,'nguyen vat lieu kho'!$A:$A,BKE!$B:$B,'nguyen vat lieu kho'!P$3)</f>
        <v>0</v>
      </c>
      <c r="Q59" s="186">
        <f>SUMIFS(BKE!$F:$F,BKE!$C:$C,'nguyen vat lieu kho'!$A:$A,BKE!$B:$B,'nguyen vat lieu kho'!Q$3)</f>
        <v>0</v>
      </c>
      <c r="R59" s="186">
        <f>SUMIFS(BKE!$F:$F,BKE!$C:$C,'nguyen vat lieu kho'!$A:$A,BKE!$B:$B,'nguyen vat lieu kho'!R$3)</f>
        <v>0</v>
      </c>
      <c r="S59" s="186">
        <f>SUMIFS(BKE!$F:$F,BKE!$C:$C,'nguyen vat lieu kho'!$A:$A,BKE!$B:$B,'nguyen vat lieu kho'!S$3)</f>
        <v>0</v>
      </c>
      <c r="T59" s="186">
        <f>SUMIFS(BKE!$F:$F,BKE!$C:$C,'nguyen vat lieu kho'!$A:$A,BKE!$B:$B,'nguyen vat lieu kho'!T$3)</f>
        <v>0</v>
      </c>
      <c r="U59" s="186">
        <f>SUMIFS(BKE!$F:$F,BKE!$C:$C,'nguyen vat lieu kho'!$A:$A,BKE!$B:$B,'nguyen vat lieu kho'!U$3)</f>
        <v>0</v>
      </c>
      <c r="V59" s="186">
        <f>SUMIFS(BKE!$F:$F,BKE!$C:$C,'nguyen vat lieu kho'!$A:$A,BKE!$B:$B,'nguyen vat lieu kho'!V$3)</f>
        <v>0</v>
      </c>
      <c r="W59" s="186">
        <f>SUMIFS(BKE!$F:$F,BKE!$C:$C,'nguyen vat lieu kho'!$A:$A,BKE!$B:$B,'nguyen vat lieu kho'!W$3)</f>
        <v>0</v>
      </c>
      <c r="X59" s="186">
        <f>SUMIFS(BKE!$F:$F,BKE!$C:$C,'nguyen vat lieu kho'!$A:$A,BKE!$B:$B,'nguyen vat lieu kho'!X$3)</f>
        <v>0</v>
      </c>
      <c r="Y59" s="186">
        <f>SUMIFS(BKE!$F:$F,BKE!$C:$C,'nguyen vat lieu kho'!$A:$A,BKE!$B:$B,'nguyen vat lieu kho'!Y$3)</f>
        <v>0</v>
      </c>
      <c r="Z59" s="186">
        <f>SUMIFS(BKE!$F:$F,BKE!$C:$C,'nguyen vat lieu kho'!$A:$A,BKE!$B:$B,'nguyen vat lieu kho'!Z$3)</f>
        <v>0</v>
      </c>
      <c r="AA59" s="186">
        <f>SUMIFS(BKE!$F:$F,BKE!$C:$C,'nguyen vat lieu kho'!$A:$A,BKE!$B:$B,'nguyen vat lieu kho'!AA$3)</f>
        <v>0</v>
      </c>
      <c r="AB59" s="186">
        <f>SUMIFS(BKE!$F:$F,BKE!$C:$C,'nguyen vat lieu kho'!$A:$A,BKE!$B:$B,'nguyen vat lieu kho'!AB$3)</f>
        <v>0</v>
      </c>
      <c r="AC59" s="186">
        <f>SUMIFS(BKE!$F:$F,BKE!$C:$C,'nguyen vat lieu kho'!$A:$A,BKE!$B:$B,'nguyen vat lieu kho'!AC$3)</f>
        <v>0</v>
      </c>
      <c r="AD59" s="186">
        <f>SUMIFS(BKE!$F:$F,BKE!$C:$C,'nguyen vat lieu kho'!$A:$A,BKE!$B:$B,'nguyen vat lieu kho'!AD$3)</f>
        <v>0</v>
      </c>
      <c r="AE59" s="186">
        <f>SUMIFS(BKE!$F:$F,BKE!$C:$C,'nguyen vat lieu kho'!$A:$A,BKE!$B:$B,'nguyen vat lieu kho'!AE$3)</f>
        <v>0</v>
      </c>
      <c r="AF59" s="186">
        <f>SUMIFS(BKE!$F:$F,BKE!$C:$C,'nguyen vat lieu kho'!$A:$A,BKE!$B:$B,'nguyen vat lieu kho'!AF$3)</f>
        <v>0</v>
      </c>
      <c r="AG59" s="186">
        <f>SUMIFS(BKE!$F:$F,BKE!$C:$C,'nguyen vat lieu kho'!$A:$A,BKE!$B:$B,'nguyen vat lieu kho'!AG$3)</f>
        <v>0</v>
      </c>
      <c r="AH59" s="186">
        <f>SUMIFS(BKE!$F:$F,BKE!$C:$C,'nguyen vat lieu kho'!$A:$A,BKE!$B:$B,'nguyen vat lieu kho'!AH$3)</f>
        <v>0</v>
      </c>
      <c r="AI59" s="186">
        <f>SUMIFS(BKE!$F:$F,BKE!$C:$C,'nguyen vat lieu kho'!$A:$A,BKE!$B:$B,'nguyen vat lieu kho'!AI$3)</f>
        <v>0</v>
      </c>
      <c r="AJ59" s="186">
        <f>SUMIFS(BKE!$F:$F,BKE!$C:$C,'nguyen vat lieu kho'!$A:$A,BKE!$B:$B,'nguyen vat lieu kho'!AJ$3)</f>
        <v>0</v>
      </c>
      <c r="AK59" s="186">
        <f>SUMIFS(BKE!$F:$F,BKE!$C:$C,'nguyen vat lieu kho'!$A:$A,BKE!$B:$B,'nguyen vat lieu kho'!AK$3)</f>
        <v>0</v>
      </c>
      <c r="AL59" s="186">
        <f>SUMIFS(BKE!$F:$F,BKE!$C:$C,'nguyen vat lieu kho'!$A:$A,BKE!$B:$B,'nguyen vat lieu kho'!AL$3)</f>
        <v>0</v>
      </c>
      <c r="AM59" s="186">
        <f>SUMIFS(BKE!$F:$F,BKE!$C:$C,'nguyen vat lieu kho'!$A:$A,BKE!$B:$B,'nguyen vat lieu kho'!AM$3)</f>
        <v>0</v>
      </c>
      <c r="AN59" s="186">
        <f>SUMIFS(BKE!$F:$F,BKE!$C:$C,'nguyen vat lieu kho'!$A:$A,BKE!$B:$B,'nguyen vat lieu kho'!AN$3)</f>
        <v>0</v>
      </c>
      <c r="AO59" s="186">
        <f>SUMIFS(BKE!$F:$F,BKE!$C:$C,'nguyen vat lieu kho'!$A:$A,BKE!$B:$B,'nguyen vat lieu kho'!AO$3)</f>
        <v>0</v>
      </c>
      <c r="AP59" s="186">
        <f>SUMIFS(BKE!$F:$F,BKE!$C:$C,'nguyen vat lieu kho'!$A:$A,BKE!$B:$B,'nguyen vat lieu kho'!AP$3)</f>
        <v>0</v>
      </c>
      <c r="AQ59" s="186">
        <f>SUMIFS(BKE!$F:$F,BKE!$C:$C,'nguyen vat lieu kho'!$A:$A,BKE!$B:$B,'nguyen vat lieu kho'!AQ$3)</f>
        <v>0</v>
      </c>
    </row>
    <row r="60" spans="1:43" s="120" customFormat="1" ht="25.5" customHeight="1">
      <c r="A60" s="9" t="s">
        <v>568</v>
      </c>
      <c r="B60" s="9" t="s">
        <v>569</v>
      </c>
      <c r="C60" s="9" t="s">
        <v>4</v>
      </c>
      <c r="D60" s="125">
        <v>1320000</v>
      </c>
      <c r="E60" s="130">
        <v>0</v>
      </c>
      <c r="F60" s="126">
        <f t="shared" si="2"/>
        <v>0</v>
      </c>
      <c r="G60" s="127">
        <f t="shared" si="7"/>
        <v>0</v>
      </c>
      <c r="H60" s="128">
        <f t="shared" si="8"/>
        <v>0</v>
      </c>
      <c r="I60" s="129">
        <f t="shared" si="5"/>
        <v>0</v>
      </c>
      <c r="J60" s="129">
        <f t="shared" si="6"/>
        <v>0</v>
      </c>
      <c r="K60" s="130"/>
      <c r="L60" s="124">
        <f t="shared" si="1"/>
        <v>0</v>
      </c>
      <c r="M60" s="186">
        <f>SUMIFS(BKE!$F:$F,BKE!$C:$C,'nguyen vat lieu kho'!$A:$A,BKE!$B:$B,'nguyen vat lieu kho'!M$3)</f>
        <v>0</v>
      </c>
      <c r="N60" s="186">
        <f>SUMIFS(BKE!$F:$F,BKE!$C:$C,'nguyen vat lieu kho'!$A:$A,BKE!$B:$B,'nguyen vat lieu kho'!N$3)</f>
        <v>0</v>
      </c>
      <c r="O60" s="186">
        <f>SUMIFS(BKE!$F:$F,BKE!$C:$C,'nguyen vat lieu kho'!$A:$A,BKE!$B:$B,'nguyen vat lieu kho'!O$3)</f>
        <v>0</v>
      </c>
      <c r="P60" s="186">
        <f>SUMIFS(BKE!$F:$F,BKE!$C:$C,'nguyen vat lieu kho'!$A:$A,BKE!$B:$B,'nguyen vat lieu kho'!P$3)</f>
        <v>0</v>
      </c>
      <c r="Q60" s="186">
        <f>SUMIFS(BKE!$F:$F,BKE!$C:$C,'nguyen vat lieu kho'!$A:$A,BKE!$B:$B,'nguyen vat lieu kho'!Q$3)</f>
        <v>0</v>
      </c>
      <c r="R60" s="186">
        <f>SUMIFS(BKE!$F:$F,BKE!$C:$C,'nguyen vat lieu kho'!$A:$A,BKE!$B:$B,'nguyen vat lieu kho'!R$3)</f>
        <v>0</v>
      </c>
      <c r="S60" s="186">
        <f>SUMIFS(BKE!$F:$F,BKE!$C:$C,'nguyen vat lieu kho'!$A:$A,BKE!$B:$B,'nguyen vat lieu kho'!S$3)</f>
        <v>0</v>
      </c>
      <c r="T60" s="186">
        <f>SUMIFS(BKE!$F:$F,BKE!$C:$C,'nguyen vat lieu kho'!$A:$A,BKE!$B:$B,'nguyen vat lieu kho'!T$3)</f>
        <v>0</v>
      </c>
      <c r="U60" s="186">
        <f>SUMIFS(BKE!$F:$F,BKE!$C:$C,'nguyen vat lieu kho'!$A:$A,BKE!$B:$B,'nguyen vat lieu kho'!U$3)</f>
        <v>0</v>
      </c>
      <c r="V60" s="186">
        <f>SUMIFS(BKE!$F:$F,BKE!$C:$C,'nguyen vat lieu kho'!$A:$A,BKE!$B:$B,'nguyen vat lieu kho'!V$3)</f>
        <v>0</v>
      </c>
      <c r="W60" s="186">
        <f>SUMIFS(BKE!$F:$F,BKE!$C:$C,'nguyen vat lieu kho'!$A:$A,BKE!$B:$B,'nguyen vat lieu kho'!W$3)</f>
        <v>0</v>
      </c>
      <c r="X60" s="186">
        <f>SUMIFS(BKE!$F:$F,BKE!$C:$C,'nguyen vat lieu kho'!$A:$A,BKE!$B:$B,'nguyen vat lieu kho'!X$3)</f>
        <v>0</v>
      </c>
      <c r="Y60" s="186">
        <f>SUMIFS(BKE!$F:$F,BKE!$C:$C,'nguyen vat lieu kho'!$A:$A,BKE!$B:$B,'nguyen vat lieu kho'!Y$3)</f>
        <v>0</v>
      </c>
      <c r="Z60" s="186">
        <f>SUMIFS(BKE!$F:$F,BKE!$C:$C,'nguyen vat lieu kho'!$A:$A,BKE!$B:$B,'nguyen vat lieu kho'!Z$3)</f>
        <v>0</v>
      </c>
      <c r="AA60" s="186">
        <f>SUMIFS(BKE!$F:$F,BKE!$C:$C,'nguyen vat lieu kho'!$A:$A,BKE!$B:$B,'nguyen vat lieu kho'!AA$3)</f>
        <v>0</v>
      </c>
      <c r="AB60" s="186">
        <f>SUMIFS(BKE!$F:$F,BKE!$C:$C,'nguyen vat lieu kho'!$A:$A,BKE!$B:$B,'nguyen vat lieu kho'!AB$3)</f>
        <v>0</v>
      </c>
      <c r="AC60" s="186">
        <f>SUMIFS(BKE!$F:$F,BKE!$C:$C,'nguyen vat lieu kho'!$A:$A,BKE!$B:$B,'nguyen vat lieu kho'!AC$3)</f>
        <v>0</v>
      </c>
      <c r="AD60" s="186">
        <f>SUMIFS(BKE!$F:$F,BKE!$C:$C,'nguyen vat lieu kho'!$A:$A,BKE!$B:$B,'nguyen vat lieu kho'!AD$3)</f>
        <v>0</v>
      </c>
      <c r="AE60" s="186">
        <f>SUMIFS(BKE!$F:$F,BKE!$C:$C,'nguyen vat lieu kho'!$A:$A,BKE!$B:$B,'nguyen vat lieu kho'!AE$3)</f>
        <v>0</v>
      </c>
      <c r="AF60" s="186">
        <f>SUMIFS(BKE!$F:$F,BKE!$C:$C,'nguyen vat lieu kho'!$A:$A,BKE!$B:$B,'nguyen vat lieu kho'!AF$3)</f>
        <v>0</v>
      </c>
      <c r="AG60" s="186">
        <f>SUMIFS(BKE!$F:$F,BKE!$C:$C,'nguyen vat lieu kho'!$A:$A,BKE!$B:$B,'nguyen vat lieu kho'!AG$3)</f>
        <v>0</v>
      </c>
      <c r="AH60" s="186">
        <f>SUMIFS(BKE!$F:$F,BKE!$C:$C,'nguyen vat lieu kho'!$A:$A,BKE!$B:$B,'nguyen vat lieu kho'!AH$3)</f>
        <v>0</v>
      </c>
      <c r="AI60" s="186">
        <f>SUMIFS(BKE!$F:$F,BKE!$C:$C,'nguyen vat lieu kho'!$A:$A,BKE!$B:$B,'nguyen vat lieu kho'!AI$3)</f>
        <v>0</v>
      </c>
      <c r="AJ60" s="186">
        <f>SUMIFS(BKE!$F:$F,BKE!$C:$C,'nguyen vat lieu kho'!$A:$A,BKE!$B:$B,'nguyen vat lieu kho'!AJ$3)</f>
        <v>0</v>
      </c>
      <c r="AK60" s="186">
        <f>SUMIFS(BKE!$F:$F,BKE!$C:$C,'nguyen vat lieu kho'!$A:$A,BKE!$B:$B,'nguyen vat lieu kho'!AK$3)</f>
        <v>0</v>
      </c>
      <c r="AL60" s="186">
        <f>SUMIFS(BKE!$F:$F,BKE!$C:$C,'nguyen vat lieu kho'!$A:$A,BKE!$B:$B,'nguyen vat lieu kho'!AL$3)</f>
        <v>0</v>
      </c>
      <c r="AM60" s="186">
        <f>SUMIFS(BKE!$F:$F,BKE!$C:$C,'nguyen vat lieu kho'!$A:$A,BKE!$B:$B,'nguyen vat lieu kho'!AM$3)</f>
        <v>0</v>
      </c>
      <c r="AN60" s="186">
        <f>SUMIFS(BKE!$F:$F,BKE!$C:$C,'nguyen vat lieu kho'!$A:$A,BKE!$B:$B,'nguyen vat lieu kho'!AN$3)</f>
        <v>0</v>
      </c>
      <c r="AO60" s="186">
        <f>SUMIFS(BKE!$F:$F,BKE!$C:$C,'nguyen vat lieu kho'!$A:$A,BKE!$B:$B,'nguyen vat lieu kho'!AO$3)</f>
        <v>0</v>
      </c>
      <c r="AP60" s="186">
        <f>SUMIFS(BKE!$F:$F,BKE!$C:$C,'nguyen vat lieu kho'!$A:$A,BKE!$B:$B,'nguyen vat lieu kho'!AP$3)</f>
        <v>0</v>
      </c>
      <c r="AQ60" s="186">
        <f>SUMIFS(BKE!$F:$F,BKE!$C:$C,'nguyen vat lieu kho'!$A:$A,BKE!$B:$B,'nguyen vat lieu kho'!AQ$3)</f>
        <v>0</v>
      </c>
    </row>
    <row r="61" spans="1:43" s="120" customFormat="1" ht="25.5" customHeight="1">
      <c r="A61" s="6" t="s">
        <v>93</v>
      </c>
      <c r="B61" s="131" t="s">
        <v>94</v>
      </c>
      <c r="C61" s="124" t="s">
        <v>4</v>
      </c>
      <c r="D61" s="125">
        <f>VLOOKUP(A61,BKE!C490:H881,5,0)</f>
        <v>270000</v>
      </c>
      <c r="E61" s="130">
        <v>1</v>
      </c>
      <c r="F61" s="126">
        <f t="shared" si="2"/>
        <v>270000</v>
      </c>
      <c r="G61" s="127">
        <f t="shared" si="7"/>
        <v>2</v>
      </c>
      <c r="H61" s="128">
        <f t="shared" si="8"/>
        <v>540000</v>
      </c>
      <c r="I61" s="129">
        <f t="shared" si="5"/>
        <v>1</v>
      </c>
      <c r="J61" s="129">
        <f t="shared" si="6"/>
        <v>270000</v>
      </c>
      <c r="K61" s="130">
        <v>2</v>
      </c>
      <c r="L61" s="124">
        <f t="shared" si="1"/>
        <v>540000</v>
      </c>
      <c r="M61" s="186">
        <f>SUMIFS(BKE!$F:$F,BKE!$C:$C,'nguyen vat lieu kho'!$A:$A,BKE!$B:$B,'nguyen vat lieu kho'!M$3)</f>
        <v>0</v>
      </c>
      <c r="N61" s="186">
        <f>SUMIFS(BKE!$F:$F,BKE!$C:$C,'nguyen vat lieu kho'!$A:$A,BKE!$B:$B,'nguyen vat lieu kho'!N$3)</f>
        <v>0</v>
      </c>
      <c r="O61" s="186">
        <f>SUMIFS(BKE!$F:$F,BKE!$C:$C,'nguyen vat lieu kho'!$A:$A,BKE!$B:$B,'nguyen vat lieu kho'!O$3)</f>
        <v>0</v>
      </c>
      <c r="P61" s="186">
        <f>SUMIFS(BKE!$F:$F,BKE!$C:$C,'nguyen vat lieu kho'!$A:$A,BKE!$B:$B,'nguyen vat lieu kho'!P$3)</f>
        <v>0</v>
      </c>
      <c r="Q61" s="186">
        <f>SUMIFS(BKE!$F:$F,BKE!$C:$C,'nguyen vat lieu kho'!$A:$A,BKE!$B:$B,'nguyen vat lieu kho'!Q$3)</f>
        <v>0</v>
      </c>
      <c r="R61" s="186">
        <f>SUMIFS(BKE!$F:$F,BKE!$C:$C,'nguyen vat lieu kho'!$A:$A,BKE!$B:$B,'nguyen vat lieu kho'!R$3)</f>
        <v>0</v>
      </c>
      <c r="S61" s="186">
        <f>SUMIFS(BKE!$F:$F,BKE!$C:$C,'nguyen vat lieu kho'!$A:$A,BKE!$B:$B,'nguyen vat lieu kho'!S$3)</f>
        <v>0</v>
      </c>
      <c r="T61" s="186">
        <f>SUMIFS(BKE!$F:$F,BKE!$C:$C,'nguyen vat lieu kho'!$A:$A,BKE!$B:$B,'nguyen vat lieu kho'!T$3)</f>
        <v>1</v>
      </c>
      <c r="U61" s="186">
        <f>SUMIFS(BKE!$F:$F,BKE!$C:$C,'nguyen vat lieu kho'!$A:$A,BKE!$B:$B,'nguyen vat lieu kho'!U$3)</f>
        <v>0</v>
      </c>
      <c r="V61" s="186">
        <f>SUMIFS(BKE!$F:$F,BKE!$C:$C,'nguyen vat lieu kho'!$A:$A,BKE!$B:$B,'nguyen vat lieu kho'!V$3)</f>
        <v>0</v>
      </c>
      <c r="W61" s="186">
        <f>SUMIFS(BKE!$F:$F,BKE!$C:$C,'nguyen vat lieu kho'!$A:$A,BKE!$B:$B,'nguyen vat lieu kho'!W$3)</f>
        <v>0</v>
      </c>
      <c r="X61" s="186">
        <f>SUMIFS(BKE!$F:$F,BKE!$C:$C,'nguyen vat lieu kho'!$A:$A,BKE!$B:$B,'nguyen vat lieu kho'!X$3)</f>
        <v>0</v>
      </c>
      <c r="Y61" s="186">
        <f>SUMIFS(BKE!$F:$F,BKE!$C:$C,'nguyen vat lieu kho'!$A:$A,BKE!$B:$B,'nguyen vat lieu kho'!Y$3)</f>
        <v>0</v>
      </c>
      <c r="Z61" s="186">
        <f>SUMIFS(BKE!$F:$F,BKE!$C:$C,'nguyen vat lieu kho'!$A:$A,BKE!$B:$B,'nguyen vat lieu kho'!Z$3)</f>
        <v>0</v>
      </c>
      <c r="AA61" s="186">
        <f>SUMIFS(BKE!$F:$F,BKE!$C:$C,'nguyen vat lieu kho'!$A:$A,BKE!$B:$B,'nguyen vat lieu kho'!AA$3)</f>
        <v>0</v>
      </c>
      <c r="AB61" s="186">
        <f>SUMIFS(BKE!$F:$F,BKE!$C:$C,'nguyen vat lieu kho'!$A:$A,BKE!$B:$B,'nguyen vat lieu kho'!AB$3)</f>
        <v>0</v>
      </c>
      <c r="AC61" s="186">
        <f>SUMIFS(BKE!$F:$F,BKE!$C:$C,'nguyen vat lieu kho'!$A:$A,BKE!$B:$B,'nguyen vat lieu kho'!AC$3)</f>
        <v>0</v>
      </c>
      <c r="AD61" s="186">
        <f>SUMIFS(BKE!$F:$F,BKE!$C:$C,'nguyen vat lieu kho'!$A:$A,BKE!$B:$B,'nguyen vat lieu kho'!AD$3)</f>
        <v>0</v>
      </c>
      <c r="AE61" s="186">
        <f>SUMIFS(BKE!$F:$F,BKE!$C:$C,'nguyen vat lieu kho'!$A:$A,BKE!$B:$B,'nguyen vat lieu kho'!AE$3)</f>
        <v>0</v>
      </c>
      <c r="AF61" s="186">
        <f>SUMIFS(BKE!$F:$F,BKE!$C:$C,'nguyen vat lieu kho'!$A:$A,BKE!$B:$B,'nguyen vat lieu kho'!AF$3)</f>
        <v>0</v>
      </c>
      <c r="AG61" s="186">
        <f>SUMIFS(BKE!$F:$F,BKE!$C:$C,'nguyen vat lieu kho'!$A:$A,BKE!$B:$B,'nguyen vat lieu kho'!AG$3)</f>
        <v>0</v>
      </c>
      <c r="AH61" s="186">
        <f>SUMIFS(BKE!$F:$F,BKE!$C:$C,'nguyen vat lieu kho'!$A:$A,BKE!$B:$B,'nguyen vat lieu kho'!AH$3)</f>
        <v>1</v>
      </c>
      <c r="AI61" s="186">
        <f>SUMIFS(BKE!$F:$F,BKE!$C:$C,'nguyen vat lieu kho'!$A:$A,BKE!$B:$B,'nguyen vat lieu kho'!AI$3)</f>
        <v>0</v>
      </c>
      <c r="AJ61" s="186">
        <f>SUMIFS(BKE!$F:$F,BKE!$C:$C,'nguyen vat lieu kho'!$A:$A,BKE!$B:$B,'nguyen vat lieu kho'!AJ$3)</f>
        <v>0</v>
      </c>
      <c r="AK61" s="186">
        <f>SUMIFS(BKE!$F:$F,BKE!$C:$C,'nguyen vat lieu kho'!$A:$A,BKE!$B:$B,'nguyen vat lieu kho'!AK$3)</f>
        <v>0</v>
      </c>
      <c r="AL61" s="186">
        <f>SUMIFS(BKE!$F:$F,BKE!$C:$C,'nguyen vat lieu kho'!$A:$A,BKE!$B:$B,'nguyen vat lieu kho'!AL$3)</f>
        <v>0</v>
      </c>
      <c r="AM61" s="186">
        <f>SUMIFS(BKE!$F:$F,BKE!$C:$C,'nguyen vat lieu kho'!$A:$A,BKE!$B:$B,'nguyen vat lieu kho'!AM$3)</f>
        <v>0</v>
      </c>
      <c r="AN61" s="186">
        <f>SUMIFS(BKE!$F:$F,BKE!$C:$C,'nguyen vat lieu kho'!$A:$A,BKE!$B:$B,'nguyen vat lieu kho'!AN$3)</f>
        <v>0</v>
      </c>
      <c r="AO61" s="186">
        <f>SUMIFS(BKE!$F:$F,BKE!$C:$C,'nguyen vat lieu kho'!$A:$A,BKE!$B:$B,'nguyen vat lieu kho'!AO$3)</f>
        <v>0</v>
      </c>
      <c r="AP61" s="186">
        <f>SUMIFS(BKE!$F:$F,BKE!$C:$C,'nguyen vat lieu kho'!$A:$A,BKE!$B:$B,'nguyen vat lieu kho'!AP$3)</f>
        <v>0</v>
      </c>
      <c r="AQ61" s="186">
        <f>SUMIFS(BKE!$F:$F,BKE!$C:$C,'nguyen vat lieu kho'!$A:$A,BKE!$B:$B,'nguyen vat lieu kho'!AQ$3)</f>
        <v>0</v>
      </c>
    </row>
    <row r="62" spans="1:43" s="120" customFormat="1" ht="25.5" customHeight="1">
      <c r="A62" s="6" t="s">
        <v>95</v>
      </c>
      <c r="B62" s="131" t="s">
        <v>96</v>
      </c>
      <c r="C62" s="124" t="s">
        <v>4</v>
      </c>
      <c r="D62" s="125">
        <f>VLOOKUP(A62,BKE!C491:H882,5,0)</f>
        <v>143342.85714285713</v>
      </c>
      <c r="E62" s="130">
        <v>2</v>
      </c>
      <c r="F62" s="126">
        <f t="shared" si="2"/>
        <v>286685.71428571426</v>
      </c>
      <c r="G62" s="127">
        <f t="shared" si="7"/>
        <v>21</v>
      </c>
      <c r="H62" s="128">
        <f t="shared" si="8"/>
        <v>3010199.9999999995</v>
      </c>
      <c r="I62" s="129">
        <f t="shared" si="5"/>
        <v>15</v>
      </c>
      <c r="J62" s="129">
        <f t="shared" si="6"/>
        <v>2150142.8571428563</v>
      </c>
      <c r="K62" s="130">
        <v>8</v>
      </c>
      <c r="L62" s="124">
        <f t="shared" si="1"/>
        <v>1146742.857142857</v>
      </c>
      <c r="M62" s="186">
        <f>SUMIFS(BKE!$F:$F,BKE!$C:$C,'nguyen vat lieu kho'!$A:$A,BKE!$B:$B,'nguyen vat lieu kho'!M$3)</f>
        <v>3</v>
      </c>
      <c r="N62" s="186">
        <f>SUMIFS(BKE!$F:$F,BKE!$C:$C,'nguyen vat lieu kho'!$A:$A,BKE!$B:$B,'nguyen vat lieu kho'!N$3)</f>
        <v>0</v>
      </c>
      <c r="O62" s="186">
        <f>SUMIFS(BKE!$F:$F,BKE!$C:$C,'nguyen vat lieu kho'!$A:$A,BKE!$B:$B,'nguyen vat lieu kho'!O$3)</f>
        <v>0</v>
      </c>
      <c r="P62" s="186">
        <f>SUMIFS(BKE!$F:$F,BKE!$C:$C,'nguyen vat lieu kho'!$A:$A,BKE!$B:$B,'nguyen vat lieu kho'!P$3)</f>
        <v>0</v>
      </c>
      <c r="Q62" s="186">
        <f>SUMIFS(BKE!$F:$F,BKE!$C:$C,'nguyen vat lieu kho'!$A:$A,BKE!$B:$B,'nguyen vat lieu kho'!Q$3)</f>
        <v>0</v>
      </c>
      <c r="R62" s="186">
        <f>SUMIFS(BKE!$F:$F,BKE!$C:$C,'nguyen vat lieu kho'!$A:$A,BKE!$B:$B,'nguyen vat lieu kho'!R$3)</f>
        <v>0</v>
      </c>
      <c r="S62" s="186">
        <f>SUMIFS(BKE!$F:$F,BKE!$C:$C,'nguyen vat lieu kho'!$A:$A,BKE!$B:$B,'nguyen vat lieu kho'!S$3)</f>
        <v>0</v>
      </c>
      <c r="T62" s="186">
        <f>SUMIFS(BKE!$F:$F,BKE!$C:$C,'nguyen vat lieu kho'!$A:$A,BKE!$B:$B,'nguyen vat lieu kho'!T$3)</f>
        <v>5</v>
      </c>
      <c r="U62" s="186">
        <f>SUMIFS(BKE!$F:$F,BKE!$C:$C,'nguyen vat lieu kho'!$A:$A,BKE!$B:$B,'nguyen vat lieu kho'!U$3)</f>
        <v>0</v>
      </c>
      <c r="V62" s="186">
        <f>SUMIFS(BKE!$F:$F,BKE!$C:$C,'nguyen vat lieu kho'!$A:$A,BKE!$B:$B,'nguyen vat lieu kho'!V$3)</f>
        <v>0</v>
      </c>
      <c r="W62" s="186">
        <f>SUMIFS(BKE!$F:$F,BKE!$C:$C,'nguyen vat lieu kho'!$A:$A,BKE!$B:$B,'nguyen vat lieu kho'!W$3)</f>
        <v>0</v>
      </c>
      <c r="X62" s="186">
        <f>SUMIFS(BKE!$F:$F,BKE!$C:$C,'nguyen vat lieu kho'!$A:$A,BKE!$B:$B,'nguyen vat lieu kho'!X$3)</f>
        <v>0</v>
      </c>
      <c r="Y62" s="186">
        <f>SUMIFS(BKE!$F:$F,BKE!$C:$C,'nguyen vat lieu kho'!$A:$A,BKE!$B:$B,'nguyen vat lieu kho'!Y$3)</f>
        <v>0</v>
      </c>
      <c r="Z62" s="186">
        <f>SUMIFS(BKE!$F:$F,BKE!$C:$C,'nguyen vat lieu kho'!$A:$A,BKE!$B:$B,'nguyen vat lieu kho'!Z$3)</f>
        <v>0</v>
      </c>
      <c r="AA62" s="186">
        <f>SUMIFS(BKE!$F:$F,BKE!$C:$C,'nguyen vat lieu kho'!$A:$A,BKE!$B:$B,'nguyen vat lieu kho'!AA$3)</f>
        <v>5</v>
      </c>
      <c r="AB62" s="186">
        <f>SUMIFS(BKE!$F:$F,BKE!$C:$C,'nguyen vat lieu kho'!$A:$A,BKE!$B:$B,'nguyen vat lieu kho'!AB$3)</f>
        <v>0</v>
      </c>
      <c r="AC62" s="186">
        <f>SUMIFS(BKE!$F:$F,BKE!$C:$C,'nguyen vat lieu kho'!$A:$A,BKE!$B:$B,'nguyen vat lieu kho'!AC$3)</f>
        <v>0</v>
      </c>
      <c r="AD62" s="186">
        <f>SUMIFS(BKE!$F:$F,BKE!$C:$C,'nguyen vat lieu kho'!$A:$A,BKE!$B:$B,'nguyen vat lieu kho'!AD$3)</f>
        <v>0</v>
      </c>
      <c r="AE62" s="186">
        <f>SUMIFS(BKE!$F:$F,BKE!$C:$C,'nguyen vat lieu kho'!$A:$A,BKE!$B:$B,'nguyen vat lieu kho'!AE$3)</f>
        <v>0</v>
      </c>
      <c r="AF62" s="186">
        <f>SUMIFS(BKE!$F:$F,BKE!$C:$C,'nguyen vat lieu kho'!$A:$A,BKE!$B:$B,'nguyen vat lieu kho'!AF$3)</f>
        <v>0</v>
      </c>
      <c r="AG62" s="186">
        <f>SUMIFS(BKE!$F:$F,BKE!$C:$C,'nguyen vat lieu kho'!$A:$A,BKE!$B:$B,'nguyen vat lieu kho'!AG$3)</f>
        <v>0</v>
      </c>
      <c r="AH62" s="186">
        <f>SUMIFS(BKE!$F:$F,BKE!$C:$C,'nguyen vat lieu kho'!$A:$A,BKE!$B:$B,'nguyen vat lieu kho'!AH$3)</f>
        <v>4</v>
      </c>
      <c r="AI62" s="186">
        <f>SUMIFS(BKE!$F:$F,BKE!$C:$C,'nguyen vat lieu kho'!$A:$A,BKE!$B:$B,'nguyen vat lieu kho'!AI$3)</f>
        <v>0</v>
      </c>
      <c r="AJ62" s="186">
        <f>SUMIFS(BKE!$F:$F,BKE!$C:$C,'nguyen vat lieu kho'!$A:$A,BKE!$B:$B,'nguyen vat lieu kho'!AJ$3)</f>
        <v>0</v>
      </c>
      <c r="AK62" s="186">
        <f>SUMIFS(BKE!$F:$F,BKE!$C:$C,'nguyen vat lieu kho'!$A:$A,BKE!$B:$B,'nguyen vat lieu kho'!AK$3)</f>
        <v>0</v>
      </c>
      <c r="AL62" s="186">
        <f>SUMIFS(BKE!$F:$F,BKE!$C:$C,'nguyen vat lieu kho'!$A:$A,BKE!$B:$B,'nguyen vat lieu kho'!AL$3)</f>
        <v>0</v>
      </c>
      <c r="AM62" s="186">
        <f>SUMIFS(BKE!$F:$F,BKE!$C:$C,'nguyen vat lieu kho'!$A:$A,BKE!$B:$B,'nguyen vat lieu kho'!AM$3)</f>
        <v>0</v>
      </c>
      <c r="AN62" s="186">
        <f>SUMIFS(BKE!$F:$F,BKE!$C:$C,'nguyen vat lieu kho'!$A:$A,BKE!$B:$B,'nguyen vat lieu kho'!AN$3)</f>
        <v>0</v>
      </c>
      <c r="AO62" s="186">
        <f>SUMIFS(BKE!$F:$F,BKE!$C:$C,'nguyen vat lieu kho'!$A:$A,BKE!$B:$B,'nguyen vat lieu kho'!AO$3)</f>
        <v>4</v>
      </c>
      <c r="AP62" s="186">
        <f>SUMIFS(BKE!$F:$F,BKE!$C:$C,'nguyen vat lieu kho'!$A:$A,BKE!$B:$B,'nguyen vat lieu kho'!AP$3)</f>
        <v>0</v>
      </c>
      <c r="AQ62" s="186">
        <f>SUMIFS(BKE!$F:$F,BKE!$C:$C,'nguyen vat lieu kho'!$A:$A,BKE!$B:$B,'nguyen vat lieu kho'!AQ$3)</f>
        <v>0</v>
      </c>
    </row>
    <row r="63" spans="1:43" s="120" customFormat="1" ht="25.5" customHeight="1">
      <c r="A63" s="6" t="s">
        <v>97</v>
      </c>
      <c r="B63" s="131" t="s">
        <v>98</v>
      </c>
      <c r="C63" s="124" t="s">
        <v>4</v>
      </c>
      <c r="D63" s="125">
        <f>VLOOKUP(A63,BKE!C492:H883,5,0)</f>
        <v>134000.28571428571</v>
      </c>
      <c r="E63" s="130">
        <v>4</v>
      </c>
      <c r="F63" s="126">
        <f t="shared" si="2"/>
        <v>536001.14285714284</v>
      </c>
      <c r="G63" s="127">
        <f t="shared" si="7"/>
        <v>70</v>
      </c>
      <c r="H63" s="128">
        <f t="shared" si="8"/>
        <v>9380020</v>
      </c>
      <c r="I63" s="129">
        <f t="shared" si="5"/>
        <v>56</v>
      </c>
      <c r="J63" s="129">
        <f t="shared" si="6"/>
        <v>7504016.0000000009</v>
      </c>
      <c r="K63" s="130">
        <v>18</v>
      </c>
      <c r="L63" s="124">
        <f t="shared" si="1"/>
        <v>2412005.1428571427</v>
      </c>
      <c r="M63" s="186">
        <f>SUMIFS(BKE!$F:$F,BKE!$C:$C,'nguyen vat lieu kho'!$A:$A,BKE!$B:$B,'nguyen vat lieu kho'!M$3)</f>
        <v>20</v>
      </c>
      <c r="N63" s="186">
        <f>SUMIFS(BKE!$F:$F,BKE!$C:$C,'nguyen vat lieu kho'!$A:$A,BKE!$B:$B,'nguyen vat lieu kho'!N$3)</f>
        <v>0</v>
      </c>
      <c r="O63" s="186">
        <f>SUMIFS(BKE!$F:$F,BKE!$C:$C,'nguyen vat lieu kho'!$A:$A,BKE!$B:$B,'nguyen vat lieu kho'!O$3)</f>
        <v>0</v>
      </c>
      <c r="P63" s="186">
        <f>SUMIFS(BKE!$F:$F,BKE!$C:$C,'nguyen vat lieu kho'!$A:$A,BKE!$B:$B,'nguyen vat lieu kho'!P$3)</f>
        <v>0</v>
      </c>
      <c r="Q63" s="186">
        <f>SUMIFS(BKE!$F:$F,BKE!$C:$C,'nguyen vat lieu kho'!$A:$A,BKE!$B:$B,'nguyen vat lieu kho'!Q$3)</f>
        <v>0</v>
      </c>
      <c r="R63" s="186">
        <f>SUMIFS(BKE!$F:$F,BKE!$C:$C,'nguyen vat lieu kho'!$A:$A,BKE!$B:$B,'nguyen vat lieu kho'!R$3)</f>
        <v>0</v>
      </c>
      <c r="S63" s="186">
        <f>SUMIFS(BKE!$F:$F,BKE!$C:$C,'nguyen vat lieu kho'!$A:$A,BKE!$B:$B,'nguyen vat lieu kho'!S$3)</f>
        <v>0</v>
      </c>
      <c r="T63" s="186">
        <f>SUMIFS(BKE!$F:$F,BKE!$C:$C,'nguyen vat lieu kho'!$A:$A,BKE!$B:$B,'nguyen vat lieu kho'!T$3)</f>
        <v>20</v>
      </c>
      <c r="U63" s="186">
        <f>SUMIFS(BKE!$F:$F,BKE!$C:$C,'nguyen vat lieu kho'!$A:$A,BKE!$B:$B,'nguyen vat lieu kho'!U$3)</f>
        <v>0</v>
      </c>
      <c r="V63" s="186">
        <f>SUMIFS(BKE!$F:$F,BKE!$C:$C,'nguyen vat lieu kho'!$A:$A,BKE!$B:$B,'nguyen vat lieu kho'!V$3)</f>
        <v>0</v>
      </c>
      <c r="W63" s="186">
        <f>SUMIFS(BKE!$F:$F,BKE!$C:$C,'nguyen vat lieu kho'!$A:$A,BKE!$B:$B,'nguyen vat lieu kho'!W$3)</f>
        <v>0</v>
      </c>
      <c r="X63" s="186">
        <f>SUMIFS(BKE!$F:$F,BKE!$C:$C,'nguyen vat lieu kho'!$A:$A,BKE!$B:$B,'nguyen vat lieu kho'!X$3)</f>
        <v>0</v>
      </c>
      <c r="Y63" s="186">
        <f>SUMIFS(BKE!$F:$F,BKE!$C:$C,'nguyen vat lieu kho'!$A:$A,BKE!$B:$B,'nguyen vat lieu kho'!Y$3)</f>
        <v>0</v>
      </c>
      <c r="Z63" s="186">
        <f>SUMIFS(BKE!$F:$F,BKE!$C:$C,'nguyen vat lieu kho'!$A:$A,BKE!$B:$B,'nguyen vat lieu kho'!Z$3)</f>
        <v>0</v>
      </c>
      <c r="AA63" s="186">
        <f>SUMIFS(BKE!$F:$F,BKE!$C:$C,'nguyen vat lieu kho'!$A:$A,BKE!$B:$B,'nguyen vat lieu kho'!AA$3)</f>
        <v>20</v>
      </c>
      <c r="AB63" s="186">
        <f>SUMIFS(BKE!$F:$F,BKE!$C:$C,'nguyen vat lieu kho'!$A:$A,BKE!$B:$B,'nguyen vat lieu kho'!AB$3)</f>
        <v>0</v>
      </c>
      <c r="AC63" s="186">
        <f>SUMIFS(BKE!$F:$F,BKE!$C:$C,'nguyen vat lieu kho'!$A:$A,BKE!$B:$B,'nguyen vat lieu kho'!AC$3)</f>
        <v>0</v>
      </c>
      <c r="AD63" s="186">
        <f>SUMIFS(BKE!$F:$F,BKE!$C:$C,'nguyen vat lieu kho'!$A:$A,BKE!$B:$B,'nguyen vat lieu kho'!AD$3)</f>
        <v>0</v>
      </c>
      <c r="AE63" s="186">
        <f>SUMIFS(BKE!$F:$F,BKE!$C:$C,'nguyen vat lieu kho'!$A:$A,BKE!$B:$B,'nguyen vat lieu kho'!AE$3)</f>
        <v>0</v>
      </c>
      <c r="AF63" s="186">
        <f>SUMIFS(BKE!$F:$F,BKE!$C:$C,'nguyen vat lieu kho'!$A:$A,BKE!$B:$B,'nguyen vat lieu kho'!AF$3)</f>
        <v>0</v>
      </c>
      <c r="AG63" s="186">
        <f>SUMIFS(BKE!$F:$F,BKE!$C:$C,'nguyen vat lieu kho'!$A:$A,BKE!$B:$B,'nguyen vat lieu kho'!AG$3)</f>
        <v>0</v>
      </c>
      <c r="AH63" s="186">
        <f>SUMIFS(BKE!$F:$F,BKE!$C:$C,'nguyen vat lieu kho'!$A:$A,BKE!$B:$B,'nguyen vat lieu kho'!AH$3)</f>
        <v>10</v>
      </c>
      <c r="AI63" s="186">
        <f>SUMIFS(BKE!$F:$F,BKE!$C:$C,'nguyen vat lieu kho'!$A:$A,BKE!$B:$B,'nguyen vat lieu kho'!AI$3)</f>
        <v>0</v>
      </c>
      <c r="AJ63" s="186">
        <f>SUMIFS(BKE!$F:$F,BKE!$C:$C,'nguyen vat lieu kho'!$A:$A,BKE!$B:$B,'nguyen vat lieu kho'!AJ$3)</f>
        <v>0</v>
      </c>
      <c r="AK63" s="186">
        <f>SUMIFS(BKE!$F:$F,BKE!$C:$C,'nguyen vat lieu kho'!$A:$A,BKE!$B:$B,'nguyen vat lieu kho'!AK$3)</f>
        <v>0</v>
      </c>
      <c r="AL63" s="186">
        <f>SUMIFS(BKE!$F:$F,BKE!$C:$C,'nguyen vat lieu kho'!$A:$A,BKE!$B:$B,'nguyen vat lieu kho'!AL$3)</f>
        <v>0</v>
      </c>
      <c r="AM63" s="186">
        <f>SUMIFS(BKE!$F:$F,BKE!$C:$C,'nguyen vat lieu kho'!$A:$A,BKE!$B:$B,'nguyen vat lieu kho'!AM$3)</f>
        <v>0</v>
      </c>
      <c r="AN63" s="186">
        <f>SUMIFS(BKE!$F:$F,BKE!$C:$C,'nguyen vat lieu kho'!$A:$A,BKE!$B:$B,'nguyen vat lieu kho'!AN$3)</f>
        <v>0</v>
      </c>
      <c r="AO63" s="186">
        <f>SUMIFS(BKE!$F:$F,BKE!$C:$C,'nguyen vat lieu kho'!$A:$A,BKE!$B:$B,'nguyen vat lieu kho'!AO$3)</f>
        <v>0</v>
      </c>
      <c r="AP63" s="186">
        <f>SUMIFS(BKE!$F:$F,BKE!$C:$C,'nguyen vat lieu kho'!$A:$A,BKE!$B:$B,'nguyen vat lieu kho'!AP$3)</f>
        <v>0</v>
      </c>
      <c r="AQ63" s="186">
        <f>SUMIFS(BKE!$F:$F,BKE!$C:$C,'nguyen vat lieu kho'!$A:$A,BKE!$B:$B,'nguyen vat lieu kho'!AQ$3)</f>
        <v>0</v>
      </c>
    </row>
    <row r="64" spans="1:43" s="120" customFormat="1" ht="25.5" customHeight="1">
      <c r="A64" s="9" t="s">
        <v>151</v>
      </c>
      <c r="B64" s="9" t="s">
        <v>152</v>
      </c>
      <c r="C64" s="9" t="s">
        <v>4</v>
      </c>
      <c r="D64" s="125"/>
      <c r="E64" s="130">
        <v>0</v>
      </c>
      <c r="F64" s="126">
        <f t="shared" si="2"/>
        <v>0</v>
      </c>
      <c r="G64" s="127">
        <f t="shared" si="7"/>
        <v>0</v>
      </c>
      <c r="H64" s="128">
        <f t="shared" si="8"/>
        <v>0</v>
      </c>
      <c r="I64" s="129">
        <f t="shared" si="5"/>
        <v>0</v>
      </c>
      <c r="J64" s="129">
        <f t="shared" si="6"/>
        <v>0</v>
      </c>
      <c r="K64" s="130"/>
      <c r="L64" s="124">
        <f t="shared" si="1"/>
        <v>0</v>
      </c>
      <c r="M64" s="186">
        <f>SUMIFS(BKE!$F:$F,BKE!$C:$C,'nguyen vat lieu kho'!$A:$A,BKE!$B:$B,'nguyen vat lieu kho'!M$3)</f>
        <v>0</v>
      </c>
      <c r="N64" s="186">
        <f>SUMIFS(BKE!$F:$F,BKE!$C:$C,'nguyen vat lieu kho'!$A:$A,BKE!$B:$B,'nguyen vat lieu kho'!N$3)</f>
        <v>0</v>
      </c>
      <c r="O64" s="186">
        <f>SUMIFS(BKE!$F:$F,BKE!$C:$C,'nguyen vat lieu kho'!$A:$A,BKE!$B:$B,'nguyen vat lieu kho'!O$3)</f>
        <v>0</v>
      </c>
      <c r="P64" s="186">
        <f>SUMIFS(BKE!$F:$F,BKE!$C:$C,'nguyen vat lieu kho'!$A:$A,BKE!$B:$B,'nguyen vat lieu kho'!P$3)</f>
        <v>0</v>
      </c>
      <c r="Q64" s="186">
        <f>SUMIFS(BKE!$F:$F,BKE!$C:$C,'nguyen vat lieu kho'!$A:$A,BKE!$B:$B,'nguyen vat lieu kho'!Q$3)</f>
        <v>0</v>
      </c>
      <c r="R64" s="186">
        <f>SUMIFS(BKE!$F:$F,BKE!$C:$C,'nguyen vat lieu kho'!$A:$A,BKE!$B:$B,'nguyen vat lieu kho'!R$3)</f>
        <v>0</v>
      </c>
      <c r="S64" s="186">
        <f>SUMIFS(BKE!$F:$F,BKE!$C:$C,'nguyen vat lieu kho'!$A:$A,BKE!$B:$B,'nguyen vat lieu kho'!S$3)</f>
        <v>0</v>
      </c>
      <c r="T64" s="186">
        <f>SUMIFS(BKE!$F:$F,BKE!$C:$C,'nguyen vat lieu kho'!$A:$A,BKE!$B:$B,'nguyen vat lieu kho'!T$3)</f>
        <v>0</v>
      </c>
      <c r="U64" s="186">
        <f>SUMIFS(BKE!$F:$F,BKE!$C:$C,'nguyen vat lieu kho'!$A:$A,BKE!$B:$B,'nguyen vat lieu kho'!U$3)</f>
        <v>0</v>
      </c>
      <c r="V64" s="186">
        <f>SUMIFS(BKE!$F:$F,BKE!$C:$C,'nguyen vat lieu kho'!$A:$A,BKE!$B:$B,'nguyen vat lieu kho'!V$3)</f>
        <v>0</v>
      </c>
      <c r="W64" s="186">
        <f>SUMIFS(BKE!$F:$F,BKE!$C:$C,'nguyen vat lieu kho'!$A:$A,BKE!$B:$B,'nguyen vat lieu kho'!W$3)</f>
        <v>0</v>
      </c>
      <c r="X64" s="186">
        <f>SUMIFS(BKE!$F:$F,BKE!$C:$C,'nguyen vat lieu kho'!$A:$A,BKE!$B:$B,'nguyen vat lieu kho'!X$3)</f>
        <v>0</v>
      </c>
      <c r="Y64" s="186">
        <f>SUMIFS(BKE!$F:$F,BKE!$C:$C,'nguyen vat lieu kho'!$A:$A,BKE!$B:$B,'nguyen vat lieu kho'!Y$3)</f>
        <v>0</v>
      </c>
      <c r="Z64" s="186">
        <f>SUMIFS(BKE!$F:$F,BKE!$C:$C,'nguyen vat lieu kho'!$A:$A,BKE!$B:$B,'nguyen vat lieu kho'!Z$3)</f>
        <v>0</v>
      </c>
      <c r="AA64" s="186">
        <f>SUMIFS(BKE!$F:$F,BKE!$C:$C,'nguyen vat lieu kho'!$A:$A,BKE!$B:$B,'nguyen vat lieu kho'!AA$3)</f>
        <v>0</v>
      </c>
      <c r="AB64" s="186">
        <f>SUMIFS(BKE!$F:$F,BKE!$C:$C,'nguyen vat lieu kho'!$A:$A,BKE!$B:$B,'nguyen vat lieu kho'!AB$3)</f>
        <v>0</v>
      </c>
      <c r="AC64" s="186">
        <f>SUMIFS(BKE!$F:$F,BKE!$C:$C,'nguyen vat lieu kho'!$A:$A,BKE!$B:$B,'nguyen vat lieu kho'!AC$3)</f>
        <v>0</v>
      </c>
      <c r="AD64" s="186">
        <f>SUMIFS(BKE!$F:$F,BKE!$C:$C,'nguyen vat lieu kho'!$A:$A,BKE!$B:$B,'nguyen vat lieu kho'!AD$3)</f>
        <v>0</v>
      </c>
      <c r="AE64" s="186">
        <f>SUMIFS(BKE!$F:$F,BKE!$C:$C,'nguyen vat lieu kho'!$A:$A,BKE!$B:$B,'nguyen vat lieu kho'!AE$3)</f>
        <v>0</v>
      </c>
      <c r="AF64" s="186">
        <f>SUMIFS(BKE!$F:$F,BKE!$C:$C,'nguyen vat lieu kho'!$A:$A,BKE!$B:$B,'nguyen vat lieu kho'!AF$3)</f>
        <v>0</v>
      </c>
      <c r="AG64" s="186">
        <f>SUMIFS(BKE!$F:$F,BKE!$C:$C,'nguyen vat lieu kho'!$A:$A,BKE!$B:$B,'nguyen vat lieu kho'!AG$3)</f>
        <v>0</v>
      </c>
      <c r="AH64" s="186">
        <f>SUMIFS(BKE!$F:$F,BKE!$C:$C,'nguyen vat lieu kho'!$A:$A,BKE!$B:$B,'nguyen vat lieu kho'!AH$3)</f>
        <v>0</v>
      </c>
      <c r="AI64" s="186">
        <f>SUMIFS(BKE!$F:$F,BKE!$C:$C,'nguyen vat lieu kho'!$A:$A,BKE!$B:$B,'nguyen vat lieu kho'!AI$3)</f>
        <v>0</v>
      </c>
      <c r="AJ64" s="186">
        <f>SUMIFS(BKE!$F:$F,BKE!$C:$C,'nguyen vat lieu kho'!$A:$A,BKE!$B:$B,'nguyen vat lieu kho'!AJ$3)</f>
        <v>0</v>
      </c>
      <c r="AK64" s="186">
        <f>SUMIFS(BKE!$F:$F,BKE!$C:$C,'nguyen vat lieu kho'!$A:$A,BKE!$B:$B,'nguyen vat lieu kho'!AK$3)</f>
        <v>0</v>
      </c>
      <c r="AL64" s="186">
        <f>SUMIFS(BKE!$F:$F,BKE!$C:$C,'nguyen vat lieu kho'!$A:$A,BKE!$B:$B,'nguyen vat lieu kho'!AL$3)</f>
        <v>0</v>
      </c>
      <c r="AM64" s="186">
        <f>SUMIFS(BKE!$F:$F,BKE!$C:$C,'nguyen vat lieu kho'!$A:$A,BKE!$B:$B,'nguyen vat lieu kho'!AM$3)</f>
        <v>0</v>
      </c>
      <c r="AN64" s="186">
        <f>SUMIFS(BKE!$F:$F,BKE!$C:$C,'nguyen vat lieu kho'!$A:$A,BKE!$B:$B,'nguyen vat lieu kho'!AN$3)</f>
        <v>0</v>
      </c>
      <c r="AO64" s="186">
        <f>SUMIFS(BKE!$F:$F,BKE!$C:$C,'nguyen vat lieu kho'!$A:$A,BKE!$B:$B,'nguyen vat lieu kho'!AO$3)</f>
        <v>0</v>
      </c>
      <c r="AP64" s="186">
        <f>SUMIFS(BKE!$F:$F,BKE!$C:$C,'nguyen vat lieu kho'!$A:$A,BKE!$B:$B,'nguyen vat lieu kho'!AP$3)</f>
        <v>0</v>
      </c>
      <c r="AQ64" s="186">
        <f>SUMIFS(BKE!$F:$F,BKE!$C:$C,'nguyen vat lieu kho'!$A:$A,BKE!$B:$B,'nguyen vat lieu kho'!AQ$3)</f>
        <v>0</v>
      </c>
    </row>
    <row r="65" spans="1:43" s="120" customFormat="1" ht="25.5" customHeight="1">
      <c r="A65" s="6" t="s">
        <v>99</v>
      </c>
      <c r="B65" s="131" t="s">
        <v>100</v>
      </c>
      <c r="C65" s="124" t="s">
        <v>101</v>
      </c>
      <c r="D65" s="125">
        <f>VLOOKUP(A65,BKE!C494:H885,5,0)</f>
        <v>187000</v>
      </c>
      <c r="E65" s="130">
        <v>1</v>
      </c>
      <c r="F65" s="126">
        <f t="shared" si="2"/>
        <v>187000</v>
      </c>
      <c r="G65" s="127">
        <f t="shared" si="7"/>
        <v>1</v>
      </c>
      <c r="H65" s="128">
        <f t="shared" si="8"/>
        <v>187000</v>
      </c>
      <c r="I65" s="129">
        <f t="shared" si="5"/>
        <v>0</v>
      </c>
      <c r="J65" s="129">
        <f t="shared" si="6"/>
        <v>0</v>
      </c>
      <c r="K65" s="130">
        <v>2</v>
      </c>
      <c r="L65" s="124">
        <f t="shared" si="1"/>
        <v>374000</v>
      </c>
      <c r="M65" s="186">
        <f>SUMIFS(BKE!$F:$F,BKE!$C:$C,'nguyen vat lieu kho'!$A:$A,BKE!$B:$B,'nguyen vat lieu kho'!M$3)</f>
        <v>1</v>
      </c>
      <c r="N65" s="186">
        <f>SUMIFS(BKE!$F:$F,BKE!$C:$C,'nguyen vat lieu kho'!$A:$A,BKE!$B:$B,'nguyen vat lieu kho'!N$3)</f>
        <v>0</v>
      </c>
      <c r="O65" s="186">
        <f>SUMIFS(BKE!$F:$F,BKE!$C:$C,'nguyen vat lieu kho'!$A:$A,BKE!$B:$B,'nguyen vat lieu kho'!O$3)</f>
        <v>0</v>
      </c>
      <c r="P65" s="186">
        <f>SUMIFS(BKE!$F:$F,BKE!$C:$C,'nguyen vat lieu kho'!$A:$A,BKE!$B:$B,'nguyen vat lieu kho'!P$3)</f>
        <v>0</v>
      </c>
      <c r="Q65" s="186">
        <f>SUMIFS(BKE!$F:$F,BKE!$C:$C,'nguyen vat lieu kho'!$A:$A,BKE!$B:$B,'nguyen vat lieu kho'!Q$3)</f>
        <v>0</v>
      </c>
      <c r="R65" s="186">
        <f>SUMIFS(BKE!$F:$F,BKE!$C:$C,'nguyen vat lieu kho'!$A:$A,BKE!$B:$B,'nguyen vat lieu kho'!R$3)</f>
        <v>0</v>
      </c>
      <c r="S65" s="186">
        <f>SUMIFS(BKE!$F:$F,BKE!$C:$C,'nguyen vat lieu kho'!$A:$A,BKE!$B:$B,'nguyen vat lieu kho'!S$3)</f>
        <v>0</v>
      </c>
      <c r="T65" s="186">
        <f>SUMIFS(BKE!$F:$F,BKE!$C:$C,'nguyen vat lieu kho'!$A:$A,BKE!$B:$B,'nguyen vat lieu kho'!T$3)</f>
        <v>0</v>
      </c>
      <c r="U65" s="186">
        <f>SUMIFS(BKE!$F:$F,BKE!$C:$C,'nguyen vat lieu kho'!$A:$A,BKE!$B:$B,'nguyen vat lieu kho'!U$3)</f>
        <v>0</v>
      </c>
      <c r="V65" s="186">
        <f>SUMIFS(BKE!$F:$F,BKE!$C:$C,'nguyen vat lieu kho'!$A:$A,BKE!$B:$B,'nguyen vat lieu kho'!V$3)</f>
        <v>0</v>
      </c>
      <c r="W65" s="186">
        <f>SUMIFS(BKE!$F:$F,BKE!$C:$C,'nguyen vat lieu kho'!$A:$A,BKE!$B:$B,'nguyen vat lieu kho'!W$3)</f>
        <v>0</v>
      </c>
      <c r="X65" s="186">
        <f>SUMIFS(BKE!$F:$F,BKE!$C:$C,'nguyen vat lieu kho'!$A:$A,BKE!$B:$B,'nguyen vat lieu kho'!X$3)</f>
        <v>0</v>
      </c>
      <c r="Y65" s="186">
        <f>SUMIFS(BKE!$F:$F,BKE!$C:$C,'nguyen vat lieu kho'!$A:$A,BKE!$B:$B,'nguyen vat lieu kho'!Y$3)</f>
        <v>0</v>
      </c>
      <c r="Z65" s="186">
        <f>SUMIFS(BKE!$F:$F,BKE!$C:$C,'nguyen vat lieu kho'!$A:$A,BKE!$B:$B,'nguyen vat lieu kho'!Z$3)</f>
        <v>0</v>
      </c>
      <c r="AA65" s="186">
        <f>SUMIFS(BKE!$F:$F,BKE!$C:$C,'nguyen vat lieu kho'!$A:$A,BKE!$B:$B,'nguyen vat lieu kho'!AA$3)</f>
        <v>0</v>
      </c>
      <c r="AB65" s="186">
        <f>SUMIFS(BKE!$F:$F,BKE!$C:$C,'nguyen vat lieu kho'!$A:$A,BKE!$B:$B,'nguyen vat lieu kho'!AB$3)</f>
        <v>0</v>
      </c>
      <c r="AC65" s="186">
        <f>SUMIFS(BKE!$F:$F,BKE!$C:$C,'nguyen vat lieu kho'!$A:$A,BKE!$B:$B,'nguyen vat lieu kho'!AC$3)</f>
        <v>0</v>
      </c>
      <c r="AD65" s="186">
        <f>SUMIFS(BKE!$F:$F,BKE!$C:$C,'nguyen vat lieu kho'!$A:$A,BKE!$B:$B,'nguyen vat lieu kho'!AD$3)</f>
        <v>0</v>
      </c>
      <c r="AE65" s="186">
        <f>SUMIFS(BKE!$F:$F,BKE!$C:$C,'nguyen vat lieu kho'!$A:$A,BKE!$B:$B,'nguyen vat lieu kho'!AE$3)</f>
        <v>0</v>
      </c>
      <c r="AF65" s="186">
        <f>SUMIFS(BKE!$F:$F,BKE!$C:$C,'nguyen vat lieu kho'!$A:$A,BKE!$B:$B,'nguyen vat lieu kho'!AF$3)</f>
        <v>0</v>
      </c>
      <c r="AG65" s="186">
        <f>SUMIFS(BKE!$F:$F,BKE!$C:$C,'nguyen vat lieu kho'!$A:$A,BKE!$B:$B,'nguyen vat lieu kho'!AG$3)</f>
        <v>0</v>
      </c>
      <c r="AH65" s="186">
        <f>SUMIFS(BKE!$F:$F,BKE!$C:$C,'nguyen vat lieu kho'!$A:$A,BKE!$B:$B,'nguyen vat lieu kho'!AH$3)</f>
        <v>0</v>
      </c>
      <c r="AI65" s="186">
        <f>SUMIFS(BKE!$F:$F,BKE!$C:$C,'nguyen vat lieu kho'!$A:$A,BKE!$B:$B,'nguyen vat lieu kho'!AI$3)</f>
        <v>0</v>
      </c>
      <c r="AJ65" s="186">
        <f>SUMIFS(BKE!$F:$F,BKE!$C:$C,'nguyen vat lieu kho'!$A:$A,BKE!$B:$B,'nguyen vat lieu kho'!AJ$3)</f>
        <v>0</v>
      </c>
      <c r="AK65" s="186">
        <f>SUMIFS(BKE!$F:$F,BKE!$C:$C,'nguyen vat lieu kho'!$A:$A,BKE!$B:$B,'nguyen vat lieu kho'!AK$3)</f>
        <v>0</v>
      </c>
      <c r="AL65" s="186">
        <f>SUMIFS(BKE!$F:$F,BKE!$C:$C,'nguyen vat lieu kho'!$A:$A,BKE!$B:$B,'nguyen vat lieu kho'!AL$3)</f>
        <v>0</v>
      </c>
      <c r="AM65" s="186">
        <f>SUMIFS(BKE!$F:$F,BKE!$C:$C,'nguyen vat lieu kho'!$A:$A,BKE!$B:$B,'nguyen vat lieu kho'!AM$3)</f>
        <v>0</v>
      </c>
      <c r="AN65" s="186">
        <f>SUMIFS(BKE!$F:$F,BKE!$C:$C,'nguyen vat lieu kho'!$A:$A,BKE!$B:$B,'nguyen vat lieu kho'!AN$3)</f>
        <v>0</v>
      </c>
      <c r="AO65" s="186">
        <f>SUMIFS(BKE!$F:$F,BKE!$C:$C,'nguyen vat lieu kho'!$A:$A,BKE!$B:$B,'nguyen vat lieu kho'!AO$3)</f>
        <v>0</v>
      </c>
      <c r="AP65" s="186">
        <f>SUMIFS(BKE!$F:$F,BKE!$C:$C,'nguyen vat lieu kho'!$A:$A,BKE!$B:$B,'nguyen vat lieu kho'!AP$3)</f>
        <v>0</v>
      </c>
      <c r="AQ65" s="186">
        <f>SUMIFS(BKE!$F:$F,BKE!$C:$C,'nguyen vat lieu kho'!$A:$A,BKE!$B:$B,'nguyen vat lieu kho'!AQ$3)</f>
        <v>0</v>
      </c>
    </row>
    <row r="66" spans="1:43" s="120" customFormat="1" ht="25.5" customHeight="1">
      <c r="A66" s="6" t="s">
        <v>102</v>
      </c>
      <c r="B66" s="131" t="s">
        <v>103</v>
      </c>
      <c r="C66" s="124" t="s">
        <v>4</v>
      </c>
      <c r="D66" s="125">
        <f>VLOOKUP(A66,BKE!C495:H886,5,0)</f>
        <v>140000</v>
      </c>
      <c r="E66" s="130">
        <v>0</v>
      </c>
      <c r="F66" s="126">
        <f t="shared" si="2"/>
        <v>0</v>
      </c>
      <c r="G66" s="127">
        <f t="shared" si="7"/>
        <v>4</v>
      </c>
      <c r="H66" s="128">
        <f t="shared" si="8"/>
        <v>560000</v>
      </c>
      <c r="I66" s="129">
        <f t="shared" si="5"/>
        <v>1</v>
      </c>
      <c r="J66" s="129">
        <f t="shared" si="6"/>
        <v>140000</v>
      </c>
      <c r="K66" s="130">
        <v>3</v>
      </c>
      <c r="L66" s="124">
        <f t="shared" si="1"/>
        <v>420000</v>
      </c>
      <c r="M66" s="186">
        <f>SUMIFS(BKE!$F:$F,BKE!$C:$C,'nguyen vat lieu kho'!$A:$A,BKE!$B:$B,'nguyen vat lieu kho'!M$3)</f>
        <v>1</v>
      </c>
      <c r="N66" s="186">
        <f>SUMIFS(BKE!$F:$F,BKE!$C:$C,'nguyen vat lieu kho'!$A:$A,BKE!$B:$B,'nguyen vat lieu kho'!N$3)</f>
        <v>0</v>
      </c>
      <c r="O66" s="186">
        <f>SUMIFS(BKE!$F:$F,BKE!$C:$C,'nguyen vat lieu kho'!$A:$A,BKE!$B:$B,'nguyen vat lieu kho'!O$3)</f>
        <v>0</v>
      </c>
      <c r="P66" s="186">
        <f>SUMIFS(BKE!$F:$F,BKE!$C:$C,'nguyen vat lieu kho'!$A:$A,BKE!$B:$B,'nguyen vat lieu kho'!P$3)</f>
        <v>0</v>
      </c>
      <c r="Q66" s="186">
        <f>SUMIFS(BKE!$F:$F,BKE!$C:$C,'nguyen vat lieu kho'!$A:$A,BKE!$B:$B,'nguyen vat lieu kho'!Q$3)</f>
        <v>0</v>
      </c>
      <c r="R66" s="186">
        <f>SUMIFS(BKE!$F:$F,BKE!$C:$C,'nguyen vat lieu kho'!$A:$A,BKE!$B:$B,'nguyen vat lieu kho'!R$3)</f>
        <v>0</v>
      </c>
      <c r="S66" s="186">
        <f>SUMIFS(BKE!$F:$F,BKE!$C:$C,'nguyen vat lieu kho'!$A:$A,BKE!$B:$B,'nguyen vat lieu kho'!S$3)</f>
        <v>0</v>
      </c>
      <c r="T66" s="186">
        <f>SUMIFS(BKE!$F:$F,BKE!$C:$C,'nguyen vat lieu kho'!$A:$A,BKE!$B:$B,'nguyen vat lieu kho'!T$3)</f>
        <v>1</v>
      </c>
      <c r="U66" s="186">
        <f>SUMIFS(BKE!$F:$F,BKE!$C:$C,'nguyen vat lieu kho'!$A:$A,BKE!$B:$B,'nguyen vat lieu kho'!U$3)</f>
        <v>0</v>
      </c>
      <c r="V66" s="186">
        <f>SUMIFS(BKE!$F:$F,BKE!$C:$C,'nguyen vat lieu kho'!$A:$A,BKE!$B:$B,'nguyen vat lieu kho'!V$3)</f>
        <v>0</v>
      </c>
      <c r="W66" s="186">
        <f>SUMIFS(BKE!$F:$F,BKE!$C:$C,'nguyen vat lieu kho'!$A:$A,BKE!$B:$B,'nguyen vat lieu kho'!W$3)</f>
        <v>0</v>
      </c>
      <c r="X66" s="186">
        <f>SUMIFS(BKE!$F:$F,BKE!$C:$C,'nguyen vat lieu kho'!$A:$A,BKE!$B:$B,'nguyen vat lieu kho'!X$3)</f>
        <v>0</v>
      </c>
      <c r="Y66" s="186">
        <f>SUMIFS(BKE!$F:$F,BKE!$C:$C,'nguyen vat lieu kho'!$A:$A,BKE!$B:$B,'nguyen vat lieu kho'!Y$3)</f>
        <v>0</v>
      </c>
      <c r="Z66" s="186">
        <f>SUMIFS(BKE!$F:$F,BKE!$C:$C,'nguyen vat lieu kho'!$A:$A,BKE!$B:$B,'nguyen vat lieu kho'!Z$3)</f>
        <v>0</v>
      </c>
      <c r="AA66" s="186">
        <f>SUMIFS(BKE!$F:$F,BKE!$C:$C,'nguyen vat lieu kho'!$A:$A,BKE!$B:$B,'nguyen vat lieu kho'!AA$3)</f>
        <v>0</v>
      </c>
      <c r="AB66" s="186">
        <f>SUMIFS(BKE!$F:$F,BKE!$C:$C,'nguyen vat lieu kho'!$A:$A,BKE!$B:$B,'nguyen vat lieu kho'!AB$3)</f>
        <v>0</v>
      </c>
      <c r="AC66" s="186">
        <f>SUMIFS(BKE!$F:$F,BKE!$C:$C,'nguyen vat lieu kho'!$A:$A,BKE!$B:$B,'nguyen vat lieu kho'!AC$3)</f>
        <v>0</v>
      </c>
      <c r="AD66" s="186">
        <f>SUMIFS(BKE!$F:$F,BKE!$C:$C,'nguyen vat lieu kho'!$A:$A,BKE!$B:$B,'nguyen vat lieu kho'!AD$3)</f>
        <v>0</v>
      </c>
      <c r="AE66" s="186">
        <f>SUMIFS(BKE!$F:$F,BKE!$C:$C,'nguyen vat lieu kho'!$A:$A,BKE!$B:$B,'nguyen vat lieu kho'!AE$3)</f>
        <v>0</v>
      </c>
      <c r="AF66" s="186">
        <f>SUMIFS(BKE!$F:$F,BKE!$C:$C,'nguyen vat lieu kho'!$A:$A,BKE!$B:$B,'nguyen vat lieu kho'!AF$3)</f>
        <v>0</v>
      </c>
      <c r="AG66" s="186">
        <f>SUMIFS(BKE!$F:$F,BKE!$C:$C,'nguyen vat lieu kho'!$A:$A,BKE!$B:$B,'nguyen vat lieu kho'!AG$3)</f>
        <v>0</v>
      </c>
      <c r="AH66" s="186">
        <f>SUMIFS(BKE!$F:$F,BKE!$C:$C,'nguyen vat lieu kho'!$A:$A,BKE!$B:$B,'nguyen vat lieu kho'!AH$3)</f>
        <v>1</v>
      </c>
      <c r="AI66" s="186">
        <f>SUMIFS(BKE!$F:$F,BKE!$C:$C,'nguyen vat lieu kho'!$A:$A,BKE!$B:$B,'nguyen vat lieu kho'!AI$3)</f>
        <v>0</v>
      </c>
      <c r="AJ66" s="186">
        <f>SUMIFS(BKE!$F:$F,BKE!$C:$C,'nguyen vat lieu kho'!$A:$A,BKE!$B:$B,'nguyen vat lieu kho'!AJ$3)</f>
        <v>0</v>
      </c>
      <c r="AK66" s="186">
        <f>SUMIFS(BKE!$F:$F,BKE!$C:$C,'nguyen vat lieu kho'!$A:$A,BKE!$B:$B,'nguyen vat lieu kho'!AK$3)</f>
        <v>0</v>
      </c>
      <c r="AL66" s="186">
        <f>SUMIFS(BKE!$F:$F,BKE!$C:$C,'nguyen vat lieu kho'!$A:$A,BKE!$B:$B,'nguyen vat lieu kho'!AL$3)</f>
        <v>0</v>
      </c>
      <c r="AM66" s="186">
        <f>SUMIFS(BKE!$F:$F,BKE!$C:$C,'nguyen vat lieu kho'!$A:$A,BKE!$B:$B,'nguyen vat lieu kho'!AM$3)</f>
        <v>0</v>
      </c>
      <c r="AN66" s="186">
        <f>SUMIFS(BKE!$F:$F,BKE!$C:$C,'nguyen vat lieu kho'!$A:$A,BKE!$B:$B,'nguyen vat lieu kho'!AN$3)</f>
        <v>0</v>
      </c>
      <c r="AO66" s="186">
        <f>SUMIFS(BKE!$F:$F,BKE!$C:$C,'nguyen vat lieu kho'!$A:$A,BKE!$B:$B,'nguyen vat lieu kho'!AO$3)</f>
        <v>1</v>
      </c>
      <c r="AP66" s="186">
        <f>SUMIFS(BKE!$F:$F,BKE!$C:$C,'nguyen vat lieu kho'!$A:$A,BKE!$B:$B,'nguyen vat lieu kho'!AP$3)</f>
        <v>0</v>
      </c>
      <c r="AQ66" s="186">
        <f>SUMIFS(BKE!$F:$F,BKE!$C:$C,'nguyen vat lieu kho'!$A:$A,BKE!$B:$B,'nguyen vat lieu kho'!AQ$3)</f>
        <v>0</v>
      </c>
    </row>
    <row r="67" spans="1:43" s="120" customFormat="1" ht="25.5" customHeight="1">
      <c r="A67" s="6" t="s">
        <v>66</v>
      </c>
      <c r="B67" s="131" t="s">
        <v>6</v>
      </c>
      <c r="C67" s="124" t="s">
        <v>4</v>
      </c>
      <c r="D67" s="125">
        <f>VLOOKUP(A67,BKE!C496:H887,5,0)</f>
        <v>84999.5</v>
      </c>
      <c r="E67" s="130">
        <v>20</v>
      </c>
      <c r="F67" s="126">
        <f t="shared" si="2"/>
        <v>1699990</v>
      </c>
      <c r="G67" s="127">
        <f t="shared" si="7"/>
        <v>100</v>
      </c>
      <c r="H67" s="128">
        <f t="shared" si="8"/>
        <v>8499950</v>
      </c>
      <c r="I67" s="129">
        <f t="shared" si="5"/>
        <v>64</v>
      </c>
      <c r="J67" s="129">
        <f t="shared" si="6"/>
        <v>5439968</v>
      </c>
      <c r="K67" s="130">
        <v>56</v>
      </c>
      <c r="L67" s="124">
        <f t="shared" si="1"/>
        <v>4759972</v>
      </c>
      <c r="M67" s="186">
        <f>SUMIFS(BKE!$F:$F,BKE!$C:$C,'nguyen vat lieu kho'!$A:$A,BKE!$B:$B,'nguyen vat lieu kho'!M$3)</f>
        <v>25</v>
      </c>
      <c r="N67" s="186">
        <f>SUMIFS(BKE!$F:$F,BKE!$C:$C,'nguyen vat lieu kho'!$A:$A,BKE!$B:$B,'nguyen vat lieu kho'!N$3)</f>
        <v>0</v>
      </c>
      <c r="O67" s="186">
        <f>SUMIFS(BKE!$F:$F,BKE!$C:$C,'nguyen vat lieu kho'!$A:$A,BKE!$B:$B,'nguyen vat lieu kho'!O$3)</f>
        <v>0</v>
      </c>
      <c r="P67" s="186">
        <f>SUMIFS(BKE!$F:$F,BKE!$C:$C,'nguyen vat lieu kho'!$A:$A,BKE!$B:$B,'nguyen vat lieu kho'!P$3)</f>
        <v>0</v>
      </c>
      <c r="Q67" s="186">
        <f>SUMIFS(BKE!$F:$F,BKE!$C:$C,'nguyen vat lieu kho'!$A:$A,BKE!$B:$B,'nguyen vat lieu kho'!Q$3)</f>
        <v>0</v>
      </c>
      <c r="R67" s="186">
        <f>SUMIFS(BKE!$F:$F,BKE!$C:$C,'nguyen vat lieu kho'!$A:$A,BKE!$B:$B,'nguyen vat lieu kho'!R$3)</f>
        <v>0</v>
      </c>
      <c r="S67" s="186">
        <f>SUMIFS(BKE!$F:$F,BKE!$C:$C,'nguyen vat lieu kho'!$A:$A,BKE!$B:$B,'nguyen vat lieu kho'!S$3)</f>
        <v>0</v>
      </c>
      <c r="T67" s="186">
        <f>SUMIFS(BKE!$F:$F,BKE!$C:$C,'nguyen vat lieu kho'!$A:$A,BKE!$B:$B,'nguyen vat lieu kho'!T$3)</f>
        <v>25</v>
      </c>
      <c r="U67" s="186">
        <f>SUMIFS(BKE!$F:$F,BKE!$C:$C,'nguyen vat lieu kho'!$A:$A,BKE!$B:$B,'nguyen vat lieu kho'!U$3)</f>
        <v>0</v>
      </c>
      <c r="V67" s="186">
        <f>SUMIFS(BKE!$F:$F,BKE!$C:$C,'nguyen vat lieu kho'!$A:$A,BKE!$B:$B,'nguyen vat lieu kho'!V$3)</f>
        <v>0</v>
      </c>
      <c r="W67" s="186">
        <f>SUMIFS(BKE!$F:$F,BKE!$C:$C,'nguyen vat lieu kho'!$A:$A,BKE!$B:$B,'nguyen vat lieu kho'!W$3)</f>
        <v>0</v>
      </c>
      <c r="X67" s="186">
        <f>SUMIFS(BKE!$F:$F,BKE!$C:$C,'nguyen vat lieu kho'!$A:$A,BKE!$B:$B,'nguyen vat lieu kho'!X$3)</f>
        <v>0</v>
      </c>
      <c r="Y67" s="186">
        <f>SUMIFS(BKE!$F:$F,BKE!$C:$C,'nguyen vat lieu kho'!$A:$A,BKE!$B:$B,'nguyen vat lieu kho'!Y$3)</f>
        <v>0</v>
      </c>
      <c r="Z67" s="186">
        <f>SUMIFS(BKE!$F:$F,BKE!$C:$C,'nguyen vat lieu kho'!$A:$A,BKE!$B:$B,'nguyen vat lieu kho'!Z$3)</f>
        <v>0</v>
      </c>
      <c r="AA67" s="186">
        <f>SUMIFS(BKE!$F:$F,BKE!$C:$C,'nguyen vat lieu kho'!$A:$A,BKE!$B:$B,'nguyen vat lieu kho'!AA$3)</f>
        <v>0</v>
      </c>
      <c r="AB67" s="186">
        <f>SUMIFS(BKE!$F:$F,BKE!$C:$C,'nguyen vat lieu kho'!$A:$A,BKE!$B:$B,'nguyen vat lieu kho'!AB$3)</f>
        <v>0</v>
      </c>
      <c r="AC67" s="186">
        <f>SUMIFS(BKE!$F:$F,BKE!$C:$C,'nguyen vat lieu kho'!$A:$A,BKE!$B:$B,'nguyen vat lieu kho'!AC$3)</f>
        <v>0</v>
      </c>
      <c r="AD67" s="186">
        <f>SUMIFS(BKE!$F:$F,BKE!$C:$C,'nguyen vat lieu kho'!$A:$A,BKE!$B:$B,'nguyen vat lieu kho'!AD$3)</f>
        <v>0</v>
      </c>
      <c r="AE67" s="186">
        <f>SUMIFS(BKE!$F:$F,BKE!$C:$C,'nguyen vat lieu kho'!$A:$A,BKE!$B:$B,'nguyen vat lieu kho'!AE$3)</f>
        <v>0</v>
      </c>
      <c r="AF67" s="186">
        <f>SUMIFS(BKE!$F:$F,BKE!$C:$C,'nguyen vat lieu kho'!$A:$A,BKE!$B:$B,'nguyen vat lieu kho'!AF$3)</f>
        <v>0</v>
      </c>
      <c r="AG67" s="186">
        <f>SUMIFS(BKE!$F:$F,BKE!$C:$C,'nguyen vat lieu kho'!$A:$A,BKE!$B:$B,'nguyen vat lieu kho'!AG$3)</f>
        <v>0</v>
      </c>
      <c r="AH67" s="186">
        <f>SUMIFS(BKE!$F:$F,BKE!$C:$C,'nguyen vat lieu kho'!$A:$A,BKE!$B:$B,'nguyen vat lieu kho'!AH$3)</f>
        <v>25</v>
      </c>
      <c r="AI67" s="186">
        <f>SUMIFS(BKE!$F:$F,BKE!$C:$C,'nguyen vat lieu kho'!$A:$A,BKE!$B:$B,'nguyen vat lieu kho'!AI$3)</f>
        <v>0</v>
      </c>
      <c r="AJ67" s="186">
        <f>SUMIFS(BKE!$F:$F,BKE!$C:$C,'nguyen vat lieu kho'!$A:$A,BKE!$B:$B,'nguyen vat lieu kho'!AJ$3)</f>
        <v>0</v>
      </c>
      <c r="AK67" s="186">
        <f>SUMIFS(BKE!$F:$F,BKE!$C:$C,'nguyen vat lieu kho'!$A:$A,BKE!$B:$B,'nguyen vat lieu kho'!AK$3)</f>
        <v>0</v>
      </c>
      <c r="AL67" s="186">
        <f>SUMIFS(BKE!$F:$F,BKE!$C:$C,'nguyen vat lieu kho'!$A:$A,BKE!$B:$B,'nguyen vat lieu kho'!AL$3)</f>
        <v>0</v>
      </c>
      <c r="AM67" s="186">
        <f>SUMIFS(BKE!$F:$F,BKE!$C:$C,'nguyen vat lieu kho'!$A:$A,BKE!$B:$B,'nguyen vat lieu kho'!AM$3)</f>
        <v>0</v>
      </c>
      <c r="AN67" s="186">
        <f>SUMIFS(BKE!$F:$F,BKE!$C:$C,'nguyen vat lieu kho'!$A:$A,BKE!$B:$B,'nguyen vat lieu kho'!AN$3)</f>
        <v>0</v>
      </c>
      <c r="AO67" s="186">
        <f>SUMIFS(BKE!$F:$F,BKE!$C:$C,'nguyen vat lieu kho'!$A:$A,BKE!$B:$B,'nguyen vat lieu kho'!AO$3)</f>
        <v>25</v>
      </c>
      <c r="AP67" s="186">
        <f>SUMIFS(BKE!$F:$F,BKE!$C:$C,'nguyen vat lieu kho'!$A:$A,BKE!$B:$B,'nguyen vat lieu kho'!AP$3)</f>
        <v>0</v>
      </c>
      <c r="AQ67" s="186">
        <f>SUMIFS(BKE!$F:$F,BKE!$C:$C,'nguyen vat lieu kho'!$A:$A,BKE!$B:$B,'nguyen vat lieu kho'!AQ$3)</f>
        <v>0</v>
      </c>
    </row>
    <row r="68" spans="1:43" s="120" customFormat="1" ht="25.5" customHeight="1">
      <c r="A68" s="6" t="s">
        <v>67</v>
      </c>
      <c r="B68" s="131" t="s">
        <v>68</v>
      </c>
      <c r="C68" s="124" t="s">
        <v>4</v>
      </c>
      <c r="D68" s="125">
        <f>VLOOKUP(A68,BKE!C497:H888,5,0)</f>
        <v>75000</v>
      </c>
      <c r="E68" s="130">
        <v>1</v>
      </c>
      <c r="F68" s="126">
        <f t="shared" si="2"/>
        <v>75000</v>
      </c>
      <c r="G68" s="127">
        <f t="shared" si="7"/>
        <v>2</v>
      </c>
      <c r="H68" s="128">
        <f t="shared" si="8"/>
        <v>150000</v>
      </c>
      <c r="I68" s="129">
        <f t="shared" si="5"/>
        <v>1</v>
      </c>
      <c r="J68" s="129">
        <f t="shared" si="6"/>
        <v>75000</v>
      </c>
      <c r="K68" s="130">
        <v>2</v>
      </c>
      <c r="L68" s="124">
        <f t="shared" si="1"/>
        <v>150000</v>
      </c>
      <c r="M68" s="186">
        <f>SUMIFS(BKE!$F:$F,BKE!$C:$C,'nguyen vat lieu kho'!$A:$A,BKE!$B:$B,'nguyen vat lieu kho'!M$3)</f>
        <v>0</v>
      </c>
      <c r="N68" s="186">
        <f>SUMIFS(BKE!$F:$F,BKE!$C:$C,'nguyen vat lieu kho'!$A:$A,BKE!$B:$B,'nguyen vat lieu kho'!N$3)</f>
        <v>0</v>
      </c>
      <c r="O68" s="186">
        <f>SUMIFS(BKE!$F:$F,BKE!$C:$C,'nguyen vat lieu kho'!$A:$A,BKE!$B:$B,'nguyen vat lieu kho'!O$3)</f>
        <v>0</v>
      </c>
      <c r="P68" s="186">
        <f>SUMIFS(BKE!$F:$F,BKE!$C:$C,'nguyen vat lieu kho'!$A:$A,BKE!$B:$B,'nguyen vat lieu kho'!P$3)</f>
        <v>0</v>
      </c>
      <c r="Q68" s="186">
        <f>SUMIFS(BKE!$F:$F,BKE!$C:$C,'nguyen vat lieu kho'!$A:$A,BKE!$B:$B,'nguyen vat lieu kho'!Q$3)</f>
        <v>0</v>
      </c>
      <c r="R68" s="186">
        <f>SUMIFS(BKE!$F:$F,BKE!$C:$C,'nguyen vat lieu kho'!$A:$A,BKE!$B:$B,'nguyen vat lieu kho'!R$3)</f>
        <v>0</v>
      </c>
      <c r="S68" s="186">
        <f>SUMIFS(BKE!$F:$F,BKE!$C:$C,'nguyen vat lieu kho'!$A:$A,BKE!$B:$B,'nguyen vat lieu kho'!S$3)</f>
        <v>0</v>
      </c>
      <c r="T68" s="186">
        <f>SUMIFS(BKE!$F:$F,BKE!$C:$C,'nguyen vat lieu kho'!$A:$A,BKE!$B:$B,'nguyen vat lieu kho'!T$3)</f>
        <v>1</v>
      </c>
      <c r="U68" s="186">
        <f>SUMIFS(BKE!$F:$F,BKE!$C:$C,'nguyen vat lieu kho'!$A:$A,BKE!$B:$B,'nguyen vat lieu kho'!U$3)</f>
        <v>0</v>
      </c>
      <c r="V68" s="186">
        <f>SUMIFS(BKE!$F:$F,BKE!$C:$C,'nguyen vat lieu kho'!$A:$A,BKE!$B:$B,'nguyen vat lieu kho'!V$3)</f>
        <v>0</v>
      </c>
      <c r="W68" s="186">
        <f>SUMIFS(BKE!$F:$F,BKE!$C:$C,'nguyen vat lieu kho'!$A:$A,BKE!$B:$B,'nguyen vat lieu kho'!W$3)</f>
        <v>0</v>
      </c>
      <c r="X68" s="186">
        <f>SUMIFS(BKE!$F:$F,BKE!$C:$C,'nguyen vat lieu kho'!$A:$A,BKE!$B:$B,'nguyen vat lieu kho'!X$3)</f>
        <v>0</v>
      </c>
      <c r="Y68" s="186">
        <f>SUMIFS(BKE!$F:$F,BKE!$C:$C,'nguyen vat lieu kho'!$A:$A,BKE!$B:$B,'nguyen vat lieu kho'!Y$3)</f>
        <v>0</v>
      </c>
      <c r="Z68" s="186">
        <f>SUMIFS(BKE!$F:$F,BKE!$C:$C,'nguyen vat lieu kho'!$A:$A,BKE!$B:$B,'nguyen vat lieu kho'!Z$3)</f>
        <v>0</v>
      </c>
      <c r="AA68" s="186">
        <f>SUMIFS(BKE!$F:$F,BKE!$C:$C,'nguyen vat lieu kho'!$A:$A,BKE!$B:$B,'nguyen vat lieu kho'!AA$3)</f>
        <v>1</v>
      </c>
      <c r="AB68" s="186">
        <f>SUMIFS(BKE!$F:$F,BKE!$C:$C,'nguyen vat lieu kho'!$A:$A,BKE!$B:$B,'nguyen vat lieu kho'!AB$3)</f>
        <v>0</v>
      </c>
      <c r="AC68" s="186">
        <f>SUMIFS(BKE!$F:$F,BKE!$C:$C,'nguyen vat lieu kho'!$A:$A,BKE!$B:$B,'nguyen vat lieu kho'!AC$3)</f>
        <v>0</v>
      </c>
      <c r="AD68" s="186">
        <f>SUMIFS(BKE!$F:$F,BKE!$C:$C,'nguyen vat lieu kho'!$A:$A,BKE!$B:$B,'nguyen vat lieu kho'!AD$3)</f>
        <v>0</v>
      </c>
      <c r="AE68" s="186">
        <f>SUMIFS(BKE!$F:$F,BKE!$C:$C,'nguyen vat lieu kho'!$A:$A,BKE!$B:$B,'nguyen vat lieu kho'!AE$3)</f>
        <v>0</v>
      </c>
      <c r="AF68" s="186">
        <f>SUMIFS(BKE!$F:$F,BKE!$C:$C,'nguyen vat lieu kho'!$A:$A,BKE!$B:$B,'nguyen vat lieu kho'!AF$3)</f>
        <v>0</v>
      </c>
      <c r="AG68" s="186">
        <f>SUMIFS(BKE!$F:$F,BKE!$C:$C,'nguyen vat lieu kho'!$A:$A,BKE!$B:$B,'nguyen vat lieu kho'!AG$3)</f>
        <v>0</v>
      </c>
      <c r="AH68" s="186">
        <f>SUMIFS(BKE!$F:$F,BKE!$C:$C,'nguyen vat lieu kho'!$A:$A,BKE!$B:$B,'nguyen vat lieu kho'!AH$3)</f>
        <v>0</v>
      </c>
      <c r="AI68" s="186">
        <f>SUMIFS(BKE!$F:$F,BKE!$C:$C,'nguyen vat lieu kho'!$A:$A,BKE!$B:$B,'nguyen vat lieu kho'!AI$3)</f>
        <v>0</v>
      </c>
      <c r="AJ68" s="186">
        <f>SUMIFS(BKE!$F:$F,BKE!$C:$C,'nguyen vat lieu kho'!$A:$A,BKE!$B:$B,'nguyen vat lieu kho'!AJ$3)</f>
        <v>0</v>
      </c>
      <c r="AK68" s="186">
        <f>SUMIFS(BKE!$F:$F,BKE!$C:$C,'nguyen vat lieu kho'!$A:$A,BKE!$B:$B,'nguyen vat lieu kho'!AK$3)</f>
        <v>0</v>
      </c>
      <c r="AL68" s="186">
        <f>SUMIFS(BKE!$F:$F,BKE!$C:$C,'nguyen vat lieu kho'!$A:$A,BKE!$B:$B,'nguyen vat lieu kho'!AL$3)</f>
        <v>0</v>
      </c>
      <c r="AM68" s="186">
        <f>SUMIFS(BKE!$F:$F,BKE!$C:$C,'nguyen vat lieu kho'!$A:$A,BKE!$B:$B,'nguyen vat lieu kho'!AM$3)</f>
        <v>0</v>
      </c>
      <c r="AN68" s="186">
        <f>SUMIFS(BKE!$F:$F,BKE!$C:$C,'nguyen vat lieu kho'!$A:$A,BKE!$B:$B,'nguyen vat lieu kho'!AN$3)</f>
        <v>0</v>
      </c>
      <c r="AO68" s="186">
        <f>SUMIFS(BKE!$F:$F,BKE!$C:$C,'nguyen vat lieu kho'!$A:$A,BKE!$B:$B,'nguyen vat lieu kho'!AO$3)</f>
        <v>0</v>
      </c>
      <c r="AP68" s="186">
        <f>SUMIFS(BKE!$F:$F,BKE!$C:$C,'nguyen vat lieu kho'!$A:$A,BKE!$B:$B,'nguyen vat lieu kho'!AP$3)</f>
        <v>0</v>
      </c>
      <c r="AQ68" s="186">
        <f>SUMIFS(BKE!$F:$F,BKE!$C:$C,'nguyen vat lieu kho'!$A:$A,BKE!$B:$B,'nguyen vat lieu kho'!AQ$3)</f>
        <v>0</v>
      </c>
    </row>
    <row r="69" spans="1:43" s="120" customFormat="1" ht="25.5" customHeight="1">
      <c r="A69" s="6" t="s">
        <v>69</v>
      </c>
      <c r="B69" s="131" t="s">
        <v>70</v>
      </c>
      <c r="C69" s="124" t="s">
        <v>8</v>
      </c>
      <c r="D69" s="125"/>
      <c r="E69" s="130">
        <v>0</v>
      </c>
      <c r="F69" s="126">
        <f t="shared" si="2"/>
        <v>0</v>
      </c>
      <c r="G69" s="127">
        <f t="shared" si="7"/>
        <v>0</v>
      </c>
      <c r="H69" s="128">
        <f t="shared" si="8"/>
        <v>0</v>
      </c>
      <c r="I69" s="129">
        <f t="shared" si="5"/>
        <v>0</v>
      </c>
      <c r="J69" s="129">
        <f t="shared" si="6"/>
        <v>0</v>
      </c>
      <c r="K69" s="130"/>
      <c r="L69" s="124">
        <f t="shared" si="1"/>
        <v>0</v>
      </c>
      <c r="M69" s="186">
        <f>SUMIFS(BKE!$F:$F,BKE!$C:$C,'nguyen vat lieu kho'!$A:$A,BKE!$B:$B,'nguyen vat lieu kho'!M$3)</f>
        <v>0</v>
      </c>
      <c r="N69" s="186">
        <f>SUMIFS(BKE!$F:$F,BKE!$C:$C,'nguyen vat lieu kho'!$A:$A,BKE!$B:$B,'nguyen vat lieu kho'!N$3)</f>
        <v>0</v>
      </c>
      <c r="O69" s="186">
        <f>SUMIFS(BKE!$F:$F,BKE!$C:$C,'nguyen vat lieu kho'!$A:$A,BKE!$B:$B,'nguyen vat lieu kho'!O$3)</f>
        <v>0</v>
      </c>
      <c r="P69" s="186">
        <f>SUMIFS(BKE!$F:$F,BKE!$C:$C,'nguyen vat lieu kho'!$A:$A,BKE!$B:$B,'nguyen vat lieu kho'!P$3)</f>
        <v>0</v>
      </c>
      <c r="Q69" s="186">
        <f>SUMIFS(BKE!$F:$F,BKE!$C:$C,'nguyen vat lieu kho'!$A:$A,BKE!$B:$B,'nguyen vat lieu kho'!Q$3)</f>
        <v>0</v>
      </c>
      <c r="R69" s="186">
        <f>SUMIFS(BKE!$F:$F,BKE!$C:$C,'nguyen vat lieu kho'!$A:$A,BKE!$B:$B,'nguyen vat lieu kho'!R$3)</f>
        <v>0</v>
      </c>
      <c r="S69" s="186">
        <f>SUMIFS(BKE!$F:$F,BKE!$C:$C,'nguyen vat lieu kho'!$A:$A,BKE!$B:$B,'nguyen vat lieu kho'!S$3)</f>
        <v>0</v>
      </c>
      <c r="T69" s="186">
        <f>SUMIFS(BKE!$F:$F,BKE!$C:$C,'nguyen vat lieu kho'!$A:$A,BKE!$B:$B,'nguyen vat lieu kho'!T$3)</f>
        <v>0</v>
      </c>
      <c r="U69" s="186">
        <f>SUMIFS(BKE!$F:$F,BKE!$C:$C,'nguyen vat lieu kho'!$A:$A,BKE!$B:$B,'nguyen vat lieu kho'!U$3)</f>
        <v>0</v>
      </c>
      <c r="V69" s="186">
        <f>SUMIFS(BKE!$F:$F,BKE!$C:$C,'nguyen vat lieu kho'!$A:$A,BKE!$B:$B,'nguyen vat lieu kho'!V$3)</f>
        <v>0</v>
      </c>
      <c r="W69" s="186">
        <f>SUMIFS(BKE!$F:$F,BKE!$C:$C,'nguyen vat lieu kho'!$A:$A,BKE!$B:$B,'nguyen vat lieu kho'!W$3)</f>
        <v>0</v>
      </c>
      <c r="X69" s="186">
        <f>SUMIFS(BKE!$F:$F,BKE!$C:$C,'nguyen vat lieu kho'!$A:$A,BKE!$B:$B,'nguyen vat lieu kho'!X$3)</f>
        <v>0</v>
      </c>
      <c r="Y69" s="186">
        <f>SUMIFS(BKE!$F:$F,BKE!$C:$C,'nguyen vat lieu kho'!$A:$A,BKE!$B:$B,'nguyen vat lieu kho'!Y$3)</f>
        <v>0</v>
      </c>
      <c r="Z69" s="186">
        <f>SUMIFS(BKE!$F:$F,BKE!$C:$C,'nguyen vat lieu kho'!$A:$A,BKE!$B:$B,'nguyen vat lieu kho'!Z$3)</f>
        <v>0</v>
      </c>
      <c r="AA69" s="186">
        <f>SUMIFS(BKE!$F:$F,BKE!$C:$C,'nguyen vat lieu kho'!$A:$A,BKE!$B:$B,'nguyen vat lieu kho'!AA$3)</f>
        <v>0</v>
      </c>
      <c r="AB69" s="186">
        <f>SUMIFS(BKE!$F:$F,BKE!$C:$C,'nguyen vat lieu kho'!$A:$A,BKE!$B:$B,'nguyen vat lieu kho'!AB$3)</f>
        <v>0</v>
      </c>
      <c r="AC69" s="186">
        <f>SUMIFS(BKE!$F:$F,BKE!$C:$C,'nguyen vat lieu kho'!$A:$A,BKE!$B:$B,'nguyen vat lieu kho'!AC$3)</f>
        <v>0</v>
      </c>
      <c r="AD69" s="186">
        <f>SUMIFS(BKE!$F:$F,BKE!$C:$C,'nguyen vat lieu kho'!$A:$A,BKE!$B:$B,'nguyen vat lieu kho'!AD$3)</f>
        <v>0</v>
      </c>
      <c r="AE69" s="186">
        <f>SUMIFS(BKE!$F:$F,BKE!$C:$C,'nguyen vat lieu kho'!$A:$A,BKE!$B:$B,'nguyen vat lieu kho'!AE$3)</f>
        <v>0</v>
      </c>
      <c r="AF69" s="186">
        <f>SUMIFS(BKE!$F:$F,BKE!$C:$C,'nguyen vat lieu kho'!$A:$A,BKE!$B:$B,'nguyen vat lieu kho'!AF$3)</f>
        <v>0</v>
      </c>
      <c r="AG69" s="186">
        <f>SUMIFS(BKE!$F:$F,BKE!$C:$C,'nguyen vat lieu kho'!$A:$A,BKE!$B:$B,'nguyen vat lieu kho'!AG$3)</f>
        <v>0</v>
      </c>
      <c r="AH69" s="186">
        <f>SUMIFS(BKE!$F:$F,BKE!$C:$C,'nguyen vat lieu kho'!$A:$A,BKE!$B:$B,'nguyen vat lieu kho'!AH$3)</f>
        <v>0</v>
      </c>
      <c r="AI69" s="186">
        <f>SUMIFS(BKE!$F:$F,BKE!$C:$C,'nguyen vat lieu kho'!$A:$A,BKE!$B:$B,'nguyen vat lieu kho'!AI$3)</f>
        <v>0</v>
      </c>
      <c r="AJ69" s="186">
        <f>SUMIFS(BKE!$F:$F,BKE!$C:$C,'nguyen vat lieu kho'!$A:$A,BKE!$B:$B,'nguyen vat lieu kho'!AJ$3)</f>
        <v>0</v>
      </c>
      <c r="AK69" s="186">
        <f>SUMIFS(BKE!$F:$F,BKE!$C:$C,'nguyen vat lieu kho'!$A:$A,BKE!$B:$B,'nguyen vat lieu kho'!AK$3)</f>
        <v>0</v>
      </c>
      <c r="AL69" s="186">
        <f>SUMIFS(BKE!$F:$F,BKE!$C:$C,'nguyen vat lieu kho'!$A:$A,BKE!$B:$B,'nguyen vat lieu kho'!AL$3)</f>
        <v>0</v>
      </c>
      <c r="AM69" s="186">
        <f>SUMIFS(BKE!$F:$F,BKE!$C:$C,'nguyen vat lieu kho'!$A:$A,BKE!$B:$B,'nguyen vat lieu kho'!AM$3)</f>
        <v>0</v>
      </c>
      <c r="AN69" s="186">
        <f>SUMIFS(BKE!$F:$F,BKE!$C:$C,'nguyen vat lieu kho'!$A:$A,BKE!$B:$B,'nguyen vat lieu kho'!AN$3)</f>
        <v>0</v>
      </c>
      <c r="AO69" s="186">
        <f>SUMIFS(BKE!$F:$F,BKE!$C:$C,'nguyen vat lieu kho'!$A:$A,BKE!$B:$B,'nguyen vat lieu kho'!AO$3)</f>
        <v>0</v>
      </c>
      <c r="AP69" s="186">
        <f>SUMIFS(BKE!$F:$F,BKE!$C:$C,'nguyen vat lieu kho'!$A:$A,BKE!$B:$B,'nguyen vat lieu kho'!AP$3)</f>
        <v>0</v>
      </c>
      <c r="AQ69" s="186">
        <f>SUMIFS(BKE!$F:$F,BKE!$C:$C,'nguyen vat lieu kho'!$A:$A,BKE!$B:$B,'nguyen vat lieu kho'!AQ$3)</f>
        <v>0</v>
      </c>
    </row>
    <row r="70" spans="1:43" s="120" customFormat="1" ht="25.5" customHeight="1">
      <c r="A70" s="6" t="s">
        <v>104</v>
      </c>
      <c r="B70" s="131" t="s">
        <v>105</v>
      </c>
      <c r="C70" s="124" t="s">
        <v>4</v>
      </c>
      <c r="D70" s="125">
        <f>VLOOKUP(A70,BKE!C499:H890,5,0)</f>
        <v>57272</v>
      </c>
      <c r="E70" s="130">
        <v>3</v>
      </c>
      <c r="F70" s="126">
        <f t="shared" ref="F70:F133" si="9">E70*D70</f>
        <v>171816</v>
      </c>
      <c r="G70" s="127">
        <f t="shared" si="7"/>
        <v>9</v>
      </c>
      <c r="H70" s="128">
        <f t="shared" si="8"/>
        <v>515448</v>
      </c>
      <c r="I70" s="129">
        <f t="shared" si="5"/>
        <v>9</v>
      </c>
      <c r="J70" s="129">
        <f t="shared" si="6"/>
        <v>515448</v>
      </c>
      <c r="K70" s="130">
        <v>3</v>
      </c>
      <c r="L70" s="124">
        <f t="shared" ref="L70:L134" si="10">K70*D70</f>
        <v>171816</v>
      </c>
      <c r="M70" s="186">
        <f>SUMIFS(BKE!$F:$F,BKE!$C:$C,'nguyen vat lieu kho'!$A:$A,BKE!$B:$B,'nguyen vat lieu kho'!M$3)</f>
        <v>3</v>
      </c>
      <c r="N70" s="186">
        <f>SUMIFS(BKE!$F:$F,BKE!$C:$C,'nguyen vat lieu kho'!$A:$A,BKE!$B:$B,'nguyen vat lieu kho'!N$3)</f>
        <v>0</v>
      </c>
      <c r="O70" s="186">
        <f>SUMIFS(BKE!$F:$F,BKE!$C:$C,'nguyen vat lieu kho'!$A:$A,BKE!$B:$B,'nguyen vat lieu kho'!O$3)</f>
        <v>0</v>
      </c>
      <c r="P70" s="186">
        <f>SUMIFS(BKE!$F:$F,BKE!$C:$C,'nguyen vat lieu kho'!$A:$A,BKE!$B:$B,'nguyen vat lieu kho'!P$3)</f>
        <v>0</v>
      </c>
      <c r="Q70" s="186">
        <f>SUMIFS(BKE!$F:$F,BKE!$C:$C,'nguyen vat lieu kho'!$A:$A,BKE!$B:$B,'nguyen vat lieu kho'!Q$3)</f>
        <v>0</v>
      </c>
      <c r="R70" s="186">
        <f>SUMIFS(BKE!$F:$F,BKE!$C:$C,'nguyen vat lieu kho'!$A:$A,BKE!$B:$B,'nguyen vat lieu kho'!R$3)</f>
        <v>0</v>
      </c>
      <c r="S70" s="186">
        <f>SUMIFS(BKE!$F:$F,BKE!$C:$C,'nguyen vat lieu kho'!$A:$A,BKE!$B:$B,'nguyen vat lieu kho'!S$3)</f>
        <v>0</v>
      </c>
      <c r="T70" s="186">
        <f>SUMIFS(BKE!$F:$F,BKE!$C:$C,'nguyen vat lieu kho'!$A:$A,BKE!$B:$B,'nguyen vat lieu kho'!T$3)</f>
        <v>0</v>
      </c>
      <c r="U70" s="186">
        <f>SUMIFS(BKE!$F:$F,BKE!$C:$C,'nguyen vat lieu kho'!$A:$A,BKE!$B:$B,'nguyen vat lieu kho'!U$3)</f>
        <v>0</v>
      </c>
      <c r="V70" s="186">
        <f>SUMIFS(BKE!$F:$F,BKE!$C:$C,'nguyen vat lieu kho'!$A:$A,BKE!$B:$B,'nguyen vat lieu kho'!V$3)</f>
        <v>0</v>
      </c>
      <c r="W70" s="186">
        <f>SUMIFS(BKE!$F:$F,BKE!$C:$C,'nguyen vat lieu kho'!$A:$A,BKE!$B:$B,'nguyen vat lieu kho'!W$3)</f>
        <v>0</v>
      </c>
      <c r="X70" s="186">
        <f>SUMIFS(BKE!$F:$F,BKE!$C:$C,'nguyen vat lieu kho'!$A:$A,BKE!$B:$B,'nguyen vat lieu kho'!X$3)</f>
        <v>0</v>
      </c>
      <c r="Y70" s="186">
        <f>SUMIFS(BKE!$F:$F,BKE!$C:$C,'nguyen vat lieu kho'!$A:$A,BKE!$B:$B,'nguyen vat lieu kho'!Y$3)</f>
        <v>0</v>
      </c>
      <c r="Z70" s="186">
        <f>SUMIFS(BKE!$F:$F,BKE!$C:$C,'nguyen vat lieu kho'!$A:$A,BKE!$B:$B,'nguyen vat lieu kho'!Z$3)</f>
        <v>0</v>
      </c>
      <c r="AA70" s="186">
        <f>SUMIFS(BKE!$F:$F,BKE!$C:$C,'nguyen vat lieu kho'!$A:$A,BKE!$B:$B,'nguyen vat lieu kho'!AA$3)</f>
        <v>3</v>
      </c>
      <c r="AB70" s="186">
        <f>SUMIFS(BKE!$F:$F,BKE!$C:$C,'nguyen vat lieu kho'!$A:$A,BKE!$B:$B,'nguyen vat lieu kho'!AB$3)</f>
        <v>0</v>
      </c>
      <c r="AC70" s="186">
        <f>SUMIFS(BKE!$F:$F,BKE!$C:$C,'nguyen vat lieu kho'!$A:$A,BKE!$B:$B,'nguyen vat lieu kho'!AC$3)</f>
        <v>0</v>
      </c>
      <c r="AD70" s="186">
        <f>SUMIFS(BKE!$F:$F,BKE!$C:$C,'nguyen vat lieu kho'!$A:$A,BKE!$B:$B,'nguyen vat lieu kho'!AD$3)</f>
        <v>0</v>
      </c>
      <c r="AE70" s="186">
        <f>SUMIFS(BKE!$F:$F,BKE!$C:$C,'nguyen vat lieu kho'!$A:$A,BKE!$B:$B,'nguyen vat lieu kho'!AE$3)</f>
        <v>0</v>
      </c>
      <c r="AF70" s="186">
        <f>SUMIFS(BKE!$F:$F,BKE!$C:$C,'nguyen vat lieu kho'!$A:$A,BKE!$B:$B,'nguyen vat lieu kho'!AF$3)</f>
        <v>0</v>
      </c>
      <c r="AG70" s="186">
        <f>SUMIFS(BKE!$F:$F,BKE!$C:$C,'nguyen vat lieu kho'!$A:$A,BKE!$B:$B,'nguyen vat lieu kho'!AG$3)</f>
        <v>0</v>
      </c>
      <c r="AH70" s="186">
        <f>SUMIFS(BKE!$F:$F,BKE!$C:$C,'nguyen vat lieu kho'!$A:$A,BKE!$B:$B,'nguyen vat lieu kho'!AH$3)</f>
        <v>0</v>
      </c>
      <c r="AI70" s="186">
        <f>SUMIFS(BKE!$F:$F,BKE!$C:$C,'nguyen vat lieu kho'!$A:$A,BKE!$B:$B,'nguyen vat lieu kho'!AI$3)</f>
        <v>0</v>
      </c>
      <c r="AJ70" s="186">
        <f>SUMIFS(BKE!$F:$F,BKE!$C:$C,'nguyen vat lieu kho'!$A:$A,BKE!$B:$B,'nguyen vat lieu kho'!AJ$3)</f>
        <v>0</v>
      </c>
      <c r="AK70" s="186">
        <f>SUMIFS(BKE!$F:$F,BKE!$C:$C,'nguyen vat lieu kho'!$A:$A,BKE!$B:$B,'nguyen vat lieu kho'!AK$3)</f>
        <v>0</v>
      </c>
      <c r="AL70" s="186">
        <f>SUMIFS(BKE!$F:$F,BKE!$C:$C,'nguyen vat lieu kho'!$A:$A,BKE!$B:$B,'nguyen vat lieu kho'!AL$3)</f>
        <v>0</v>
      </c>
      <c r="AM70" s="186">
        <f>SUMIFS(BKE!$F:$F,BKE!$C:$C,'nguyen vat lieu kho'!$A:$A,BKE!$B:$B,'nguyen vat lieu kho'!AM$3)</f>
        <v>0</v>
      </c>
      <c r="AN70" s="186">
        <f>SUMIFS(BKE!$F:$F,BKE!$C:$C,'nguyen vat lieu kho'!$A:$A,BKE!$B:$B,'nguyen vat lieu kho'!AN$3)</f>
        <v>0</v>
      </c>
      <c r="AO70" s="186">
        <f>SUMIFS(BKE!$F:$F,BKE!$C:$C,'nguyen vat lieu kho'!$A:$A,BKE!$B:$B,'nguyen vat lieu kho'!AO$3)</f>
        <v>3</v>
      </c>
      <c r="AP70" s="186">
        <f>SUMIFS(BKE!$F:$F,BKE!$C:$C,'nguyen vat lieu kho'!$A:$A,BKE!$B:$B,'nguyen vat lieu kho'!AP$3)</f>
        <v>0</v>
      </c>
      <c r="AQ70" s="186">
        <f>SUMIFS(BKE!$F:$F,BKE!$C:$C,'nguyen vat lieu kho'!$A:$A,BKE!$B:$B,'nguyen vat lieu kho'!AQ$3)</f>
        <v>0</v>
      </c>
    </row>
    <row r="71" spans="1:43" s="120" customFormat="1" ht="25.5" customHeight="1">
      <c r="A71" s="6" t="s">
        <v>106</v>
      </c>
      <c r="B71" s="131" t="s">
        <v>7</v>
      </c>
      <c r="C71" s="124" t="s">
        <v>4</v>
      </c>
      <c r="D71" s="125">
        <f>VLOOKUP(A71,BKE!C500:H891,5,0)</f>
        <v>37057.571428571428</v>
      </c>
      <c r="E71" s="130">
        <v>1</v>
      </c>
      <c r="F71" s="126">
        <f t="shared" si="9"/>
        <v>37057.571428571428</v>
      </c>
      <c r="G71" s="127">
        <f t="shared" si="7"/>
        <v>10.5</v>
      </c>
      <c r="H71" s="128">
        <f t="shared" si="8"/>
        <v>389104.5</v>
      </c>
      <c r="I71" s="129">
        <f t="shared" ref="I71:I134" si="11">E71+G71-K71</f>
        <v>9</v>
      </c>
      <c r="J71" s="129">
        <f t="shared" ref="J71:J134" si="12">F71+H71-L71</f>
        <v>333518.14285714284</v>
      </c>
      <c r="K71" s="130">
        <v>2.5</v>
      </c>
      <c r="L71" s="124">
        <f t="shared" si="10"/>
        <v>92643.928571428565</v>
      </c>
      <c r="M71" s="186">
        <f>SUMIFS(BKE!$F:$F,BKE!$C:$C,'nguyen vat lieu kho'!$A:$A,BKE!$B:$B,'nguyen vat lieu kho'!M$3)</f>
        <v>2.5</v>
      </c>
      <c r="N71" s="186">
        <f>SUMIFS(BKE!$F:$F,BKE!$C:$C,'nguyen vat lieu kho'!$A:$A,BKE!$B:$B,'nguyen vat lieu kho'!N$3)</f>
        <v>0</v>
      </c>
      <c r="O71" s="186">
        <f>SUMIFS(BKE!$F:$F,BKE!$C:$C,'nguyen vat lieu kho'!$A:$A,BKE!$B:$B,'nguyen vat lieu kho'!O$3)</f>
        <v>0</v>
      </c>
      <c r="P71" s="186">
        <f>SUMIFS(BKE!$F:$F,BKE!$C:$C,'nguyen vat lieu kho'!$A:$A,BKE!$B:$B,'nguyen vat lieu kho'!P$3)</f>
        <v>0</v>
      </c>
      <c r="Q71" s="186">
        <f>SUMIFS(BKE!$F:$F,BKE!$C:$C,'nguyen vat lieu kho'!$A:$A,BKE!$B:$B,'nguyen vat lieu kho'!Q$3)</f>
        <v>0</v>
      </c>
      <c r="R71" s="186">
        <f>SUMIFS(BKE!$F:$F,BKE!$C:$C,'nguyen vat lieu kho'!$A:$A,BKE!$B:$B,'nguyen vat lieu kho'!R$3)</f>
        <v>0</v>
      </c>
      <c r="S71" s="186">
        <f>SUMIFS(BKE!$F:$F,BKE!$C:$C,'nguyen vat lieu kho'!$A:$A,BKE!$B:$B,'nguyen vat lieu kho'!S$3)</f>
        <v>0</v>
      </c>
      <c r="T71" s="186">
        <f>SUMIFS(BKE!$F:$F,BKE!$C:$C,'nguyen vat lieu kho'!$A:$A,BKE!$B:$B,'nguyen vat lieu kho'!T$3)</f>
        <v>3</v>
      </c>
      <c r="U71" s="186">
        <f>SUMIFS(BKE!$F:$F,BKE!$C:$C,'nguyen vat lieu kho'!$A:$A,BKE!$B:$B,'nguyen vat lieu kho'!U$3)</f>
        <v>0</v>
      </c>
      <c r="V71" s="186">
        <f>SUMIFS(BKE!$F:$F,BKE!$C:$C,'nguyen vat lieu kho'!$A:$A,BKE!$B:$B,'nguyen vat lieu kho'!V$3)</f>
        <v>0</v>
      </c>
      <c r="W71" s="186">
        <f>SUMIFS(BKE!$F:$F,BKE!$C:$C,'nguyen vat lieu kho'!$A:$A,BKE!$B:$B,'nguyen vat lieu kho'!W$3)</f>
        <v>0</v>
      </c>
      <c r="X71" s="186">
        <f>SUMIFS(BKE!$F:$F,BKE!$C:$C,'nguyen vat lieu kho'!$A:$A,BKE!$B:$B,'nguyen vat lieu kho'!X$3)</f>
        <v>0</v>
      </c>
      <c r="Y71" s="186">
        <f>SUMIFS(BKE!$F:$F,BKE!$C:$C,'nguyen vat lieu kho'!$A:$A,BKE!$B:$B,'nguyen vat lieu kho'!Y$3)</f>
        <v>0</v>
      </c>
      <c r="Z71" s="186">
        <f>SUMIFS(BKE!$F:$F,BKE!$C:$C,'nguyen vat lieu kho'!$A:$A,BKE!$B:$B,'nguyen vat lieu kho'!Z$3)</f>
        <v>0</v>
      </c>
      <c r="AA71" s="186">
        <f>SUMIFS(BKE!$F:$F,BKE!$C:$C,'nguyen vat lieu kho'!$A:$A,BKE!$B:$B,'nguyen vat lieu kho'!AA$3)</f>
        <v>3</v>
      </c>
      <c r="AB71" s="186">
        <f>SUMIFS(BKE!$F:$F,BKE!$C:$C,'nguyen vat lieu kho'!$A:$A,BKE!$B:$B,'nguyen vat lieu kho'!AB$3)</f>
        <v>0</v>
      </c>
      <c r="AC71" s="186">
        <f>SUMIFS(BKE!$F:$F,BKE!$C:$C,'nguyen vat lieu kho'!$A:$A,BKE!$B:$B,'nguyen vat lieu kho'!AC$3)</f>
        <v>0</v>
      </c>
      <c r="AD71" s="186">
        <f>SUMIFS(BKE!$F:$F,BKE!$C:$C,'nguyen vat lieu kho'!$A:$A,BKE!$B:$B,'nguyen vat lieu kho'!AD$3)</f>
        <v>0</v>
      </c>
      <c r="AE71" s="186">
        <f>SUMIFS(BKE!$F:$F,BKE!$C:$C,'nguyen vat lieu kho'!$A:$A,BKE!$B:$B,'nguyen vat lieu kho'!AE$3)</f>
        <v>0</v>
      </c>
      <c r="AF71" s="186">
        <f>SUMIFS(BKE!$F:$F,BKE!$C:$C,'nguyen vat lieu kho'!$A:$A,BKE!$B:$B,'nguyen vat lieu kho'!AF$3)</f>
        <v>0</v>
      </c>
      <c r="AG71" s="186">
        <f>SUMIFS(BKE!$F:$F,BKE!$C:$C,'nguyen vat lieu kho'!$A:$A,BKE!$B:$B,'nguyen vat lieu kho'!AG$3)</f>
        <v>0</v>
      </c>
      <c r="AH71" s="186">
        <f>SUMIFS(BKE!$F:$F,BKE!$C:$C,'nguyen vat lieu kho'!$A:$A,BKE!$B:$B,'nguyen vat lieu kho'!AH$3)</f>
        <v>1</v>
      </c>
      <c r="AI71" s="186">
        <f>SUMIFS(BKE!$F:$F,BKE!$C:$C,'nguyen vat lieu kho'!$A:$A,BKE!$B:$B,'nguyen vat lieu kho'!AI$3)</f>
        <v>0</v>
      </c>
      <c r="AJ71" s="186">
        <f>SUMIFS(BKE!$F:$F,BKE!$C:$C,'nguyen vat lieu kho'!$A:$A,BKE!$B:$B,'nguyen vat lieu kho'!AJ$3)</f>
        <v>0</v>
      </c>
      <c r="AK71" s="186">
        <f>SUMIFS(BKE!$F:$F,BKE!$C:$C,'nguyen vat lieu kho'!$A:$A,BKE!$B:$B,'nguyen vat lieu kho'!AK$3)</f>
        <v>0</v>
      </c>
      <c r="AL71" s="186">
        <f>SUMIFS(BKE!$F:$F,BKE!$C:$C,'nguyen vat lieu kho'!$A:$A,BKE!$B:$B,'nguyen vat lieu kho'!AL$3)</f>
        <v>0</v>
      </c>
      <c r="AM71" s="186">
        <f>SUMIFS(BKE!$F:$F,BKE!$C:$C,'nguyen vat lieu kho'!$A:$A,BKE!$B:$B,'nguyen vat lieu kho'!AM$3)</f>
        <v>0</v>
      </c>
      <c r="AN71" s="186">
        <f>SUMIFS(BKE!$F:$F,BKE!$C:$C,'nguyen vat lieu kho'!$A:$A,BKE!$B:$B,'nguyen vat lieu kho'!AN$3)</f>
        <v>0</v>
      </c>
      <c r="AO71" s="186">
        <f>SUMIFS(BKE!$F:$F,BKE!$C:$C,'nguyen vat lieu kho'!$A:$A,BKE!$B:$B,'nguyen vat lieu kho'!AO$3)</f>
        <v>1</v>
      </c>
      <c r="AP71" s="186">
        <f>SUMIFS(BKE!$F:$F,BKE!$C:$C,'nguyen vat lieu kho'!$A:$A,BKE!$B:$B,'nguyen vat lieu kho'!AP$3)</f>
        <v>0</v>
      </c>
      <c r="AQ71" s="186">
        <f>SUMIFS(BKE!$F:$F,BKE!$C:$C,'nguyen vat lieu kho'!$A:$A,BKE!$B:$B,'nguyen vat lieu kho'!AQ$3)</f>
        <v>0</v>
      </c>
    </row>
    <row r="72" spans="1:43" s="120" customFormat="1" ht="25.5" customHeight="1">
      <c r="A72" s="9" t="s">
        <v>801</v>
      </c>
      <c r="B72" s="9" t="s">
        <v>168</v>
      </c>
      <c r="C72" s="9" t="s">
        <v>50</v>
      </c>
      <c r="D72" s="125">
        <f>VLOOKUP(A72,BKE!C501:H892,5,0)</f>
        <v>75720</v>
      </c>
      <c r="E72" s="130">
        <v>2</v>
      </c>
      <c r="F72" s="126">
        <f t="shared" si="9"/>
        <v>151440</v>
      </c>
      <c r="G72" s="127">
        <f t="shared" si="7"/>
        <v>10</v>
      </c>
      <c r="H72" s="128">
        <f t="shared" si="8"/>
        <v>757200</v>
      </c>
      <c r="I72" s="129">
        <f t="shared" si="11"/>
        <v>10</v>
      </c>
      <c r="J72" s="129">
        <f t="shared" si="12"/>
        <v>757200</v>
      </c>
      <c r="K72" s="130">
        <v>2</v>
      </c>
      <c r="L72" s="124">
        <f t="shared" si="10"/>
        <v>151440</v>
      </c>
      <c r="M72" s="186">
        <f>SUMIFS(BKE!$F:$F,BKE!$C:$C,'nguyen vat lieu kho'!$A:$A,BKE!$B:$B,'nguyen vat lieu kho'!M$3)</f>
        <v>2</v>
      </c>
      <c r="N72" s="186">
        <f>SUMIFS(BKE!$F:$F,BKE!$C:$C,'nguyen vat lieu kho'!$A:$A,BKE!$B:$B,'nguyen vat lieu kho'!N$3)</f>
        <v>0</v>
      </c>
      <c r="O72" s="186">
        <f>SUMIFS(BKE!$F:$F,BKE!$C:$C,'nguyen vat lieu kho'!$A:$A,BKE!$B:$B,'nguyen vat lieu kho'!O$3)</f>
        <v>0</v>
      </c>
      <c r="P72" s="186">
        <f>SUMIFS(BKE!$F:$F,BKE!$C:$C,'nguyen vat lieu kho'!$A:$A,BKE!$B:$B,'nguyen vat lieu kho'!P$3)</f>
        <v>0</v>
      </c>
      <c r="Q72" s="186">
        <f>SUMIFS(BKE!$F:$F,BKE!$C:$C,'nguyen vat lieu kho'!$A:$A,BKE!$B:$B,'nguyen vat lieu kho'!Q$3)</f>
        <v>0</v>
      </c>
      <c r="R72" s="186">
        <f>SUMIFS(BKE!$F:$F,BKE!$C:$C,'nguyen vat lieu kho'!$A:$A,BKE!$B:$B,'nguyen vat lieu kho'!R$3)</f>
        <v>0</v>
      </c>
      <c r="S72" s="186">
        <f>SUMIFS(BKE!$F:$F,BKE!$C:$C,'nguyen vat lieu kho'!$A:$A,BKE!$B:$B,'nguyen vat lieu kho'!S$3)</f>
        <v>0</v>
      </c>
      <c r="T72" s="186">
        <f>SUMIFS(BKE!$F:$F,BKE!$C:$C,'nguyen vat lieu kho'!$A:$A,BKE!$B:$B,'nguyen vat lieu kho'!T$3)</f>
        <v>4</v>
      </c>
      <c r="U72" s="186">
        <f>SUMIFS(BKE!$F:$F,BKE!$C:$C,'nguyen vat lieu kho'!$A:$A,BKE!$B:$B,'nguyen vat lieu kho'!U$3)</f>
        <v>0</v>
      </c>
      <c r="V72" s="186">
        <f>SUMIFS(BKE!$F:$F,BKE!$C:$C,'nguyen vat lieu kho'!$A:$A,BKE!$B:$B,'nguyen vat lieu kho'!V$3)</f>
        <v>0</v>
      </c>
      <c r="W72" s="186">
        <f>SUMIFS(BKE!$F:$F,BKE!$C:$C,'nguyen vat lieu kho'!$A:$A,BKE!$B:$B,'nguyen vat lieu kho'!W$3)</f>
        <v>0</v>
      </c>
      <c r="X72" s="186">
        <f>SUMIFS(BKE!$F:$F,BKE!$C:$C,'nguyen vat lieu kho'!$A:$A,BKE!$B:$B,'nguyen vat lieu kho'!X$3)</f>
        <v>0</v>
      </c>
      <c r="Y72" s="186">
        <f>SUMIFS(BKE!$F:$F,BKE!$C:$C,'nguyen vat lieu kho'!$A:$A,BKE!$B:$B,'nguyen vat lieu kho'!Y$3)</f>
        <v>0</v>
      </c>
      <c r="Z72" s="186">
        <f>SUMIFS(BKE!$F:$F,BKE!$C:$C,'nguyen vat lieu kho'!$A:$A,BKE!$B:$B,'nguyen vat lieu kho'!Z$3)</f>
        <v>0</v>
      </c>
      <c r="AA72" s="186">
        <f>SUMIFS(BKE!$F:$F,BKE!$C:$C,'nguyen vat lieu kho'!$A:$A,BKE!$B:$B,'nguyen vat lieu kho'!AA$3)</f>
        <v>0</v>
      </c>
      <c r="AB72" s="186">
        <f>SUMIFS(BKE!$F:$F,BKE!$C:$C,'nguyen vat lieu kho'!$A:$A,BKE!$B:$B,'nguyen vat lieu kho'!AB$3)</f>
        <v>0</v>
      </c>
      <c r="AC72" s="186">
        <f>SUMIFS(BKE!$F:$F,BKE!$C:$C,'nguyen vat lieu kho'!$A:$A,BKE!$B:$B,'nguyen vat lieu kho'!AC$3)</f>
        <v>0</v>
      </c>
      <c r="AD72" s="186">
        <f>SUMIFS(BKE!$F:$F,BKE!$C:$C,'nguyen vat lieu kho'!$A:$A,BKE!$B:$B,'nguyen vat lieu kho'!AD$3)</f>
        <v>0</v>
      </c>
      <c r="AE72" s="186">
        <f>SUMIFS(BKE!$F:$F,BKE!$C:$C,'nguyen vat lieu kho'!$A:$A,BKE!$B:$B,'nguyen vat lieu kho'!AE$3)</f>
        <v>0</v>
      </c>
      <c r="AF72" s="186">
        <f>SUMIFS(BKE!$F:$F,BKE!$C:$C,'nguyen vat lieu kho'!$A:$A,BKE!$B:$B,'nguyen vat lieu kho'!AF$3)</f>
        <v>0</v>
      </c>
      <c r="AG72" s="186">
        <f>SUMIFS(BKE!$F:$F,BKE!$C:$C,'nguyen vat lieu kho'!$A:$A,BKE!$B:$B,'nguyen vat lieu kho'!AG$3)</f>
        <v>0</v>
      </c>
      <c r="AH72" s="186">
        <f>SUMIFS(BKE!$F:$F,BKE!$C:$C,'nguyen vat lieu kho'!$A:$A,BKE!$B:$B,'nguyen vat lieu kho'!AH$3)</f>
        <v>2</v>
      </c>
      <c r="AI72" s="186">
        <f>SUMIFS(BKE!$F:$F,BKE!$C:$C,'nguyen vat lieu kho'!$A:$A,BKE!$B:$B,'nguyen vat lieu kho'!AI$3)</f>
        <v>0</v>
      </c>
      <c r="AJ72" s="186">
        <f>SUMIFS(BKE!$F:$F,BKE!$C:$C,'nguyen vat lieu kho'!$A:$A,BKE!$B:$B,'nguyen vat lieu kho'!AJ$3)</f>
        <v>0</v>
      </c>
      <c r="AK72" s="186">
        <f>SUMIFS(BKE!$F:$F,BKE!$C:$C,'nguyen vat lieu kho'!$A:$A,BKE!$B:$B,'nguyen vat lieu kho'!AK$3)</f>
        <v>0</v>
      </c>
      <c r="AL72" s="186">
        <f>SUMIFS(BKE!$F:$F,BKE!$C:$C,'nguyen vat lieu kho'!$A:$A,BKE!$B:$B,'nguyen vat lieu kho'!AL$3)</f>
        <v>0</v>
      </c>
      <c r="AM72" s="186">
        <f>SUMIFS(BKE!$F:$F,BKE!$C:$C,'nguyen vat lieu kho'!$A:$A,BKE!$B:$B,'nguyen vat lieu kho'!AM$3)</f>
        <v>0</v>
      </c>
      <c r="AN72" s="186">
        <f>SUMIFS(BKE!$F:$F,BKE!$C:$C,'nguyen vat lieu kho'!$A:$A,BKE!$B:$B,'nguyen vat lieu kho'!AN$3)</f>
        <v>0</v>
      </c>
      <c r="AO72" s="186">
        <f>SUMIFS(BKE!$F:$F,BKE!$C:$C,'nguyen vat lieu kho'!$A:$A,BKE!$B:$B,'nguyen vat lieu kho'!AO$3)</f>
        <v>2</v>
      </c>
      <c r="AP72" s="186">
        <f>SUMIFS(BKE!$F:$F,BKE!$C:$C,'nguyen vat lieu kho'!$A:$A,BKE!$B:$B,'nguyen vat lieu kho'!AP$3)</f>
        <v>0</v>
      </c>
      <c r="AQ72" s="186">
        <f>SUMIFS(BKE!$F:$F,BKE!$C:$C,'nguyen vat lieu kho'!$A:$A,BKE!$B:$B,'nguyen vat lieu kho'!AQ$3)</f>
        <v>0</v>
      </c>
    </row>
    <row r="73" spans="1:43" s="120" customFormat="1" ht="25.5" customHeight="1">
      <c r="A73" s="9" t="s">
        <v>802</v>
      </c>
      <c r="B73" s="9" t="s">
        <v>164</v>
      </c>
      <c r="C73" s="9" t="s">
        <v>50</v>
      </c>
      <c r="D73" s="125">
        <f>VLOOKUP(A73,BKE!C502:H893,5,0)</f>
        <v>57312.074999999997</v>
      </c>
      <c r="E73" s="130">
        <v>1</v>
      </c>
      <c r="F73" s="126">
        <f t="shared" si="9"/>
        <v>57312.074999999997</v>
      </c>
      <c r="G73" s="127">
        <f t="shared" si="7"/>
        <v>40</v>
      </c>
      <c r="H73" s="128">
        <f t="shared" si="8"/>
        <v>2292483</v>
      </c>
      <c r="I73" s="129">
        <f t="shared" si="11"/>
        <v>25</v>
      </c>
      <c r="J73" s="129">
        <f t="shared" si="12"/>
        <v>1432801.8750000002</v>
      </c>
      <c r="K73" s="130">
        <v>16</v>
      </c>
      <c r="L73" s="124">
        <f t="shared" si="10"/>
        <v>916993.2</v>
      </c>
      <c r="M73" s="186">
        <f>SUMIFS(BKE!$F:$F,BKE!$C:$C,'nguyen vat lieu kho'!$A:$A,BKE!$B:$B,'nguyen vat lieu kho'!M$3)</f>
        <v>7</v>
      </c>
      <c r="N73" s="186">
        <f>SUMIFS(BKE!$F:$F,BKE!$C:$C,'nguyen vat lieu kho'!$A:$A,BKE!$B:$B,'nguyen vat lieu kho'!N$3)</f>
        <v>0</v>
      </c>
      <c r="O73" s="186">
        <f>SUMIFS(BKE!$F:$F,BKE!$C:$C,'nguyen vat lieu kho'!$A:$A,BKE!$B:$B,'nguyen vat lieu kho'!O$3)</f>
        <v>0</v>
      </c>
      <c r="P73" s="186">
        <f>SUMIFS(BKE!$F:$F,BKE!$C:$C,'nguyen vat lieu kho'!$A:$A,BKE!$B:$B,'nguyen vat lieu kho'!P$3)</f>
        <v>0</v>
      </c>
      <c r="Q73" s="186">
        <f>SUMIFS(BKE!$F:$F,BKE!$C:$C,'nguyen vat lieu kho'!$A:$A,BKE!$B:$B,'nguyen vat lieu kho'!Q$3)</f>
        <v>0</v>
      </c>
      <c r="R73" s="186">
        <f>SUMIFS(BKE!$F:$F,BKE!$C:$C,'nguyen vat lieu kho'!$A:$A,BKE!$B:$B,'nguyen vat lieu kho'!R$3)</f>
        <v>0</v>
      </c>
      <c r="S73" s="186">
        <f>SUMIFS(BKE!$F:$F,BKE!$C:$C,'nguyen vat lieu kho'!$A:$A,BKE!$B:$B,'nguyen vat lieu kho'!S$3)</f>
        <v>0</v>
      </c>
      <c r="T73" s="186">
        <f>SUMIFS(BKE!$F:$F,BKE!$C:$C,'nguyen vat lieu kho'!$A:$A,BKE!$B:$B,'nguyen vat lieu kho'!T$3)</f>
        <v>8</v>
      </c>
      <c r="U73" s="186">
        <f>SUMIFS(BKE!$F:$F,BKE!$C:$C,'nguyen vat lieu kho'!$A:$A,BKE!$B:$B,'nguyen vat lieu kho'!U$3)</f>
        <v>0</v>
      </c>
      <c r="V73" s="186">
        <f>SUMIFS(BKE!$F:$F,BKE!$C:$C,'nguyen vat lieu kho'!$A:$A,BKE!$B:$B,'nguyen vat lieu kho'!V$3)</f>
        <v>0</v>
      </c>
      <c r="W73" s="186">
        <f>SUMIFS(BKE!$F:$F,BKE!$C:$C,'nguyen vat lieu kho'!$A:$A,BKE!$B:$B,'nguyen vat lieu kho'!W$3)</f>
        <v>0</v>
      </c>
      <c r="X73" s="186">
        <f>SUMIFS(BKE!$F:$F,BKE!$C:$C,'nguyen vat lieu kho'!$A:$A,BKE!$B:$B,'nguyen vat lieu kho'!X$3)</f>
        <v>0</v>
      </c>
      <c r="Y73" s="186">
        <f>SUMIFS(BKE!$F:$F,BKE!$C:$C,'nguyen vat lieu kho'!$A:$A,BKE!$B:$B,'nguyen vat lieu kho'!Y$3)</f>
        <v>0</v>
      </c>
      <c r="Z73" s="186">
        <f>SUMIFS(BKE!$F:$F,BKE!$C:$C,'nguyen vat lieu kho'!$A:$A,BKE!$B:$B,'nguyen vat lieu kho'!Z$3)</f>
        <v>0</v>
      </c>
      <c r="AA73" s="186">
        <f>SUMIFS(BKE!$F:$F,BKE!$C:$C,'nguyen vat lieu kho'!$A:$A,BKE!$B:$B,'nguyen vat lieu kho'!AA$3)</f>
        <v>10</v>
      </c>
      <c r="AB73" s="186">
        <f>SUMIFS(BKE!$F:$F,BKE!$C:$C,'nguyen vat lieu kho'!$A:$A,BKE!$B:$B,'nguyen vat lieu kho'!AB$3)</f>
        <v>0</v>
      </c>
      <c r="AC73" s="186">
        <f>SUMIFS(BKE!$F:$F,BKE!$C:$C,'nguyen vat lieu kho'!$A:$A,BKE!$B:$B,'nguyen vat lieu kho'!AC$3)</f>
        <v>0</v>
      </c>
      <c r="AD73" s="186">
        <f>SUMIFS(BKE!$F:$F,BKE!$C:$C,'nguyen vat lieu kho'!$A:$A,BKE!$B:$B,'nguyen vat lieu kho'!AD$3)</f>
        <v>0</v>
      </c>
      <c r="AE73" s="186">
        <f>SUMIFS(BKE!$F:$F,BKE!$C:$C,'nguyen vat lieu kho'!$A:$A,BKE!$B:$B,'nguyen vat lieu kho'!AE$3)</f>
        <v>0</v>
      </c>
      <c r="AF73" s="186">
        <f>SUMIFS(BKE!$F:$F,BKE!$C:$C,'nguyen vat lieu kho'!$A:$A,BKE!$B:$B,'nguyen vat lieu kho'!AF$3)</f>
        <v>0</v>
      </c>
      <c r="AG73" s="186">
        <f>SUMIFS(BKE!$F:$F,BKE!$C:$C,'nguyen vat lieu kho'!$A:$A,BKE!$B:$B,'nguyen vat lieu kho'!AG$3)</f>
        <v>0</v>
      </c>
      <c r="AH73" s="186">
        <f>SUMIFS(BKE!$F:$F,BKE!$C:$C,'nguyen vat lieu kho'!$A:$A,BKE!$B:$B,'nguyen vat lieu kho'!AH$3)</f>
        <v>10</v>
      </c>
      <c r="AI73" s="186">
        <f>SUMIFS(BKE!$F:$F,BKE!$C:$C,'nguyen vat lieu kho'!$A:$A,BKE!$B:$B,'nguyen vat lieu kho'!AI$3)</f>
        <v>0</v>
      </c>
      <c r="AJ73" s="186">
        <f>SUMIFS(BKE!$F:$F,BKE!$C:$C,'nguyen vat lieu kho'!$A:$A,BKE!$B:$B,'nguyen vat lieu kho'!AJ$3)</f>
        <v>0</v>
      </c>
      <c r="AK73" s="186">
        <f>SUMIFS(BKE!$F:$F,BKE!$C:$C,'nguyen vat lieu kho'!$A:$A,BKE!$B:$B,'nguyen vat lieu kho'!AK$3)</f>
        <v>0</v>
      </c>
      <c r="AL73" s="186">
        <f>SUMIFS(BKE!$F:$F,BKE!$C:$C,'nguyen vat lieu kho'!$A:$A,BKE!$B:$B,'nguyen vat lieu kho'!AL$3)</f>
        <v>0</v>
      </c>
      <c r="AM73" s="186">
        <f>SUMIFS(BKE!$F:$F,BKE!$C:$C,'nguyen vat lieu kho'!$A:$A,BKE!$B:$B,'nguyen vat lieu kho'!AM$3)</f>
        <v>0</v>
      </c>
      <c r="AN73" s="186">
        <f>SUMIFS(BKE!$F:$F,BKE!$C:$C,'nguyen vat lieu kho'!$A:$A,BKE!$B:$B,'nguyen vat lieu kho'!AN$3)</f>
        <v>0</v>
      </c>
      <c r="AO73" s="186">
        <f>SUMIFS(BKE!$F:$F,BKE!$C:$C,'nguyen vat lieu kho'!$A:$A,BKE!$B:$B,'nguyen vat lieu kho'!AO$3)</f>
        <v>5</v>
      </c>
      <c r="AP73" s="186">
        <f>SUMIFS(BKE!$F:$F,BKE!$C:$C,'nguyen vat lieu kho'!$A:$A,BKE!$B:$B,'nguyen vat lieu kho'!AP$3)</f>
        <v>0</v>
      </c>
      <c r="AQ73" s="186">
        <f>SUMIFS(BKE!$F:$F,BKE!$C:$C,'nguyen vat lieu kho'!$A:$A,BKE!$B:$B,'nguyen vat lieu kho'!AQ$3)</f>
        <v>0</v>
      </c>
    </row>
    <row r="74" spans="1:43" s="120" customFormat="1" ht="25.5" customHeight="1">
      <c r="A74" s="9" t="s">
        <v>954</v>
      </c>
      <c r="B74" s="9" t="s">
        <v>958</v>
      </c>
      <c r="C74" s="9" t="s">
        <v>50</v>
      </c>
      <c r="D74" s="125">
        <f>VLOOKUP(A74,BKE!C503:H894,5,0)</f>
        <v>151125</v>
      </c>
      <c r="E74" s="130">
        <v>0</v>
      </c>
      <c r="F74" s="126">
        <f t="shared" si="9"/>
        <v>0</v>
      </c>
      <c r="G74" s="127">
        <f t="shared" si="7"/>
        <v>8</v>
      </c>
      <c r="H74" s="128">
        <f t="shared" si="8"/>
        <v>1209000</v>
      </c>
      <c r="I74" s="129">
        <f t="shared" si="11"/>
        <v>8</v>
      </c>
      <c r="J74" s="129">
        <f t="shared" si="12"/>
        <v>1209000</v>
      </c>
      <c r="K74" s="130"/>
      <c r="L74" s="124">
        <f t="shared" si="10"/>
        <v>0</v>
      </c>
      <c r="M74" s="186">
        <f>SUMIFS(BKE!$F:$F,BKE!$C:$C,'nguyen vat lieu kho'!$A:$A,BKE!$B:$B,'nguyen vat lieu kho'!M$3)</f>
        <v>0</v>
      </c>
      <c r="N74" s="186">
        <f>SUMIFS(BKE!$F:$F,BKE!$C:$C,'nguyen vat lieu kho'!$A:$A,BKE!$B:$B,'nguyen vat lieu kho'!N$3)</f>
        <v>0</v>
      </c>
      <c r="O74" s="186">
        <f>SUMIFS(BKE!$F:$F,BKE!$C:$C,'nguyen vat lieu kho'!$A:$A,BKE!$B:$B,'nguyen vat lieu kho'!O$3)</f>
        <v>0</v>
      </c>
      <c r="P74" s="186">
        <f>SUMIFS(BKE!$F:$F,BKE!$C:$C,'nguyen vat lieu kho'!$A:$A,BKE!$B:$B,'nguyen vat lieu kho'!P$3)</f>
        <v>0</v>
      </c>
      <c r="Q74" s="186">
        <f>SUMIFS(BKE!$F:$F,BKE!$C:$C,'nguyen vat lieu kho'!$A:$A,BKE!$B:$B,'nguyen vat lieu kho'!Q$3)</f>
        <v>0</v>
      </c>
      <c r="R74" s="186">
        <f>SUMIFS(BKE!$F:$F,BKE!$C:$C,'nguyen vat lieu kho'!$A:$A,BKE!$B:$B,'nguyen vat lieu kho'!R$3)</f>
        <v>0</v>
      </c>
      <c r="S74" s="186">
        <f>SUMIFS(BKE!$F:$F,BKE!$C:$C,'nguyen vat lieu kho'!$A:$A,BKE!$B:$B,'nguyen vat lieu kho'!S$3)</f>
        <v>0</v>
      </c>
      <c r="T74" s="186">
        <f>SUMIFS(BKE!$F:$F,BKE!$C:$C,'nguyen vat lieu kho'!$A:$A,BKE!$B:$B,'nguyen vat lieu kho'!T$3)</f>
        <v>2</v>
      </c>
      <c r="U74" s="186">
        <f>SUMIFS(BKE!$F:$F,BKE!$C:$C,'nguyen vat lieu kho'!$A:$A,BKE!$B:$B,'nguyen vat lieu kho'!U$3)</f>
        <v>0</v>
      </c>
      <c r="V74" s="186">
        <f>SUMIFS(BKE!$F:$F,BKE!$C:$C,'nguyen vat lieu kho'!$A:$A,BKE!$B:$B,'nguyen vat lieu kho'!V$3)</f>
        <v>0</v>
      </c>
      <c r="W74" s="186">
        <f>SUMIFS(BKE!$F:$F,BKE!$C:$C,'nguyen vat lieu kho'!$A:$A,BKE!$B:$B,'nguyen vat lieu kho'!W$3)</f>
        <v>0</v>
      </c>
      <c r="X74" s="186">
        <f>SUMIFS(BKE!$F:$F,BKE!$C:$C,'nguyen vat lieu kho'!$A:$A,BKE!$B:$B,'nguyen vat lieu kho'!X$3)</f>
        <v>0</v>
      </c>
      <c r="Y74" s="186">
        <f>SUMIFS(BKE!$F:$F,BKE!$C:$C,'nguyen vat lieu kho'!$A:$A,BKE!$B:$B,'nguyen vat lieu kho'!Y$3)</f>
        <v>0</v>
      </c>
      <c r="Z74" s="186">
        <f>SUMIFS(BKE!$F:$F,BKE!$C:$C,'nguyen vat lieu kho'!$A:$A,BKE!$B:$B,'nguyen vat lieu kho'!Z$3)</f>
        <v>0</v>
      </c>
      <c r="AA74" s="186">
        <f>SUMIFS(BKE!$F:$F,BKE!$C:$C,'nguyen vat lieu kho'!$A:$A,BKE!$B:$B,'nguyen vat lieu kho'!AA$3)</f>
        <v>2</v>
      </c>
      <c r="AB74" s="186">
        <f>SUMIFS(BKE!$F:$F,BKE!$C:$C,'nguyen vat lieu kho'!$A:$A,BKE!$B:$B,'nguyen vat lieu kho'!AB$3)</f>
        <v>0</v>
      </c>
      <c r="AC74" s="186">
        <f>SUMIFS(BKE!$F:$F,BKE!$C:$C,'nguyen vat lieu kho'!$A:$A,BKE!$B:$B,'nguyen vat lieu kho'!AC$3)</f>
        <v>0</v>
      </c>
      <c r="AD74" s="186">
        <f>SUMIFS(BKE!$F:$F,BKE!$C:$C,'nguyen vat lieu kho'!$A:$A,BKE!$B:$B,'nguyen vat lieu kho'!AD$3)</f>
        <v>0</v>
      </c>
      <c r="AE74" s="186">
        <f>SUMIFS(BKE!$F:$F,BKE!$C:$C,'nguyen vat lieu kho'!$A:$A,BKE!$B:$B,'nguyen vat lieu kho'!AE$3)</f>
        <v>0</v>
      </c>
      <c r="AF74" s="186">
        <f>SUMIFS(BKE!$F:$F,BKE!$C:$C,'nguyen vat lieu kho'!$A:$A,BKE!$B:$B,'nguyen vat lieu kho'!AF$3)</f>
        <v>0</v>
      </c>
      <c r="AG74" s="186">
        <f>SUMIFS(BKE!$F:$F,BKE!$C:$C,'nguyen vat lieu kho'!$A:$A,BKE!$B:$B,'nguyen vat lieu kho'!AG$3)</f>
        <v>0</v>
      </c>
      <c r="AH74" s="186">
        <f>SUMIFS(BKE!$F:$F,BKE!$C:$C,'nguyen vat lieu kho'!$A:$A,BKE!$B:$B,'nguyen vat lieu kho'!AH$3)</f>
        <v>2</v>
      </c>
      <c r="AI74" s="186">
        <f>SUMIFS(BKE!$F:$F,BKE!$C:$C,'nguyen vat lieu kho'!$A:$A,BKE!$B:$B,'nguyen vat lieu kho'!AI$3)</f>
        <v>0</v>
      </c>
      <c r="AJ74" s="186">
        <f>SUMIFS(BKE!$F:$F,BKE!$C:$C,'nguyen vat lieu kho'!$A:$A,BKE!$B:$B,'nguyen vat lieu kho'!AJ$3)</f>
        <v>0</v>
      </c>
      <c r="AK74" s="186">
        <f>SUMIFS(BKE!$F:$F,BKE!$C:$C,'nguyen vat lieu kho'!$A:$A,BKE!$B:$B,'nguyen vat lieu kho'!AK$3)</f>
        <v>0</v>
      </c>
      <c r="AL74" s="186">
        <f>SUMIFS(BKE!$F:$F,BKE!$C:$C,'nguyen vat lieu kho'!$A:$A,BKE!$B:$B,'nguyen vat lieu kho'!AL$3)</f>
        <v>0</v>
      </c>
      <c r="AM74" s="186">
        <f>SUMIFS(BKE!$F:$F,BKE!$C:$C,'nguyen vat lieu kho'!$A:$A,BKE!$B:$B,'nguyen vat lieu kho'!AM$3)</f>
        <v>0</v>
      </c>
      <c r="AN74" s="186">
        <f>SUMIFS(BKE!$F:$F,BKE!$C:$C,'nguyen vat lieu kho'!$A:$A,BKE!$B:$B,'nguyen vat lieu kho'!AN$3)</f>
        <v>0</v>
      </c>
      <c r="AO74" s="186">
        <f>SUMIFS(BKE!$F:$F,BKE!$C:$C,'nguyen vat lieu kho'!$A:$A,BKE!$B:$B,'nguyen vat lieu kho'!AO$3)</f>
        <v>2</v>
      </c>
      <c r="AP74" s="186">
        <f>SUMIFS(BKE!$F:$F,BKE!$C:$C,'nguyen vat lieu kho'!$A:$A,BKE!$B:$B,'nguyen vat lieu kho'!AP$3)</f>
        <v>0</v>
      </c>
      <c r="AQ74" s="186">
        <f>SUMIFS(BKE!$F:$F,BKE!$C:$C,'nguyen vat lieu kho'!$A:$A,BKE!$B:$B,'nguyen vat lieu kho'!AQ$3)</f>
        <v>0</v>
      </c>
    </row>
    <row r="75" spans="1:43" s="120" customFormat="1" ht="25.5" customHeight="1">
      <c r="A75" s="9" t="s">
        <v>804</v>
      </c>
      <c r="B75" s="9" t="s">
        <v>169</v>
      </c>
      <c r="C75" s="9" t="s">
        <v>50</v>
      </c>
      <c r="D75" s="125">
        <v>34500</v>
      </c>
      <c r="E75" s="130">
        <v>1</v>
      </c>
      <c r="F75" s="126">
        <f t="shared" si="9"/>
        <v>34500</v>
      </c>
      <c r="G75" s="127">
        <f t="shared" si="7"/>
        <v>0</v>
      </c>
      <c r="H75" s="128">
        <f t="shared" si="8"/>
        <v>0</v>
      </c>
      <c r="I75" s="129">
        <f t="shared" si="11"/>
        <v>0</v>
      </c>
      <c r="J75" s="129">
        <f t="shared" si="12"/>
        <v>0</v>
      </c>
      <c r="K75" s="130">
        <v>1</v>
      </c>
      <c r="L75" s="124">
        <f t="shared" si="10"/>
        <v>34500</v>
      </c>
      <c r="M75" s="186">
        <f>SUMIFS(BKE!$F:$F,BKE!$C:$C,'nguyen vat lieu kho'!$A:$A,BKE!$B:$B,'nguyen vat lieu kho'!M$3)</f>
        <v>0</v>
      </c>
      <c r="N75" s="186">
        <f>SUMIFS(BKE!$F:$F,BKE!$C:$C,'nguyen vat lieu kho'!$A:$A,BKE!$B:$B,'nguyen vat lieu kho'!N$3)</f>
        <v>0</v>
      </c>
      <c r="O75" s="186">
        <f>SUMIFS(BKE!$F:$F,BKE!$C:$C,'nguyen vat lieu kho'!$A:$A,BKE!$B:$B,'nguyen vat lieu kho'!O$3)</f>
        <v>0</v>
      </c>
      <c r="P75" s="186">
        <f>SUMIFS(BKE!$F:$F,BKE!$C:$C,'nguyen vat lieu kho'!$A:$A,BKE!$B:$B,'nguyen vat lieu kho'!P$3)</f>
        <v>0</v>
      </c>
      <c r="Q75" s="186">
        <f>SUMIFS(BKE!$F:$F,BKE!$C:$C,'nguyen vat lieu kho'!$A:$A,BKE!$B:$B,'nguyen vat lieu kho'!Q$3)</f>
        <v>0</v>
      </c>
      <c r="R75" s="186">
        <f>SUMIFS(BKE!$F:$F,BKE!$C:$C,'nguyen vat lieu kho'!$A:$A,BKE!$B:$B,'nguyen vat lieu kho'!R$3)</f>
        <v>0</v>
      </c>
      <c r="S75" s="186">
        <f>SUMIFS(BKE!$F:$F,BKE!$C:$C,'nguyen vat lieu kho'!$A:$A,BKE!$B:$B,'nguyen vat lieu kho'!S$3)</f>
        <v>0</v>
      </c>
      <c r="T75" s="186">
        <f>SUMIFS(BKE!$F:$F,BKE!$C:$C,'nguyen vat lieu kho'!$A:$A,BKE!$B:$B,'nguyen vat lieu kho'!T$3)</f>
        <v>0</v>
      </c>
      <c r="U75" s="186">
        <f>SUMIFS(BKE!$F:$F,BKE!$C:$C,'nguyen vat lieu kho'!$A:$A,BKE!$B:$B,'nguyen vat lieu kho'!U$3)</f>
        <v>0</v>
      </c>
      <c r="V75" s="186">
        <f>SUMIFS(BKE!$F:$F,BKE!$C:$C,'nguyen vat lieu kho'!$A:$A,BKE!$B:$B,'nguyen vat lieu kho'!V$3)</f>
        <v>0</v>
      </c>
      <c r="W75" s="186">
        <f>SUMIFS(BKE!$F:$F,BKE!$C:$C,'nguyen vat lieu kho'!$A:$A,BKE!$B:$B,'nguyen vat lieu kho'!W$3)</f>
        <v>0</v>
      </c>
      <c r="X75" s="186">
        <f>SUMIFS(BKE!$F:$F,BKE!$C:$C,'nguyen vat lieu kho'!$A:$A,BKE!$B:$B,'nguyen vat lieu kho'!X$3)</f>
        <v>0</v>
      </c>
      <c r="Y75" s="186">
        <f>SUMIFS(BKE!$F:$F,BKE!$C:$C,'nguyen vat lieu kho'!$A:$A,BKE!$B:$B,'nguyen vat lieu kho'!Y$3)</f>
        <v>0</v>
      </c>
      <c r="Z75" s="186">
        <f>SUMIFS(BKE!$F:$F,BKE!$C:$C,'nguyen vat lieu kho'!$A:$A,BKE!$B:$B,'nguyen vat lieu kho'!Z$3)</f>
        <v>0</v>
      </c>
      <c r="AA75" s="186">
        <f>SUMIFS(BKE!$F:$F,BKE!$C:$C,'nguyen vat lieu kho'!$A:$A,BKE!$B:$B,'nguyen vat lieu kho'!AA$3)</f>
        <v>0</v>
      </c>
      <c r="AB75" s="186">
        <f>SUMIFS(BKE!$F:$F,BKE!$C:$C,'nguyen vat lieu kho'!$A:$A,BKE!$B:$B,'nguyen vat lieu kho'!AB$3)</f>
        <v>0</v>
      </c>
      <c r="AC75" s="186">
        <f>SUMIFS(BKE!$F:$F,BKE!$C:$C,'nguyen vat lieu kho'!$A:$A,BKE!$B:$B,'nguyen vat lieu kho'!AC$3)</f>
        <v>0</v>
      </c>
      <c r="AD75" s="186">
        <f>SUMIFS(BKE!$F:$F,BKE!$C:$C,'nguyen vat lieu kho'!$A:$A,BKE!$B:$B,'nguyen vat lieu kho'!AD$3)</f>
        <v>0</v>
      </c>
      <c r="AE75" s="186">
        <f>SUMIFS(BKE!$F:$F,BKE!$C:$C,'nguyen vat lieu kho'!$A:$A,BKE!$B:$B,'nguyen vat lieu kho'!AE$3)</f>
        <v>0</v>
      </c>
      <c r="AF75" s="186">
        <f>SUMIFS(BKE!$F:$F,BKE!$C:$C,'nguyen vat lieu kho'!$A:$A,BKE!$B:$B,'nguyen vat lieu kho'!AF$3)</f>
        <v>0</v>
      </c>
      <c r="AG75" s="186">
        <f>SUMIFS(BKE!$F:$F,BKE!$C:$C,'nguyen vat lieu kho'!$A:$A,BKE!$B:$B,'nguyen vat lieu kho'!AG$3)</f>
        <v>0</v>
      </c>
      <c r="AH75" s="186">
        <f>SUMIFS(BKE!$F:$F,BKE!$C:$C,'nguyen vat lieu kho'!$A:$A,BKE!$B:$B,'nguyen vat lieu kho'!AH$3)</f>
        <v>0</v>
      </c>
      <c r="AI75" s="186">
        <f>SUMIFS(BKE!$F:$F,BKE!$C:$C,'nguyen vat lieu kho'!$A:$A,BKE!$B:$B,'nguyen vat lieu kho'!AI$3)</f>
        <v>0</v>
      </c>
      <c r="AJ75" s="186">
        <f>SUMIFS(BKE!$F:$F,BKE!$C:$C,'nguyen vat lieu kho'!$A:$A,BKE!$B:$B,'nguyen vat lieu kho'!AJ$3)</f>
        <v>0</v>
      </c>
      <c r="AK75" s="186">
        <f>SUMIFS(BKE!$F:$F,BKE!$C:$C,'nguyen vat lieu kho'!$A:$A,BKE!$B:$B,'nguyen vat lieu kho'!AK$3)</f>
        <v>0</v>
      </c>
      <c r="AL75" s="186">
        <f>SUMIFS(BKE!$F:$F,BKE!$C:$C,'nguyen vat lieu kho'!$A:$A,BKE!$B:$B,'nguyen vat lieu kho'!AL$3)</f>
        <v>0</v>
      </c>
      <c r="AM75" s="186">
        <f>SUMIFS(BKE!$F:$F,BKE!$C:$C,'nguyen vat lieu kho'!$A:$A,BKE!$B:$B,'nguyen vat lieu kho'!AM$3)</f>
        <v>0</v>
      </c>
      <c r="AN75" s="186">
        <f>SUMIFS(BKE!$F:$F,BKE!$C:$C,'nguyen vat lieu kho'!$A:$A,BKE!$B:$B,'nguyen vat lieu kho'!AN$3)</f>
        <v>0</v>
      </c>
      <c r="AO75" s="186">
        <f>SUMIFS(BKE!$F:$F,BKE!$C:$C,'nguyen vat lieu kho'!$A:$A,BKE!$B:$B,'nguyen vat lieu kho'!AO$3)</f>
        <v>0</v>
      </c>
      <c r="AP75" s="186">
        <f>SUMIFS(BKE!$F:$F,BKE!$C:$C,'nguyen vat lieu kho'!$A:$A,BKE!$B:$B,'nguyen vat lieu kho'!AP$3)</f>
        <v>0</v>
      </c>
      <c r="AQ75" s="186">
        <f>SUMIFS(BKE!$F:$F,BKE!$C:$C,'nguyen vat lieu kho'!$A:$A,BKE!$B:$B,'nguyen vat lieu kho'!AQ$3)</f>
        <v>0</v>
      </c>
    </row>
    <row r="76" spans="1:43" s="120" customFormat="1" ht="25.5" customHeight="1">
      <c r="A76" s="6" t="s">
        <v>73</v>
      </c>
      <c r="B76" s="131" t="s">
        <v>74</v>
      </c>
      <c r="C76" s="124" t="s">
        <v>50</v>
      </c>
      <c r="D76" s="125">
        <f>VLOOKUP(A76,BKE!C505:H896,5,0)</f>
        <v>23271</v>
      </c>
      <c r="E76" s="130">
        <v>6</v>
      </c>
      <c r="F76" s="126">
        <f t="shared" si="9"/>
        <v>139626</v>
      </c>
      <c r="G76" s="127">
        <f t="shared" si="7"/>
        <v>7</v>
      </c>
      <c r="H76" s="128">
        <f t="shared" si="8"/>
        <v>162897</v>
      </c>
      <c r="I76" s="129">
        <f t="shared" si="11"/>
        <v>8</v>
      </c>
      <c r="J76" s="129">
        <f t="shared" si="12"/>
        <v>186168</v>
      </c>
      <c r="K76" s="130">
        <v>5</v>
      </c>
      <c r="L76" s="124">
        <f t="shared" si="10"/>
        <v>116355</v>
      </c>
      <c r="M76" s="186">
        <f>SUMIFS(BKE!$F:$F,BKE!$C:$C,'nguyen vat lieu kho'!$A:$A,BKE!$B:$B,'nguyen vat lieu kho'!M$3)</f>
        <v>2</v>
      </c>
      <c r="N76" s="186">
        <f>SUMIFS(BKE!$F:$F,BKE!$C:$C,'nguyen vat lieu kho'!$A:$A,BKE!$B:$B,'nguyen vat lieu kho'!N$3)</f>
        <v>0</v>
      </c>
      <c r="O76" s="186">
        <f>SUMIFS(BKE!$F:$F,BKE!$C:$C,'nguyen vat lieu kho'!$A:$A,BKE!$B:$B,'nguyen vat lieu kho'!O$3)</f>
        <v>0</v>
      </c>
      <c r="P76" s="186">
        <f>SUMIFS(BKE!$F:$F,BKE!$C:$C,'nguyen vat lieu kho'!$A:$A,BKE!$B:$B,'nguyen vat lieu kho'!P$3)</f>
        <v>0</v>
      </c>
      <c r="Q76" s="186">
        <f>SUMIFS(BKE!$F:$F,BKE!$C:$C,'nguyen vat lieu kho'!$A:$A,BKE!$B:$B,'nguyen vat lieu kho'!Q$3)</f>
        <v>0</v>
      </c>
      <c r="R76" s="186">
        <f>SUMIFS(BKE!$F:$F,BKE!$C:$C,'nguyen vat lieu kho'!$A:$A,BKE!$B:$B,'nguyen vat lieu kho'!R$3)</f>
        <v>0</v>
      </c>
      <c r="S76" s="186">
        <f>SUMIFS(BKE!$F:$F,BKE!$C:$C,'nguyen vat lieu kho'!$A:$A,BKE!$B:$B,'nguyen vat lieu kho'!S$3)</f>
        <v>0</v>
      </c>
      <c r="T76" s="186">
        <f>SUMIFS(BKE!$F:$F,BKE!$C:$C,'nguyen vat lieu kho'!$A:$A,BKE!$B:$B,'nguyen vat lieu kho'!T$3)</f>
        <v>2</v>
      </c>
      <c r="U76" s="186">
        <f>SUMIFS(BKE!$F:$F,BKE!$C:$C,'nguyen vat lieu kho'!$A:$A,BKE!$B:$B,'nguyen vat lieu kho'!U$3)</f>
        <v>0</v>
      </c>
      <c r="V76" s="186">
        <f>SUMIFS(BKE!$F:$F,BKE!$C:$C,'nguyen vat lieu kho'!$A:$A,BKE!$B:$B,'nguyen vat lieu kho'!V$3)</f>
        <v>0</v>
      </c>
      <c r="W76" s="186">
        <f>SUMIFS(BKE!$F:$F,BKE!$C:$C,'nguyen vat lieu kho'!$A:$A,BKE!$B:$B,'nguyen vat lieu kho'!W$3)</f>
        <v>0</v>
      </c>
      <c r="X76" s="186">
        <f>SUMIFS(BKE!$F:$F,BKE!$C:$C,'nguyen vat lieu kho'!$A:$A,BKE!$B:$B,'nguyen vat lieu kho'!X$3)</f>
        <v>0</v>
      </c>
      <c r="Y76" s="186">
        <f>SUMIFS(BKE!$F:$F,BKE!$C:$C,'nguyen vat lieu kho'!$A:$A,BKE!$B:$B,'nguyen vat lieu kho'!Y$3)</f>
        <v>0</v>
      </c>
      <c r="Z76" s="186">
        <f>SUMIFS(BKE!$F:$F,BKE!$C:$C,'nguyen vat lieu kho'!$A:$A,BKE!$B:$B,'nguyen vat lieu kho'!Z$3)</f>
        <v>0</v>
      </c>
      <c r="AA76" s="186">
        <f>SUMIFS(BKE!$F:$F,BKE!$C:$C,'nguyen vat lieu kho'!$A:$A,BKE!$B:$B,'nguyen vat lieu kho'!AA$3)</f>
        <v>0</v>
      </c>
      <c r="AB76" s="186">
        <f>SUMIFS(BKE!$F:$F,BKE!$C:$C,'nguyen vat lieu kho'!$A:$A,BKE!$B:$B,'nguyen vat lieu kho'!AB$3)</f>
        <v>0</v>
      </c>
      <c r="AC76" s="186">
        <f>SUMIFS(BKE!$F:$F,BKE!$C:$C,'nguyen vat lieu kho'!$A:$A,BKE!$B:$B,'nguyen vat lieu kho'!AC$3)</f>
        <v>0</v>
      </c>
      <c r="AD76" s="186">
        <f>SUMIFS(BKE!$F:$F,BKE!$C:$C,'nguyen vat lieu kho'!$A:$A,BKE!$B:$B,'nguyen vat lieu kho'!AD$3)</f>
        <v>0</v>
      </c>
      <c r="AE76" s="186">
        <f>SUMIFS(BKE!$F:$F,BKE!$C:$C,'nguyen vat lieu kho'!$A:$A,BKE!$B:$B,'nguyen vat lieu kho'!AE$3)</f>
        <v>0</v>
      </c>
      <c r="AF76" s="186">
        <f>SUMIFS(BKE!$F:$F,BKE!$C:$C,'nguyen vat lieu kho'!$A:$A,BKE!$B:$B,'nguyen vat lieu kho'!AF$3)</f>
        <v>0</v>
      </c>
      <c r="AG76" s="186">
        <f>SUMIFS(BKE!$F:$F,BKE!$C:$C,'nguyen vat lieu kho'!$A:$A,BKE!$B:$B,'nguyen vat lieu kho'!AG$3)</f>
        <v>0</v>
      </c>
      <c r="AH76" s="186">
        <f>SUMIFS(BKE!$F:$F,BKE!$C:$C,'nguyen vat lieu kho'!$A:$A,BKE!$B:$B,'nguyen vat lieu kho'!AH$3)</f>
        <v>0</v>
      </c>
      <c r="AI76" s="186">
        <f>SUMIFS(BKE!$F:$F,BKE!$C:$C,'nguyen vat lieu kho'!$A:$A,BKE!$B:$B,'nguyen vat lieu kho'!AI$3)</f>
        <v>0</v>
      </c>
      <c r="AJ76" s="186">
        <f>SUMIFS(BKE!$F:$F,BKE!$C:$C,'nguyen vat lieu kho'!$A:$A,BKE!$B:$B,'nguyen vat lieu kho'!AJ$3)</f>
        <v>0</v>
      </c>
      <c r="AK76" s="186">
        <f>SUMIFS(BKE!$F:$F,BKE!$C:$C,'nguyen vat lieu kho'!$A:$A,BKE!$B:$B,'nguyen vat lieu kho'!AK$3)</f>
        <v>0</v>
      </c>
      <c r="AL76" s="186">
        <f>SUMIFS(BKE!$F:$F,BKE!$C:$C,'nguyen vat lieu kho'!$A:$A,BKE!$B:$B,'nguyen vat lieu kho'!AL$3)</f>
        <v>0</v>
      </c>
      <c r="AM76" s="186">
        <f>SUMIFS(BKE!$F:$F,BKE!$C:$C,'nguyen vat lieu kho'!$A:$A,BKE!$B:$B,'nguyen vat lieu kho'!AM$3)</f>
        <v>0</v>
      </c>
      <c r="AN76" s="186">
        <f>SUMIFS(BKE!$F:$F,BKE!$C:$C,'nguyen vat lieu kho'!$A:$A,BKE!$B:$B,'nguyen vat lieu kho'!AN$3)</f>
        <v>0</v>
      </c>
      <c r="AO76" s="186">
        <f>SUMIFS(BKE!$F:$F,BKE!$C:$C,'nguyen vat lieu kho'!$A:$A,BKE!$B:$B,'nguyen vat lieu kho'!AO$3)</f>
        <v>3</v>
      </c>
      <c r="AP76" s="186">
        <f>SUMIFS(BKE!$F:$F,BKE!$C:$C,'nguyen vat lieu kho'!$A:$A,BKE!$B:$B,'nguyen vat lieu kho'!AP$3)</f>
        <v>0</v>
      </c>
      <c r="AQ76" s="186">
        <f>SUMIFS(BKE!$F:$F,BKE!$C:$C,'nguyen vat lieu kho'!$A:$A,BKE!$B:$B,'nguyen vat lieu kho'!AQ$3)</f>
        <v>0</v>
      </c>
    </row>
    <row r="77" spans="1:43" s="120" customFormat="1" ht="25.5" customHeight="1">
      <c r="A77" s="9" t="s">
        <v>805</v>
      </c>
      <c r="B77" s="9" t="s">
        <v>170</v>
      </c>
      <c r="C77" s="9" t="s">
        <v>78</v>
      </c>
      <c r="D77" s="125">
        <f>VLOOKUP(A77,BKE!C506:H897,5,0)</f>
        <v>33500</v>
      </c>
      <c r="E77" s="130">
        <v>1</v>
      </c>
      <c r="F77" s="126">
        <f t="shared" si="9"/>
        <v>33500</v>
      </c>
      <c r="G77" s="127">
        <f t="shared" si="7"/>
        <v>4</v>
      </c>
      <c r="H77" s="128">
        <f t="shared" si="8"/>
        <v>134000</v>
      </c>
      <c r="I77" s="129">
        <f t="shared" si="11"/>
        <v>3</v>
      </c>
      <c r="J77" s="129">
        <f t="shared" si="12"/>
        <v>100500</v>
      </c>
      <c r="K77" s="130">
        <v>2</v>
      </c>
      <c r="L77" s="124">
        <f t="shared" si="10"/>
        <v>67000</v>
      </c>
      <c r="M77" s="186">
        <f>SUMIFS(BKE!$F:$F,BKE!$C:$C,'nguyen vat lieu kho'!$A:$A,BKE!$B:$B,'nguyen vat lieu kho'!M$3)</f>
        <v>2</v>
      </c>
      <c r="N77" s="186">
        <f>SUMIFS(BKE!$F:$F,BKE!$C:$C,'nguyen vat lieu kho'!$A:$A,BKE!$B:$B,'nguyen vat lieu kho'!N$3)</f>
        <v>0</v>
      </c>
      <c r="O77" s="186">
        <f>SUMIFS(BKE!$F:$F,BKE!$C:$C,'nguyen vat lieu kho'!$A:$A,BKE!$B:$B,'nguyen vat lieu kho'!O$3)</f>
        <v>0</v>
      </c>
      <c r="P77" s="186">
        <f>SUMIFS(BKE!$F:$F,BKE!$C:$C,'nguyen vat lieu kho'!$A:$A,BKE!$B:$B,'nguyen vat lieu kho'!P$3)</f>
        <v>0</v>
      </c>
      <c r="Q77" s="186">
        <f>SUMIFS(BKE!$F:$F,BKE!$C:$C,'nguyen vat lieu kho'!$A:$A,BKE!$B:$B,'nguyen vat lieu kho'!Q$3)</f>
        <v>0</v>
      </c>
      <c r="R77" s="186">
        <f>SUMIFS(BKE!$F:$F,BKE!$C:$C,'nguyen vat lieu kho'!$A:$A,BKE!$B:$B,'nguyen vat lieu kho'!R$3)</f>
        <v>0</v>
      </c>
      <c r="S77" s="186">
        <f>SUMIFS(BKE!$F:$F,BKE!$C:$C,'nguyen vat lieu kho'!$A:$A,BKE!$B:$B,'nguyen vat lieu kho'!S$3)</f>
        <v>0</v>
      </c>
      <c r="T77" s="186">
        <f>SUMIFS(BKE!$F:$F,BKE!$C:$C,'nguyen vat lieu kho'!$A:$A,BKE!$B:$B,'nguyen vat lieu kho'!T$3)</f>
        <v>2</v>
      </c>
      <c r="U77" s="186">
        <f>SUMIFS(BKE!$F:$F,BKE!$C:$C,'nguyen vat lieu kho'!$A:$A,BKE!$B:$B,'nguyen vat lieu kho'!U$3)</f>
        <v>0</v>
      </c>
      <c r="V77" s="186">
        <f>SUMIFS(BKE!$F:$F,BKE!$C:$C,'nguyen vat lieu kho'!$A:$A,BKE!$B:$B,'nguyen vat lieu kho'!V$3)</f>
        <v>0</v>
      </c>
      <c r="W77" s="186">
        <f>SUMIFS(BKE!$F:$F,BKE!$C:$C,'nguyen vat lieu kho'!$A:$A,BKE!$B:$B,'nguyen vat lieu kho'!W$3)</f>
        <v>0</v>
      </c>
      <c r="X77" s="186">
        <f>SUMIFS(BKE!$F:$F,BKE!$C:$C,'nguyen vat lieu kho'!$A:$A,BKE!$B:$B,'nguyen vat lieu kho'!X$3)</f>
        <v>0</v>
      </c>
      <c r="Y77" s="186">
        <f>SUMIFS(BKE!$F:$F,BKE!$C:$C,'nguyen vat lieu kho'!$A:$A,BKE!$B:$B,'nguyen vat lieu kho'!Y$3)</f>
        <v>0</v>
      </c>
      <c r="Z77" s="186">
        <f>SUMIFS(BKE!$F:$F,BKE!$C:$C,'nguyen vat lieu kho'!$A:$A,BKE!$B:$B,'nguyen vat lieu kho'!Z$3)</f>
        <v>0</v>
      </c>
      <c r="AA77" s="186">
        <f>SUMIFS(BKE!$F:$F,BKE!$C:$C,'nguyen vat lieu kho'!$A:$A,BKE!$B:$B,'nguyen vat lieu kho'!AA$3)</f>
        <v>0</v>
      </c>
      <c r="AB77" s="186">
        <f>SUMIFS(BKE!$F:$F,BKE!$C:$C,'nguyen vat lieu kho'!$A:$A,BKE!$B:$B,'nguyen vat lieu kho'!AB$3)</f>
        <v>0</v>
      </c>
      <c r="AC77" s="186">
        <f>SUMIFS(BKE!$F:$F,BKE!$C:$C,'nguyen vat lieu kho'!$A:$A,BKE!$B:$B,'nguyen vat lieu kho'!AC$3)</f>
        <v>0</v>
      </c>
      <c r="AD77" s="186">
        <f>SUMIFS(BKE!$F:$F,BKE!$C:$C,'nguyen vat lieu kho'!$A:$A,BKE!$B:$B,'nguyen vat lieu kho'!AD$3)</f>
        <v>0</v>
      </c>
      <c r="AE77" s="186">
        <f>SUMIFS(BKE!$F:$F,BKE!$C:$C,'nguyen vat lieu kho'!$A:$A,BKE!$B:$B,'nguyen vat lieu kho'!AE$3)</f>
        <v>0</v>
      </c>
      <c r="AF77" s="186">
        <f>SUMIFS(BKE!$F:$F,BKE!$C:$C,'nguyen vat lieu kho'!$A:$A,BKE!$B:$B,'nguyen vat lieu kho'!AF$3)</f>
        <v>0</v>
      </c>
      <c r="AG77" s="186">
        <f>SUMIFS(BKE!$F:$F,BKE!$C:$C,'nguyen vat lieu kho'!$A:$A,BKE!$B:$B,'nguyen vat lieu kho'!AG$3)</f>
        <v>0</v>
      </c>
      <c r="AH77" s="186">
        <f>SUMIFS(BKE!$F:$F,BKE!$C:$C,'nguyen vat lieu kho'!$A:$A,BKE!$B:$B,'nguyen vat lieu kho'!AH$3)</f>
        <v>0</v>
      </c>
      <c r="AI77" s="186">
        <f>SUMIFS(BKE!$F:$F,BKE!$C:$C,'nguyen vat lieu kho'!$A:$A,BKE!$B:$B,'nguyen vat lieu kho'!AI$3)</f>
        <v>0</v>
      </c>
      <c r="AJ77" s="186">
        <f>SUMIFS(BKE!$F:$F,BKE!$C:$C,'nguyen vat lieu kho'!$A:$A,BKE!$B:$B,'nguyen vat lieu kho'!AJ$3)</f>
        <v>0</v>
      </c>
      <c r="AK77" s="186">
        <f>SUMIFS(BKE!$F:$F,BKE!$C:$C,'nguyen vat lieu kho'!$A:$A,BKE!$B:$B,'nguyen vat lieu kho'!AK$3)</f>
        <v>0</v>
      </c>
      <c r="AL77" s="186">
        <f>SUMIFS(BKE!$F:$F,BKE!$C:$C,'nguyen vat lieu kho'!$A:$A,BKE!$B:$B,'nguyen vat lieu kho'!AL$3)</f>
        <v>0</v>
      </c>
      <c r="AM77" s="186">
        <f>SUMIFS(BKE!$F:$F,BKE!$C:$C,'nguyen vat lieu kho'!$A:$A,BKE!$B:$B,'nguyen vat lieu kho'!AM$3)</f>
        <v>0</v>
      </c>
      <c r="AN77" s="186">
        <f>SUMIFS(BKE!$F:$F,BKE!$C:$C,'nguyen vat lieu kho'!$A:$A,BKE!$B:$B,'nguyen vat lieu kho'!AN$3)</f>
        <v>0</v>
      </c>
      <c r="AO77" s="186">
        <f>SUMIFS(BKE!$F:$F,BKE!$C:$C,'nguyen vat lieu kho'!$A:$A,BKE!$B:$B,'nguyen vat lieu kho'!AO$3)</f>
        <v>0</v>
      </c>
      <c r="AP77" s="186">
        <f>SUMIFS(BKE!$F:$F,BKE!$C:$C,'nguyen vat lieu kho'!$A:$A,BKE!$B:$B,'nguyen vat lieu kho'!AP$3)</f>
        <v>0</v>
      </c>
      <c r="AQ77" s="186">
        <f>SUMIFS(BKE!$F:$F,BKE!$C:$C,'nguyen vat lieu kho'!$A:$A,BKE!$B:$B,'nguyen vat lieu kho'!AQ$3)</f>
        <v>0</v>
      </c>
    </row>
    <row r="78" spans="1:43" s="120" customFormat="1" ht="25.5" customHeight="1">
      <c r="A78" s="9" t="s">
        <v>806</v>
      </c>
      <c r="B78" s="9" t="s">
        <v>172</v>
      </c>
      <c r="C78" s="9" t="s">
        <v>26</v>
      </c>
      <c r="D78" s="125">
        <f>VLOOKUP(A78,BKE!C507:H898,5,0)</f>
        <v>23400</v>
      </c>
      <c r="E78" s="130">
        <v>1</v>
      </c>
      <c r="F78" s="126">
        <f t="shared" si="9"/>
        <v>23400</v>
      </c>
      <c r="G78" s="127">
        <f t="shared" si="7"/>
        <v>3</v>
      </c>
      <c r="H78" s="128">
        <f t="shared" si="8"/>
        <v>70200</v>
      </c>
      <c r="I78" s="129">
        <f t="shared" si="11"/>
        <v>2</v>
      </c>
      <c r="J78" s="129">
        <f t="shared" si="12"/>
        <v>46800</v>
      </c>
      <c r="K78" s="130">
        <v>2</v>
      </c>
      <c r="L78" s="124">
        <f t="shared" si="10"/>
        <v>46800</v>
      </c>
      <c r="M78" s="186">
        <f>SUMIFS(BKE!$F:$F,BKE!$C:$C,'nguyen vat lieu kho'!$A:$A,BKE!$B:$B,'nguyen vat lieu kho'!M$3)</f>
        <v>0</v>
      </c>
      <c r="N78" s="186">
        <f>SUMIFS(BKE!$F:$F,BKE!$C:$C,'nguyen vat lieu kho'!$A:$A,BKE!$B:$B,'nguyen vat lieu kho'!N$3)</f>
        <v>0</v>
      </c>
      <c r="O78" s="186">
        <f>SUMIFS(BKE!$F:$F,BKE!$C:$C,'nguyen vat lieu kho'!$A:$A,BKE!$B:$B,'nguyen vat lieu kho'!O$3)</f>
        <v>0</v>
      </c>
      <c r="P78" s="186">
        <f>SUMIFS(BKE!$F:$F,BKE!$C:$C,'nguyen vat lieu kho'!$A:$A,BKE!$B:$B,'nguyen vat lieu kho'!P$3)</f>
        <v>0</v>
      </c>
      <c r="Q78" s="186">
        <f>SUMIFS(BKE!$F:$F,BKE!$C:$C,'nguyen vat lieu kho'!$A:$A,BKE!$B:$B,'nguyen vat lieu kho'!Q$3)</f>
        <v>0</v>
      </c>
      <c r="R78" s="186">
        <f>SUMIFS(BKE!$F:$F,BKE!$C:$C,'nguyen vat lieu kho'!$A:$A,BKE!$B:$B,'nguyen vat lieu kho'!R$3)</f>
        <v>0</v>
      </c>
      <c r="S78" s="186">
        <f>SUMIFS(BKE!$F:$F,BKE!$C:$C,'nguyen vat lieu kho'!$A:$A,BKE!$B:$B,'nguyen vat lieu kho'!S$3)</f>
        <v>0</v>
      </c>
      <c r="T78" s="186">
        <f>SUMIFS(BKE!$F:$F,BKE!$C:$C,'nguyen vat lieu kho'!$A:$A,BKE!$B:$B,'nguyen vat lieu kho'!T$3)</f>
        <v>1</v>
      </c>
      <c r="U78" s="186">
        <f>SUMIFS(BKE!$F:$F,BKE!$C:$C,'nguyen vat lieu kho'!$A:$A,BKE!$B:$B,'nguyen vat lieu kho'!U$3)</f>
        <v>0</v>
      </c>
      <c r="V78" s="186">
        <f>SUMIFS(BKE!$F:$F,BKE!$C:$C,'nguyen vat lieu kho'!$A:$A,BKE!$B:$B,'nguyen vat lieu kho'!V$3)</f>
        <v>0</v>
      </c>
      <c r="W78" s="186">
        <f>SUMIFS(BKE!$F:$F,BKE!$C:$C,'nguyen vat lieu kho'!$A:$A,BKE!$B:$B,'nguyen vat lieu kho'!W$3)</f>
        <v>0</v>
      </c>
      <c r="X78" s="186">
        <f>SUMIFS(BKE!$F:$F,BKE!$C:$C,'nguyen vat lieu kho'!$A:$A,BKE!$B:$B,'nguyen vat lieu kho'!X$3)</f>
        <v>0</v>
      </c>
      <c r="Y78" s="186">
        <f>SUMIFS(BKE!$F:$F,BKE!$C:$C,'nguyen vat lieu kho'!$A:$A,BKE!$B:$B,'nguyen vat lieu kho'!Y$3)</f>
        <v>0</v>
      </c>
      <c r="Z78" s="186">
        <f>SUMIFS(BKE!$F:$F,BKE!$C:$C,'nguyen vat lieu kho'!$A:$A,BKE!$B:$B,'nguyen vat lieu kho'!Z$3)</f>
        <v>0</v>
      </c>
      <c r="AA78" s="186">
        <f>SUMIFS(BKE!$F:$F,BKE!$C:$C,'nguyen vat lieu kho'!$A:$A,BKE!$B:$B,'nguyen vat lieu kho'!AA$3)</f>
        <v>0</v>
      </c>
      <c r="AB78" s="186">
        <f>SUMIFS(BKE!$F:$F,BKE!$C:$C,'nguyen vat lieu kho'!$A:$A,BKE!$B:$B,'nguyen vat lieu kho'!AB$3)</f>
        <v>0</v>
      </c>
      <c r="AC78" s="186">
        <f>SUMIFS(BKE!$F:$F,BKE!$C:$C,'nguyen vat lieu kho'!$A:$A,BKE!$B:$B,'nguyen vat lieu kho'!AC$3)</f>
        <v>0</v>
      </c>
      <c r="AD78" s="186">
        <f>SUMIFS(BKE!$F:$F,BKE!$C:$C,'nguyen vat lieu kho'!$A:$A,BKE!$B:$B,'nguyen vat lieu kho'!AD$3)</f>
        <v>0</v>
      </c>
      <c r="AE78" s="186">
        <f>SUMIFS(BKE!$F:$F,BKE!$C:$C,'nguyen vat lieu kho'!$A:$A,BKE!$B:$B,'nguyen vat lieu kho'!AE$3)</f>
        <v>0</v>
      </c>
      <c r="AF78" s="186">
        <f>SUMIFS(BKE!$F:$F,BKE!$C:$C,'nguyen vat lieu kho'!$A:$A,BKE!$B:$B,'nguyen vat lieu kho'!AF$3)</f>
        <v>0</v>
      </c>
      <c r="AG78" s="186">
        <f>SUMIFS(BKE!$F:$F,BKE!$C:$C,'nguyen vat lieu kho'!$A:$A,BKE!$B:$B,'nguyen vat lieu kho'!AG$3)</f>
        <v>0</v>
      </c>
      <c r="AH78" s="186">
        <f>SUMIFS(BKE!$F:$F,BKE!$C:$C,'nguyen vat lieu kho'!$A:$A,BKE!$B:$B,'nguyen vat lieu kho'!AH$3)</f>
        <v>0</v>
      </c>
      <c r="AI78" s="186">
        <f>SUMIFS(BKE!$F:$F,BKE!$C:$C,'nguyen vat lieu kho'!$A:$A,BKE!$B:$B,'nguyen vat lieu kho'!AI$3)</f>
        <v>0</v>
      </c>
      <c r="AJ78" s="186">
        <f>SUMIFS(BKE!$F:$F,BKE!$C:$C,'nguyen vat lieu kho'!$A:$A,BKE!$B:$B,'nguyen vat lieu kho'!AJ$3)</f>
        <v>0</v>
      </c>
      <c r="AK78" s="186">
        <f>SUMIFS(BKE!$F:$F,BKE!$C:$C,'nguyen vat lieu kho'!$A:$A,BKE!$B:$B,'nguyen vat lieu kho'!AK$3)</f>
        <v>0</v>
      </c>
      <c r="AL78" s="186">
        <f>SUMIFS(BKE!$F:$F,BKE!$C:$C,'nguyen vat lieu kho'!$A:$A,BKE!$B:$B,'nguyen vat lieu kho'!AL$3)</f>
        <v>0</v>
      </c>
      <c r="AM78" s="186">
        <f>SUMIFS(BKE!$F:$F,BKE!$C:$C,'nguyen vat lieu kho'!$A:$A,BKE!$B:$B,'nguyen vat lieu kho'!AM$3)</f>
        <v>0</v>
      </c>
      <c r="AN78" s="186">
        <f>SUMIFS(BKE!$F:$F,BKE!$C:$C,'nguyen vat lieu kho'!$A:$A,BKE!$B:$B,'nguyen vat lieu kho'!AN$3)</f>
        <v>0</v>
      </c>
      <c r="AO78" s="186">
        <f>SUMIFS(BKE!$F:$F,BKE!$C:$C,'nguyen vat lieu kho'!$A:$A,BKE!$B:$B,'nguyen vat lieu kho'!AO$3)</f>
        <v>2</v>
      </c>
      <c r="AP78" s="186">
        <f>SUMIFS(BKE!$F:$F,BKE!$C:$C,'nguyen vat lieu kho'!$A:$A,BKE!$B:$B,'nguyen vat lieu kho'!AP$3)</f>
        <v>0</v>
      </c>
      <c r="AQ78" s="186">
        <f>SUMIFS(BKE!$F:$F,BKE!$C:$C,'nguyen vat lieu kho'!$A:$A,BKE!$B:$B,'nguyen vat lieu kho'!AQ$3)</f>
        <v>0</v>
      </c>
    </row>
    <row r="79" spans="1:43" s="120" customFormat="1" ht="25.5" customHeight="1">
      <c r="A79" s="9" t="s">
        <v>807</v>
      </c>
      <c r="B79" s="9" t="s">
        <v>193</v>
      </c>
      <c r="C79" s="9" t="s">
        <v>78</v>
      </c>
      <c r="D79" s="125">
        <v>500000</v>
      </c>
      <c r="E79" s="130">
        <v>1</v>
      </c>
      <c r="F79" s="126">
        <f t="shared" si="9"/>
        <v>500000</v>
      </c>
      <c r="G79" s="127">
        <f t="shared" si="7"/>
        <v>0</v>
      </c>
      <c r="H79" s="128">
        <f t="shared" si="8"/>
        <v>0</v>
      </c>
      <c r="I79" s="129">
        <f t="shared" si="11"/>
        <v>0</v>
      </c>
      <c r="J79" s="129">
        <f t="shared" si="12"/>
        <v>0</v>
      </c>
      <c r="K79" s="130">
        <v>1</v>
      </c>
      <c r="L79" s="124">
        <f t="shared" si="10"/>
        <v>500000</v>
      </c>
      <c r="M79" s="186">
        <f>SUMIFS(BKE!$F:$F,BKE!$C:$C,'nguyen vat lieu kho'!$A:$A,BKE!$B:$B,'nguyen vat lieu kho'!M$3)</f>
        <v>0</v>
      </c>
      <c r="N79" s="186">
        <f>SUMIFS(BKE!$F:$F,BKE!$C:$C,'nguyen vat lieu kho'!$A:$A,BKE!$B:$B,'nguyen vat lieu kho'!N$3)</f>
        <v>0</v>
      </c>
      <c r="O79" s="186">
        <f>SUMIFS(BKE!$F:$F,BKE!$C:$C,'nguyen vat lieu kho'!$A:$A,BKE!$B:$B,'nguyen vat lieu kho'!O$3)</f>
        <v>0</v>
      </c>
      <c r="P79" s="186">
        <f>SUMIFS(BKE!$F:$F,BKE!$C:$C,'nguyen vat lieu kho'!$A:$A,BKE!$B:$B,'nguyen vat lieu kho'!P$3)</f>
        <v>0</v>
      </c>
      <c r="Q79" s="186">
        <f>SUMIFS(BKE!$F:$F,BKE!$C:$C,'nguyen vat lieu kho'!$A:$A,BKE!$B:$B,'nguyen vat lieu kho'!Q$3)</f>
        <v>0</v>
      </c>
      <c r="R79" s="186">
        <f>SUMIFS(BKE!$F:$F,BKE!$C:$C,'nguyen vat lieu kho'!$A:$A,BKE!$B:$B,'nguyen vat lieu kho'!R$3)</f>
        <v>0</v>
      </c>
      <c r="S79" s="186">
        <f>SUMIFS(BKE!$F:$F,BKE!$C:$C,'nguyen vat lieu kho'!$A:$A,BKE!$B:$B,'nguyen vat lieu kho'!S$3)</f>
        <v>0</v>
      </c>
      <c r="T79" s="186">
        <f>SUMIFS(BKE!$F:$F,BKE!$C:$C,'nguyen vat lieu kho'!$A:$A,BKE!$B:$B,'nguyen vat lieu kho'!T$3)</f>
        <v>0</v>
      </c>
      <c r="U79" s="186">
        <f>SUMIFS(BKE!$F:$F,BKE!$C:$C,'nguyen vat lieu kho'!$A:$A,BKE!$B:$B,'nguyen vat lieu kho'!U$3)</f>
        <v>0</v>
      </c>
      <c r="V79" s="186">
        <f>SUMIFS(BKE!$F:$F,BKE!$C:$C,'nguyen vat lieu kho'!$A:$A,BKE!$B:$B,'nguyen vat lieu kho'!V$3)</f>
        <v>0</v>
      </c>
      <c r="W79" s="186">
        <f>SUMIFS(BKE!$F:$F,BKE!$C:$C,'nguyen vat lieu kho'!$A:$A,BKE!$B:$B,'nguyen vat lieu kho'!W$3)</f>
        <v>0</v>
      </c>
      <c r="X79" s="186">
        <f>SUMIFS(BKE!$F:$F,BKE!$C:$C,'nguyen vat lieu kho'!$A:$A,BKE!$B:$B,'nguyen vat lieu kho'!X$3)</f>
        <v>0</v>
      </c>
      <c r="Y79" s="186">
        <f>SUMIFS(BKE!$F:$F,BKE!$C:$C,'nguyen vat lieu kho'!$A:$A,BKE!$B:$B,'nguyen vat lieu kho'!Y$3)</f>
        <v>0</v>
      </c>
      <c r="Z79" s="186">
        <f>SUMIFS(BKE!$F:$F,BKE!$C:$C,'nguyen vat lieu kho'!$A:$A,BKE!$B:$B,'nguyen vat lieu kho'!Z$3)</f>
        <v>0</v>
      </c>
      <c r="AA79" s="186">
        <f>SUMIFS(BKE!$F:$F,BKE!$C:$C,'nguyen vat lieu kho'!$A:$A,BKE!$B:$B,'nguyen vat lieu kho'!AA$3)</f>
        <v>0</v>
      </c>
      <c r="AB79" s="186">
        <f>SUMIFS(BKE!$F:$F,BKE!$C:$C,'nguyen vat lieu kho'!$A:$A,BKE!$B:$B,'nguyen vat lieu kho'!AB$3)</f>
        <v>0</v>
      </c>
      <c r="AC79" s="186">
        <f>SUMIFS(BKE!$F:$F,BKE!$C:$C,'nguyen vat lieu kho'!$A:$A,BKE!$B:$B,'nguyen vat lieu kho'!AC$3)</f>
        <v>0</v>
      </c>
      <c r="AD79" s="186">
        <f>SUMIFS(BKE!$F:$F,BKE!$C:$C,'nguyen vat lieu kho'!$A:$A,BKE!$B:$B,'nguyen vat lieu kho'!AD$3)</f>
        <v>0</v>
      </c>
      <c r="AE79" s="186">
        <f>SUMIFS(BKE!$F:$F,BKE!$C:$C,'nguyen vat lieu kho'!$A:$A,BKE!$B:$B,'nguyen vat lieu kho'!AE$3)</f>
        <v>0</v>
      </c>
      <c r="AF79" s="186">
        <f>SUMIFS(BKE!$F:$F,BKE!$C:$C,'nguyen vat lieu kho'!$A:$A,BKE!$B:$B,'nguyen vat lieu kho'!AF$3)</f>
        <v>0</v>
      </c>
      <c r="AG79" s="186">
        <f>SUMIFS(BKE!$F:$F,BKE!$C:$C,'nguyen vat lieu kho'!$A:$A,BKE!$B:$B,'nguyen vat lieu kho'!AG$3)</f>
        <v>0</v>
      </c>
      <c r="AH79" s="186">
        <f>SUMIFS(BKE!$F:$F,BKE!$C:$C,'nguyen vat lieu kho'!$A:$A,BKE!$B:$B,'nguyen vat lieu kho'!AH$3)</f>
        <v>0</v>
      </c>
      <c r="AI79" s="186">
        <f>SUMIFS(BKE!$F:$F,BKE!$C:$C,'nguyen vat lieu kho'!$A:$A,BKE!$B:$B,'nguyen vat lieu kho'!AI$3)</f>
        <v>0</v>
      </c>
      <c r="AJ79" s="186">
        <f>SUMIFS(BKE!$F:$F,BKE!$C:$C,'nguyen vat lieu kho'!$A:$A,BKE!$B:$B,'nguyen vat lieu kho'!AJ$3)</f>
        <v>0</v>
      </c>
      <c r="AK79" s="186">
        <f>SUMIFS(BKE!$F:$F,BKE!$C:$C,'nguyen vat lieu kho'!$A:$A,BKE!$B:$B,'nguyen vat lieu kho'!AK$3)</f>
        <v>0</v>
      </c>
      <c r="AL79" s="186">
        <f>SUMIFS(BKE!$F:$F,BKE!$C:$C,'nguyen vat lieu kho'!$A:$A,BKE!$B:$B,'nguyen vat lieu kho'!AL$3)</f>
        <v>0</v>
      </c>
      <c r="AM79" s="186">
        <f>SUMIFS(BKE!$F:$F,BKE!$C:$C,'nguyen vat lieu kho'!$A:$A,BKE!$B:$B,'nguyen vat lieu kho'!AM$3)</f>
        <v>0</v>
      </c>
      <c r="AN79" s="186">
        <f>SUMIFS(BKE!$F:$F,BKE!$C:$C,'nguyen vat lieu kho'!$A:$A,BKE!$B:$B,'nguyen vat lieu kho'!AN$3)</f>
        <v>0</v>
      </c>
      <c r="AO79" s="186">
        <f>SUMIFS(BKE!$F:$F,BKE!$C:$C,'nguyen vat lieu kho'!$A:$A,BKE!$B:$B,'nguyen vat lieu kho'!AO$3)</f>
        <v>0</v>
      </c>
      <c r="AP79" s="186">
        <f>SUMIFS(BKE!$F:$F,BKE!$C:$C,'nguyen vat lieu kho'!$A:$A,BKE!$B:$B,'nguyen vat lieu kho'!AP$3)</f>
        <v>0</v>
      </c>
      <c r="AQ79" s="186">
        <f>SUMIFS(BKE!$F:$F,BKE!$C:$C,'nguyen vat lieu kho'!$A:$A,BKE!$B:$B,'nguyen vat lieu kho'!AQ$3)</f>
        <v>0</v>
      </c>
    </row>
    <row r="80" spans="1:43" s="120" customFormat="1" ht="25.5" customHeight="1">
      <c r="A80" s="6" t="s">
        <v>75</v>
      </c>
      <c r="B80" s="131" t="s">
        <v>76</v>
      </c>
      <c r="C80" s="124" t="s">
        <v>4</v>
      </c>
      <c r="D80" s="125">
        <f>VLOOKUP(A80,BKE!C509:H900,5,0)</f>
        <v>20769.8</v>
      </c>
      <c r="E80" s="130">
        <v>3</v>
      </c>
      <c r="F80" s="126">
        <f t="shared" si="9"/>
        <v>62309.399999999994</v>
      </c>
      <c r="G80" s="127">
        <f t="shared" si="7"/>
        <v>30</v>
      </c>
      <c r="H80" s="128">
        <f t="shared" si="8"/>
        <v>623094</v>
      </c>
      <c r="I80" s="129">
        <f t="shared" si="11"/>
        <v>27</v>
      </c>
      <c r="J80" s="129">
        <f t="shared" si="12"/>
        <v>560784.60000000009</v>
      </c>
      <c r="K80" s="130">
        <v>6</v>
      </c>
      <c r="L80" s="124">
        <f t="shared" si="10"/>
        <v>124618.79999999999</v>
      </c>
      <c r="M80" s="186">
        <f>SUMIFS(BKE!$F:$F,BKE!$C:$C,'nguyen vat lieu kho'!$A:$A,BKE!$B:$B,'nguyen vat lieu kho'!M$3)</f>
        <v>3</v>
      </c>
      <c r="N80" s="186">
        <f>SUMIFS(BKE!$F:$F,BKE!$C:$C,'nguyen vat lieu kho'!$A:$A,BKE!$B:$B,'nguyen vat lieu kho'!N$3)</f>
        <v>0</v>
      </c>
      <c r="O80" s="186">
        <f>SUMIFS(BKE!$F:$F,BKE!$C:$C,'nguyen vat lieu kho'!$A:$A,BKE!$B:$B,'nguyen vat lieu kho'!O$3)</f>
        <v>0</v>
      </c>
      <c r="P80" s="186">
        <f>SUMIFS(BKE!$F:$F,BKE!$C:$C,'nguyen vat lieu kho'!$A:$A,BKE!$B:$B,'nguyen vat lieu kho'!P$3)</f>
        <v>0</v>
      </c>
      <c r="Q80" s="186">
        <f>SUMIFS(BKE!$F:$F,BKE!$C:$C,'nguyen vat lieu kho'!$A:$A,BKE!$B:$B,'nguyen vat lieu kho'!Q$3)</f>
        <v>0</v>
      </c>
      <c r="R80" s="186">
        <f>SUMIFS(BKE!$F:$F,BKE!$C:$C,'nguyen vat lieu kho'!$A:$A,BKE!$B:$B,'nguyen vat lieu kho'!R$3)</f>
        <v>0</v>
      </c>
      <c r="S80" s="186">
        <f>SUMIFS(BKE!$F:$F,BKE!$C:$C,'nguyen vat lieu kho'!$A:$A,BKE!$B:$B,'nguyen vat lieu kho'!S$3)</f>
        <v>0</v>
      </c>
      <c r="T80" s="186">
        <f>SUMIFS(BKE!$F:$F,BKE!$C:$C,'nguyen vat lieu kho'!$A:$A,BKE!$B:$B,'nguyen vat lieu kho'!T$3)</f>
        <v>0</v>
      </c>
      <c r="U80" s="186">
        <f>SUMIFS(BKE!$F:$F,BKE!$C:$C,'nguyen vat lieu kho'!$A:$A,BKE!$B:$B,'nguyen vat lieu kho'!U$3)</f>
        <v>0</v>
      </c>
      <c r="V80" s="186">
        <f>SUMIFS(BKE!$F:$F,BKE!$C:$C,'nguyen vat lieu kho'!$A:$A,BKE!$B:$B,'nguyen vat lieu kho'!V$3)</f>
        <v>0</v>
      </c>
      <c r="W80" s="186">
        <f>SUMIFS(BKE!$F:$F,BKE!$C:$C,'nguyen vat lieu kho'!$A:$A,BKE!$B:$B,'nguyen vat lieu kho'!W$3)</f>
        <v>0</v>
      </c>
      <c r="X80" s="186">
        <f>SUMIFS(BKE!$F:$F,BKE!$C:$C,'nguyen vat lieu kho'!$A:$A,BKE!$B:$B,'nguyen vat lieu kho'!X$3)</f>
        <v>0</v>
      </c>
      <c r="Y80" s="186">
        <f>SUMIFS(BKE!$F:$F,BKE!$C:$C,'nguyen vat lieu kho'!$A:$A,BKE!$B:$B,'nguyen vat lieu kho'!Y$3)</f>
        <v>0</v>
      </c>
      <c r="Z80" s="186">
        <f>SUMIFS(BKE!$F:$F,BKE!$C:$C,'nguyen vat lieu kho'!$A:$A,BKE!$B:$B,'nguyen vat lieu kho'!Z$3)</f>
        <v>0</v>
      </c>
      <c r="AA80" s="186">
        <f>SUMIFS(BKE!$F:$F,BKE!$C:$C,'nguyen vat lieu kho'!$A:$A,BKE!$B:$B,'nguyen vat lieu kho'!AA$3)</f>
        <v>0</v>
      </c>
      <c r="AB80" s="186">
        <f>SUMIFS(BKE!$F:$F,BKE!$C:$C,'nguyen vat lieu kho'!$A:$A,BKE!$B:$B,'nguyen vat lieu kho'!AB$3)</f>
        <v>0</v>
      </c>
      <c r="AC80" s="186">
        <f>SUMIFS(BKE!$F:$F,BKE!$C:$C,'nguyen vat lieu kho'!$A:$A,BKE!$B:$B,'nguyen vat lieu kho'!AC$3)</f>
        <v>0</v>
      </c>
      <c r="AD80" s="186">
        <f>SUMIFS(BKE!$F:$F,BKE!$C:$C,'nguyen vat lieu kho'!$A:$A,BKE!$B:$B,'nguyen vat lieu kho'!AD$3)</f>
        <v>0</v>
      </c>
      <c r="AE80" s="186">
        <f>SUMIFS(BKE!$F:$F,BKE!$C:$C,'nguyen vat lieu kho'!$A:$A,BKE!$B:$B,'nguyen vat lieu kho'!AE$3)</f>
        <v>0</v>
      </c>
      <c r="AF80" s="186">
        <f>SUMIFS(BKE!$F:$F,BKE!$C:$C,'nguyen vat lieu kho'!$A:$A,BKE!$B:$B,'nguyen vat lieu kho'!AF$3)</f>
        <v>0</v>
      </c>
      <c r="AG80" s="186">
        <f>SUMIFS(BKE!$F:$F,BKE!$C:$C,'nguyen vat lieu kho'!$A:$A,BKE!$B:$B,'nguyen vat lieu kho'!AG$3)</f>
        <v>0</v>
      </c>
      <c r="AH80" s="186">
        <f>SUMIFS(BKE!$F:$F,BKE!$C:$C,'nguyen vat lieu kho'!$A:$A,BKE!$B:$B,'nguyen vat lieu kho'!AH$3)</f>
        <v>27</v>
      </c>
      <c r="AI80" s="186">
        <f>SUMIFS(BKE!$F:$F,BKE!$C:$C,'nguyen vat lieu kho'!$A:$A,BKE!$B:$B,'nguyen vat lieu kho'!AI$3)</f>
        <v>0</v>
      </c>
      <c r="AJ80" s="186">
        <f>SUMIFS(BKE!$F:$F,BKE!$C:$C,'nguyen vat lieu kho'!$A:$A,BKE!$B:$B,'nguyen vat lieu kho'!AJ$3)</f>
        <v>0</v>
      </c>
      <c r="AK80" s="186">
        <f>SUMIFS(BKE!$F:$F,BKE!$C:$C,'nguyen vat lieu kho'!$A:$A,BKE!$B:$B,'nguyen vat lieu kho'!AK$3)</f>
        <v>0</v>
      </c>
      <c r="AL80" s="186">
        <f>SUMIFS(BKE!$F:$F,BKE!$C:$C,'nguyen vat lieu kho'!$A:$A,BKE!$B:$B,'nguyen vat lieu kho'!AL$3)</f>
        <v>0</v>
      </c>
      <c r="AM80" s="186">
        <f>SUMIFS(BKE!$F:$F,BKE!$C:$C,'nguyen vat lieu kho'!$A:$A,BKE!$B:$B,'nguyen vat lieu kho'!AM$3)</f>
        <v>0</v>
      </c>
      <c r="AN80" s="186">
        <f>SUMIFS(BKE!$F:$F,BKE!$C:$C,'nguyen vat lieu kho'!$A:$A,BKE!$B:$B,'nguyen vat lieu kho'!AN$3)</f>
        <v>0</v>
      </c>
      <c r="AO80" s="186">
        <f>SUMIFS(BKE!$F:$F,BKE!$C:$C,'nguyen vat lieu kho'!$A:$A,BKE!$B:$B,'nguyen vat lieu kho'!AO$3)</f>
        <v>0</v>
      </c>
      <c r="AP80" s="186">
        <f>SUMIFS(BKE!$F:$F,BKE!$C:$C,'nguyen vat lieu kho'!$A:$A,BKE!$B:$B,'nguyen vat lieu kho'!AP$3)</f>
        <v>0</v>
      </c>
      <c r="AQ80" s="186">
        <f>SUMIFS(BKE!$F:$F,BKE!$C:$C,'nguyen vat lieu kho'!$A:$A,BKE!$B:$B,'nguyen vat lieu kho'!AQ$3)</f>
        <v>0</v>
      </c>
    </row>
    <row r="81" spans="1:43" s="120" customFormat="1" ht="25.5" customHeight="1">
      <c r="A81" s="6" t="s">
        <v>1027</v>
      </c>
      <c r="B81" s="267" t="s">
        <v>1029</v>
      </c>
      <c r="C81" s="124" t="s">
        <v>4</v>
      </c>
      <c r="D81" s="125">
        <f>VLOOKUP(A81,BKE!C510:H901,5,0)</f>
        <v>265000</v>
      </c>
      <c r="E81" s="130">
        <v>0</v>
      </c>
      <c r="F81" s="126">
        <f t="shared" si="9"/>
        <v>0</v>
      </c>
      <c r="G81" s="127">
        <f t="shared" si="7"/>
        <v>4</v>
      </c>
      <c r="H81" s="128">
        <f t="shared" si="8"/>
        <v>1060000</v>
      </c>
      <c r="I81" s="129">
        <f t="shared" si="11"/>
        <v>2</v>
      </c>
      <c r="J81" s="129">
        <f t="shared" si="12"/>
        <v>530000</v>
      </c>
      <c r="K81" s="130">
        <v>2</v>
      </c>
      <c r="L81" s="124">
        <f t="shared" si="10"/>
        <v>530000</v>
      </c>
      <c r="M81" s="186">
        <f>SUMIFS(BKE!$F:$F,BKE!$C:$C,'nguyen vat lieu kho'!$A:$A,BKE!$B:$B,'nguyen vat lieu kho'!M$3)</f>
        <v>0</v>
      </c>
      <c r="N81" s="186">
        <f>SUMIFS(BKE!$F:$F,BKE!$C:$C,'nguyen vat lieu kho'!$A:$A,BKE!$B:$B,'nguyen vat lieu kho'!N$3)</f>
        <v>0</v>
      </c>
      <c r="O81" s="186">
        <f>SUMIFS(BKE!$F:$F,BKE!$C:$C,'nguyen vat lieu kho'!$A:$A,BKE!$B:$B,'nguyen vat lieu kho'!O$3)</f>
        <v>0</v>
      </c>
      <c r="P81" s="186">
        <f>SUMIFS(BKE!$F:$F,BKE!$C:$C,'nguyen vat lieu kho'!$A:$A,BKE!$B:$B,'nguyen vat lieu kho'!P$3)</f>
        <v>0</v>
      </c>
      <c r="Q81" s="186">
        <f>SUMIFS(BKE!$F:$F,BKE!$C:$C,'nguyen vat lieu kho'!$A:$A,BKE!$B:$B,'nguyen vat lieu kho'!Q$3)</f>
        <v>0</v>
      </c>
      <c r="R81" s="186">
        <f>SUMIFS(BKE!$F:$F,BKE!$C:$C,'nguyen vat lieu kho'!$A:$A,BKE!$B:$B,'nguyen vat lieu kho'!R$3)</f>
        <v>0</v>
      </c>
      <c r="S81" s="186">
        <f>SUMIFS(BKE!$F:$F,BKE!$C:$C,'nguyen vat lieu kho'!$A:$A,BKE!$B:$B,'nguyen vat lieu kho'!S$3)</f>
        <v>0</v>
      </c>
      <c r="T81" s="186">
        <f>SUMIFS(BKE!$F:$F,BKE!$C:$C,'nguyen vat lieu kho'!$A:$A,BKE!$B:$B,'nguyen vat lieu kho'!T$3)</f>
        <v>0</v>
      </c>
      <c r="U81" s="186">
        <f>SUMIFS(BKE!$F:$F,BKE!$C:$C,'nguyen vat lieu kho'!$A:$A,BKE!$B:$B,'nguyen vat lieu kho'!U$3)</f>
        <v>0</v>
      </c>
      <c r="V81" s="186">
        <f>SUMIFS(BKE!$F:$F,BKE!$C:$C,'nguyen vat lieu kho'!$A:$A,BKE!$B:$B,'nguyen vat lieu kho'!V$3)</f>
        <v>0</v>
      </c>
      <c r="W81" s="186">
        <f>SUMIFS(BKE!$F:$F,BKE!$C:$C,'nguyen vat lieu kho'!$A:$A,BKE!$B:$B,'nguyen vat lieu kho'!W$3)</f>
        <v>0</v>
      </c>
      <c r="X81" s="186">
        <f>SUMIFS(BKE!$F:$F,BKE!$C:$C,'nguyen vat lieu kho'!$A:$A,BKE!$B:$B,'nguyen vat lieu kho'!X$3)</f>
        <v>0</v>
      </c>
      <c r="Y81" s="186">
        <f>SUMIFS(BKE!$F:$F,BKE!$C:$C,'nguyen vat lieu kho'!$A:$A,BKE!$B:$B,'nguyen vat lieu kho'!Y$3)</f>
        <v>0</v>
      </c>
      <c r="Z81" s="186">
        <f>SUMIFS(BKE!$F:$F,BKE!$C:$C,'nguyen vat lieu kho'!$A:$A,BKE!$B:$B,'nguyen vat lieu kho'!Z$3)</f>
        <v>0</v>
      </c>
      <c r="AA81" s="186">
        <f>SUMIFS(BKE!$F:$F,BKE!$C:$C,'nguyen vat lieu kho'!$A:$A,BKE!$B:$B,'nguyen vat lieu kho'!AA$3)</f>
        <v>0</v>
      </c>
      <c r="AB81" s="186">
        <f>SUMIFS(BKE!$F:$F,BKE!$C:$C,'nguyen vat lieu kho'!$A:$A,BKE!$B:$B,'nguyen vat lieu kho'!AB$3)</f>
        <v>0</v>
      </c>
      <c r="AC81" s="186">
        <f>SUMIFS(BKE!$F:$F,BKE!$C:$C,'nguyen vat lieu kho'!$A:$A,BKE!$B:$B,'nguyen vat lieu kho'!AC$3)</f>
        <v>0</v>
      </c>
      <c r="AD81" s="186">
        <f>SUMIFS(BKE!$F:$F,BKE!$C:$C,'nguyen vat lieu kho'!$A:$A,BKE!$B:$B,'nguyen vat lieu kho'!AD$3)</f>
        <v>0</v>
      </c>
      <c r="AE81" s="186">
        <f>SUMIFS(BKE!$F:$F,BKE!$C:$C,'nguyen vat lieu kho'!$A:$A,BKE!$B:$B,'nguyen vat lieu kho'!AE$3)</f>
        <v>0</v>
      </c>
      <c r="AF81" s="186">
        <f>SUMIFS(BKE!$F:$F,BKE!$C:$C,'nguyen vat lieu kho'!$A:$A,BKE!$B:$B,'nguyen vat lieu kho'!AF$3)</f>
        <v>0</v>
      </c>
      <c r="AG81" s="186">
        <f>SUMIFS(BKE!$F:$F,BKE!$C:$C,'nguyen vat lieu kho'!$A:$A,BKE!$B:$B,'nguyen vat lieu kho'!AG$3)</f>
        <v>0</v>
      </c>
      <c r="AH81" s="186">
        <f>SUMIFS(BKE!$F:$F,BKE!$C:$C,'nguyen vat lieu kho'!$A:$A,BKE!$B:$B,'nguyen vat lieu kho'!AH$3)</f>
        <v>3</v>
      </c>
      <c r="AI81" s="186">
        <f>SUMIFS(BKE!$F:$F,BKE!$C:$C,'nguyen vat lieu kho'!$A:$A,BKE!$B:$B,'nguyen vat lieu kho'!AI$3)</f>
        <v>0</v>
      </c>
      <c r="AJ81" s="186">
        <f>SUMIFS(BKE!$F:$F,BKE!$C:$C,'nguyen vat lieu kho'!$A:$A,BKE!$B:$B,'nguyen vat lieu kho'!AJ$3)</f>
        <v>0</v>
      </c>
      <c r="AK81" s="186">
        <f>SUMIFS(BKE!$F:$F,BKE!$C:$C,'nguyen vat lieu kho'!$A:$A,BKE!$B:$B,'nguyen vat lieu kho'!AK$3)</f>
        <v>0</v>
      </c>
      <c r="AL81" s="186">
        <f>SUMIFS(BKE!$F:$F,BKE!$C:$C,'nguyen vat lieu kho'!$A:$A,BKE!$B:$B,'nguyen vat lieu kho'!AL$3)</f>
        <v>0</v>
      </c>
      <c r="AM81" s="186">
        <f>SUMIFS(BKE!$F:$F,BKE!$C:$C,'nguyen vat lieu kho'!$A:$A,BKE!$B:$B,'nguyen vat lieu kho'!AM$3)</f>
        <v>0</v>
      </c>
      <c r="AN81" s="186">
        <f>SUMIFS(BKE!$F:$F,BKE!$C:$C,'nguyen vat lieu kho'!$A:$A,BKE!$B:$B,'nguyen vat lieu kho'!AN$3)</f>
        <v>0</v>
      </c>
      <c r="AO81" s="186">
        <f>SUMIFS(BKE!$F:$F,BKE!$C:$C,'nguyen vat lieu kho'!$A:$A,BKE!$B:$B,'nguyen vat lieu kho'!AO$3)</f>
        <v>1</v>
      </c>
      <c r="AP81" s="186">
        <f>SUMIFS(BKE!$F:$F,BKE!$C:$C,'nguyen vat lieu kho'!$A:$A,BKE!$B:$B,'nguyen vat lieu kho'!AP$3)</f>
        <v>0</v>
      </c>
      <c r="AQ81" s="186">
        <f>SUMIFS(BKE!$F:$F,BKE!$C:$C,'nguyen vat lieu kho'!$A:$A,BKE!$B:$B,'nguyen vat lieu kho'!AQ$3)</f>
        <v>0</v>
      </c>
    </row>
    <row r="82" spans="1:43" s="120" customFormat="1" ht="25.5" customHeight="1">
      <c r="A82" s="9" t="s">
        <v>808</v>
      </c>
      <c r="B82" s="9" t="s">
        <v>201</v>
      </c>
      <c r="C82" s="9" t="s">
        <v>77</v>
      </c>
      <c r="D82" s="125"/>
      <c r="E82" s="130">
        <v>0</v>
      </c>
      <c r="F82" s="126">
        <f t="shared" si="9"/>
        <v>0</v>
      </c>
      <c r="G82" s="127">
        <f t="shared" si="7"/>
        <v>0</v>
      </c>
      <c r="H82" s="128">
        <f t="shared" si="8"/>
        <v>0</v>
      </c>
      <c r="I82" s="129">
        <f t="shared" si="11"/>
        <v>0</v>
      </c>
      <c r="J82" s="129">
        <f t="shared" si="12"/>
        <v>0</v>
      </c>
      <c r="K82" s="130"/>
      <c r="L82" s="124">
        <f t="shared" si="10"/>
        <v>0</v>
      </c>
      <c r="M82" s="186">
        <f>SUMIFS(BKE!$F:$F,BKE!$C:$C,'nguyen vat lieu kho'!$A:$A,BKE!$B:$B,'nguyen vat lieu kho'!M$3)</f>
        <v>0</v>
      </c>
      <c r="N82" s="186">
        <f>SUMIFS(BKE!$F:$F,BKE!$C:$C,'nguyen vat lieu kho'!$A:$A,BKE!$B:$B,'nguyen vat lieu kho'!N$3)</f>
        <v>0</v>
      </c>
      <c r="O82" s="186">
        <f>SUMIFS(BKE!$F:$F,BKE!$C:$C,'nguyen vat lieu kho'!$A:$A,BKE!$B:$B,'nguyen vat lieu kho'!O$3)</f>
        <v>0</v>
      </c>
      <c r="P82" s="186">
        <f>SUMIFS(BKE!$F:$F,BKE!$C:$C,'nguyen vat lieu kho'!$A:$A,BKE!$B:$B,'nguyen vat lieu kho'!P$3)</f>
        <v>0</v>
      </c>
      <c r="Q82" s="186">
        <f>SUMIFS(BKE!$F:$F,BKE!$C:$C,'nguyen vat lieu kho'!$A:$A,BKE!$B:$B,'nguyen vat lieu kho'!Q$3)</f>
        <v>0</v>
      </c>
      <c r="R82" s="186">
        <f>SUMIFS(BKE!$F:$F,BKE!$C:$C,'nguyen vat lieu kho'!$A:$A,BKE!$B:$B,'nguyen vat lieu kho'!R$3)</f>
        <v>0</v>
      </c>
      <c r="S82" s="186">
        <f>SUMIFS(BKE!$F:$F,BKE!$C:$C,'nguyen vat lieu kho'!$A:$A,BKE!$B:$B,'nguyen vat lieu kho'!S$3)</f>
        <v>0</v>
      </c>
      <c r="T82" s="186">
        <f>SUMIFS(BKE!$F:$F,BKE!$C:$C,'nguyen vat lieu kho'!$A:$A,BKE!$B:$B,'nguyen vat lieu kho'!T$3)</f>
        <v>0</v>
      </c>
      <c r="U82" s="186">
        <f>SUMIFS(BKE!$F:$F,BKE!$C:$C,'nguyen vat lieu kho'!$A:$A,BKE!$B:$B,'nguyen vat lieu kho'!U$3)</f>
        <v>0</v>
      </c>
      <c r="V82" s="186">
        <f>SUMIFS(BKE!$F:$F,BKE!$C:$C,'nguyen vat lieu kho'!$A:$A,BKE!$B:$B,'nguyen vat lieu kho'!V$3)</f>
        <v>0</v>
      </c>
      <c r="W82" s="186">
        <f>SUMIFS(BKE!$F:$F,BKE!$C:$C,'nguyen vat lieu kho'!$A:$A,BKE!$B:$B,'nguyen vat lieu kho'!W$3)</f>
        <v>0</v>
      </c>
      <c r="X82" s="186">
        <f>SUMIFS(BKE!$F:$F,BKE!$C:$C,'nguyen vat lieu kho'!$A:$A,BKE!$B:$B,'nguyen vat lieu kho'!X$3)</f>
        <v>0</v>
      </c>
      <c r="Y82" s="186">
        <f>SUMIFS(BKE!$F:$F,BKE!$C:$C,'nguyen vat lieu kho'!$A:$A,BKE!$B:$B,'nguyen vat lieu kho'!Y$3)</f>
        <v>0</v>
      </c>
      <c r="Z82" s="186">
        <f>SUMIFS(BKE!$F:$F,BKE!$C:$C,'nguyen vat lieu kho'!$A:$A,BKE!$B:$B,'nguyen vat lieu kho'!Z$3)</f>
        <v>0</v>
      </c>
      <c r="AA82" s="186">
        <f>SUMIFS(BKE!$F:$F,BKE!$C:$C,'nguyen vat lieu kho'!$A:$A,BKE!$B:$B,'nguyen vat lieu kho'!AA$3)</f>
        <v>0</v>
      </c>
      <c r="AB82" s="186">
        <f>SUMIFS(BKE!$F:$F,BKE!$C:$C,'nguyen vat lieu kho'!$A:$A,BKE!$B:$B,'nguyen vat lieu kho'!AB$3)</f>
        <v>0</v>
      </c>
      <c r="AC82" s="186">
        <f>SUMIFS(BKE!$F:$F,BKE!$C:$C,'nguyen vat lieu kho'!$A:$A,BKE!$B:$B,'nguyen vat lieu kho'!AC$3)</f>
        <v>0</v>
      </c>
      <c r="AD82" s="186">
        <f>SUMIFS(BKE!$F:$F,BKE!$C:$C,'nguyen vat lieu kho'!$A:$A,BKE!$B:$B,'nguyen vat lieu kho'!AD$3)</f>
        <v>0</v>
      </c>
      <c r="AE82" s="186">
        <f>SUMIFS(BKE!$F:$F,BKE!$C:$C,'nguyen vat lieu kho'!$A:$A,BKE!$B:$B,'nguyen vat lieu kho'!AE$3)</f>
        <v>0</v>
      </c>
      <c r="AF82" s="186">
        <f>SUMIFS(BKE!$F:$F,BKE!$C:$C,'nguyen vat lieu kho'!$A:$A,BKE!$B:$B,'nguyen vat lieu kho'!AF$3)</f>
        <v>0</v>
      </c>
      <c r="AG82" s="186">
        <f>SUMIFS(BKE!$F:$F,BKE!$C:$C,'nguyen vat lieu kho'!$A:$A,BKE!$B:$B,'nguyen vat lieu kho'!AG$3)</f>
        <v>0</v>
      </c>
      <c r="AH82" s="186">
        <f>SUMIFS(BKE!$F:$F,BKE!$C:$C,'nguyen vat lieu kho'!$A:$A,BKE!$B:$B,'nguyen vat lieu kho'!AH$3)</f>
        <v>0</v>
      </c>
      <c r="AI82" s="186">
        <f>SUMIFS(BKE!$F:$F,BKE!$C:$C,'nguyen vat lieu kho'!$A:$A,BKE!$B:$B,'nguyen vat lieu kho'!AI$3)</f>
        <v>0</v>
      </c>
      <c r="AJ82" s="186">
        <f>SUMIFS(BKE!$F:$F,BKE!$C:$C,'nguyen vat lieu kho'!$A:$A,BKE!$B:$B,'nguyen vat lieu kho'!AJ$3)</f>
        <v>0</v>
      </c>
      <c r="AK82" s="186">
        <f>SUMIFS(BKE!$F:$F,BKE!$C:$C,'nguyen vat lieu kho'!$A:$A,BKE!$B:$B,'nguyen vat lieu kho'!AK$3)</f>
        <v>0</v>
      </c>
      <c r="AL82" s="186">
        <f>SUMIFS(BKE!$F:$F,BKE!$C:$C,'nguyen vat lieu kho'!$A:$A,BKE!$B:$B,'nguyen vat lieu kho'!AL$3)</f>
        <v>0</v>
      </c>
      <c r="AM82" s="186">
        <f>SUMIFS(BKE!$F:$F,BKE!$C:$C,'nguyen vat lieu kho'!$A:$A,BKE!$B:$B,'nguyen vat lieu kho'!AM$3)</f>
        <v>0</v>
      </c>
      <c r="AN82" s="186">
        <f>SUMIFS(BKE!$F:$F,BKE!$C:$C,'nguyen vat lieu kho'!$A:$A,BKE!$B:$B,'nguyen vat lieu kho'!AN$3)</f>
        <v>0</v>
      </c>
      <c r="AO82" s="186">
        <f>SUMIFS(BKE!$F:$F,BKE!$C:$C,'nguyen vat lieu kho'!$A:$A,BKE!$B:$B,'nguyen vat lieu kho'!AO$3)</f>
        <v>0</v>
      </c>
      <c r="AP82" s="186">
        <f>SUMIFS(BKE!$F:$F,BKE!$C:$C,'nguyen vat lieu kho'!$A:$A,BKE!$B:$B,'nguyen vat lieu kho'!AP$3)</f>
        <v>0</v>
      </c>
      <c r="AQ82" s="186">
        <f>SUMIFS(BKE!$F:$F,BKE!$C:$C,'nguyen vat lieu kho'!$A:$A,BKE!$B:$B,'nguyen vat lieu kho'!AQ$3)</f>
        <v>0</v>
      </c>
    </row>
    <row r="83" spans="1:43" s="120" customFormat="1" ht="25.5" customHeight="1">
      <c r="A83" s="6" t="s">
        <v>115</v>
      </c>
      <c r="B83" s="131" t="s">
        <v>116</v>
      </c>
      <c r="C83" s="124" t="s">
        <v>117</v>
      </c>
      <c r="D83" s="125">
        <f>VLOOKUP(A83,BKE!C512:H903,5,0)</f>
        <v>481.41</v>
      </c>
      <c r="E83" s="130">
        <v>0</v>
      </c>
      <c r="F83" s="126">
        <f t="shared" si="9"/>
        <v>0</v>
      </c>
      <c r="G83" s="127">
        <f t="shared" si="7"/>
        <v>200</v>
      </c>
      <c r="H83" s="128">
        <f t="shared" si="8"/>
        <v>96282</v>
      </c>
      <c r="I83" s="129">
        <f t="shared" si="11"/>
        <v>100</v>
      </c>
      <c r="J83" s="129">
        <f t="shared" si="12"/>
        <v>48141</v>
      </c>
      <c r="K83" s="130">
        <v>100</v>
      </c>
      <c r="L83" s="124">
        <f t="shared" si="10"/>
        <v>48141</v>
      </c>
      <c r="M83" s="186">
        <f>SUMIFS(BKE!$F:$F,BKE!$C:$C,'nguyen vat lieu kho'!$A:$A,BKE!$B:$B,'nguyen vat lieu kho'!M$3)</f>
        <v>100</v>
      </c>
      <c r="N83" s="186">
        <f>SUMIFS(BKE!$F:$F,BKE!$C:$C,'nguyen vat lieu kho'!$A:$A,BKE!$B:$B,'nguyen vat lieu kho'!N$3)</f>
        <v>0</v>
      </c>
      <c r="O83" s="186">
        <f>SUMIFS(BKE!$F:$F,BKE!$C:$C,'nguyen vat lieu kho'!$A:$A,BKE!$B:$B,'nguyen vat lieu kho'!O$3)</f>
        <v>0</v>
      </c>
      <c r="P83" s="186">
        <f>SUMIFS(BKE!$F:$F,BKE!$C:$C,'nguyen vat lieu kho'!$A:$A,BKE!$B:$B,'nguyen vat lieu kho'!P$3)</f>
        <v>0</v>
      </c>
      <c r="Q83" s="186">
        <f>SUMIFS(BKE!$F:$F,BKE!$C:$C,'nguyen vat lieu kho'!$A:$A,BKE!$B:$B,'nguyen vat lieu kho'!Q$3)</f>
        <v>0</v>
      </c>
      <c r="R83" s="186">
        <f>SUMIFS(BKE!$F:$F,BKE!$C:$C,'nguyen vat lieu kho'!$A:$A,BKE!$B:$B,'nguyen vat lieu kho'!R$3)</f>
        <v>0</v>
      </c>
      <c r="S83" s="186">
        <f>SUMIFS(BKE!$F:$F,BKE!$C:$C,'nguyen vat lieu kho'!$A:$A,BKE!$B:$B,'nguyen vat lieu kho'!S$3)</f>
        <v>0</v>
      </c>
      <c r="T83" s="186">
        <f>SUMIFS(BKE!$F:$F,BKE!$C:$C,'nguyen vat lieu kho'!$A:$A,BKE!$B:$B,'nguyen vat lieu kho'!T$3)</f>
        <v>100</v>
      </c>
      <c r="U83" s="186">
        <f>SUMIFS(BKE!$F:$F,BKE!$C:$C,'nguyen vat lieu kho'!$A:$A,BKE!$B:$B,'nguyen vat lieu kho'!U$3)</f>
        <v>0</v>
      </c>
      <c r="V83" s="186">
        <f>SUMIFS(BKE!$F:$F,BKE!$C:$C,'nguyen vat lieu kho'!$A:$A,BKE!$B:$B,'nguyen vat lieu kho'!V$3)</f>
        <v>0</v>
      </c>
      <c r="W83" s="186">
        <f>SUMIFS(BKE!$F:$F,BKE!$C:$C,'nguyen vat lieu kho'!$A:$A,BKE!$B:$B,'nguyen vat lieu kho'!W$3)</f>
        <v>0</v>
      </c>
      <c r="X83" s="186">
        <f>SUMIFS(BKE!$F:$F,BKE!$C:$C,'nguyen vat lieu kho'!$A:$A,BKE!$B:$B,'nguyen vat lieu kho'!X$3)</f>
        <v>0</v>
      </c>
      <c r="Y83" s="186">
        <f>SUMIFS(BKE!$F:$F,BKE!$C:$C,'nguyen vat lieu kho'!$A:$A,BKE!$B:$B,'nguyen vat lieu kho'!Y$3)</f>
        <v>0</v>
      </c>
      <c r="Z83" s="186">
        <f>SUMIFS(BKE!$F:$F,BKE!$C:$C,'nguyen vat lieu kho'!$A:$A,BKE!$B:$B,'nguyen vat lieu kho'!Z$3)</f>
        <v>0</v>
      </c>
      <c r="AA83" s="186">
        <f>SUMIFS(BKE!$F:$F,BKE!$C:$C,'nguyen vat lieu kho'!$A:$A,BKE!$B:$B,'nguyen vat lieu kho'!AA$3)</f>
        <v>0</v>
      </c>
      <c r="AB83" s="186">
        <f>SUMIFS(BKE!$F:$F,BKE!$C:$C,'nguyen vat lieu kho'!$A:$A,BKE!$B:$B,'nguyen vat lieu kho'!AB$3)</f>
        <v>0</v>
      </c>
      <c r="AC83" s="186">
        <f>SUMIFS(BKE!$F:$F,BKE!$C:$C,'nguyen vat lieu kho'!$A:$A,BKE!$B:$B,'nguyen vat lieu kho'!AC$3)</f>
        <v>0</v>
      </c>
      <c r="AD83" s="186">
        <f>SUMIFS(BKE!$F:$F,BKE!$C:$C,'nguyen vat lieu kho'!$A:$A,BKE!$B:$B,'nguyen vat lieu kho'!AD$3)</f>
        <v>0</v>
      </c>
      <c r="AE83" s="186">
        <f>SUMIFS(BKE!$F:$F,BKE!$C:$C,'nguyen vat lieu kho'!$A:$A,BKE!$B:$B,'nguyen vat lieu kho'!AE$3)</f>
        <v>0</v>
      </c>
      <c r="AF83" s="186">
        <f>SUMIFS(BKE!$F:$F,BKE!$C:$C,'nguyen vat lieu kho'!$A:$A,BKE!$B:$B,'nguyen vat lieu kho'!AF$3)</f>
        <v>0</v>
      </c>
      <c r="AG83" s="186">
        <f>SUMIFS(BKE!$F:$F,BKE!$C:$C,'nguyen vat lieu kho'!$A:$A,BKE!$B:$B,'nguyen vat lieu kho'!AG$3)</f>
        <v>0</v>
      </c>
      <c r="AH83" s="186">
        <f>SUMIFS(BKE!$F:$F,BKE!$C:$C,'nguyen vat lieu kho'!$A:$A,BKE!$B:$B,'nguyen vat lieu kho'!AH$3)</f>
        <v>0</v>
      </c>
      <c r="AI83" s="186">
        <f>SUMIFS(BKE!$F:$F,BKE!$C:$C,'nguyen vat lieu kho'!$A:$A,BKE!$B:$B,'nguyen vat lieu kho'!AI$3)</f>
        <v>0</v>
      </c>
      <c r="AJ83" s="186">
        <f>SUMIFS(BKE!$F:$F,BKE!$C:$C,'nguyen vat lieu kho'!$A:$A,BKE!$B:$B,'nguyen vat lieu kho'!AJ$3)</f>
        <v>0</v>
      </c>
      <c r="AK83" s="186">
        <f>SUMIFS(BKE!$F:$F,BKE!$C:$C,'nguyen vat lieu kho'!$A:$A,BKE!$B:$B,'nguyen vat lieu kho'!AK$3)</f>
        <v>0</v>
      </c>
      <c r="AL83" s="186">
        <f>SUMIFS(BKE!$F:$F,BKE!$C:$C,'nguyen vat lieu kho'!$A:$A,BKE!$B:$B,'nguyen vat lieu kho'!AL$3)</f>
        <v>0</v>
      </c>
      <c r="AM83" s="186">
        <f>SUMIFS(BKE!$F:$F,BKE!$C:$C,'nguyen vat lieu kho'!$A:$A,BKE!$B:$B,'nguyen vat lieu kho'!AM$3)</f>
        <v>0</v>
      </c>
      <c r="AN83" s="186">
        <f>SUMIFS(BKE!$F:$F,BKE!$C:$C,'nguyen vat lieu kho'!$A:$A,BKE!$B:$B,'nguyen vat lieu kho'!AN$3)</f>
        <v>0</v>
      </c>
      <c r="AO83" s="186">
        <f>SUMIFS(BKE!$F:$F,BKE!$C:$C,'nguyen vat lieu kho'!$A:$A,BKE!$B:$B,'nguyen vat lieu kho'!AO$3)</f>
        <v>0</v>
      </c>
      <c r="AP83" s="186">
        <f>SUMIFS(BKE!$F:$F,BKE!$C:$C,'nguyen vat lieu kho'!$A:$A,BKE!$B:$B,'nguyen vat lieu kho'!AP$3)</f>
        <v>0</v>
      </c>
      <c r="AQ83" s="186">
        <f>SUMIFS(BKE!$F:$F,BKE!$C:$C,'nguyen vat lieu kho'!$A:$A,BKE!$B:$B,'nguyen vat lieu kho'!AQ$3)</f>
        <v>0</v>
      </c>
    </row>
    <row r="84" spans="1:43" s="120" customFormat="1" ht="25.5" customHeight="1">
      <c r="A84" s="9" t="s">
        <v>809</v>
      </c>
      <c r="B84" s="9" t="s">
        <v>203</v>
      </c>
      <c r="C84" s="9" t="s">
        <v>77</v>
      </c>
      <c r="D84" s="125"/>
      <c r="E84" s="130">
        <v>0</v>
      </c>
      <c r="F84" s="126">
        <f t="shared" si="9"/>
        <v>0</v>
      </c>
      <c r="G84" s="127">
        <f t="shared" si="7"/>
        <v>0</v>
      </c>
      <c r="H84" s="128">
        <f t="shared" si="8"/>
        <v>0</v>
      </c>
      <c r="I84" s="129">
        <f t="shared" si="11"/>
        <v>0</v>
      </c>
      <c r="J84" s="129">
        <f t="shared" si="12"/>
        <v>0</v>
      </c>
      <c r="K84" s="130"/>
      <c r="L84" s="124">
        <f t="shared" si="10"/>
        <v>0</v>
      </c>
      <c r="M84" s="186">
        <f>SUMIFS(BKE!$F:$F,BKE!$C:$C,'nguyen vat lieu kho'!$A:$A,BKE!$B:$B,'nguyen vat lieu kho'!M$3)</f>
        <v>0</v>
      </c>
      <c r="N84" s="186">
        <f>SUMIFS(BKE!$F:$F,BKE!$C:$C,'nguyen vat lieu kho'!$A:$A,BKE!$B:$B,'nguyen vat lieu kho'!N$3)</f>
        <v>0</v>
      </c>
      <c r="O84" s="186">
        <f>SUMIFS(BKE!$F:$F,BKE!$C:$C,'nguyen vat lieu kho'!$A:$A,BKE!$B:$B,'nguyen vat lieu kho'!O$3)</f>
        <v>0</v>
      </c>
      <c r="P84" s="186">
        <f>SUMIFS(BKE!$F:$F,BKE!$C:$C,'nguyen vat lieu kho'!$A:$A,BKE!$B:$B,'nguyen vat lieu kho'!P$3)</f>
        <v>0</v>
      </c>
      <c r="Q84" s="186">
        <f>SUMIFS(BKE!$F:$F,BKE!$C:$C,'nguyen vat lieu kho'!$A:$A,BKE!$B:$B,'nguyen vat lieu kho'!Q$3)</f>
        <v>0</v>
      </c>
      <c r="R84" s="186">
        <f>SUMIFS(BKE!$F:$F,BKE!$C:$C,'nguyen vat lieu kho'!$A:$A,BKE!$B:$B,'nguyen vat lieu kho'!R$3)</f>
        <v>0</v>
      </c>
      <c r="S84" s="186">
        <f>SUMIFS(BKE!$F:$F,BKE!$C:$C,'nguyen vat lieu kho'!$A:$A,BKE!$B:$B,'nguyen vat lieu kho'!S$3)</f>
        <v>0</v>
      </c>
      <c r="T84" s="186">
        <f>SUMIFS(BKE!$F:$F,BKE!$C:$C,'nguyen vat lieu kho'!$A:$A,BKE!$B:$B,'nguyen vat lieu kho'!T$3)</f>
        <v>0</v>
      </c>
      <c r="U84" s="186">
        <f>SUMIFS(BKE!$F:$F,BKE!$C:$C,'nguyen vat lieu kho'!$A:$A,BKE!$B:$B,'nguyen vat lieu kho'!U$3)</f>
        <v>0</v>
      </c>
      <c r="V84" s="186">
        <f>SUMIFS(BKE!$F:$F,BKE!$C:$C,'nguyen vat lieu kho'!$A:$A,BKE!$B:$B,'nguyen vat lieu kho'!V$3)</f>
        <v>0</v>
      </c>
      <c r="W84" s="186">
        <f>SUMIFS(BKE!$F:$F,BKE!$C:$C,'nguyen vat lieu kho'!$A:$A,BKE!$B:$B,'nguyen vat lieu kho'!W$3)</f>
        <v>0</v>
      </c>
      <c r="X84" s="186">
        <f>SUMIFS(BKE!$F:$F,BKE!$C:$C,'nguyen vat lieu kho'!$A:$A,BKE!$B:$B,'nguyen vat lieu kho'!X$3)</f>
        <v>0</v>
      </c>
      <c r="Y84" s="186">
        <f>SUMIFS(BKE!$F:$F,BKE!$C:$C,'nguyen vat lieu kho'!$A:$A,BKE!$B:$B,'nguyen vat lieu kho'!Y$3)</f>
        <v>0</v>
      </c>
      <c r="Z84" s="186">
        <f>SUMIFS(BKE!$F:$F,BKE!$C:$C,'nguyen vat lieu kho'!$A:$A,BKE!$B:$B,'nguyen vat lieu kho'!Z$3)</f>
        <v>0</v>
      </c>
      <c r="AA84" s="186">
        <f>SUMIFS(BKE!$F:$F,BKE!$C:$C,'nguyen vat lieu kho'!$A:$A,BKE!$B:$B,'nguyen vat lieu kho'!AA$3)</f>
        <v>0</v>
      </c>
      <c r="AB84" s="186">
        <f>SUMIFS(BKE!$F:$F,BKE!$C:$C,'nguyen vat lieu kho'!$A:$A,BKE!$B:$B,'nguyen vat lieu kho'!AB$3)</f>
        <v>0</v>
      </c>
      <c r="AC84" s="186">
        <f>SUMIFS(BKE!$F:$F,BKE!$C:$C,'nguyen vat lieu kho'!$A:$A,BKE!$B:$B,'nguyen vat lieu kho'!AC$3)</f>
        <v>0</v>
      </c>
      <c r="AD84" s="186">
        <f>SUMIFS(BKE!$F:$F,BKE!$C:$C,'nguyen vat lieu kho'!$A:$A,BKE!$B:$B,'nguyen vat lieu kho'!AD$3)</f>
        <v>0</v>
      </c>
      <c r="AE84" s="186">
        <f>SUMIFS(BKE!$F:$F,BKE!$C:$C,'nguyen vat lieu kho'!$A:$A,BKE!$B:$B,'nguyen vat lieu kho'!AE$3)</f>
        <v>0</v>
      </c>
      <c r="AF84" s="186">
        <f>SUMIFS(BKE!$F:$F,BKE!$C:$C,'nguyen vat lieu kho'!$A:$A,BKE!$B:$B,'nguyen vat lieu kho'!AF$3)</f>
        <v>0</v>
      </c>
      <c r="AG84" s="186">
        <f>SUMIFS(BKE!$F:$F,BKE!$C:$C,'nguyen vat lieu kho'!$A:$A,BKE!$B:$B,'nguyen vat lieu kho'!AG$3)</f>
        <v>0</v>
      </c>
      <c r="AH84" s="186">
        <f>SUMIFS(BKE!$F:$F,BKE!$C:$C,'nguyen vat lieu kho'!$A:$A,BKE!$B:$B,'nguyen vat lieu kho'!AH$3)</f>
        <v>0</v>
      </c>
      <c r="AI84" s="186">
        <f>SUMIFS(BKE!$F:$F,BKE!$C:$C,'nguyen vat lieu kho'!$A:$A,BKE!$B:$B,'nguyen vat lieu kho'!AI$3)</f>
        <v>0</v>
      </c>
      <c r="AJ84" s="186">
        <f>SUMIFS(BKE!$F:$F,BKE!$C:$C,'nguyen vat lieu kho'!$A:$A,BKE!$B:$B,'nguyen vat lieu kho'!AJ$3)</f>
        <v>0</v>
      </c>
      <c r="AK84" s="186">
        <f>SUMIFS(BKE!$F:$F,BKE!$C:$C,'nguyen vat lieu kho'!$A:$A,BKE!$B:$B,'nguyen vat lieu kho'!AK$3)</f>
        <v>0</v>
      </c>
      <c r="AL84" s="186">
        <f>SUMIFS(BKE!$F:$F,BKE!$C:$C,'nguyen vat lieu kho'!$A:$A,BKE!$B:$B,'nguyen vat lieu kho'!AL$3)</f>
        <v>0</v>
      </c>
      <c r="AM84" s="186">
        <f>SUMIFS(BKE!$F:$F,BKE!$C:$C,'nguyen vat lieu kho'!$A:$A,BKE!$B:$B,'nguyen vat lieu kho'!AM$3)</f>
        <v>0</v>
      </c>
      <c r="AN84" s="186">
        <f>SUMIFS(BKE!$F:$F,BKE!$C:$C,'nguyen vat lieu kho'!$A:$A,BKE!$B:$B,'nguyen vat lieu kho'!AN$3)</f>
        <v>0</v>
      </c>
      <c r="AO84" s="186">
        <f>SUMIFS(BKE!$F:$F,BKE!$C:$C,'nguyen vat lieu kho'!$A:$A,BKE!$B:$B,'nguyen vat lieu kho'!AO$3)</f>
        <v>0</v>
      </c>
      <c r="AP84" s="186">
        <f>SUMIFS(BKE!$F:$F,BKE!$C:$C,'nguyen vat lieu kho'!$A:$A,BKE!$B:$B,'nguyen vat lieu kho'!AP$3)</f>
        <v>0</v>
      </c>
      <c r="AQ84" s="186">
        <f>SUMIFS(BKE!$F:$F,BKE!$C:$C,'nguyen vat lieu kho'!$A:$A,BKE!$B:$B,'nguyen vat lieu kho'!AQ$3)</f>
        <v>0</v>
      </c>
    </row>
    <row r="85" spans="1:43" s="120" customFormat="1" ht="25.5" customHeight="1">
      <c r="A85" s="9" t="s">
        <v>810</v>
      </c>
      <c r="B85" s="9" t="s">
        <v>204</v>
      </c>
      <c r="C85" s="9" t="s">
        <v>77</v>
      </c>
      <c r="D85" s="125">
        <f>VLOOKUP(A85,BKE!C514:H905,5,0)</f>
        <v>28000</v>
      </c>
      <c r="E85" s="130">
        <v>1</v>
      </c>
      <c r="F85" s="126">
        <f t="shared" si="9"/>
        <v>28000</v>
      </c>
      <c r="G85" s="127">
        <f t="shared" ref="G85:G104" si="13">SUM(M85:AQ85)</f>
        <v>20</v>
      </c>
      <c r="H85" s="128">
        <f t="shared" si="8"/>
        <v>560000</v>
      </c>
      <c r="I85" s="129">
        <f t="shared" si="11"/>
        <v>7</v>
      </c>
      <c r="J85" s="129">
        <f t="shared" si="12"/>
        <v>196000</v>
      </c>
      <c r="K85" s="130">
        <v>14</v>
      </c>
      <c r="L85" s="124">
        <f t="shared" si="10"/>
        <v>392000</v>
      </c>
      <c r="M85" s="186">
        <f>SUMIFS(BKE!$F:$F,BKE!$C:$C,'nguyen vat lieu kho'!$A:$A,BKE!$B:$B,'nguyen vat lieu kho'!M$3)</f>
        <v>0</v>
      </c>
      <c r="N85" s="186">
        <f>SUMIFS(BKE!$F:$F,BKE!$C:$C,'nguyen vat lieu kho'!$A:$A,BKE!$B:$B,'nguyen vat lieu kho'!N$3)</f>
        <v>0</v>
      </c>
      <c r="O85" s="186">
        <f>SUMIFS(BKE!$F:$F,BKE!$C:$C,'nguyen vat lieu kho'!$A:$A,BKE!$B:$B,'nguyen vat lieu kho'!O$3)</f>
        <v>0</v>
      </c>
      <c r="P85" s="186">
        <f>SUMIFS(BKE!$F:$F,BKE!$C:$C,'nguyen vat lieu kho'!$A:$A,BKE!$B:$B,'nguyen vat lieu kho'!P$3)</f>
        <v>0</v>
      </c>
      <c r="Q85" s="186">
        <f>SUMIFS(BKE!$F:$F,BKE!$C:$C,'nguyen vat lieu kho'!$A:$A,BKE!$B:$B,'nguyen vat lieu kho'!Q$3)</f>
        <v>0</v>
      </c>
      <c r="R85" s="186">
        <f>SUMIFS(BKE!$F:$F,BKE!$C:$C,'nguyen vat lieu kho'!$A:$A,BKE!$B:$B,'nguyen vat lieu kho'!R$3)</f>
        <v>0</v>
      </c>
      <c r="S85" s="186">
        <f>SUMIFS(BKE!$F:$F,BKE!$C:$C,'nguyen vat lieu kho'!$A:$A,BKE!$B:$B,'nguyen vat lieu kho'!S$3)</f>
        <v>0</v>
      </c>
      <c r="T85" s="186">
        <f>SUMIFS(BKE!$F:$F,BKE!$C:$C,'nguyen vat lieu kho'!$A:$A,BKE!$B:$B,'nguyen vat lieu kho'!T$3)</f>
        <v>5</v>
      </c>
      <c r="U85" s="186">
        <f>SUMIFS(BKE!$F:$F,BKE!$C:$C,'nguyen vat lieu kho'!$A:$A,BKE!$B:$B,'nguyen vat lieu kho'!U$3)</f>
        <v>0</v>
      </c>
      <c r="V85" s="186">
        <f>SUMIFS(BKE!$F:$F,BKE!$C:$C,'nguyen vat lieu kho'!$A:$A,BKE!$B:$B,'nguyen vat lieu kho'!V$3)</f>
        <v>0</v>
      </c>
      <c r="W85" s="186">
        <f>SUMIFS(BKE!$F:$F,BKE!$C:$C,'nguyen vat lieu kho'!$A:$A,BKE!$B:$B,'nguyen vat lieu kho'!W$3)</f>
        <v>0</v>
      </c>
      <c r="X85" s="186">
        <f>SUMIFS(BKE!$F:$F,BKE!$C:$C,'nguyen vat lieu kho'!$A:$A,BKE!$B:$B,'nguyen vat lieu kho'!X$3)</f>
        <v>0</v>
      </c>
      <c r="Y85" s="186">
        <f>SUMIFS(BKE!$F:$F,BKE!$C:$C,'nguyen vat lieu kho'!$A:$A,BKE!$B:$B,'nguyen vat lieu kho'!Y$3)</f>
        <v>0</v>
      </c>
      <c r="Z85" s="186">
        <f>SUMIFS(BKE!$F:$F,BKE!$C:$C,'nguyen vat lieu kho'!$A:$A,BKE!$B:$B,'nguyen vat lieu kho'!Z$3)</f>
        <v>0</v>
      </c>
      <c r="AA85" s="186">
        <f>SUMIFS(BKE!$F:$F,BKE!$C:$C,'nguyen vat lieu kho'!$A:$A,BKE!$B:$B,'nguyen vat lieu kho'!AA$3)</f>
        <v>0</v>
      </c>
      <c r="AB85" s="186">
        <f>SUMIFS(BKE!$F:$F,BKE!$C:$C,'nguyen vat lieu kho'!$A:$A,BKE!$B:$B,'nguyen vat lieu kho'!AB$3)</f>
        <v>0</v>
      </c>
      <c r="AC85" s="186">
        <f>SUMIFS(BKE!$F:$F,BKE!$C:$C,'nguyen vat lieu kho'!$A:$A,BKE!$B:$B,'nguyen vat lieu kho'!AC$3)</f>
        <v>0</v>
      </c>
      <c r="AD85" s="186">
        <f>SUMIFS(BKE!$F:$F,BKE!$C:$C,'nguyen vat lieu kho'!$A:$A,BKE!$B:$B,'nguyen vat lieu kho'!AD$3)</f>
        <v>0</v>
      </c>
      <c r="AE85" s="186">
        <f>SUMIFS(BKE!$F:$F,BKE!$C:$C,'nguyen vat lieu kho'!$A:$A,BKE!$B:$B,'nguyen vat lieu kho'!AE$3)</f>
        <v>0</v>
      </c>
      <c r="AF85" s="186">
        <f>SUMIFS(BKE!$F:$F,BKE!$C:$C,'nguyen vat lieu kho'!$A:$A,BKE!$B:$B,'nguyen vat lieu kho'!AF$3)</f>
        <v>0</v>
      </c>
      <c r="AG85" s="186">
        <f>SUMIFS(BKE!$F:$F,BKE!$C:$C,'nguyen vat lieu kho'!$A:$A,BKE!$B:$B,'nguyen vat lieu kho'!AG$3)</f>
        <v>0</v>
      </c>
      <c r="AH85" s="186">
        <f>SUMIFS(BKE!$F:$F,BKE!$C:$C,'nguyen vat lieu kho'!$A:$A,BKE!$B:$B,'nguyen vat lieu kho'!AH$3)</f>
        <v>5</v>
      </c>
      <c r="AI85" s="186">
        <f>SUMIFS(BKE!$F:$F,BKE!$C:$C,'nguyen vat lieu kho'!$A:$A,BKE!$B:$B,'nguyen vat lieu kho'!AI$3)</f>
        <v>0</v>
      </c>
      <c r="AJ85" s="186">
        <f>SUMIFS(BKE!$F:$F,BKE!$C:$C,'nguyen vat lieu kho'!$A:$A,BKE!$B:$B,'nguyen vat lieu kho'!AJ$3)</f>
        <v>0</v>
      </c>
      <c r="AK85" s="186">
        <f>SUMIFS(BKE!$F:$F,BKE!$C:$C,'nguyen vat lieu kho'!$A:$A,BKE!$B:$B,'nguyen vat lieu kho'!AK$3)</f>
        <v>0</v>
      </c>
      <c r="AL85" s="186">
        <f>SUMIFS(BKE!$F:$F,BKE!$C:$C,'nguyen vat lieu kho'!$A:$A,BKE!$B:$B,'nguyen vat lieu kho'!AL$3)</f>
        <v>0</v>
      </c>
      <c r="AM85" s="186">
        <f>SUMIFS(BKE!$F:$F,BKE!$C:$C,'nguyen vat lieu kho'!$A:$A,BKE!$B:$B,'nguyen vat lieu kho'!AM$3)</f>
        <v>0</v>
      </c>
      <c r="AN85" s="186">
        <f>SUMIFS(BKE!$F:$F,BKE!$C:$C,'nguyen vat lieu kho'!$A:$A,BKE!$B:$B,'nguyen vat lieu kho'!AN$3)</f>
        <v>0</v>
      </c>
      <c r="AO85" s="186">
        <f>SUMIFS(BKE!$F:$F,BKE!$C:$C,'nguyen vat lieu kho'!$A:$A,BKE!$B:$B,'nguyen vat lieu kho'!AO$3)</f>
        <v>10</v>
      </c>
      <c r="AP85" s="186">
        <f>SUMIFS(BKE!$F:$F,BKE!$C:$C,'nguyen vat lieu kho'!$A:$A,BKE!$B:$B,'nguyen vat lieu kho'!AP$3)</f>
        <v>0</v>
      </c>
      <c r="AQ85" s="186">
        <f>SUMIFS(BKE!$F:$F,BKE!$C:$C,'nguyen vat lieu kho'!$A:$A,BKE!$B:$B,'nguyen vat lieu kho'!AQ$3)</f>
        <v>0</v>
      </c>
    </row>
    <row r="86" spans="1:43" s="120" customFormat="1" ht="25.5" customHeight="1">
      <c r="A86" s="9" t="s">
        <v>811</v>
      </c>
      <c r="B86" s="9" t="s">
        <v>171</v>
      </c>
      <c r="C86" s="9" t="s">
        <v>77</v>
      </c>
      <c r="D86" s="125"/>
      <c r="E86" s="130">
        <v>15</v>
      </c>
      <c r="F86" s="126">
        <f t="shared" si="9"/>
        <v>0</v>
      </c>
      <c r="G86" s="127">
        <f t="shared" si="13"/>
        <v>0</v>
      </c>
      <c r="H86" s="128">
        <f t="shared" ref="H86:H100" si="14">D86*G86</f>
        <v>0</v>
      </c>
      <c r="I86" s="129">
        <f t="shared" si="11"/>
        <v>15</v>
      </c>
      <c r="J86" s="129">
        <f t="shared" si="12"/>
        <v>0</v>
      </c>
      <c r="K86" s="130"/>
      <c r="L86" s="124">
        <f t="shared" si="10"/>
        <v>0</v>
      </c>
      <c r="M86" s="186">
        <f>SUMIFS(BKE!$F:$F,BKE!$C:$C,'nguyen vat lieu kho'!$A:$A,BKE!$B:$B,'nguyen vat lieu kho'!M$3)</f>
        <v>0</v>
      </c>
      <c r="N86" s="186">
        <f>SUMIFS(BKE!$F:$F,BKE!$C:$C,'nguyen vat lieu kho'!$A:$A,BKE!$B:$B,'nguyen vat lieu kho'!N$3)</f>
        <v>0</v>
      </c>
      <c r="O86" s="186">
        <f>SUMIFS(BKE!$F:$F,BKE!$C:$C,'nguyen vat lieu kho'!$A:$A,BKE!$B:$B,'nguyen vat lieu kho'!O$3)</f>
        <v>0</v>
      </c>
      <c r="P86" s="186">
        <f>SUMIFS(BKE!$F:$F,BKE!$C:$C,'nguyen vat lieu kho'!$A:$A,BKE!$B:$B,'nguyen vat lieu kho'!P$3)</f>
        <v>0</v>
      </c>
      <c r="Q86" s="186">
        <f>SUMIFS(BKE!$F:$F,BKE!$C:$C,'nguyen vat lieu kho'!$A:$A,BKE!$B:$B,'nguyen vat lieu kho'!Q$3)</f>
        <v>0</v>
      </c>
      <c r="R86" s="186">
        <f>SUMIFS(BKE!$F:$F,BKE!$C:$C,'nguyen vat lieu kho'!$A:$A,BKE!$B:$B,'nguyen vat lieu kho'!R$3)</f>
        <v>0</v>
      </c>
      <c r="S86" s="186">
        <f>SUMIFS(BKE!$F:$F,BKE!$C:$C,'nguyen vat lieu kho'!$A:$A,BKE!$B:$B,'nguyen vat lieu kho'!S$3)</f>
        <v>0</v>
      </c>
      <c r="T86" s="186">
        <f>SUMIFS(BKE!$F:$F,BKE!$C:$C,'nguyen vat lieu kho'!$A:$A,BKE!$B:$B,'nguyen vat lieu kho'!T$3)</f>
        <v>0</v>
      </c>
      <c r="U86" s="186">
        <f>SUMIFS(BKE!$F:$F,BKE!$C:$C,'nguyen vat lieu kho'!$A:$A,BKE!$B:$B,'nguyen vat lieu kho'!U$3)</f>
        <v>0</v>
      </c>
      <c r="V86" s="186">
        <f>SUMIFS(BKE!$F:$F,BKE!$C:$C,'nguyen vat lieu kho'!$A:$A,BKE!$B:$B,'nguyen vat lieu kho'!V$3)</f>
        <v>0</v>
      </c>
      <c r="W86" s="186">
        <f>SUMIFS(BKE!$F:$F,BKE!$C:$C,'nguyen vat lieu kho'!$A:$A,BKE!$B:$B,'nguyen vat lieu kho'!W$3)</f>
        <v>0</v>
      </c>
      <c r="X86" s="186">
        <f>SUMIFS(BKE!$F:$F,BKE!$C:$C,'nguyen vat lieu kho'!$A:$A,BKE!$B:$B,'nguyen vat lieu kho'!X$3)</f>
        <v>0</v>
      </c>
      <c r="Y86" s="186">
        <f>SUMIFS(BKE!$F:$F,BKE!$C:$C,'nguyen vat lieu kho'!$A:$A,BKE!$B:$B,'nguyen vat lieu kho'!Y$3)</f>
        <v>0</v>
      </c>
      <c r="Z86" s="186">
        <f>SUMIFS(BKE!$F:$F,BKE!$C:$C,'nguyen vat lieu kho'!$A:$A,BKE!$B:$B,'nguyen vat lieu kho'!Z$3)</f>
        <v>0</v>
      </c>
      <c r="AA86" s="186">
        <f>SUMIFS(BKE!$F:$F,BKE!$C:$C,'nguyen vat lieu kho'!$A:$A,BKE!$B:$B,'nguyen vat lieu kho'!AA$3)</f>
        <v>0</v>
      </c>
      <c r="AB86" s="186">
        <f>SUMIFS(BKE!$F:$F,BKE!$C:$C,'nguyen vat lieu kho'!$A:$A,BKE!$B:$B,'nguyen vat lieu kho'!AB$3)</f>
        <v>0</v>
      </c>
      <c r="AC86" s="186">
        <f>SUMIFS(BKE!$F:$F,BKE!$C:$C,'nguyen vat lieu kho'!$A:$A,BKE!$B:$B,'nguyen vat lieu kho'!AC$3)</f>
        <v>0</v>
      </c>
      <c r="AD86" s="186">
        <f>SUMIFS(BKE!$F:$F,BKE!$C:$C,'nguyen vat lieu kho'!$A:$A,BKE!$B:$B,'nguyen vat lieu kho'!AD$3)</f>
        <v>0</v>
      </c>
      <c r="AE86" s="186">
        <f>SUMIFS(BKE!$F:$F,BKE!$C:$C,'nguyen vat lieu kho'!$A:$A,BKE!$B:$B,'nguyen vat lieu kho'!AE$3)</f>
        <v>0</v>
      </c>
      <c r="AF86" s="186">
        <f>SUMIFS(BKE!$F:$F,BKE!$C:$C,'nguyen vat lieu kho'!$A:$A,BKE!$B:$B,'nguyen vat lieu kho'!AF$3)</f>
        <v>0</v>
      </c>
      <c r="AG86" s="186">
        <f>SUMIFS(BKE!$F:$F,BKE!$C:$C,'nguyen vat lieu kho'!$A:$A,BKE!$B:$B,'nguyen vat lieu kho'!AG$3)</f>
        <v>0</v>
      </c>
      <c r="AH86" s="186">
        <f>SUMIFS(BKE!$F:$F,BKE!$C:$C,'nguyen vat lieu kho'!$A:$A,BKE!$B:$B,'nguyen vat lieu kho'!AH$3)</f>
        <v>0</v>
      </c>
      <c r="AI86" s="186">
        <f>SUMIFS(BKE!$F:$F,BKE!$C:$C,'nguyen vat lieu kho'!$A:$A,BKE!$B:$B,'nguyen vat lieu kho'!AI$3)</f>
        <v>0</v>
      </c>
      <c r="AJ86" s="186">
        <f>SUMIFS(BKE!$F:$F,BKE!$C:$C,'nguyen vat lieu kho'!$A:$A,BKE!$B:$B,'nguyen vat lieu kho'!AJ$3)</f>
        <v>0</v>
      </c>
      <c r="AK86" s="186">
        <f>SUMIFS(BKE!$F:$F,BKE!$C:$C,'nguyen vat lieu kho'!$A:$A,BKE!$B:$B,'nguyen vat lieu kho'!AK$3)</f>
        <v>0</v>
      </c>
      <c r="AL86" s="186">
        <f>SUMIFS(BKE!$F:$F,BKE!$C:$C,'nguyen vat lieu kho'!$A:$A,BKE!$B:$B,'nguyen vat lieu kho'!AL$3)</f>
        <v>0</v>
      </c>
      <c r="AM86" s="186">
        <f>SUMIFS(BKE!$F:$F,BKE!$C:$C,'nguyen vat lieu kho'!$A:$A,BKE!$B:$B,'nguyen vat lieu kho'!AM$3)</f>
        <v>0</v>
      </c>
      <c r="AN86" s="186">
        <f>SUMIFS(BKE!$F:$F,BKE!$C:$C,'nguyen vat lieu kho'!$A:$A,BKE!$B:$B,'nguyen vat lieu kho'!AN$3)</f>
        <v>0</v>
      </c>
      <c r="AO86" s="186">
        <f>SUMIFS(BKE!$F:$F,BKE!$C:$C,'nguyen vat lieu kho'!$A:$A,BKE!$B:$B,'nguyen vat lieu kho'!AO$3)</f>
        <v>0</v>
      </c>
      <c r="AP86" s="186">
        <f>SUMIFS(BKE!$F:$F,BKE!$C:$C,'nguyen vat lieu kho'!$A:$A,BKE!$B:$B,'nguyen vat lieu kho'!AP$3)</f>
        <v>0</v>
      </c>
      <c r="AQ86" s="186">
        <f>SUMIFS(BKE!$F:$F,BKE!$C:$C,'nguyen vat lieu kho'!$A:$A,BKE!$B:$B,'nguyen vat lieu kho'!AQ$3)</f>
        <v>0</v>
      </c>
    </row>
    <row r="87" spans="1:43" s="120" customFormat="1" ht="25.5" customHeight="1">
      <c r="A87" s="9" t="s">
        <v>812</v>
      </c>
      <c r="B87" s="9" t="s">
        <v>165</v>
      </c>
      <c r="C87" s="9" t="s">
        <v>77</v>
      </c>
      <c r="D87" s="125">
        <f>VLOOKUP(A87,BKE!C516:H907,5,0)</f>
        <v>130000</v>
      </c>
      <c r="E87" s="130">
        <v>0</v>
      </c>
      <c r="F87" s="126">
        <f t="shared" si="9"/>
        <v>0</v>
      </c>
      <c r="G87" s="127">
        <f t="shared" si="13"/>
        <v>1</v>
      </c>
      <c r="H87" s="128">
        <f t="shared" si="14"/>
        <v>130000</v>
      </c>
      <c r="I87" s="129">
        <f t="shared" si="11"/>
        <v>0</v>
      </c>
      <c r="J87" s="129">
        <f t="shared" si="12"/>
        <v>0</v>
      </c>
      <c r="K87" s="130">
        <v>1</v>
      </c>
      <c r="L87" s="124">
        <f t="shared" si="10"/>
        <v>130000</v>
      </c>
      <c r="M87" s="186">
        <f>SUMIFS(BKE!$F:$F,BKE!$C:$C,'nguyen vat lieu kho'!$A:$A,BKE!$B:$B,'nguyen vat lieu kho'!M$3)</f>
        <v>1</v>
      </c>
      <c r="N87" s="186">
        <f>SUMIFS(BKE!$F:$F,BKE!$C:$C,'nguyen vat lieu kho'!$A:$A,BKE!$B:$B,'nguyen vat lieu kho'!N$3)</f>
        <v>0</v>
      </c>
      <c r="O87" s="186">
        <f>SUMIFS(BKE!$F:$F,BKE!$C:$C,'nguyen vat lieu kho'!$A:$A,BKE!$B:$B,'nguyen vat lieu kho'!O$3)</f>
        <v>0</v>
      </c>
      <c r="P87" s="186">
        <f>SUMIFS(BKE!$F:$F,BKE!$C:$C,'nguyen vat lieu kho'!$A:$A,BKE!$B:$B,'nguyen vat lieu kho'!P$3)</f>
        <v>0</v>
      </c>
      <c r="Q87" s="186">
        <f>SUMIFS(BKE!$F:$F,BKE!$C:$C,'nguyen vat lieu kho'!$A:$A,BKE!$B:$B,'nguyen vat lieu kho'!Q$3)</f>
        <v>0</v>
      </c>
      <c r="R87" s="186">
        <f>SUMIFS(BKE!$F:$F,BKE!$C:$C,'nguyen vat lieu kho'!$A:$A,BKE!$B:$B,'nguyen vat lieu kho'!R$3)</f>
        <v>0</v>
      </c>
      <c r="S87" s="186">
        <f>SUMIFS(BKE!$F:$F,BKE!$C:$C,'nguyen vat lieu kho'!$A:$A,BKE!$B:$B,'nguyen vat lieu kho'!S$3)</f>
        <v>0</v>
      </c>
      <c r="T87" s="186">
        <f>SUMIFS(BKE!$F:$F,BKE!$C:$C,'nguyen vat lieu kho'!$A:$A,BKE!$B:$B,'nguyen vat lieu kho'!T$3)</f>
        <v>0</v>
      </c>
      <c r="U87" s="186">
        <f>SUMIFS(BKE!$F:$F,BKE!$C:$C,'nguyen vat lieu kho'!$A:$A,BKE!$B:$B,'nguyen vat lieu kho'!U$3)</f>
        <v>0</v>
      </c>
      <c r="V87" s="186">
        <f>SUMIFS(BKE!$F:$F,BKE!$C:$C,'nguyen vat lieu kho'!$A:$A,BKE!$B:$B,'nguyen vat lieu kho'!V$3)</f>
        <v>0</v>
      </c>
      <c r="W87" s="186">
        <f>SUMIFS(BKE!$F:$F,BKE!$C:$C,'nguyen vat lieu kho'!$A:$A,BKE!$B:$B,'nguyen vat lieu kho'!W$3)</f>
        <v>0</v>
      </c>
      <c r="X87" s="186">
        <f>SUMIFS(BKE!$F:$F,BKE!$C:$C,'nguyen vat lieu kho'!$A:$A,BKE!$B:$B,'nguyen vat lieu kho'!X$3)</f>
        <v>0</v>
      </c>
      <c r="Y87" s="186">
        <f>SUMIFS(BKE!$F:$F,BKE!$C:$C,'nguyen vat lieu kho'!$A:$A,BKE!$B:$B,'nguyen vat lieu kho'!Y$3)</f>
        <v>0</v>
      </c>
      <c r="Z87" s="186">
        <f>SUMIFS(BKE!$F:$F,BKE!$C:$C,'nguyen vat lieu kho'!$A:$A,BKE!$B:$B,'nguyen vat lieu kho'!Z$3)</f>
        <v>0</v>
      </c>
      <c r="AA87" s="186">
        <f>SUMIFS(BKE!$F:$F,BKE!$C:$C,'nguyen vat lieu kho'!$A:$A,BKE!$B:$B,'nguyen vat lieu kho'!AA$3)</f>
        <v>0</v>
      </c>
      <c r="AB87" s="186">
        <f>SUMIFS(BKE!$F:$F,BKE!$C:$C,'nguyen vat lieu kho'!$A:$A,BKE!$B:$B,'nguyen vat lieu kho'!AB$3)</f>
        <v>0</v>
      </c>
      <c r="AC87" s="186">
        <f>SUMIFS(BKE!$F:$F,BKE!$C:$C,'nguyen vat lieu kho'!$A:$A,BKE!$B:$B,'nguyen vat lieu kho'!AC$3)</f>
        <v>0</v>
      </c>
      <c r="AD87" s="186">
        <f>SUMIFS(BKE!$F:$F,BKE!$C:$C,'nguyen vat lieu kho'!$A:$A,BKE!$B:$B,'nguyen vat lieu kho'!AD$3)</f>
        <v>0</v>
      </c>
      <c r="AE87" s="186">
        <f>SUMIFS(BKE!$F:$F,BKE!$C:$C,'nguyen vat lieu kho'!$A:$A,BKE!$B:$B,'nguyen vat lieu kho'!AE$3)</f>
        <v>0</v>
      </c>
      <c r="AF87" s="186">
        <f>SUMIFS(BKE!$F:$F,BKE!$C:$C,'nguyen vat lieu kho'!$A:$A,BKE!$B:$B,'nguyen vat lieu kho'!AF$3)</f>
        <v>0</v>
      </c>
      <c r="AG87" s="186">
        <f>SUMIFS(BKE!$F:$F,BKE!$C:$C,'nguyen vat lieu kho'!$A:$A,BKE!$B:$B,'nguyen vat lieu kho'!AG$3)</f>
        <v>0</v>
      </c>
      <c r="AH87" s="186">
        <f>SUMIFS(BKE!$F:$F,BKE!$C:$C,'nguyen vat lieu kho'!$A:$A,BKE!$B:$B,'nguyen vat lieu kho'!AH$3)</f>
        <v>0</v>
      </c>
      <c r="AI87" s="186">
        <f>SUMIFS(BKE!$F:$F,BKE!$C:$C,'nguyen vat lieu kho'!$A:$A,BKE!$B:$B,'nguyen vat lieu kho'!AI$3)</f>
        <v>0</v>
      </c>
      <c r="AJ87" s="186">
        <f>SUMIFS(BKE!$F:$F,BKE!$C:$C,'nguyen vat lieu kho'!$A:$A,BKE!$B:$B,'nguyen vat lieu kho'!AJ$3)</f>
        <v>0</v>
      </c>
      <c r="AK87" s="186">
        <f>SUMIFS(BKE!$F:$F,BKE!$C:$C,'nguyen vat lieu kho'!$A:$A,BKE!$B:$B,'nguyen vat lieu kho'!AK$3)</f>
        <v>0</v>
      </c>
      <c r="AL87" s="186">
        <f>SUMIFS(BKE!$F:$F,BKE!$C:$C,'nguyen vat lieu kho'!$A:$A,BKE!$B:$B,'nguyen vat lieu kho'!AL$3)</f>
        <v>0</v>
      </c>
      <c r="AM87" s="186">
        <f>SUMIFS(BKE!$F:$F,BKE!$C:$C,'nguyen vat lieu kho'!$A:$A,BKE!$B:$B,'nguyen vat lieu kho'!AM$3)</f>
        <v>0</v>
      </c>
      <c r="AN87" s="186">
        <f>SUMIFS(BKE!$F:$F,BKE!$C:$C,'nguyen vat lieu kho'!$A:$A,BKE!$B:$B,'nguyen vat lieu kho'!AN$3)</f>
        <v>0</v>
      </c>
      <c r="AO87" s="186">
        <f>SUMIFS(BKE!$F:$F,BKE!$C:$C,'nguyen vat lieu kho'!$A:$A,BKE!$B:$B,'nguyen vat lieu kho'!AO$3)</f>
        <v>0</v>
      </c>
      <c r="AP87" s="186">
        <f>SUMIFS(BKE!$F:$F,BKE!$C:$C,'nguyen vat lieu kho'!$A:$A,BKE!$B:$B,'nguyen vat lieu kho'!AP$3)</f>
        <v>0</v>
      </c>
      <c r="AQ87" s="186">
        <f>SUMIFS(BKE!$F:$F,BKE!$C:$C,'nguyen vat lieu kho'!$A:$A,BKE!$B:$B,'nguyen vat lieu kho'!AQ$3)</f>
        <v>0</v>
      </c>
    </row>
    <row r="88" spans="1:43" s="120" customFormat="1" ht="25.5" customHeight="1">
      <c r="A88" s="6" t="s">
        <v>113</v>
      </c>
      <c r="B88" s="131" t="s">
        <v>114</v>
      </c>
      <c r="C88" s="124" t="s">
        <v>77</v>
      </c>
      <c r="D88" s="125">
        <f>VLOOKUP(A88,BKE!C517:H908,5,0)</f>
        <v>130000</v>
      </c>
      <c r="E88" s="130">
        <v>1</v>
      </c>
      <c r="F88" s="126">
        <f t="shared" si="9"/>
        <v>130000</v>
      </c>
      <c r="G88" s="127">
        <f t="shared" si="13"/>
        <v>1</v>
      </c>
      <c r="H88" s="128">
        <f t="shared" si="14"/>
        <v>130000</v>
      </c>
      <c r="I88" s="129">
        <f t="shared" si="11"/>
        <v>0.5</v>
      </c>
      <c r="J88" s="129">
        <f t="shared" si="12"/>
        <v>65000</v>
      </c>
      <c r="K88" s="130">
        <v>1.5</v>
      </c>
      <c r="L88" s="124">
        <f t="shared" si="10"/>
        <v>195000</v>
      </c>
      <c r="M88" s="186">
        <f>SUMIFS(BKE!$F:$F,BKE!$C:$C,'nguyen vat lieu kho'!$A:$A,BKE!$B:$B,'nguyen vat lieu kho'!M$3)</f>
        <v>0</v>
      </c>
      <c r="N88" s="186">
        <f>SUMIFS(BKE!$F:$F,BKE!$C:$C,'nguyen vat lieu kho'!$A:$A,BKE!$B:$B,'nguyen vat lieu kho'!N$3)</f>
        <v>0</v>
      </c>
      <c r="O88" s="186">
        <f>SUMIFS(BKE!$F:$F,BKE!$C:$C,'nguyen vat lieu kho'!$A:$A,BKE!$B:$B,'nguyen vat lieu kho'!O$3)</f>
        <v>0</v>
      </c>
      <c r="P88" s="186">
        <f>SUMIFS(BKE!$F:$F,BKE!$C:$C,'nguyen vat lieu kho'!$A:$A,BKE!$B:$B,'nguyen vat lieu kho'!P$3)</f>
        <v>0</v>
      </c>
      <c r="Q88" s="186">
        <f>SUMIFS(BKE!$F:$F,BKE!$C:$C,'nguyen vat lieu kho'!$A:$A,BKE!$B:$B,'nguyen vat lieu kho'!Q$3)</f>
        <v>0</v>
      </c>
      <c r="R88" s="186">
        <f>SUMIFS(BKE!$F:$F,BKE!$C:$C,'nguyen vat lieu kho'!$A:$A,BKE!$B:$B,'nguyen vat lieu kho'!R$3)</f>
        <v>0</v>
      </c>
      <c r="S88" s="186">
        <f>SUMIFS(BKE!$F:$F,BKE!$C:$C,'nguyen vat lieu kho'!$A:$A,BKE!$B:$B,'nguyen vat lieu kho'!S$3)</f>
        <v>0</v>
      </c>
      <c r="T88" s="186">
        <f>SUMIFS(BKE!$F:$F,BKE!$C:$C,'nguyen vat lieu kho'!$A:$A,BKE!$B:$B,'nguyen vat lieu kho'!T$3)</f>
        <v>1</v>
      </c>
      <c r="U88" s="186">
        <f>SUMIFS(BKE!$F:$F,BKE!$C:$C,'nguyen vat lieu kho'!$A:$A,BKE!$B:$B,'nguyen vat lieu kho'!U$3)</f>
        <v>0</v>
      </c>
      <c r="V88" s="186">
        <f>SUMIFS(BKE!$F:$F,BKE!$C:$C,'nguyen vat lieu kho'!$A:$A,BKE!$B:$B,'nguyen vat lieu kho'!V$3)</f>
        <v>0</v>
      </c>
      <c r="W88" s="186">
        <f>SUMIFS(BKE!$F:$F,BKE!$C:$C,'nguyen vat lieu kho'!$A:$A,BKE!$B:$B,'nguyen vat lieu kho'!W$3)</f>
        <v>0</v>
      </c>
      <c r="X88" s="186">
        <f>SUMIFS(BKE!$F:$F,BKE!$C:$C,'nguyen vat lieu kho'!$A:$A,BKE!$B:$B,'nguyen vat lieu kho'!X$3)</f>
        <v>0</v>
      </c>
      <c r="Y88" s="186">
        <f>SUMIFS(BKE!$F:$F,BKE!$C:$C,'nguyen vat lieu kho'!$A:$A,BKE!$B:$B,'nguyen vat lieu kho'!Y$3)</f>
        <v>0</v>
      </c>
      <c r="Z88" s="186">
        <f>SUMIFS(BKE!$F:$F,BKE!$C:$C,'nguyen vat lieu kho'!$A:$A,BKE!$B:$B,'nguyen vat lieu kho'!Z$3)</f>
        <v>0</v>
      </c>
      <c r="AA88" s="186">
        <f>SUMIFS(BKE!$F:$F,BKE!$C:$C,'nguyen vat lieu kho'!$A:$A,BKE!$B:$B,'nguyen vat lieu kho'!AA$3)</f>
        <v>0</v>
      </c>
      <c r="AB88" s="186">
        <f>SUMIFS(BKE!$F:$F,BKE!$C:$C,'nguyen vat lieu kho'!$A:$A,BKE!$B:$B,'nguyen vat lieu kho'!AB$3)</f>
        <v>0</v>
      </c>
      <c r="AC88" s="186">
        <f>SUMIFS(BKE!$F:$F,BKE!$C:$C,'nguyen vat lieu kho'!$A:$A,BKE!$B:$B,'nguyen vat lieu kho'!AC$3)</f>
        <v>0</v>
      </c>
      <c r="AD88" s="186">
        <f>SUMIFS(BKE!$F:$F,BKE!$C:$C,'nguyen vat lieu kho'!$A:$A,BKE!$B:$B,'nguyen vat lieu kho'!AD$3)</f>
        <v>0</v>
      </c>
      <c r="AE88" s="186">
        <f>SUMIFS(BKE!$F:$F,BKE!$C:$C,'nguyen vat lieu kho'!$A:$A,BKE!$B:$B,'nguyen vat lieu kho'!AE$3)</f>
        <v>0</v>
      </c>
      <c r="AF88" s="186">
        <f>SUMIFS(BKE!$F:$F,BKE!$C:$C,'nguyen vat lieu kho'!$A:$A,BKE!$B:$B,'nguyen vat lieu kho'!AF$3)</f>
        <v>0</v>
      </c>
      <c r="AG88" s="186">
        <f>SUMIFS(BKE!$F:$F,BKE!$C:$C,'nguyen vat lieu kho'!$A:$A,BKE!$B:$B,'nguyen vat lieu kho'!AG$3)</f>
        <v>0</v>
      </c>
      <c r="AH88" s="186">
        <f>SUMIFS(BKE!$F:$F,BKE!$C:$C,'nguyen vat lieu kho'!$A:$A,BKE!$B:$B,'nguyen vat lieu kho'!AH$3)</f>
        <v>0</v>
      </c>
      <c r="AI88" s="186">
        <f>SUMIFS(BKE!$F:$F,BKE!$C:$C,'nguyen vat lieu kho'!$A:$A,BKE!$B:$B,'nguyen vat lieu kho'!AI$3)</f>
        <v>0</v>
      </c>
      <c r="AJ88" s="186">
        <f>SUMIFS(BKE!$F:$F,BKE!$C:$C,'nguyen vat lieu kho'!$A:$A,BKE!$B:$B,'nguyen vat lieu kho'!AJ$3)</f>
        <v>0</v>
      </c>
      <c r="AK88" s="186">
        <f>SUMIFS(BKE!$F:$F,BKE!$C:$C,'nguyen vat lieu kho'!$A:$A,BKE!$B:$B,'nguyen vat lieu kho'!AK$3)</f>
        <v>0</v>
      </c>
      <c r="AL88" s="186">
        <f>SUMIFS(BKE!$F:$F,BKE!$C:$C,'nguyen vat lieu kho'!$A:$A,BKE!$B:$B,'nguyen vat lieu kho'!AL$3)</f>
        <v>0</v>
      </c>
      <c r="AM88" s="186">
        <f>SUMIFS(BKE!$F:$F,BKE!$C:$C,'nguyen vat lieu kho'!$A:$A,BKE!$B:$B,'nguyen vat lieu kho'!AM$3)</f>
        <v>0</v>
      </c>
      <c r="AN88" s="186">
        <f>SUMIFS(BKE!$F:$F,BKE!$C:$C,'nguyen vat lieu kho'!$A:$A,BKE!$B:$B,'nguyen vat lieu kho'!AN$3)</f>
        <v>0</v>
      </c>
      <c r="AO88" s="186">
        <f>SUMIFS(BKE!$F:$F,BKE!$C:$C,'nguyen vat lieu kho'!$A:$A,BKE!$B:$B,'nguyen vat lieu kho'!AO$3)</f>
        <v>0</v>
      </c>
      <c r="AP88" s="186">
        <f>SUMIFS(BKE!$F:$F,BKE!$C:$C,'nguyen vat lieu kho'!$A:$A,BKE!$B:$B,'nguyen vat lieu kho'!AP$3)</f>
        <v>0</v>
      </c>
      <c r="AQ88" s="186">
        <f>SUMIFS(BKE!$F:$F,BKE!$C:$C,'nguyen vat lieu kho'!$A:$A,BKE!$B:$B,'nguyen vat lieu kho'!AQ$3)</f>
        <v>0</v>
      </c>
    </row>
    <row r="89" spans="1:43" s="120" customFormat="1" ht="25.5" customHeight="1">
      <c r="A89" s="9" t="s">
        <v>594</v>
      </c>
      <c r="B89" s="131" t="s">
        <v>166</v>
      </c>
      <c r="C89" s="124" t="s">
        <v>77</v>
      </c>
      <c r="D89" s="125">
        <v>130000</v>
      </c>
      <c r="E89" s="130">
        <v>1</v>
      </c>
      <c r="F89" s="126">
        <f t="shared" si="9"/>
        <v>130000</v>
      </c>
      <c r="G89" s="127">
        <f t="shared" si="13"/>
        <v>0</v>
      </c>
      <c r="H89" s="128">
        <f t="shared" si="14"/>
        <v>0</v>
      </c>
      <c r="I89" s="129">
        <f t="shared" si="11"/>
        <v>0</v>
      </c>
      <c r="J89" s="129">
        <f t="shared" si="12"/>
        <v>0</v>
      </c>
      <c r="K89" s="130">
        <v>1</v>
      </c>
      <c r="L89" s="124">
        <f t="shared" si="10"/>
        <v>130000</v>
      </c>
      <c r="M89" s="186">
        <f>SUMIFS(BKE!$F:$F,BKE!$C:$C,'nguyen vat lieu kho'!$A:$A,BKE!$B:$B,'nguyen vat lieu kho'!M$3)</f>
        <v>0</v>
      </c>
      <c r="N89" s="186">
        <f>SUMIFS(BKE!$F:$F,BKE!$C:$C,'nguyen vat lieu kho'!$A:$A,BKE!$B:$B,'nguyen vat lieu kho'!N$3)</f>
        <v>0</v>
      </c>
      <c r="O89" s="186">
        <f>SUMIFS(BKE!$F:$F,BKE!$C:$C,'nguyen vat lieu kho'!$A:$A,BKE!$B:$B,'nguyen vat lieu kho'!O$3)</f>
        <v>0</v>
      </c>
      <c r="P89" s="186">
        <f>SUMIFS(BKE!$F:$F,BKE!$C:$C,'nguyen vat lieu kho'!$A:$A,BKE!$B:$B,'nguyen vat lieu kho'!P$3)</f>
        <v>0</v>
      </c>
      <c r="Q89" s="186">
        <f>SUMIFS(BKE!$F:$F,BKE!$C:$C,'nguyen vat lieu kho'!$A:$A,BKE!$B:$B,'nguyen vat lieu kho'!Q$3)</f>
        <v>0</v>
      </c>
      <c r="R89" s="186">
        <f>SUMIFS(BKE!$F:$F,BKE!$C:$C,'nguyen vat lieu kho'!$A:$A,BKE!$B:$B,'nguyen vat lieu kho'!R$3)</f>
        <v>0</v>
      </c>
      <c r="S89" s="186">
        <f>SUMIFS(BKE!$F:$F,BKE!$C:$C,'nguyen vat lieu kho'!$A:$A,BKE!$B:$B,'nguyen vat lieu kho'!S$3)</f>
        <v>0</v>
      </c>
      <c r="T89" s="186">
        <f>SUMIFS(BKE!$F:$F,BKE!$C:$C,'nguyen vat lieu kho'!$A:$A,BKE!$B:$B,'nguyen vat lieu kho'!T$3)</f>
        <v>0</v>
      </c>
      <c r="U89" s="186">
        <f>SUMIFS(BKE!$F:$F,BKE!$C:$C,'nguyen vat lieu kho'!$A:$A,BKE!$B:$B,'nguyen vat lieu kho'!U$3)</f>
        <v>0</v>
      </c>
      <c r="V89" s="186">
        <f>SUMIFS(BKE!$F:$F,BKE!$C:$C,'nguyen vat lieu kho'!$A:$A,BKE!$B:$B,'nguyen vat lieu kho'!V$3)</f>
        <v>0</v>
      </c>
      <c r="W89" s="186">
        <f>SUMIFS(BKE!$F:$F,BKE!$C:$C,'nguyen vat lieu kho'!$A:$A,BKE!$B:$B,'nguyen vat lieu kho'!W$3)</f>
        <v>0</v>
      </c>
      <c r="X89" s="186">
        <f>SUMIFS(BKE!$F:$F,BKE!$C:$C,'nguyen vat lieu kho'!$A:$A,BKE!$B:$B,'nguyen vat lieu kho'!X$3)</f>
        <v>0</v>
      </c>
      <c r="Y89" s="186">
        <f>SUMIFS(BKE!$F:$F,BKE!$C:$C,'nguyen vat lieu kho'!$A:$A,BKE!$B:$B,'nguyen vat lieu kho'!Y$3)</f>
        <v>0</v>
      </c>
      <c r="Z89" s="186">
        <f>SUMIFS(BKE!$F:$F,BKE!$C:$C,'nguyen vat lieu kho'!$A:$A,BKE!$B:$B,'nguyen vat lieu kho'!Z$3)</f>
        <v>0</v>
      </c>
      <c r="AA89" s="186">
        <f>SUMIFS(BKE!$F:$F,BKE!$C:$C,'nguyen vat lieu kho'!$A:$A,BKE!$B:$B,'nguyen vat lieu kho'!AA$3)</f>
        <v>0</v>
      </c>
      <c r="AB89" s="186">
        <f>SUMIFS(BKE!$F:$F,BKE!$C:$C,'nguyen vat lieu kho'!$A:$A,BKE!$B:$B,'nguyen vat lieu kho'!AB$3)</f>
        <v>0</v>
      </c>
      <c r="AC89" s="186">
        <f>SUMIFS(BKE!$F:$F,BKE!$C:$C,'nguyen vat lieu kho'!$A:$A,BKE!$B:$B,'nguyen vat lieu kho'!AC$3)</f>
        <v>0</v>
      </c>
      <c r="AD89" s="186">
        <f>SUMIFS(BKE!$F:$F,BKE!$C:$C,'nguyen vat lieu kho'!$A:$A,BKE!$B:$B,'nguyen vat lieu kho'!AD$3)</f>
        <v>0</v>
      </c>
      <c r="AE89" s="186">
        <f>SUMIFS(BKE!$F:$F,BKE!$C:$C,'nguyen vat lieu kho'!$A:$A,BKE!$B:$B,'nguyen vat lieu kho'!AE$3)</f>
        <v>0</v>
      </c>
      <c r="AF89" s="186">
        <f>SUMIFS(BKE!$F:$F,BKE!$C:$C,'nguyen vat lieu kho'!$A:$A,BKE!$B:$B,'nguyen vat lieu kho'!AF$3)</f>
        <v>0</v>
      </c>
      <c r="AG89" s="186">
        <f>SUMIFS(BKE!$F:$F,BKE!$C:$C,'nguyen vat lieu kho'!$A:$A,BKE!$B:$B,'nguyen vat lieu kho'!AG$3)</f>
        <v>0</v>
      </c>
      <c r="AH89" s="186">
        <f>SUMIFS(BKE!$F:$F,BKE!$C:$C,'nguyen vat lieu kho'!$A:$A,BKE!$B:$B,'nguyen vat lieu kho'!AH$3)</f>
        <v>0</v>
      </c>
      <c r="AI89" s="186">
        <f>SUMIFS(BKE!$F:$F,BKE!$C:$C,'nguyen vat lieu kho'!$A:$A,BKE!$B:$B,'nguyen vat lieu kho'!AI$3)</f>
        <v>0</v>
      </c>
      <c r="AJ89" s="186">
        <f>SUMIFS(BKE!$F:$F,BKE!$C:$C,'nguyen vat lieu kho'!$A:$A,BKE!$B:$B,'nguyen vat lieu kho'!AJ$3)</f>
        <v>0</v>
      </c>
      <c r="AK89" s="186">
        <f>SUMIFS(BKE!$F:$F,BKE!$C:$C,'nguyen vat lieu kho'!$A:$A,BKE!$B:$B,'nguyen vat lieu kho'!AK$3)</f>
        <v>0</v>
      </c>
      <c r="AL89" s="186">
        <f>SUMIFS(BKE!$F:$F,BKE!$C:$C,'nguyen vat lieu kho'!$A:$A,BKE!$B:$B,'nguyen vat lieu kho'!AL$3)</f>
        <v>0</v>
      </c>
      <c r="AM89" s="186">
        <f>SUMIFS(BKE!$F:$F,BKE!$C:$C,'nguyen vat lieu kho'!$A:$A,BKE!$B:$B,'nguyen vat lieu kho'!AM$3)</f>
        <v>0</v>
      </c>
      <c r="AN89" s="186">
        <f>SUMIFS(BKE!$F:$F,BKE!$C:$C,'nguyen vat lieu kho'!$A:$A,BKE!$B:$B,'nguyen vat lieu kho'!AN$3)</f>
        <v>0</v>
      </c>
      <c r="AO89" s="186">
        <f>SUMIFS(BKE!$F:$F,BKE!$C:$C,'nguyen vat lieu kho'!$A:$A,BKE!$B:$B,'nguyen vat lieu kho'!AO$3)</f>
        <v>0</v>
      </c>
      <c r="AP89" s="186">
        <f>SUMIFS(BKE!$F:$F,BKE!$C:$C,'nguyen vat lieu kho'!$A:$A,BKE!$B:$B,'nguyen vat lieu kho'!AP$3)</f>
        <v>0</v>
      </c>
      <c r="AQ89" s="186">
        <f>SUMIFS(BKE!$F:$F,BKE!$C:$C,'nguyen vat lieu kho'!$A:$A,BKE!$B:$B,'nguyen vat lieu kho'!AQ$3)</f>
        <v>0</v>
      </c>
    </row>
    <row r="90" spans="1:43" s="120" customFormat="1" ht="25.5" customHeight="1">
      <c r="A90" s="9" t="s">
        <v>803</v>
      </c>
      <c r="B90" s="9" t="s">
        <v>202</v>
      </c>
      <c r="C90" s="9" t="s">
        <v>50</v>
      </c>
      <c r="D90" s="125">
        <f>VLOOKUP(A90,BKE!C519:H910,5,0)</f>
        <v>32999.68</v>
      </c>
      <c r="E90" s="130">
        <v>11</v>
      </c>
      <c r="F90" s="126">
        <f t="shared" si="9"/>
        <v>362996.47999999998</v>
      </c>
      <c r="G90" s="127">
        <f t="shared" si="13"/>
        <v>25</v>
      </c>
      <c r="H90" s="128">
        <f t="shared" si="14"/>
        <v>824992</v>
      </c>
      <c r="I90" s="129">
        <f t="shared" si="11"/>
        <v>24</v>
      </c>
      <c r="J90" s="129">
        <f t="shared" si="12"/>
        <v>791992.31999999995</v>
      </c>
      <c r="K90" s="130">
        <v>12</v>
      </c>
      <c r="L90" s="124">
        <f t="shared" si="10"/>
        <v>395996.16000000003</v>
      </c>
      <c r="M90" s="186">
        <f>SUMIFS(BKE!$F:$F,BKE!$C:$C,'nguyen vat lieu kho'!$A:$A,BKE!$B:$B,'nguyen vat lieu kho'!M$3)</f>
        <v>4</v>
      </c>
      <c r="N90" s="186">
        <f>SUMIFS(BKE!$F:$F,BKE!$C:$C,'nguyen vat lieu kho'!$A:$A,BKE!$B:$B,'nguyen vat lieu kho'!N$3)</f>
        <v>0</v>
      </c>
      <c r="O90" s="186">
        <f>SUMIFS(BKE!$F:$F,BKE!$C:$C,'nguyen vat lieu kho'!$A:$A,BKE!$B:$B,'nguyen vat lieu kho'!O$3)</f>
        <v>0</v>
      </c>
      <c r="P90" s="186">
        <f>SUMIFS(BKE!$F:$F,BKE!$C:$C,'nguyen vat lieu kho'!$A:$A,BKE!$B:$B,'nguyen vat lieu kho'!P$3)</f>
        <v>0</v>
      </c>
      <c r="Q90" s="186">
        <f>SUMIFS(BKE!$F:$F,BKE!$C:$C,'nguyen vat lieu kho'!$A:$A,BKE!$B:$B,'nguyen vat lieu kho'!Q$3)</f>
        <v>0</v>
      </c>
      <c r="R90" s="186">
        <f>SUMIFS(BKE!$F:$F,BKE!$C:$C,'nguyen vat lieu kho'!$A:$A,BKE!$B:$B,'nguyen vat lieu kho'!R$3)</f>
        <v>0</v>
      </c>
      <c r="S90" s="186">
        <f>SUMIFS(BKE!$F:$F,BKE!$C:$C,'nguyen vat lieu kho'!$A:$A,BKE!$B:$B,'nguyen vat lieu kho'!S$3)</f>
        <v>0</v>
      </c>
      <c r="T90" s="186">
        <f>SUMIFS(BKE!$F:$F,BKE!$C:$C,'nguyen vat lieu kho'!$A:$A,BKE!$B:$B,'nguyen vat lieu kho'!T$3)</f>
        <v>4</v>
      </c>
      <c r="U90" s="186">
        <f>SUMIFS(BKE!$F:$F,BKE!$C:$C,'nguyen vat lieu kho'!$A:$A,BKE!$B:$B,'nguyen vat lieu kho'!U$3)</f>
        <v>0</v>
      </c>
      <c r="V90" s="186">
        <f>SUMIFS(BKE!$F:$F,BKE!$C:$C,'nguyen vat lieu kho'!$A:$A,BKE!$B:$B,'nguyen vat lieu kho'!V$3)</f>
        <v>0</v>
      </c>
      <c r="W90" s="186">
        <f>SUMIFS(BKE!$F:$F,BKE!$C:$C,'nguyen vat lieu kho'!$A:$A,BKE!$B:$B,'nguyen vat lieu kho'!W$3)</f>
        <v>0</v>
      </c>
      <c r="X90" s="186">
        <f>SUMIFS(BKE!$F:$F,BKE!$C:$C,'nguyen vat lieu kho'!$A:$A,BKE!$B:$B,'nguyen vat lieu kho'!X$3)</f>
        <v>0</v>
      </c>
      <c r="Y90" s="186">
        <f>SUMIFS(BKE!$F:$F,BKE!$C:$C,'nguyen vat lieu kho'!$A:$A,BKE!$B:$B,'nguyen vat lieu kho'!Y$3)</f>
        <v>0</v>
      </c>
      <c r="Z90" s="186">
        <f>SUMIFS(BKE!$F:$F,BKE!$C:$C,'nguyen vat lieu kho'!$A:$A,BKE!$B:$B,'nguyen vat lieu kho'!Z$3)</f>
        <v>0</v>
      </c>
      <c r="AA90" s="186">
        <f>SUMIFS(BKE!$F:$F,BKE!$C:$C,'nguyen vat lieu kho'!$A:$A,BKE!$B:$B,'nguyen vat lieu kho'!AA$3)</f>
        <v>5</v>
      </c>
      <c r="AB90" s="186">
        <f>SUMIFS(BKE!$F:$F,BKE!$C:$C,'nguyen vat lieu kho'!$A:$A,BKE!$B:$B,'nguyen vat lieu kho'!AB$3)</f>
        <v>0</v>
      </c>
      <c r="AC90" s="186">
        <f>SUMIFS(BKE!$F:$F,BKE!$C:$C,'nguyen vat lieu kho'!$A:$A,BKE!$B:$B,'nguyen vat lieu kho'!AC$3)</f>
        <v>0</v>
      </c>
      <c r="AD90" s="186">
        <f>SUMIFS(BKE!$F:$F,BKE!$C:$C,'nguyen vat lieu kho'!$A:$A,BKE!$B:$B,'nguyen vat lieu kho'!AD$3)</f>
        <v>0</v>
      </c>
      <c r="AE90" s="186">
        <f>SUMIFS(BKE!$F:$F,BKE!$C:$C,'nguyen vat lieu kho'!$A:$A,BKE!$B:$B,'nguyen vat lieu kho'!AE$3)</f>
        <v>0</v>
      </c>
      <c r="AF90" s="186">
        <f>SUMIFS(BKE!$F:$F,BKE!$C:$C,'nguyen vat lieu kho'!$A:$A,BKE!$B:$B,'nguyen vat lieu kho'!AF$3)</f>
        <v>0</v>
      </c>
      <c r="AG90" s="186">
        <f>SUMIFS(BKE!$F:$F,BKE!$C:$C,'nguyen vat lieu kho'!$A:$A,BKE!$B:$B,'nguyen vat lieu kho'!AG$3)</f>
        <v>0</v>
      </c>
      <c r="AH90" s="186">
        <f>SUMIFS(BKE!$F:$F,BKE!$C:$C,'nguyen vat lieu kho'!$A:$A,BKE!$B:$B,'nguyen vat lieu kho'!AH$3)</f>
        <v>5</v>
      </c>
      <c r="AI90" s="186">
        <f>SUMIFS(BKE!$F:$F,BKE!$C:$C,'nguyen vat lieu kho'!$A:$A,BKE!$B:$B,'nguyen vat lieu kho'!AI$3)</f>
        <v>0</v>
      </c>
      <c r="AJ90" s="186">
        <f>SUMIFS(BKE!$F:$F,BKE!$C:$C,'nguyen vat lieu kho'!$A:$A,BKE!$B:$B,'nguyen vat lieu kho'!AJ$3)</f>
        <v>0</v>
      </c>
      <c r="AK90" s="186">
        <f>SUMIFS(BKE!$F:$F,BKE!$C:$C,'nguyen vat lieu kho'!$A:$A,BKE!$B:$B,'nguyen vat lieu kho'!AK$3)</f>
        <v>0</v>
      </c>
      <c r="AL90" s="186">
        <f>SUMIFS(BKE!$F:$F,BKE!$C:$C,'nguyen vat lieu kho'!$A:$A,BKE!$B:$B,'nguyen vat lieu kho'!AL$3)</f>
        <v>0</v>
      </c>
      <c r="AM90" s="186">
        <f>SUMIFS(BKE!$F:$F,BKE!$C:$C,'nguyen vat lieu kho'!$A:$A,BKE!$B:$B,'nguyen vat lieu kho'!AM$3)</f>
        <v>0</v>
      </c>
      <c r="AN90" s="186">
        <f>SUMIFS(BKE!$F:$F,BKE!$C:$C,'nguyen vat lieu kho'!$A:$A,BKE!$B:$B,'nguyen vat lieu kho'!AN$3)</f>
        <v>0</v>
      </c>
      <c r="AO90" s="186">
        <f>SUMIFS(BKE!$F:$F,BKE!$C:$C,'nguyen vat lieu kho'!$A:$A,BKE!$B:$B,'nguyen vat lieu kho'!AO$3)</f>
        <v>7</v>
      </c>
      <c r="AP90" s="186">
        <f>SUMIFS(BKE!$F:$F,BKE!$C:$C,'nguyen vat lieu kho'!$A:$A,BKE!$B:$B,'nguyen vat lieu kho'!AP$3)</f>
        <v>0</v>
      </c>
      <c r="AQ90" s="186">
        <f>SUMIFS(BKE!$F:$F,BKE!$C:$C,'nguyen vat lieu kho'!$A:$A,BKE!$B:$B,'nguyen vat lieu kho'!AQ$3)</f>
        <v>0</v>
      </c>
    </row>
    <row r="91" spans="1:43" s="120" customFormat="1" ht="25.5" customHeight="1">
      <c r="A91" s="6" t="s">
        <v>111</v>
      </c>
      <c r="B91" s="131" t="s">
        <v>112</v>
      </c>
      <c r="C91" s="124" t="s">
        <v>50</v>
      </c>
      <c r="D91" s="125">
        <f>VLOOKUP(A91,BKE!C520:H911,5,0)</f>
        <v>55057</v>
      </c>
      <c r="E91" s="130">
        <v>3</v>
      </c>
      <c r="F91" s="126">
        <f t="shared" si="9"/>
        <v>165171</v>
      </c>
      <c r="G91" s="127">
        <f t="shared" si="13"/>
        <v>20</v>
      </c>
      <c r="H91" s="128">
        <f t="shared" si="14"/>
        <v>1101140</v>
      </c>
      <c r="I91" s="129">
        <f t="shared" si="11"/>
        <v>17</v>
      </c>
      <c r="J91" s="129">
        <f t="shared" si="12"/>
        <v>935969</v>
      </c>
      <c r="K91" s="130">
        <v>6</v>
      </c>
      <c r="L91" s="124">
        <f t="shared" si="10"/>
        <v>330342</v>
      </c>
      <c r="M91" s="186">
        <f>SUMIFS(BKE!$F:$F,BKE!$C:$C,'nguyen vat lieu kho'!$A:$A,BKE!$B:$B,'nguyen vat lieu kho'!M$3)</f>
        <v>10</v>
      </c>
      <c r="N91" s="186">
        <f>SUMIFS(BKE!$F:$F,BKE!$C:$C,'nguyen vat lieu kho'!$A:$A,BKE!$B:$B,'nguyen vat lieu kho'!N$3)</f>
        <v>0</v>
      </c>
      <c r="O91" s="186">
        <f>SUMIFS(BKE!$F:$F,BKE!$C:$C,'nguyen vat lieu kho'!$A:$A,BKE!$B:$B,'nguyen vat lieu kho'!O$3)</f>
        <v>0</v>
      </c>
      <c r="P91" s="186">
        <f>SUMIFS(BKE!$F:$F,BKE!$C:$C,'nguyen vat lieu kho'!$A:$A,BKE!$B:$B,'nguyen vat lieu kho'!P$3)</f>
        <v>0</v>
      </c>
      <c r="Q91" s="186">
        <f>SUMIFS(BKE!$F:$F,BKE!$C:$C,'nguyen vat lieu kho'!$A:$A,BKE!$B:$B,'nguyen vat lieu kho'!Q$3)</f>
        <v>0</v>
      </c>
      <c r="R91" s="186">
        <f>SUMIFS(BKE!$F:$F,BKE!$C:$C,'nguyen vat lieu kho'!$A:$A,BKE!$B:$B,'nguyen vat lieu kho'!R$3)</f>
        <v>0</v>
      </c>
      <c r="S91" s="186">
        <f>SUMIFS(BKE!$F:$F,BKE!$C:$C,'nguyen vat lieu kho'!$A:$A,BKE!$B:$B,'nguyen vat lieu kho'!S$3)</f>
        <v>0</v>
      </c>
      <c r="T91" s="186">
        <f>SUMIFS(BKE!$F:$F,BKE!$C:$C,'nguyen vat lieu kho'!$A:$A,BKE!$B:$B,'nguyen vat lieu kho'!T$3)</f>
        <v>0</v>
      </c>
      <c r="U91" s="186">
        <f>SUMIFS(BKE!$F:$F,BKE!$C:$C,'nguyen vat lieu kho'!$A:$A,BKE!$B:$B,'nguyen vat lieu kho'!U$3)</f>
        <v>0</v>
      </c>
      <c r="V91" s="186">
        <f>SUMIFS(BKE!$F:$F,BKE!$C:$C,'nguyen vat lieu kho'!$A:$A,BKE!$B:$B,'nguyen vat lieu kho'!V$3)</f>
        <v>0</v>
      </c>
      <c r="W91" s="186">
        <f>SUMIFS(BKE!$F:$F,BKE!$C:$C,'nguyen vat lieu kho'!$A:$A,BKE!$B:$B,'nguyen vat lieu kho'!W$3)</f>
        <v>0</v>
      </c>
      <c r="X91" s="186">
        <f>SUMIFS(BKE!$F:$F,BKE!$C:$C,'nguyen vat lieu kho'!$A:$A,BKE!$B:$B,'nguyen vat lieu kho'!X$3)</f>
        <v>0</v>
      </c>
      <c r="Y91" s="186">
        <f>SUMIFS(BKE!$F:$F,BKE!$C:$C,'nguyen vat lieu kho'!$A:$A,BKE!$B:$B,'nguyen vat lieu kho'!Y$3)</f>
        <v>0</v>
      </c>
      <c r="Z91" s="186">
        <f>SUMIFS(BKE!$F:$F,BKE!$C:$C,'nguyen vat lieu kho'!$A:$A,BKE!$B:$B,'nguyen vat lieu kho'!Z$3)</f>
        <v>0</v>
      </c>
      <c r="AA91" s="186">
        <f>SUMIFS(BKE!$F:$F,BKE!$C:$C,'nguyen vat lieu kho'!$A:$A,BKE!$B:$B,'nguyen vat lieu kho'!AA$3)</f>
        <v>5</v>
      </c>
      <c r="AB91" s="186">
        <f>SUMIFS(BKE!$F:$F,BKE!$C:$C,'nguyen vat lieu kho'!$A:$A,BKE!$B:$B,'nguyen vat lieu kho'!AB$3)</f>
        <v>0</v>
      </c>
      <c r="AC91" s="186">
        <f>SUMIFS(BKE!$F:$F,BKE!$C:$C,'nguyen vat lieu kho'!$A:$A,BKE!$B:$B,'nguyen vat lieu kho'!AC$3)</f>
        <v>0</v>
      </c>
      <c r="AD91" s="186">
        <f>SUMIFS(BKE!$F:$F,BKE!$C:$C,'nguyen vat lieu kho'!$A:$A,BKE!$B:$B,'nguyen vat lieu kho'!AD$3)</f>
        <v>0</v>
      </c>
      <c r="AE91" s="186">
        <f>SUMIFS(BKE!$F:$F,BKE!$C:$C,'nguyen vat lieu kho'!$A:$A,BKE!$B:$B,'nguyen vat lieu kho'!AE$3)</f>
        <v>0</v>
      </c>
      <c r="AF91" s="186">
        <f>SUMIFS(BKE!$F:$F,BKE!$C:$C,'nguyen vat lieu kho'!$A:$A,BKE!$B:$B,'nguyen vat lieu kho'!AF$3)</f>
        <v>0</v>
      </c>
      <c r="AG91" s="186">
        <f>SUMIFS(BKE!$F:$F,BKE!$C:$C,'nguyen vat lieu kho'!$A:$A,BKE!$B:$B,'nguyen vat lieu kho'!AG$3)</f>
        <v>0</v>
      </c>
      <c r="AH91" s="186">
        <f>SUMIFS(BKE!$F:$F,BKE!$C:$C,'nguyen vat lieu kho'!$A:$A,BKE!$B:$B,'nguyen vat lieu kho'!AH$3)</f>
        <v>0</v>
      </c>
      <c r="AI91" s="186">
        <f>SUMIFS(BKE!$F:$F,BKE!$C:$C,'nguyen vat lieu kho'!$A:$A,BKE!$B:$B,'nguyen vat lieu kho'!AI$3)</f>
        <v>0</v>
      </c>
      <c r="AJ91" s="186">
        <f>SUMIFS(BKE!$F:$F,BKE!$C:$C,'nguyen vat lieu kho'!$A:$A,BKE!$B:$B,'nguyen vat lieu kho'!AJ$3)</f>
        <v>0</v>
      </c>
      <c r="AK91" s="186">
        <f>SUMIFS(BKE!$F:$F,BKE!$C:$C,'nguyen vat lieu kho'!$A:$A,BKE!$B:$B,'nguyen vat lieu kho'!AK$3)</f>
        <v>0</v>
      </c>
      <c r="AL91" s="186">
        <f>SUMIFS(BKE!$F:$F,BKE!$C:$C,'nguyen vat lieu kho'!$A:$A,BKE!$B:$B,'nguyen vat lieu kho'!AL$3)</f>
        <v>0</v>
      </c>
      <c r="AM91" s="186">
        <f>SUMIFS(BKE!$F:$F,BKE!$C:$C,'nguyen vat lieu kho'!$A:$A,BKE!$B:$B,'nguyen vat lieu kho'!AM$3)</f>
        <v>0</v>
      </c>
      <c r="AN91" s="186">
        <f>SUMIFS(BKE!$F:$F,BKE!$C:$C,'nguyen vat lieu kho'!$A:$A,BKE!$B:$B,'nguyen vat lieu kho'!AN$3)</f>
        <v>0</v>
      </c>
      <c r="AO91" s="186">
        <f>SUMIFS(BKE!$F:$F,BKE!$C:$C,'nguyen vat lieu kho'!$A:$A,BKE!$B:$B,'nguyen vat lieu kho'!AO$3)</f>
        <v>5</v>
      </c>
      <c r="AP91" s="186">
        <f>SUMIFS(BKE!$F:$F,BKE!$C:$C,'nguyen vat lieu kho'!$A:$A,BKE!$B:$B,'nguyen vat lieu kho'!AP$3)</f>
        <v>0</v>
      </c>
      <c r="AQ91" s="186">
        <f>SUMIFS(BKE!$F:$F,BKE!$C:$C,'nguyen vat lieu kho'!$A:$A,BKE!$B:$B,'nguyen vat lieu kho'!AQ$3)</f>
        <v>0</v>
      </c>
    </row>
    <row r="92" spans="1:43" s="120" customFormat="1" ht="25.5" customHeight="1">
      <c r="A92" s="9" t="s">
        <v>813</v>
      </c>
      <c r="B92" s="9" t="s">
        <v>173</v>
      </c>
      <c r="C92" s="9" t="s">
        <v>77</v>
      </c>
      <c r="D92" s="125">
        <f>VLOOKUP(A92,BKE!C521:H912,5,0)</f>
        <v>7000</v>
      </c>
      <c r="E92" s="130">
        <v>4</v>
      </c>
      <c r="F92" s="126">
        <f t="shared" si="9"/>
        <v>28000</v>
      </c>
      <c r="G92" s="127">
        <f t="shared" si="13"/>
        <v>4</v>
      </c>
      <c r="H92" s="128">
        <f t="shared" si="14"/>
        <v>28000</v>
      </c>
      <c r="I92" s="129">
        <f t="shared" si="11"/>
        <v>4</v>
      </c>
      <c r="J92" s="129">
        <f t="shared" si="12"/>
        <v>28000</v>
      </c>
      <c r="K92" s="130">
        <v>4</v>
      </c>
      <c r="L92" s="124">
        <f t="shared" si="10"/>
        <v>28000</v>
      </c>
      <c r="M92" s="186">
        <f>SUMIFS(BKE!$F:$F,BKE!$C:$C,'nguyen vat lieu kho'!$A:$A,BKE!$B:$B,'nguyen vat lieu kho'!M$3)</f>
        <v>0</v>
      </c>
      <c r="N92" s="186">
        <f>SUMIFS(BKE!$F:$F,BKE!$C:$C,'nguyen vat lieu kho'!$A:$A,BKE!$B:$B,'nguyen vat lieu kho'!N$3)</f>
        <v>0</v>
      </c>
      <c r="O92" s="186">
        <f>SUMIFS(BKE!$F:$F,BKE!$C:$C,'nguyen vat lieu kho'!$A:$A,BKE!$B:$B,'nguyen vat lieu kho'!O$3)</f>
        <v>0</v>
      </c>
      <c r="P92" s="186">
        <f>SUMIFS(BKE!$F:$F,BKE!$C:$C,'nguyen vat lieu kho'!$A:$A,BKE!$B:$B,'nguyen vat lieu kho'!P$3)</f>
        <v>0</v>
      </c>
      <c r="Q92" s="186">
        <f>SUMIFS(BKE!$F:$F,BKE!$C:$C,'nguyen vat lieu kho'!$A:$A,BKE!$B:$B,'nguyen vat lieu kho'!Q$3)</f>
        <v>0</v>
      </c>
      <c r="R92" s="186">
        <f>SUMIFS(BKE!$F:$F,BKE!$C:$C,'nguyen vat lieu kho'!$A:$A,BKE!$B:$B,'nguyen vat lieu kho'!R$3)</f>
        <v>0</v>
      </c>
      <c r="S92" s="186">
        <f>SUMIFS(BKE!$F:$F,BKE!$C:$C,'nguyen vat lieu kho'!$A:$A,BKE!$B:$B,'nguyen vat lieu kho'!S$3)</f>
        <v>0</v>
      </c>
      <c r="T92" s="186">
        <f>SUMIFS(BKE!$F:$F,BKE!$C:$C,'nguyen vat lieu kho'!$A:$A,BKE!$B:$B,'nguyen vat lieu kho'!T$3)</f>
        <v>4</v>
      </c>
      <c r="U92" s="186">
        <f>SUMIFS(BKE!$F:$F,BKE!$C:$C,'nguyen vat lieu kho'!$A:$A,BKE!$B:$B,'nguyen vat lieu kho'!U$3)</f>
        <v>0</v>
      </c>
      <c r="V92" s="186">
        <f>SUMIFS(BKE!$F:$F,BKE!$C:$C,'nguyen vat lieu kho'!$A:$A,BKE!$B:$B,'nguyen vat lieu kho'!V$3)</f>
        <v>0</v>
      </c>
      <c r="W92" s="186">
        <f>SUMIFS(BKE!$F:$F,BKE!$C:$C,'nguyen vat lieu kho'!$A:$A,BKE!$B:$B,'nguyen vat lieu kho'!W$3)</f>
        <v>0</v>
      </c>
      <c r="X92" s="186">
        <f>SUMIFS(BKE!$F:$F,BKE!$C:$C,'nguyen vat lieu kho'!$A:$A,BKE!$B:$B,'nguyen vat lieu kho'!X$3)</f>
        <v>0</v>
      </c>
      <c r="Y92" s="186">
        <f>SUMIFS(BKE!$F:$F,BKE!$C:$C,'nguyen vat lieu kho'!$A:$A,BKE!$B:$B,'nguyen vat lieu kho'!Y$3)</f>
        <v>0</v>
      </c>
      <c r="Z92" s="186">
        <f>SUMIFS(BKE!$F:$F,BKE!$C:$C,'nguyen vat lieu kho'!$A:$A,BKE!$B:$B,'nguyen vat lieu kho'!Z$3)</f>
        <v>0</v>
      </c>
      <c r="AA92" s="186">
        <f>SUMIFS(BKE!$F:$F,BKE!$C:$C,'nguyen vat lieu kho'!$A:$A,BKE!$B:$B,'nguyen vat lieu kho'!AA$3)</f>
        <v>0</v>
      </c>
      <c r="AB92" s="186">
        <f>SUMIFS(BKE!$F:$F,BKE!$C:$C,'nguyen vat lieu kho'!$A:$A,BKE!$B:$B,'nguyen vat lieu kho'!AB$3)</f>
        <v>0</v>
      </c>
      <c r="AC92" s="186">
        <f>SUMIFS(BKE!$F:$F,BKE!$C:$C,'nguyen vat lieu kho'!$A:$A,BKE!$B:$B,'nguyen vat lieu kho'!AC$3)</f>
        <v>0</v>
      </c>
      <c r="AD92" s="186">
        <f>SUMIFS(BKE!$F:$F,BKE!$C:$C,'nguyen vat lieu kho'!$A:$A,BKE!$B:$B,'nguyen vat lieu kho'!AD$3)</f>
        <v>0</v>
      </c>
      <c r="AE92" s="186">
        <f>SUMIFS(BKE!$F:$F,BKE!$C:$C,'nguyen vat lieu kho'!$A:$A,BKE!$B:$B,'nguyen vat lieu kho'!AE$3)</f>
        <v>0</v>
      </c>
      <c r="AF92" s="186">
        <f>SUMIFS(BKE!$F:$F,BKE!$C:$C,'nguyen vat lieu kho'!$A:$A,BKE!$B:$B,'nguyen vat lieu kho'!AF$3)</f>
        <v>0</v>
      </c>
      <c r="AG92" s="186">
        <f>SUMIFS(BKE!$F:$F,BKE!$C:$C,'nguyen vat lieu kho'!$A:$A,BKE!$B:$B,'nguyen vat lieu kho'!AG$3)</f>
        <v>0</v>
      </c>
      <c r="AH92" s="186">
        <f>SUMIFS(BKE!$F:$F,BKE!$C:$C,'nguyen vat lieu kho'!$A:$A,BKE!$B:$B,'nguyen vat lieu kho'!AH$3)</f>
        <v>0</v>
      </c>
      <c r="AI92" s="186">
        <f>SUMIFS(BKE!$F:$F,BKE!$C:$C,'nguyen vat lieu kho'!$A:$A,BKE!$B:$B,'nguyen vat lieu kho'!AI$3)</f>
        <v>0</v>
      </c>
      <c r="AJ92" s="186">
        <f>SUMIFS(BKE!$F:$F,BKE!$C:$C,'nguyen vat lieu kho'!$A:$A,BKE!$B:$B,'nguyen vat lieu kho'!AJ$3)</f>
        <v>0</v>
      </c>
      <c r="AK92" s="186">
        <f>SUMIFS(BKE!$F:$F,BKE!$C:$C,'nguyen vat lieu kho'!$A:$A,BKE!$B:$B,'nguyen vat lieu kho'!AK$3)</f>
        <v>0</v>
      </c>
      <c r="AL92" s="186">
        <f>SUMIFS(BKE!$F:$F,BKE!$C:$C,'nguyen vat lieu kho'!$A:$A,BKE!$B:$B,'nguyen vat lieu kho'!AL$3)</f>
        <v>0</v>
      </c>
      <c r="AM92" s="186">
        <f>SUMIFS(BKE!$F:$F,BKE!$C:$C,'nguyen vat lieu kho'!$A:$A,BKE!$B:$B,'nguyen vat lieu kho'!AM$3)</f>
        <v>0</v>
      </c>
      <c r="AN92" s="186">
        <f>SUMIFS(BKE!$F:$F,BKE!$C:$C,'nguyen vat lieu kho'!$A:$A,BKE!$B:$B,'nguyen vat lieu kho'!AN$3)</f>
        <v>0</v>
      </c>
      <c r="AO92" s="186">
        <f>SUMIFS(BKE!$F:$F,BKE!$C:$C,'nguyen vat lieu kho'!$A:$A,BKE!$B:$B,'nguyen vat lieu kho'!AO$3)</f>
        <v>0</v>
      </c>
      <c r="AP92" s="186">
        <f>SUMIFS(BKE!$F:$F,BKE!$C:$C,'nguyen vat lieu kho'!$A:$A,BKE!$B:$B,'nguyen vat lieu kho'!AP$3)</f>
        <v>0</v>
      </c>
      <c r="AQ92" s="186">
        <f>SUMIFS(BKE!$F:$F,BKE!$C:$C,'nguyen vat lieu kho'!$A:$A,BKE!$B:$B,'nguyen vat lieu kho'!AQ$3)</f>
        <v>0</v>
      </c>
    </row>
    <row r="93" spans="1:43" s="120" customFormat="1" ht="25.5" customHeight="1">
      <c r="A93" s="9" t="s">
        <v>814</v>
      </c>
      <c r="B93" s="9" t="s">
        <v>167</v>
      </c>
      <c r="C93" s="9" t="s">
        <v>77</v>
      </c>
      <c r="D93" s="125">
        <f>VLOOKUP(A93,BKE!C522:H913,5,0)</f>
        <v>130000</v>
      </c>
      <c r="E93" s="130">
        <v>1</v>
      </c>
      <c r="F93" s="126">
        <f t="shared" si="9"/>
        <v>130000</v>
      </c>
      <c r="G93" s="127">
        <f t="shared" si="13"/>
        <v>1</v>
      </c>
      <c r="H93" s="128">
        <f t="shared" si="14"/>
        <v>130000</v>
      </c>
      <c r="I93" s="129">
        <f t="shared" si="11"/>
        <v>0.5</v>
      </c>
      <c r="J93" s="129">
        <f t="shared" si="12"/>
        <v>65000</v>
      </c>
      <c r="K93" s="130">
        <v>1.5</v>
      </c>
      <c r="L93" s="124">
        <f t="shared" si="10"/>
        <v>195000</v>
      </c>
      <c r="M93" s="186">
        <f>SUMIFS(BKE!$F:$F,BKE!$C:$C,'nguyen vat lieu kho'!$A:$A,BKE!$B:$B,'nguyen vat lieu kho'!M$3)</f>
        <v>0</v>
      </c>
      <c r="N93" s="186">
        <f>SUMIFS(BKE!$F:$F,BKE!$C:$C,'nguyen vat lieu kho'!$A:$A,BKE!$B:$B,'nguyen vat lieu kho'!N$3)</f>
        <v>0</v>
      </c>
      <c r="O93" s="186">
        <f>SUMIFS(BKE!$F:$F,BKE!$C:$C,'nguyen vat lieu kho'!$A:$A,BKE!$B:$B,'nguyen vat lieu kho'!O$3)</f>
        <v>0</v>
      </c>
      <c r="P93" s="186">
        <f>SUMIFS(BKE!$F:$F,BKE!$C:$C,'nguyen vat lieu kho'!$A:$A,BKE!$B:$B,'nguyen vat lieu kho'!P$3)</f>
        <v>0</v>
      </c>
      <c r="Q93" s="186">
        <f>SUMIFS(BKE!$F:$F,BKE!$C:$C,'nguyen vat lieu kho'!$A:$A,BKE!$B:$B,'nguyen vat lieu kho'!Q$3)</f>
        <v>0</v>
      </c>
      <c r="R93" s="186">
        <f>SUMIFS(BKE!$F:$F,BKE!$C:$C,'nguyen vat lieu kho'!$A:$A,BKE!$B:$B,'nguyen vat lieu kho'!R$3)</f>
        <v>0</v>
      </c>
      <c r="S93" s="186">
        <f>SUMIFS(BKE!$F:$F,BKE!$C:$C,'nguyen vat lieu kho'!$A:$A,BKE!$B:$B,'nguyen vat lieu kho'!S$3)</f>
        <v>0</v>
      </c>
      <c r="T93" s="186">
        <f>SUMIFS(BKE!$F:$F,BKE!$C:$C,'nguyen vat lieu kho'!$A:$A,BKE!$B:$B,'nguyen vat lieu kho'!T$3)</f>
        <v>1</v>
      </c>
      <c r="U93" s="186">
        <f>SUMIFS(BKE!$F:$F,BKE!$C:$C,'nguyen vat lieu kho'!$A:$A,BKE!$B:$B,'nguyen vat lieu kho'!U$3)</f>
        <v>0</v>
      </c>
      <c r="V93" s="186">
        <f>SUMIFS(BKE!$F:$F,BKE!$C:$C,'nguyen vat lieu kho'!$A:$A,BKE!$B:$B,'nguyen vat lieu kho'!V$3)</f>
        <v>0</v>
      </c>
      <c r="W93" s="186">
        <f>SUMIFS(BKE!$F:$F,BKE!$C:$C,'nguyen vat lieu kho'!$A:$A,BKE!$B:$B,'nguyen vat lieu kho'!W$3)</f>
        <v>0</v>
      </c>
      <c r="X93" s="186">
        <f>SUMIFS(BKE!$F:$F,BKE!$C:$C,'nguyen vat lieu kho'!$A:$A,BKE!$B:$B,'nguyen vat lieu kho'!X$3)</f>
        <v>0</v>
      </c>
      <c r="Y93" s="186">
        <f>SUMIFS(BKE!$F:$F,BKE!$C:$C,'nguyen vat lieu kho'!$A:$A,BKE!$B:$B,'nguyen vat lieu kho'!Y$3)</f>
        <v>0</v>
      </c>
      <c r="Z93" s="186">
        <f>SUMIFS(BKE!$F:$F,BKE!$C:$C,'nguyen vat lieu kho'!$A:$A,BKE!$B:$B,'nguyen vat lieu kho'!Z$3)</f>
        <v>0</v>
      </c>
      <c r="AA93" s="186">
        <f>SUMIFS(BKE!$F:$F,BKE!$C:$C,'nguyen vat lieu kho'!$A:$A,BKE!$B:$B,'nguyen vat lieu kho'!AA$3)</f>
        <v>0</v>
      </c>
      <c r="AB93" s="186">
        <f>SUMIFS(BKE!$F:$F,BKE!$C:$C,'nguyen vat lieu kho'!$A:$A,BKE!$B:$B,'nguyen vat lieu kho'!AB$3)</f>
        <v>0</v>
      </c>
      <c r="AC93" s="186">
        <f>SUMIFS(BKE!$F:$F,BKE!$C:$C,'nguyen vat lieu kho'!$A:$A,BKE!$B:$B,'nguyen vat lieu kho'!AC$3)</f>
        <v>0</v>
      </c>
      <c r="AD93" s="186">
        <f>SUMIFS(BKE!$F:$F,BKE!$C:$C,'nguyen vat lieu kho'!$A:$A,BKE!$B:$B,'nguyen vat lieu kho'!AD$3)</f>
        <v>0</v>
      </c>
      <c r="AE93" s="186">
        <f>SUMIFS(BKE!$F:$F,BKE!$C:$C,'nguyen vat lieu kho'!$A:$A,BKE!$B:$B,'nguyen vat lieu kho'!AE$3)</f>
        <v>0</v>
      </c>
      <c r="AF93" s="186">
        <f>SUMIFS(BKE!$F:$F,BKE!$C:$C,'nguyen vat lieu kho'!$A:$A,BKE!$B:$B,'nguyen vat lieu kho'!AF$3)</f>
        <v>0</v>
      </c>
      <c r="AG93" s="186">
        <f>SUMIFS(BKE!$F:$F,BKE!$C:$C,'nguyen vat lieu kho'!$A:$A,BKE!$B:$B,'nguyen vat lieu kho'!AG$3)</f>
        <v>0</v>
      </c>
      <c r="AH93" s="186">
        <f>SUMIFS(BKE!$F:$F,BKE!$C:$C,'nguyen vat lieu kho'!$A:$A,BKE!$B:$B,'nguyen vat lieu kho'!AH$3)</f>
        <v>0</v>
      </c>
      <c r="AI93" s="186">
        <f>SUMIFS(BKE!$F:$F,BKE!$C:$C,'nguyen vat lieu kho'!$A:$A,BKE!$B:$B,'nguyen vat lieu kho'!AI$3)</f>
        <v>0</v>
      </c>
      <c r="AJ93" s="186">
        <f>SUMIFS(BKE!$F:$F,BKE!$C:$C,'nguyen vat lieu kho'!$A:$A,BKE!$B:$B,'nguyen vat lieu kho'!AJ$3)</f>
        <v>0</v>
      </c>
      <c r="AK93" s="186">
        <f>SUMIFS(BKE!$F:$F,BKE!$C:$C,'nguyen vat lieu kho'!$A:$A,BKE!$B:$B,'nguyen vat lieu kho'!AK$3)</f>
        <v>0</v>
      </c>
      <c r="AL93" s="186">
        <f>SUMIFS(BKE!$F:$F,BKE!$C:$C,'nguyen vat lieu kho'!$A:$A,BKE!$B:$B,'nguyen vat lieu kho'!AL$3)</f>
        <v>0</v>
      </c>
      <c r="AM93" s="186">
        <f>SUMIFS(BKE!$F:$F,BKE!$C:$C,'nguyen vat lieu kho'!$A:$A,BKE!$B:$B,'nguyen vat lieu kho'!AM$3)</f>
        <v>0</v>
      </c>
      <c r="AN93" s="186">
        <f>SUMIFS(BKE!$F:$F,BKE!$C:$C,'nguyen vat lieu kho'!$A:$A,BKE!$B:$B,'nguyen vat lieu kho'!AN$3)</f>
        <v>0</v>
      </c>
      <c r="AO93" s="186">
        <f>SUMIFS(BKE!$F:$F,BKE!$C:$C,'nguyen vat lieu kho'!$A:$A,BKE!$B:$B,'nguyen vat lieu kho'!AO$3)</f>
        <v>0</v>
      </c>
      <c r="AP93" s="186">
        <f>SUMIFS(BKE!$F:$F,BKE!$C:$C,'nguyen vat lieu kho'!$A:$A,BKE!$B:$B,'nguyen vat lieu kho'!AP$3)</f>
        <v>0</v>
      </c>
      <c r="AQ93" s="186">
        <f>SUMIFS(BKE!$F:$F,BKE!$C:$C,'nguyen vat lieu kho'!$A:$A,BKE!$B:$B,'nguyen vat lieu kho'!AQ$3)</f>
        <v>0</v>
      </c>
    </row>
    <row r="94" spans="1:43" s="120" customFormat="1" ht="25.5" customHeight="1">
      <c r="A94" s="9" t="s">
        <v>815</v>
      </c>
      <c r="B94" s="9" t="s">
        <v>192</v>
      </c>
      <c r="C94" s="9" t="s">
        <v>77</v>
      </c>
      <c r="D94" s="125">
        <f>VLOOKUP(A94,BKE!C523:H914,5,0)</f>
        <v>130000</v>
      </c>
      <c r="E94" s="130">
        <v>1</v>
      </c>
      <c r="F94" s="126">
        <f t="shared" si="9"/>
        <v>130000</v>
      </c>
      <c r="G94" s="127">
        <f t="shared" si="13"/>
        <v>1</v>
      </c>
      <c r="H94" s="128">
        <f t="shared" si="14"/>
        <v>130000</v>
      </c>
      <c r="I94" s="129">
        <f t="shared" si="11"/>
        <v>0</v>
      </c>
      <c r="J94" s="129">
        <f t="shared" si="12"/>
        <v>0</v>
      </c>
      <c r="K94" s="130">
        <v>2</v>
      </c>
      <c r="L94" s="124">
        <f t="shared" si="10"/>
        <v>260000</v>
      </c>
      <c r="M94" s="186">
        <f>SUMIFS(BKE!$F:$F,BKE!$C:$C,'nguyen vat lieu kho'!$A:$A,BKE!$B:$B,'nguyen vat lieu kho'!M$3)</f>
        <v>0</v>
      </c>
      <c r="N94" s="186">
        <f>SUMIFS(BKE!$F:$F,BKE!$C:$C,'nguyen vat lieu kho'!$A:$A,BKE!$B:$B,'nguyen vat lieu kho'!N$3)</f>
        <v>0</v>
      </c>
      <c r="O94" s="186">
        <f>SUMIFS(BKE!$F:$F,BKE!$C:$C,'nguyen vat lieu kho'!$A:$A,BKE!$B:$B,'nguyen vat lieu kho'!O$3)</f>
        <v>0</v>
      </c>
      <c r="P94" s="186">
        <f>SUMIFS(BKE!$F:$F,BKE!$C:$C,'nguyen vat lieu kho'!$A:$A,BKE!$B:$B,'nguyen vat lieu kho'!P$3)</f>
        <v>0</v>
      </c>
      <c r="Q94" s="186">
        <f>SUMIFS(BKE!$F:$F,BKE!$C:$C,'nguyen vat lieu kho'!$A:$A,BKE!$B:$B,'nguyen vat lieu kho'!Q$3)</f>
        <v>0</v>
      </c>
      <c r="R94" s="186">
        <f>SUMIFS(BKE!$F:$F,BKE!$C:$C,'nguyen vat lieu kho'!$A:$A,BKE!$B:$B,'nguyen vat lieu kho'!R$3)</f>
        <v>0</v>
      </c>
      <c r="S94" s="186">
        <f>SUMIFS(BKE!$F:$F,BKE!$C:$C,'nguyen vat lieu kho'!$A:$A,BKE!$B:$B,'nguyen vat lieu kho'!S$3)</f>
        <v>0</v>
      </c>
      <c r="T94" s="186">
        <f>SUMIFS(BKE!$F:$F,BKE!$C:$C,'nguyen vat lieu kho'!$A:$A,BKE!$B:$B,'nguyen vat lieu kho'!T$3)</f>
        <v>1</v>
      </c>
      <c r="U94" s="186">
        <f>SUMIFS(BKE!$F:$F,BKE!$C:$C,'nguyen vat lieu kho'!$A:$A,BKE!$B:$B,'nguyen vat lieu kho'!U$3)</f>
        <v>0</v>
      </c>
      <c r="V94" s="186">
        <f>SUMIFS(BKE!$F:$F,BKE!$C:$C,'nguyen vat lieu kho'!$A:$A,BKE!$B:$B,'nguyen vat lieu kho'!V$3)</f>
        <v>0</v>
      </c>
      <c r="W94" s="186">
        <f>SUMIFS(BKE!$F:$F,BKE!$C:$C,'nguyen vat lieu kho'!$A:$A,BKE!$B:$B,'nguyen vat lieu kho'!W$3)</f>
        <v>0</v>
      </c>
      <c r="X94" s="186">
        <f>SUMIFS(BKE!$F:$F,BKE!$C:$C,'nguyen vat lieu kho'!$A:$A,BKE!$B:$B,'nguyen vat lieu kho'!X$3)</f>
        <v>0</v>
      </c>
      <c r="Y94" s="186">
        <f>SUMIFS(BKE!$F:$F,BKE!$C:$C,'nguyen vat lieu kho'!$A:$A,BKE!$B:$B,'nguyen vat lieu kho'!Y$3)</f>
        <v>0</v>
      </c>
      <c r="Z94" s="186">
        <f>SUMIFS(BKE!$F:$F,BKE!$C:$C,'nguyen vat lieu kho'!$A:$A,BKE!$B:$B,'nguyen vat lieu kho'!Z$3)</f>
        <v>0</v>
      </c>
      <c r="AA94" s="186">
        <f>SUMIFS(BKE!$F:$F,BKE!$C:$C,'nguyen vat lieu kho'!$A:$A,BKE!$B:$B,'nguyen vat lieu kho'!AA$3)</f>
        <v>0</v>
      </c>
      <c r="AB94" s="186">
        <f>SUMIFS(BKE!$F:$F,BKE!$C:$C,'nguyen vat lieu kho'!$A:$A,BKE!$B:$B,'nguyen vat lieu kho'!AB$3)</f>
        <v>0</v>
      </c>
      <c r="AC94" s="186">
        <f>SUMIFS(BKE!$F:$F,BKE!$C:$C,'nguyen vat lieu kho'!$A:$A,BKE!$B:$B,'nguyen vat lieu kho'!AC$3)</f>
        <v>0</v>
      </c>
      <c r="AD94" s="186">
        <f>SUMIFS(BKE!$F:$F,BKE!$C:$C,'nguyen vat lieu kho'!$A:$A,BKE!$B:$B,'nguyen vat lieu kho'!AD$3)</f>
        <v>0</v>
      </c>
      <c r="AE94" s="186">
        <f>SUMIFS(BKE!$F:$F,BKE!$C:$C,'nguyen vat lieu kho'!$A:$A,BKE!$B:$B,'nguyen vat lieu kho'!AE$3)</f>
        <v>0</v>
      </c>
      <c r="AF94" s="186">
        <f>SUMIFS(BKE!$F:$F,BKE!$C:$C,'nguyen vat lieu kho'!$A:$A,BKE!$B:$B,'nguyen vat lieu kho'!AF$3)</f>
        <v>0</v>
      </c>
      <c r="AG94" s="186">
        <f>SUMIFS(BKE!$F:$F,BKE!$C:$C,'nguyen vat lieu kho'!$A:$A,BKE!$B:$B,'nguyen vat lieu kho'!AG$3)</f>
        <v>0</v>
      </c>
      <c r="AH94" s="186">
        <f>SUMIFS(BKE!$F:$F,BKE!$C:$C,'nguyen vat lieu kho'!$A:$A,BKE!$B:$B,'nguyen vat lieu kho'!AH$3)</f>
        <v>0</v>
      </c>
      <c r="AI94" s="186">
        <f>SUMIFS(BKE!$F:$F,BKE!$C:$C,'nguyen vat lieu kho'!$A:$A,BKE!$B:$B,'nguyen vat lieu kho'!AI$3)</f>
        <v>0</v>
      </c>
      <c r="AJ94" s="186">
        <f>SUMIFS(BKE!$F:$F,BKE!$C:$C,'nguyen vat lieu kho'!$A:$A,BKE!$B:$B,'nguyen vat lieu kho'!AJ$3)</f>
        <v>0</v>
      </c>
      <c r="AK94" s="186">
        <f>SUMIFS(BKE!$F:$F,BKE!$C:$C,'nguyen vat lieu kho'!$A:$A,BKE!$B:$B,'nguyen vat lieu kho'!AK$3)</f>
        <v>0</v>
      </c>
      <c r="AL94" s="186">
        <f>SUMIFS(BKE!$F:$F,BKE!$C:$C,'nguyen vat lieu kho'!$A:$A,BKE!$B:$B,'nguyen vat lieu kho'!AL$3)</f>
        <v>0</v>
      </c>
      <c r="AM94" s="186">
        <f>SUMIFS(BKE!$F:$F,BKE!$C:$C,'nguyen vat lieu kho'!$A:$A,BKE!$B:$B,'nguyen vat lieu kho'!AM$3)</f>
        <v>0</v>
      </c>
      <c r="AN94" s="186">
        <f>SUMIFS(BKE!$F:$F,BKE!$C:$C,'nguyen vat lieu kho'!$A:$A,BKE!$B:$B,'nguyen vat lieu kho'!AN$3)</f>
        <v>0</v>
      </c>
      <c r="AO94" s="186">
        <f>SUMIFS(BKE!$F:$F,BKE!$C:$C,'nguyen vat lieu kho'!$A:$A,BKE!$B:$B,'nguyen vat lieu kho'!AO$3)</f>
        <v>0</v>
      </c>
      <c r="AP94" s="186">
        <f>SUMIFS(BKE!$F:$F,BKE!$C:$C,'nguyen vat lieu kho'!$A:$A,BKE!$B:$B,'nguyen vat lieu kho'!AP$3)</f>
        <v>0</v>
      </c>
      <c r="AQ94" s="186">
        <f>SUMIFS(BKE!$F:$F,BKE!$C:$C,'nguyen vat lieu kho'!$A:$A,BKE!$B:$B,'nguyen vat lieu kho'!AQ$3)</f>
        <v>0</v>
      </c>
    </row>
    <row r="95" spans="1:43" s="120" customFormat="1" ht="25.5" customHeight="1">
      <c r="A95" s="6" t="s">
        <v>940</v>
      </c>
      <c r="B95" s="131" t="s">
        <v>1051</v>
      </c>
      <c r="C95" s="124" t="s">
        <v>4</v>
      </c>
      <c r="D95" s="125">
        <f>VLOOKUP(A95,BKE!C524:H915,5,0)</f>
        <v>130000</v>
      </c>
      <c r="E95" s="130">
        <v>0</v>
      </c>
      <c r="F95" s="126">
        <f t="shared" si="9"/>
        <v>0</v>
      </c>
      <c r="G95" s="127">
        <f t="shared" si="13"/>
        <v>1</v>
      </c>
      <c r="H95" s="128">
        <f t="shared" si="14"/>
        <v>130000</v>
      </c>
      <c r="I95" s="129">
        <f t="shared" si="11"/>
        <v>0.5</v>
      </c>
      <c r="J95" s="129">
        <f t="shared" si="12"/>
        <v>65000</v>
      </c>
      <c r="K95" s="130">
        <v>0.5</v>
      </c>
      <c r="L95" s="124">
        <f t="shared" si="10"/>
        <v>65000</v>
      </c>
      <c r="M95" s="186">
        <f>SUMIFS(BKE!$F:$F,BKE!$C:$C,'nguyen vat lieu kho'!$A:$A,BKE!$B:$B,'nguyen vat lieu kho'!M$3)</f>
        <v>0</v>
      </c>
      <c r="N95" s="186">
        <f>SUMIFS(BKE!$F:$F,BKE!$C:$C,'nguyen vat lieu kho'!$A:$A,BKE!$B:$B,'nguyen vat lieu kho'!N$3)</f>
        <v>0</v>
      </c>
      <c r="O95" s="186">
        <f>SUMIFS(BKE!$F:$F,BKE!$C:$C,'nguyen vat lieu kho'!$A:$A,BKE!$B:$B,'nguyen vat lieu kho'!O$3)</f>
        <v>0</v>
      </c>
      <c r="P95" s="186">
        <f>SUMIFS(BKE!$F:$F,BKE!$C:$C,'nguyen vat lieu kho'!$A:$A,BKE!$B:$B,'nguyen vat lieu kho'!P$3)</f>
        <v>0</v>
      </c>
      <c r="Q95" s="186">
        <f>SUMIFS(BKE!$F:$F,BKE!$C:$C,'nguyen vat lieu kho'!$A:$A,BKE!$B:$B,'nguyen vat lieu kho'!Q$3)</f>
        <v>0</v>
      </c>
      <c r="R95" s="186">
        <f>SUMIFS(BKE!$F:$F,BKE!$C:$C,'nguyen vat lieu kho'!$A:$A,BKE!$B:$B,'nguyen vat lieu kho'!R$3)</f>
        <v>0</v>
      </c>
      <c r="S95" s="186">
        <f>SUMIFS(BKE!$F:$F,BKE!$C:$C,'nguyen vat lieu kho'!$A:$A,BKE!$B:$B,'nguyen vat lieu kho'!S$3)</f>
        <v>0</v>
      </c>
      <c r="T95" s="186">
        <f>SUMIFS(BKE!$F:$F,BKE!$C:$C,'nguyen vat lieu kho'!$A:$A,BKE!$B:$B,'nguyen vat lieu kho'!T$3)</f>
        <v>1</v>
      </c>
      <c r="U95" s="186">
        <f>SUMIFS(BKE!$F:$F,BKE!$C:$C,'nguyen vat lieu kho'!$A:$A,BKE!$B:$B,'nguyen vat lieu kho'!U$3)</f>
        <v>0</v>
      </c>
      <c r="V95" s="186">
        <f>SUMIFS(BKE!$F:$F,BKE!$C:$C,'nguyen vat lieu kho'!$A:$A,BKE!$B:$B,'nguyen vat lieu kho'!V$3)</f>
        <v>0</v>
      </c>
      <c r="W95" s="186">
        <f>SUMIFS(BKE!$F:$F,BKE!$C:$C,'nguyen vat lieu kho'!$A:$A,BKE!$B:$B,'nguyen vat lieu kho'!W$3)</f>
        <v>0</v>
      </c>
      <c r="X95" s="186">
        <f>SUMIFS(BKE!$F:$F,BKE!$C:$C,'nguyen vat lieu kho'!$A:$A,BKE!$B:$B,'nguyen vat lieu kho'!X$3)</f>
        <v>0</v>
      </c>
      <c r="Y95" s="186">
        <f>SUMIFS(BKE!$F:$F,BKE!$C:$C,'nguyen vat lieu kho'!$A:$A,BKE!$B:$B,'nguyen vat lieu kho'!Y$3)</f>
        <v>0</v>
      </c>
      <c r="Z95" s="186">
        <f>SUMIFS(BKE!$F:$F,BKE!$C:$C,'nguyen vat lieu kho'!$A:$A,BKE!$B:$B,'nguyen vat lieu kho'!Z$3)</f>
        <v>0</v>
      </c>
      <c r="AA95" s="186">
        <f>SUMIFS(BKE!$F:$F,BKE!$C:$C,'nguyen vat lieu kho'!$A:$A,BKE!$B:$B,'nguyen vat lieu kho'!AA$3)</f>
        <v>0</v>
      </c>
      <c r="AB95" s="186">
        <f>SUMIFS(BKE!$F:$F,BKE!$C:$C,'nguyen vat lieu kho'!$A:$A,BKE!$B:$B,'nguyen vat lieu kho'!AB$3)</f>
        <v>0</v>
      </c>
      <c r="AC95" s="186">
        <f>SUMIFS(BKE!$F:$F,BKE!$C:$C,'nguyen vat lieu kho'!$A:$A,BKE!$B:$B,'nguyen vat lieu kho'!AC$3)</f>
        <v>0</v>
      </c>
      <c r="AD95" s="186">
        <f>SUMIFS(BKE!$F:$F,BKE!$C:$C,'nguyen vat lieu kho'!$A:$A,BKE!$B:$B,'nguyen vat lieu kho'!AD$3)</f>
        <v>0</v>
      </c>
      <c r="AE95" s="186">
        <f>SUMIFS(BKE!$F:$F,BKE!$C:$C,'nguyen vat lieu kho'!$A:$A,BKE!$B:$B,'nguyen vat lieu kho'!AE$3)</f>
        <v>0</v>
      </c>
      <c r="AF95" s="186">
        <f>SUMIFS(BKE!$F:$F,BKE!$C:$C,'nguyen vat lieu kho'!$A:$A,BKE!$B:$B,'nguyen vat lieu kho'!AF$3)</f>
        <v>0</v>
      </c>
      <c r="AG95" s="186">
        <f>SUMIFS(BKE!$F:$F,BKE!$C:$C,'nguyen vat lieu kho'!$A:$A,BKE!$B:$B,'nguyen vat lieu kho'!AG$3)</f>
        <v>0</v>
      </c>
      <c r="AH95" s="186">
        <f>SUMIFS(BKE!$F:$F,BKE!$C:$C,'nguyen vat lieu kho'!$A:$A,BKE!$B:$B,'nguyen vat lieu kho'!AH$3)</f>
        <v>0</v>
      </c>
      <c r="AI95" s="186">
        <f>SUMIFS(BKE!$F:$F,BKE!$C:$C,'nguyen vat lieu kho'!$A:$A,BKE!$B:$B,'nguyen vat lieu kho'!AI$3)</f>
        <v>0</v>
      </c>
      <c r="AJ95" s="186">
        <f>SUMIFS(BKE!$F:$F,BKE!$C:$C,'nguyen vat lieu kho'!$A:$A,BKE!$B:$B,'nguyen vat lieu kho'!AJ$3)</f>
        <v>0</v>
      </c>
      <c r="AK95" s="186">
        <f>SUMIFS(BKE!$F:$F,BKE!$C:$C,'nguyen vat lieu kho'!$A:$A,BKE!$B:$B,'nguyen vat lieu kho'!AK$3)</f>
        <v>0</v>
      </c>
      <c r="AL95" s="186">
        <f>SUMIFS(BKE!$F:$F,BKE!$C:$C,'nguyen vat lieu kho'!$A:$A,BKE!$B:$B,'nguyen vat lieu kho'!AL$3)</f>
        <v>0</v>
      </c>
      <c r="AM95" s="186">
        <f>SUMIFS(BKE!$F:$F,BKE!$C:$C,'nguyen vat lieu kho'!$A:$A,BKE!$B:$B,'nguyen vat lieu kho'!AM$3)</f>
        <v>0</v>
      </c>
      <c r="AN95" s="186">
        <f>SUMIFS(BKE!$F:$F,BKE!$C:$C,'nguyen vat lieu kho'!$A:$A,BKE!$B:$B,'nguyen vat lieu kho'!AN$3)</f>
        <v>0</v>
      </c>
      <c r="AO95" s="186">
        <f>SUMIFS(BKE!$F:$F,BKE!$C:$C,'nguyen vat lieu kho'!$A:$A,BKE!$B:$B,'nguyen vat lieu kho'!AO$3)</f>
        <v>0</v>
      </c>
      <c r="AP95" s="186">
        <f>SUMIFS(BKE!$F:$F,BKE!$C:$C,'nguyen vat lieu kho'!$A:$A,BKE!$B:$B,'nguyen vat lieu kho'!AP$3)</f>
        <v>0</v>
      </c>
      <c r="AQ95" s="186">
        <f>SUMIFS(BKE!$F:$F,BKE!$C:$C,'nguyen vat lieu kho'!$A:$A,BKE!$B:$B,'nguyen vat lieu kho'!AQ$3)</f>
        <v>0</v>
      </c>
    </row>
    <row r="96" spans="1:43" s="120" customFormat="1" ht="25.5" customHeight="1">
      <c r="A96" s="6" t="s">
        <v>884</v>
      </c>
      <c r="B96" s="131" t="s">
        <v>885</v>
      </c>
      <c r="C96" s="124" t="s">
        <v>77</v>
      </c>
      <c r="D96" s="125">
        <v>130000</v>
      </c>
      <c r="E96" s="130">
        <v>1</v>
      </c>
      <c r="F96" s="126">
        <f t="shared" si="9"/>
        <v>130000</v>
      </c>
      <c r="G96" s="127">
        <f>SUM(M96:AQ96)</f>
        <v>0</v>
      </c>
      <c r="H96" s="128">
        <f>D96*G96</f>
        <v>0</v>
      </c>
      <c r="I96" s="129">
        <f>E96+G96-K96</f>
        <v>0.5</v>
      </c>
      <c r="J96" s="129">
        <f>F96+H96-L96</f>
        <v>65000</v>
      </c>
      <c r="K96" s="130">
        <v>0.5</v>
      </c>
      <c r="L96" s="124">
        <f>K96*D96</f>
        <v>65000</v>
      </c>
      <c r="M96" s="186">
        <f>SUMIFS(BKE!$F:$F,BKE!$C:$C,'nguyen vat lieu kho'!$A:$A,BKE!$B:$B,'nguyen vat lieu kho'!M$3)</f>
        <v>0</v>
      </c>
      <c r="N96" s="186">
        <f>SUMIFS(BKE!$F:$F,BKE!$C:$C,'nguyen vat lieu kho'!$A:$A,BKE!$B:$B,'nguyen vat lieu kho'!N$3)</f>
        <v>0</v>
      </c>
      <c r="O96" s="186">
        <f>SUMIFS(BKE!$F:$F,BKE!$C:$C,'nguyen vat lieu kho'!$A:$A,BKE!$B:$B,'nguyen vat lieu kho'!O$3)</f>
        <v>0</v>
      </c>
      <c r="P96" s="186">
        <f>SUMIFS(BKE!$F:$F,BKE!$C:$C,'nguyen vat lieu kho'!$A:$A,BKE!$B:$B,'nguyen vat lieu kho'!P$3)</f>
        <v>0</v>
      </c>
      <c r="Q96" s="186">
        <f>SUMIFS(BKE!$F:$F,BKE!$C:$C,'nguyen vat lieu kho'!$A:$A,BKE!$B:$B,'nguyen vat lieu kho'!Q$3)</f>
        <v>0</v>
      </c>
      <c r="R96" s="186">
        <f>SUMIFS(BKE!$F:$F,BKE!$C:$C,'nguyen vat lieu kho'!$A:$A,BKE!$B:$B,'nguyen vat lieu kho'!R$3)</f>
        <v>0</v>
      </c>
      <c r="S96" s="186">
        <f>SUMIFS(BKE!$F:$F,BKE!$C:$C,'nguyen vat lieu kho'!$A:$A,BKE!$B:$B,'nguyen vat lieu kho'!S$3)</f>
        <v>0</v>
      </c>
      <c r="T96" s="186">
        <f>SUMIFS(BKE!$F:$F,BKE!$C:$C,'nguyen vat lieu kho'!$A:$A,BKE!$B:$B,'nguyen vat lieu kho'!T$3)</f>
        <v>0</v>
      </c>
      <c r="U96" s="186">
        <f>SUMIFS(BKE!$F:$F,BKE!$C:$C,'nguyen vat lieu kho'!$A:$A,BKE!$B:$B,'nguyen vat lieu kho'!U$3)</f>
        <v>0</v>
      </c>
      <c r="V96" s="186">
        <f>SUMIFS(BKE!$F:$F,BKE!$C:$C,'nguyen vat lieu kho'!$A:$A,BKE!$B:$B,'nguyen vat lieu kho'!V$3)</f>
        <v>0</v>
      </c>
      <c r="W96" s="186">
        <f>SUMIFS(BKE!$F:$F,BKE!$C:$C,'nguyen vat lieu kho'!$A:$A,BKE!$B:$B,'nguyen vat lieu kho'!W$3)</f>
        <v>0</v>
      </c>
      <c r="X96" s="186">
        <f>SUMIFS(BKE!$F:$F,BKE!$C:$C,'nguyen vat lieu kho'!$A:$A,BKE!$B:$B,'nguyen vat lieu kho'!X$3)</f>
        <v>0</v>
      </c>
      <c r="Y96" s="186">
        <f>SUMIFS(BKE!$F:$F,BKE!$C:$C,'nguyen vat lieu kho'!$A:$A,BKE!$B:$B,'nguyen vat lieu kho'!Y$3)</f>
        <v>0</v>
      </c>
      <c r="Z96" s="186">
        <f>SUMIFS(BKE!$F:$F,BKE!$C:$C,'nguyen vat lieu kho'!$A:$A,BKE!$B:$B,'nguyen vat lieu kho'!Z$3)</f>
        <v>0</v>
      </c>
      <c r="AA96" s="186">
        <f>SUMIFS(BKE!$F:$F,BKE!$C:$C,'nguyen vat lieu kho'!$A:$A,BKE!$B:$B,'nguyen vat lieu kho'!AA$3)</f>
        <v>0</v>
      </c>
      <c r="AB96" s="186">
        <f>SUMIFS(BKE!$F:$F,BKE!$C:$C,'nguyen vat lieu kho'!$A:$A,BKE!$B:$B,'nguyen vat lieu kho'!AB$3)</f>
        <v>0</v>
      </c>
      <c r="AC96" s="186">
        <f>SUMIFS(BKE!$F:$F,BKE!$C:$C,'nguyen vat lieu kho'!$A:$A,BKE!$B:$B,'nguyen vat lieu kho'!AC$3)</f>
        <v>0</v>
      </c>
      <c r="AD96" s="186">
        <f>SUMIFS(BKE!$F:$F,BKE!$C:$C,'nguyen vat lieu kho'!$A:$A,BKE!$B:$B,'nguyen vat lieu kho'!AD$3)</f>
        <v>0</v>
      </c>
      <c r="AE96" s="186">
        <f>SUMIFS(BKE!$F:$F,BKE!$C:$C,'nguyen vat lieu kho'!$A:$A,BKE!$B:$B,'nguyen vat lieu kho'!AE$3)</f>
        <v>0</v>
      </c>
      <c r="AF96" s="186">
        <f>SUMIFS(BKE!$F:$F,BKE!$C:$C,'nguyen vat lieu kho'!$A:$A,BKE!$B:$B,'nguyen vat lieu kho'!AF$3)</f>
        <v>0</v>
      </c>
      <c r="AG96" s="186">
        <f>SUMIFS(BKE!$F:$F,BKE!$C:$C,'nguyen vat lieu kho'!$A:$A,BKE!$B:$B,'nguyen vat lieu kho'!AG$3)</f>
        <v>0</v>
      </c>
      <c r="AH96" s="186">
        <f>SUMIFS(BKE!$F:$F,BKE!$C:$C,'nguyen vat lieu kho'!$A:$A,BKE!$B:$B,'nguyen vat lieu kho'!AH$3)</f>
        <v>0</v>
      </c>
      <c r="AI96" s="186">
        <f>SUMIFS(BKE!$F:$F,BKE!$C:$C,'nguyen vat lieu kho'!$A:$A,BKE!$B:$B,'nguyen vat lieu kho'!AI$3)</f>
        <v>0</v>
      </c>
      <c r="AJ96" s="186">
        <f>SUMIFS(BKE!$F:$F,BKE!$C:$C,'nguyen vat lieu kho'!$A:$A,BKE!$B:$B,'nguyen vat lieu kho'!AJ$3)</f>
        <v>0</v>
      </c>
      <c r="AK96" s="186">
        <f>SUMIFS(BKE!$F:$F,BKE!$C:$C,'nguyen vat lieu kho'!$A:$A,BKE!$B:$B,'nguyen vat lieu kho'!AK$3)</f>
        <v>0</v>
      </c>
      <c r="AL96" s="186">
        <f>SUMIFS(BKE!$F:$F,BKE!$C:$C,'nguyen vat lieu kho'!$A:$A,BKE!$B:$B,'nguyen vat lieu kho'!AL$3)</f>
        <v>0</v>
      </c>
      <c r="AM96" s="186">
        <f>SUMIFS(BKE!$F:$F,BKE!$C:$C,'nguyen vat lieu kho'!$A:$A,BKE!$B:$B,'nguyen vat lieu kho'!AM$3)</f>
        <v>0</v>
      </c>
      <c r="AN96" s="186">
        <f>SUMIFS(BKE!$F:$F,BKE!$C:$C,'nguyen vat lieu kho'!$A:$A,BKE!$B:$B,'nguyen vat lieu kho'!AN$3)</f>
        <v>0</v>
      </c>
      <c r="AO96" s="186">
        <f>SUMIFS(BKE!$F:$F,BKE!$C:$C,'nguyen vat lieu kho'!$A:$A,BKE!$B:$B,'nguyen vat lieu kho'!AO$3)</f>
        <v>0</v>
      </c>
      <c r="AP96" s="186">
        <f>SUMIFS(BKE!$F:$F,BKE!$C:$C,'nguyen vat lieu kho'!$A:$A,BKE!$B:$B,'nguyen vat lieu kho'!AP$3)</f>
        <v>0</v>
      </c>
      <c r="AQ96" s="186">
        <f>SUMIFS(BKE!$F:$F,BKE!$C:$C,'nguyen vat lieu kho'!$A:$A,BKE!$B:$B,'nguyen vat lieu kho'!AQ$3)</f>
        <v>0</v>
      </c>
    </row>
    <row r="97" spans="1:43" s="120" customFormat="1" ht="25.5" customHeight="1">
      <c r="A97" s="6" t="s">
        <v>109</v>
      </c>
      <c r="B97" s="131" t="s">
        <v>110</v>
      </c>
      <c r="C97" s="124" t="s">
        <v>50</v>
      </c>
      <c r="D97" s="125">
        <f>VLOOKUP(A97,BKE!C526:H917,5,0)</f>
        <v>13635</v>
      </c>
      <c r="E97" s="130">
        <v>12</v>
      </c>
      <c r="F97" s="126">
        <f t="shared" si="9"/>
        <v>163620</v>
      </c>
      <c r="G97" s="127">
        <f t="shared" si="13"/>
        <v>88</v>
      </c>
      <c r="H97" s="128">
        <f t="shared" si="14"/>
        <v>1199880</v>
      </c>
      <c r="I97" s="129">
        <f t="shared" si="11"/>
        <v>60</v>
      </c>
      <c r="J97" s="129">
        <f t="shared" si="12"/>
        <v>818100</v>
      </c>
      <c r="K97" s="130">
        <v>40</v>
      </c>
      <c r="L97" s="124">
        <f t="shared" si="10"/>
        <v>545400</v>
      </c>
      <c r="M97" s="186">
        <f>SUMIFS(BKE!$F:$F,BKE!$C:$C,'nguyen vat lieu kho'!$A:$A,BKE!$B:$B,'nguyen vat lieu kho'!M$3)</f>
        <v>20</v>
      </c>
      <c r="N97" s="186">
        <f>SUMIFS(BKE!$F:$F,BKE!$C:$C,'nguyen vat lieu kho'!$A:$A,BKE!$B:$B,'nguyen vat lieu kho'!N$3)</f>
        <v>0</v>
      </c>
      <c r="O97" s="186">
        <f>SUMIFS(BKE!$F:$F,BKE!$C:$C,'nguyen vat lieu kho'!$A:$A,BKE!$B:$B,'nguyen vat lieu kho'!O$3)</f>
        <v>0</v>
      </c>
      <c r="P97" s="186">
        <f>SUMIFS(BKE!$F:$F,BKE!$C:$C,'nguyen vat lieu kho'!$A:$A,BKE!$B:$B,'nguyen vat lieu kho'!P$3)</f>
        <v>0</v>
      </c>
      <c r="Q97" s="186">
        <f>SUMIFS(BKE!$F:$F,BKE!$C:$C,'nguyen vat lieu kho'!$A:$A,BKE!$B:$B,'nguyen vat lieu kho'!Q$3)</f>
        <v>0</v>
      </c>
      <c r="R97" s="186">
        <f>SUMIFS(BKE!$F:$F,BKE!$C:$C,'nguyen vat lieu kho'!$A:$A,BKE!$B:$B,'nguyen vat lieu kho'!R$3)</f>
        <v>0</v>
      </c>
      <c r="S97" s="186">
        <f>SUMIFS(BKE!$F:$F,BKE!$C:$C,'nguyen vat lieu kho'!$A:$A,BKE!$B:$B,'nguyen vat lieu kho'!S$3)</f>
        <v>0</v>
      </c>
      <c r="T97" s="186">
        <f>SUMIFS(BKE!$F:$F,BKE!$C:$C,'nguyen vat lieu kho'!$A:$A,BKE!$B:$B,'nguyen vat lieu kho'!T$3)</f>
        <v>20</v>
      </c>
      <c r="U97" s="186">
        <f>SUMIFS(BKE!$F:$F,BKE!$C:$C,'nguyen vat lieu kho'!$A:$A,BKE!$B:$B,'nguyen vat lieu kho'!U$3)</f>
        <v>0</v>
      </c>
      <c r="V97" s="186">
        <f>SUMIFS(BKE!$F:$F,BKE!$C:$C,'nguyen vat lieu kho'!$A:$A,BKE!$B:$B,'nguyen vat lieu kho'!V$3)</f>
        <v>0</v>
      </c>
      <c r="W97" s="186">
        <f>SUMIFS(BKE!$F:$F,BKE!$C:$C,'nguyen vat lieu kho'!$A:$A,BKE!$B:$B,'nguyen vat lieu kho'!W$3)</f>
        <v>0</v>
      </c>
      <c r="X97" s="186">
        <f>SUMIFS(BKE!$F:$F,BKE!$C:$C,'nguyen vat lieu kho'!$A:$A,BKE!$B:$B,'nguyen vat lieu kho'!X$3)</f>
        <v>0</v>
      </c>
      <c r="Y97" s="186">
        <f>SUMIFS(BKE!$F:$F,BKE!$C:$C,'nguyen vat lieu kho'!$A:$A,BKE!$B:$B,'nguyen vat lieu kho'!Y$3)</f>
        <v>0</v>
      </c>
      <c r="Z97" s="186">
        <f>SUMIFS(BKE!$F:$F,BKE!$C:$C,'nguyen vat lieu kho'!$A:$A,BKE!$B:$B,'nguyen vat lieu kho'!Z$3)</f>
        <v>0</v>
      </c>
      <c r="AA97" s="186">
        <f>SUMIFS(BKE!$F:$F,BKE!$C:$C,'nguyen vat lieu kho'!$A:$A,BKE!$B:$B,'nguyen vat lieu kho'!AA$3)</f>
        <v>24</v>
      </c>
      <c r="AB97" s="186">
        <f>SUMIFS(BKE!$F:$F,BKE!$C:$C,'nguyen vat lieu kho'!$A:$A,BKE!$B:$B,'nguyen vat lieu kho'!AB$3)</f>
        <v>0</v>
      </c>
      <c r="AC97" s="186">
        <f>SUMIFS(BKE!$F:$F,BKE!$C:$C,'nguyen vat lieu kho'!$A:$A,BKE!$B:$B,'nguyen vat lieu kho'!AC$3)</f>
        <v>0</v>
      </c>
      <c r="AD97" s="186">
        <f>SUMIFS(BKE!$F:$F,BKE!$C:$C,'nguyen vat lieu kho'!$A:$A,BKE!$B:$B,'nguyen vat lieu kho'!AD$3)</f>
        <v>0</v>
      </c>
      <c r="AE97" s="186">
        <f>SUMIFS(BKE!$F:$F,BKE!$C:$C,'nguyen vat lieu kho'!$A:$A,BKE!$B:$B,'nguyen vat lieu kho'!AE$3)</f>
        <v>0</v>
      </c>
      <c r="AF97" s="186">
        <f>SUMIFS(BKE!$F:$F,BKE!$C:$C,'nguyen vat lieu kho'!$A:$A,BKE!$B:$B,'nguyen vat lieu kho'!AF$3)</f>
        <v>0</v>
      </c>
      <c r="AG97" s="186">
        <f>SUMIFS(BKE!$F:$F,BKE!$C:$C,'nguyen vat lieu kho'!$A:$A,BKE!$B:$B,'nguyen vat lieu kho'!AG$3)</f>
        <v>0</v>
      </c>
      <c r="AH97" s="186">
        <f>SUMIFS(BKE!$F:$F,BKE!$C:$C,'nguyen vat lieu kho'!$A:$A,BKE!$B:$B,'nguyen vat lieu kho'!AH$3)</f>
        <v>0</v>
      </c>
      <c r="AI97" s="186">
        <f>SUMIFS(BKE!$F:$F,BKE!$C:$C,'nguyen vat lieu kho'!$A:$A,BKE!$B:$B,'nguyen vat lieu kho'!AI$3)</f>
        <v>0</v>
      </c>
      <c r="AJ97" s="186">
        <f>SUMIFS(BKE!$F:$F,BKE!$C:$C,'nguyen vat lieu kho'!$A:$A,BKE!$B:$B,'nguyen vat lieu kho'!AJ$3)</f>
        <v>0</v>
      </c>
      <c r="AK97" s="186">
        <f>SUMIFS(BKE!$F:$F,BKE!$C:$C,'nguyen vat lieu kho'!$A:$A,BKE!$B:$B,'nguyen vat lieu kho'!AK$3)</f>
        <v>0</v>
      </c>
      <c r="AL97" s="186">
        <f>SUMIFS(BKE!$F:$F,BKE!$C:$C,'nguyen vat lieu kho'!$A:$A,BKE!$B:$B,'nguyen vat lieu kho'!AL$3)</f>
        <v>0</v>
      </c>
      <c r="AM97" s="186">
        <f>SUMIFS(BKE!$F:$F,BKE!$C:$C,'nguyen vat lieu kho'!$A:$A,BKE!$B:$B,'nguyen vat lieu kho'!AM$3)</f>
        <v>0</v>
      </c>
      <c r="AN97" s="186">
        <f>SUMIFS(BKE!$F:$F,BKE!$C:$C,'nguyen vat lieu kho'!$A:$A,BKE!$B:$B,'nguyen vat lieu kho'!AN$3)</f>
        <v>0</v>
      </c>
      <c r="AO97" s="186">
        <f>SUMIFS(BKE!$F:$F,BKE!$C:$C,'nguyen vat lieu kho'!$A:$A,BKE!$B:$B,'nguyen vat lieu kho'!AO$3)</f>
        <v>24</v>
      </c>
      <c r="AP97" s="186">
        <f>SUMIFS(BKE!$F:$F,BKE!$C:$C,'nguyen vat lieu kho'!$A:$A,BKE!$B:$B,'nguyen vat lieu kho'!AP$3)</f>
        <v>0</v>
      </c>
      <c r="AQ97" s="186">
        <f>SUMIFS(BKE!$F:$F,BKE!$C:$C,'nguyen vat lieu kho'!$A:$A,BKE!$B:$B,'nguyen vat lieu kho'!AQ$3)</f>
        <v>0</v>
      </c>
    </row>
    <row r="98" spans="1:43" s="120" customFormat="1" ht="25.5" customHeight="1">
      <c r="A98" s="9" t="s">
        <v>800</v>
      </c>
      <c r="B98" s="9" t="s">
        <v>163</v>
      </c>
      <c r="C98" s="9" t="s">
        <v>26</v>
      </c>
      <c r="D98" s="125">
        <f>VLOOKUP(A98,BKE!C527:H918,5,0)</f>
        <v>43954.6</v>
      </c>
      <c r="E98" s="130">
        <v>12</v>
      </c>
      <c r="F98" s="126">
        <f t="shared" si="9"/>
        <v>527455.19999999995</v>
      </c>
      <c r="G98" s="127">
        <f t="shared" si="13"/>
        <v>60</v>
      </c>
      <c r="H98" s="128">
        <f t="shared" si="14"/>
        <v>2637276</v>
      </c>
      <c r="I98" s="129">
        <f t="shared" si="11"/>
        <v>60</v>
      </c>
      <c r="J98" s="129">
        <f t="shared" si="12"/>
        <v>2637276</v>
      </c>
      <c r="K98" s="130">
        <v>12</v>
      </c>
      <c r="L98" s="124">
        <f t="shared" si="10"/>
        <v>527455.19999999995</v>
      </c>
      <c r="M98" s="186">
        <f>SUMIFS(BKE!$F:$F,BKE!$C:$C,'nguyen vat lieu kho'!$A:$A,BKE!$B:$B,'nguyen vat lieu kho'!M$3)</f>
        <v>12</v>
      </c>
      <c r="N98" s="186">
        <f>SUMIFS(BKE!$F:$F,BKE!$C:$C,'nguyen vat lieu kho'!$A:$A,BKE!$B:$B,'nguyen vat lieu kho'!N$3)</f>
        <v>0</v>
      </c>
      <c r="O98" s="186">
        <f>SUMIFS(BKE!$F:$F,BKE!$C:$C,'nguyen vat lieu kho'!$A:$A,BKE!$B:$B,'nguyen vat lieu kho'!O$3)</f>
        <v>0</v>
      </c>
      <c r="P98" s="186">
        <f>SUMIFS(BKE!$F:$F,BKE!$C:$C,'nguyen vat lieu kho'!$A:$A,BKE!$B:$B,'nguyen vat lieu kho'!P$3)</f>
        <v>0</v>
      </c>
      <c r="Q98" s="186">
        <f>SUMIFS(BKE!$F:$F,BKE!$C:$C,'nguyen vat lieu kho'!$A:$A,BKE!$B:$B,'nguyen vat lieu kho'!Q$3)</f>
        <v>0</v>
      </c>
      <c r="R98" s="186">
        <f>SUMIFS(BKE!$F:$F,BKE!$C:$C,'nguyen vat lieu kho'!$A:$A,BKE!$B:$B,'nguyen vat lieu kho'!R$3)</f>
        <v>0</v>
      </c>
      <c r="S98" s="186">
        <f>SUMIFS(BKE!$F:$F,BKE!$C:$C,'nguyen vat lieu kho'!$A:$A,BKE!$B:$B,'nguyen vat lieu kho'!S$3)</f>
        <v>0</v>
      </c>
      <c r="T98" s="186">
        <f>SUMIFS(BKE!$F:$F,BKE!$C:$C,'nguyen vat lieu kho'!$A:$A,BKE!$B:$B,'nguyen vat lieu kho'!T$3)</f>
        <v>12</v>
      </c>
      <c r="U98" s="186">
        <f>SUMIFS(BKE!$F:$F,BKE!$C:$C,'nguyen vat lieu kho'!$A:$A,BKE!$B:$B,'nguyen vat lieu kho'!U$3)</f>
        <v>0</v>
      </c>
      <c r="V98" s="186">
        <f>SUMIFS(BKE!$F:$F,BKE!$C:$C,'nguyen vat lieu kho'!$A:$A,BKE!$B:$B,'nguyen vat lieu kho'!V$3)</f>
        <v>0</v>
      </c>
      <c r="W98" s="186">
        <f>SUMIFS(BKE!$F:$F,BKE!$C:$C,'nguyen vat lieu kho'!$A:$A,BKE!$B:$B,'nguyen vat lieu kho'!W$3)</f>
        <v>0</v>
      </c>
      <c r="X98" s="186">
        <f>SUMIFS(BKE!$F:$F,BKE!$C:$C,'nguyen vat lieu kho'!$A:$A,BKE!$B:$B,'nguyen vat lieu kho'!X$3)</f>
        <v>0</v>
      </c>
      <c r="Y98" s="186">
        <f>SUMIFS(BKE!$F:$F,BKE!$C:$C,'nguyen vat lieu kho'!$A:$A,BKE!$B:$B,'nguyen vat lieu kho'!Y$3)</f>
        <v>0</v>
      </c>
      <c r="Z98" s="186">
        <f>SUMIFS(BKE!$F:$F,BKE!$C:$C,'nguyen vat lieu kho'!$A:$A,BKE!$B:$B,'nguyen vat lieu kho'!Z$3)</f>
        <v>0</v>
      </c>
      <c r="AA98" s="186">
        <f>SUMIFS(BKE!$F:$F,BKE!$C:$C,'nguyen vat lieu kho'!$A:$A,BKE!$B:$B,'nguyen vat lieu kho'!AA$3)</f>
        <v>24</v>
      </c>
      <c r="AB98" s="186">
        <f>SUMIFS(BKE!$F:$F,BKE!$C:$C,'nguyen vat lieu kho'!$A:$A,BKE!$B:$B,'nguyen vat lieu kho'!AB$3)</f>
        <v>0</v>
      </c>
      <c r="AC98" s="186">
        <f>SUMIFS(BKE!$F:$F,BKE!$C:$C,'nguyen vat lieu kho'!$A:$A,BKE!$B:$B,'nguyen vat lieu kho'!AC$3)</f>
        <v>0</v>
      </c>
      <c r="AD98" s="186">
        <f>SUMIFS(BKE!$F:$F,BKE!$C:$C,'nguyen vat lieu kho'!$A:$A,BKE!$B:$B,'nguyen vat lieu kho'!AD$3)</f>
        <v>0</v>
      </c>
      <c r="AE98" s="186">
        <f>SUMIFS(BKE!$F:$F,BKE!$C:$C,'nguyen vat lieu kho'!$A:$A,BKE!$B:$B,'nguyen vat lieu kho'!AE$3)</f>
        <v>0</v>
      </c>
      <c r="AF98" s="186">
        <f>SUMIFS(BKE!$F:$F,BKE!$C:$C,'nguyen vat lieu kho'!$A:$A,BKE!$B:$B,'nguyen vat lieu kho'!AF$3)</f>
        <v>0</v>
      </c>
      <c r="AG98" s="186">
        <f>SUMIFS(BKE!$F:$F,BKE!$C:$C,'nguyen vat lieu kho'!$A:$A,BKE!$B:$B,'nguyen vat lieu kho'!AG$3)</f>
        <v>0</v>
      </c>
      <c r="AH98" s="186">
        <f>SUMIFS(BKE!$F:$F,BKE!$C:$C,'nguyen vat lieu kho'!$A:$A,BKE!$B:$B,'nguyen vat lieu kho'!AH$3)</f>
        <v>12</v>
      </c>
      <c r="AI98" s="186">
        <f>SUMIFS(BKE!$F:$F,BKE!$C:$C,'nguyen vat lieu kho'!$A:$A,BKE!$B:$B,'nguyen vat lieu kho'!AI$3)</f>
        <v>0</v>
      </c>
      <c r="AJ98" s="186">
        <f>SUMIFS(BKE!$F:$F,BKE!$C:$C,'nguyen vat lieu kho'!$A:$A,BKE!$B:$B,'nguyen vat lieu kho'!AJ$3)</f>
        <v>0</v>
      </c>
      <c r="AK98" s="186">
        <f>SUMIFS(BKE!$F:$F,BKE!$C:$C,'nguyen vat lieu kho'!$A:$A,BKE!$B:$B,'nguyen vat lieu kho'!AK$3)</f>
        <v>0</v>
      </c>
      <c r="AL98" s="186">
        <f>SUMIFS(BKE!$F:$F,BKE!$C:$C,'nguyen vat lieu kho'!$A:$A,BKE!$B:$B,'nguyen vat lieu kho'!AL$3)</f>
        <v>0</v>
      </c>
      <c r="AM98" s="186">
        <f>SUMIFS(BKE!$F:$F,BKE!$C:$C,'nguyen vat lieu kho'!$A:$A,BKE!$B:$B,'nguyen vat lieu kho'!AM$3)</f>
        <v>0</v>
      </c>
      <c r="AN98" s="186">
        <f>SUMIFS(BKE!$F:$F,BKE!$C:$C,'nguyen vat lieu kho'!$A:$A,BKE!$B:$B,'nguyen vat lieu kho'!AN$3)</f>
        <v>0</v>
      </c>
      <c r="AO98" s="186">
        <f>SUMIFS(BKE!$F:$F,BKE!$C:$C,'nguyen vat lieu kho'!$A:$A,BKE!$B:$B,'nguyen vat lieu kho'!AO$3)</f>
        <v>0</v>
      </c>
      <c r="AP98" s="186">
        <f>SUMIFS(BKE!$F:$F,BKE!$C:$C,'nguyen vat lieu kho'!$A:$A,BKE!$B:$B,'nguyen vat lieu kho'!AP$3)</f>
        <v>0</v>
      </c>
      <c r="AQ98" s="186">
        <f>SUMIFS(BKE!$F:$F,BKE!$C:$C,'nguyen vat lieu kho'!$A:$A,BKE!$B:$B,'nguyen vat lieu kho'!AQ$3)</f>
        <v>0</v>
      </c>
    </row>
    <row r="99" spans="1:43" s="120" customFormat="1" ht="25.5" customHeight="1">
      <c r="A99" s="6" t="s">
        <v>120</v>
      </c>
      <c r="B99" s="131" t="s">
        <v>121</v>
      </c>
      <c r="C99" s="124" t="s">
        <v>26</v>
      </c>
      <c r="D99" s="125">
        <f>VLOOKUP(A99,BKE!C528:H919,5,0)</f>
        <v>19027.333333333332</v>
      </c>
      <c r="E99" s="130">
        <v>5</v>
      </c>
      <c r="F99" s="126">
        <f t="shared" si="9"/>
        <v>95136.666666666657</v>
      </c>
      <c r="G99" s="127">
        <f t="shared" si="13"/>
        <v>15</v>
      </c>
      <c r="H99" s="128">
        <f t="shared" si="14"/>
        <v>285410</v>
      </c>
      <c r="I99" s="129">
        <f t="shared" si="11"/>
        <v>15</v>
      </c>
      <c r="J99" s="129">
        <f t="shared" si="12"/>
        <v>285410</v>
      </c>
      <c r="K99" s="130">
        <v>5</v>
      </c>
      <c r="L99" s="124">
        <f t="shared" si="10"/>
        <v>95136.666666666657</v>
      </c>
      <c r="M99" s="186">
        <f>SUMIFS(BKE!$F:$F,BKE!$C:$C,'nguyen vat lieu kho'!$A:$A,BKE!$B:$B,'nguyen vat lieu kho'!M$3)</f>
        <v>0</v>
      </c>
      <c r="N99" s="186">
        <f>SUMIFS(BKE!$F:$F,BKE!$C:$C,'nguyen vat lieu kho'!$A:$A,BKE!$B:$B,'nguyen vat lieu kho'!N$3)</f>
        <v>0</v>
      </c>
      <c r="O99" s="186">
        <f>SUMIFS(BKE!$F:$F,BKE!$C:$C,'nguyen vat lieu kho'!$A:$A,BKE!$B:$B,'nguyen vat lieu kho'!O$3)</f>
        <v>0</v>
      </c>
      <c r="P99" s="186">
        <f>SUMIFS(BKE!$F:$F,BKE!$C:$C,'nguyen vat lieu kho'!$A:$A,BKE!$B:$B,'nguyen vat lieu kho'!P$3)</f>
        <v>0</v>
      </c>
      <c r="Q99" s="186">
        <f>SUMIFS(BKE!$F:$F,BKE!$C:$C,'nguyen vat lieu kho'!$A:$A,BKE!$B:$B,'nguyen vat lieu kho'!Q$3)</f>
        <v>0</v>
      </c>
      <c r="R99" s="186">
        <f>SUMIFS(BKE!$F:$F,BKE!$C:$C,'nguyen vat lieu kho'!$A:$A,BKE!$B:$B,'nguyen vat lieu kho'!R$3)</f>
        <v>0</v>
      </c>
      <c r="S99" s="186">
        <f>SUMIFS(BKE!$F:$F,BKE!$C:$C,'nguyen vat lieu kho'!$A:$A,BKE!$B:$B,'nguyen vat lieu kho'!S$3)</f>
        <v>0</v>
      </c>
      <c r="T99" s="186">
        <f>SUMIFS(BKE!$F:$F,BKE!$C:$C,'nguyen vat lieu kho'!$A:$A,BKE!$B:$B,'nguyen vat lieu kho'!T$3)</f>
        <v>10</v>
      </c>
      <c r="U99" s="186">
        <f>SUMIFS(BKE!$F:$F,BKE!$C:$C,'nguyen vat lieu kho'!$A:$A,BKE!$B:$B,'nguyen vat lieu kho'!U$3)</f>
        <v>0</v>
      </c>
      <c r="V99" s="186">
        <f>SUMIFS(BKE!$F:$F,BKE!$C:$C,'nguyen vat lieu kho'!$A:$A,BKE!$B:$B,'nguyen vat lieu kho'!V$3)</f>
        <v>0</v>
      </c>
      <c r="W99" s="186">
        <f>SUMIFS(BKE!$F:$F,BKE!$C:$C,'nguyen vat lieu kho'!$A:$A,BKE!$B:$B,'nguyen vat lieu kho'!W$3)</f>
        <v>0</v>
      </c>
      <c r="X99" s="186">
        <f>SUMIFS(BKE!$F:$F,BKE!$C:$C,'nguyen vat lieu kho'!$A:$A,BKE!$B:$B,'nguyen vat lieu kho'!X$3)</f>
        <v>0</v>
      </c>
      <c r="Y99" s="186">
        <f>SUMIFS(BKE!$F:$F,BKE!$C:$C,'nguyen vat lieu kho'!$A:$A,BKE!$B:$B,'nguyen vat lieu kho'!Y$3)</f>
        <v>0</v>
      </c>
      <c r="Z99" s="186">
        <f>SUMIFS(BKE!$F:$F,BKE!$C:$C,'nguyen vat lieu kho'!$A:$A,BKE!$B:$B,'nguyen vat lieu kho'!Z$3)</f>
        <v>0</v>
      </c>
      <c r="AA99" s="186">
        <f>SUMIFS(BKE!$F:$F,BKE!$C:$C,'nguyen vat lieu kho'!$A:$A,BKE!$B:$B,'nguyen vat lieu kho'!AA$3)</f>
        <v>0</v>
      </c>
      <c r="AB99" s="186">
        <f>SUMIFS(BKE!$F:$F,BKE!$C:$C,'nguyen vat lieu kho'!$A:$A,BKE!$B:$B,'nguyen vat lieu kho'!AB$3)</f>
        <v>0</v>
      </c>
      <c r="AC99" s="186">
        <f>SUMIFS(BKE!$F:$F,BKE!$C:$C,'nguyen vat lieu kho'!$A:$A,BKE!$B:$B,'nguyen vat lieu kho'!AC$3)</f>
        <v>0</v>
      </c>
      <c r="AD99" s="186">
        <f>SUMIFS(BKE!$F:$F,BKE!$C:$C,'nguyen vat lieu kho'!$A:$A,BKE!$B:$B,'nguyen vat lieu kho'!AD$3)</f>
        <v>0</v>
      </c>
      <c r="AE99" s="186">
        <f>SUMIFS(BKE!$F:$F,BKE!$C:$C,'nguyen vat lieu kho'!$A:$A,BKE!$B:$B,'nguyen vat lieu kho'!AE$3)</f>
        <v>0</v>
      </c>
      <c r="AF99" s="186">
        <f>SUMIFS(BKE!$F:$F,BKE!$C:$C,'nguyen vat lieu kho'!$A:$A,BKE!$B:$B,'nguyen vat lieu kho'!AF$3)</f>
        <v>0</v>
      </c>
      <c r="AG99" s="186">
        <f>SUMIFS(BKE!$F:$F,BKE!$C:$C,'nguyen vat lieu kho'!$A:$A,BKE!$B:$B,'nguyen vat lieu kho'!AG$3)</f>
        <v>0</v>
      </c>
      <c r="AH99" s="186">
        <f>SUMIFS(BKE!$F:$F,BKE!$C:$C,'nguyen vat lieu kho'!$A:$A,BKE!$B:$B,'nguyen vat lieu kho'!AH$3)</f>
        <v>5</v>
      </c>
      <c r="AI99" s="186">
        <f>SUMIFS(BKE!$F:$F,BKE!$C:$C,'nguyen vat lieu kho'!$A:$A,BKE!$B:$B,'nguyen vat lieu kho'!AI$3)</f>
        <v>0</v>
      </c>
      <c r="AJ99" s="186">
        <f>SUMIFS(BKE!$F:$F,BKE!$C:$C,'nguyen vat lieu kho'!$A:$A,BKE!$B:$B,'nguyen vat lieu kho'!AJ$3)</f>
        <v>0</v>
      </c>
      <c r="AK99" s="186">
        <f>SUMIFS(BKE!$F:$F,BKE!$C:$C,'nguyen vat lieu kho'!$A:$A,BKE!$B:$B,'nguyen vat lieu kho'!AK$3)</f>
        <v>0</v>
      </c>
      <c r="AL99" s="186">
        <f>SUMIFS(BKE!$F:$F,BKE!$C:$C,'nguyen vat lieu kho'!$A:$A,BKE!$B:$B,'nguyen vat lieu kho'!AL$3)</f>
        <v>0</v>
      </c>
      <c r="AM99" s="186">
        <f>SUMIFS(BKE!$F:$F,BKE!$C:$C,'nguyen vat lieu kho'!$A:$A,BKE!$B:$B,'nguyen vat lieu kho'!AM$3)</f>
        <v>0</v>
      </c>
      <c r="AN99" s="186">
        <f>SUMIFS(BKE!$F:$F,BKE!$C:$C,'nguyen vat lieu kho'!$A:$A,BKE!$B:$B,'nguyen vat lieu kho'!AN$3)</f>
        <v>0</v>
      </c>
      <c r="AO99" s="186">
        <f>SUMIFS(BKE!$F:$F,BKE!$C:$C,'nguyen vat lieu kho'!$A:$A,BKE!$B:$B,'nguyen vat lieu kho'!AO$3)</f>
        <v>0</v>
      </c>
      <c r="AP99" s="186">
        <f>SUMIFS(BKE!$F:$F,BKE!$C:$C,'nguyen vat lieu kho'!$A:$A,BKE!$B:$B,'nguyen vat lieu kho'!AP$3)</f>
        <v>0</v>
      </c>
      <c r="AQ99" s="186">
        <f>SUMIFS(BKE!$F:$F,BKE!$C:$C,'nguyen vat lieu kho'!$A:$A,BKE!$B:$B,'nguyen vat lieu kho'!AQ$3)</f>
        <v>0</v>
      </c>
    </row>
    <row r="100" spans="1:43" s="120" customFormat="1" ht="25.5" customHeight="1">
      <c r="A100" s="6" t="s">
        <v>1028</v>
      </c>
      <c r="B100" s="131" t="s">
        <v>122</v>
      </c>
      <c r="C100" s="124" t="s">
        <v>26</v>
      </c>
      <c r="D100" s="125">
        <f>VLOOKUP(A100,BKE!C529:H920,5,0)</f>
        <v>90000</v>
      </c>
      <c r="E100" s="130">
        <v>1</v>
      </c>
      <c r="F100" s="126">
        <f t="shared" si="9"/>
        <v>90000</v>
      </c>
      <c r="G100" s="127">
        <f t="shared" si="13"/>
        <v>2</v>
      </c>
      <c r="H100" s="128">
        <f t="shared" si="14"/>
        <v>180000</v>
      </c>
      <c r="I100" s="129">
        <f t="shared" si="11"/>
        <v>2</v>
      </c>
      <c r="J100" s="129">
        <f t="shared" si="12"/>
        <v>180000</v>
      </c>
      <c r="K100" s="130">
        <v>1</v>
      </c>
      <c r="L100" s="124">
        <f t="shared" si="10"/>
        <v>90000</v>
      </c>
      <c r="M100" s="186">
        <f>SUMIFS(BKE!$F:$F,BKE!$C:$C,'nguyen vat lieu kho'!$A:$A,BKE!$B:$B,'nguyen vat lieu kho'!M$3)</f>
        <v>0</v>
      </c>
      <c r="N100" s="186">
        <f>SUMIFS(BKE!$F:$F,BKE!$C:$C,'nguyen vat lieu kho'!$A:$A,BKE!$B:$B,'nguyen vat lieu kho'!N$3)</f>
        <v>0</v>
      </c>
      <c r="O100" s="186">
        <f>SUMIFS(BKE!$F:$F,BKE!$C:$C,'nguyen vat lieu kho'!$A:$A,BKE!$B:$B,'nguyen vat lieu kho'!O$3)</f>
        <v>0</v>
      </c>
      <c r="P100" s="186">
        <f>SUMIFS(BKE!$F:$F,BKE!$C:$C,'nguyen vat lieu kho'!$A:$A,BKE!$B:$B,'nguyen vat lieu kho'!P$3)</f>
        <v>0</v>
      </c>
      <c r="Q100" s="186">
        <f>SUMIFS(BKE!$F:$F,BKE!$C:$C,'nguyen vat lieu kho'!$A:$A,BKE!$B:$B,'nguyen vat lieu kho'!Q$3)</f>
        <v>0</v>
      </c>
      <c r="R100" s="186">
        <f>SUMIFS(BKE!$F:$F,BKE!$C:$C,'nguyen vat lieu kho'!$A:$A,BKE!$B:$B,'nguyen vat lieu kho'!R$3)</f>
        <v>0</v>
      </c>
      <c r="S100" s="186">
        <f>SUMIFS(BKE!$F:$F,BKE!$C:$C,'nguyen vat lieu kho'!$A:$A,BKE!$B:$B,'nguyen vat lieu kho'!S$3)</f>
        <v>0</v>
      </c>
      <c r="T100" s="186">
        <f>SUMIFS(BKE!$F:$F,BKE!$C:$C,'nguyen vat lieu kho'!$A:$A,BKE!$B:$B,'nguyen vat lieu kho'!T$3)</f>
        <v>0</v>
      </c>
      <c r="U100" s="186">
        <f>SUMIFS(BKE!$F:$F,BKE!$C:$C,'nguyen vat lieu kho'!$A:$A,BKE!$B:$B,'nguyen vat lieu kho'!U$3)</f>
        <v>0</v>
      </c>
      <c r="V100" s="186">
        <f>SUMIFS(BKE!$F:$F,BKE!$C:$C,'nguyen vat lieu kho'!$A:$A,BKE!$B:$B,'nguyen vat lieu kho'!V$3)</f>
        <v>0</v>
      </c>
      <c r="W100" s="186">
        <f>SUMIFS(BKE!$F:$F,BKE!$C:$C,'nguyen vat lieu kho'!$A:$A,BKE!$B:$B,'nguyen vat lieu kho'!W$3)</f>
        <v>0</v>
      </c>
      <c r="X100" s="186">
        <f>SUMIFS(BKE!$F:$F,BKE!$C:$C,'nguyen vat lieu kho'!$A:$A,BKE!$B:$B,'nguyen vat lieu kho'!X$3)</f>
        <v>0</v>
      </c>
      <c r="Y100" s="186">
        <f>SUMIFS(BKE!$F:$F,BKE!$C:$C,'nguyen vat lieu kho'!$A:$A,BKE!$B:$B,'nguyen vat lieu kho'!Y$3)</f>
        <v>0</v>
      </c>
      <c r="Z100" s="186">
        <f>SUMIFS(BKE!$F:$F,BKE!$C:$C,'nguyen vat lieu kho'!$A:$A,BKE!$B:$B,'nguyen vat lieu kho'!Z$3)</f>
        <v>0</v>
      </c>
      <c r="AA100" s="186">
        <f>SUMIFS(BKE!$F:$F,BKE!$C:$C,'nguyen vat lieu kho'!$A:$A,BKE!$B:$B,'nguyen vat lieu kho'!AA$3)</f>
        <v>0</v>
      </c>
      <c r="AB100" s="186">
        <f>SUMIFS(BKE!$F:$F,BKE!$C:$C,'nguyen vat lieu kho'!$A:$A,BKE!$B:$B,'nguyen vat lieu kho'!AB$3)</f>
        <v>0</v>
      </c>
      <c r="AC100" s="186">
        <f>SUMIFS(BKE!$F:$F,BKE!$C:$C,'nguyen vat lieu kho'!$A:$A,BKE!$B:$B,'nguyen vat lieu kho'!AC$3)</f>
        <v>0</v>
      </c>
      <c r="AD100" s="186">
        <f>SUMIFS(BKE!$F:$F,BKE!$C:$C,'nguyen vat lieu kho'!$A:$A,BKE!$B:$B,'nguyen vat lieu kho'!AD$3)</f>
        <v>0</v>
      </c>
      <c r="AE100" s="186">
        <f>SUMIFS(BKE!$F:$F,BKE!$C:$C,'nguyen vat lieu kho'!$A:$A,BKE!$B:$B,'nguyen vat lieu kho'!AE$3)</f>
        <v>0</v>
      </c>
      <c r="AF100" s="186">
        <f>SUMIFS(BKE!$F:$F,BKE!$C:$C,'nguyen vat lieu kho'!$A:$A,BKE!$B:$B,'nguyen vat lieu kho'!AF$3)</f>
        <v>0</v>
      </c>
      <c r="AG100" s="186">
        <f>SUMIFS(BKE!$F:$F,BKE!$C:$C,'nguyen vat lieu kho'!$A:$A,BKE!$B:$B,'nguyen vat lieu kho'!AG$3)</f>
        <v>0</v>
      </c>
      <c r="AH100" s="186">
        <f>SUMIFS(BKE!$F:$F,BKE!$C:$C,'nguyen vat lieu kho'!$A:$A,BKE!$B:$B,'nguyen vat lieu kho'!AH$3)</f>
        <v>1</v>
      </c>
      <c r="AI100" s="186">
        <f>SUMIFS(BKE!$F:$F,BKE!$C:$C,'nguyen vat lieu kho'!$A:$A,BKE!$B:$B,'nguyen vat lieu kho'!AI$3)</f>
        <v>0</v>
      </c>
      <c r="AJ100" s="186">
        <f>SUMIFS(BKE!$F:$F,BKE!$C:$C,'nguyen vat lieu kho'!$A:$A,BKE!$B:$B,'nguyen vat lieu kho'!AJ$3)</f>
        <v>0</v>
      </c>
      <c r="AK100" s="186">
        <f>SUMIFS(BKE!$F:$F,BKE!$C:$C,'nguyen vat lieu kho'!$A:$A,BKE!$B:$B,'nguyen vat lieu kho'!AK$3)</f>
        <v>0</v>
      </c>
      <c r="AL100" s="186">
        <f>SUMIFS(BKE!$F:$F,BKE!$C:$C,'nguyen vat lieu kho'!$A:$A,BKE!$B:$B,'nguyen vat lieu kho'!AL$3)</f>
        <v>0</v>
      </c>
      <c r="AM100" s="186">
        <f>SUMIFS(BKE!$F:$F,BKE!$C:$C,'nguyen vat lieu kho'!$A:$A,BKE!$B:$B,'nguyen vat lieu kho'!AM$3)</f>
        <v>0</v>
      </c>
      <c r="AN100" s="186">
        <f>SUMIFS(BKE!$F:$F,BKE!$C:$C,'nguyen vat lieu kho'!$A:$A,BKE!$B:$B,'nguyen vat lieu kho'!AN$3)</f>
        <v>0</v>
      </c>
      <c r="AO100" s="186">
        <f>SUMIFS(BKE!$F:$F,BKE!$C:$C,'nguyen vat lieu kho'!$A:$A,BKE!$B:$B,'nguyen vat lieu kho'!AO$3)</f>
        <v>1</v>
      </c>
      <c r="AP100" s="186">
        <f>SUMIFS(BKE!$F:$F,BKE!$C:$C,'nguyen vat lieu kho'!$A:$A,BKE!$B:$B,'nguyen vat lieu kho'!AP$3)</f>
        <v>0</v>
      </c>
      <c r="AQ100" s="186">
        <f>SUMIFS(BKE!$F:$F,BKE!$C:$C,'nguyen vat lieu kho'!$A:$A,BKE!$B:$B,'nguyen vat lieu kho'!AQ$3)</f>
        <v>0</v>
      </c>
    </row>
    <row r="101" spans="1:43" s="120" customFormat="1" ht="25.5" customHeight="1">
      <c r="A101" s="6" t="s">
        <v>781</v>
      </c>
      <c r="B101" s="131" t="s">
        <v>782</v>
      </c>
      <c r="C101" s="124" t="s">
        <v>4</v>
      </c>
      <c r="D101" s="125"/>
      <c r="E101" s="130"/>
      <c r="F101" s="126">
        <f t="shared" si="9"/>
        <v>0</v>
      </c>
      <c r="G101" s="127">
        <f>SUM(M101:AQ101)</f>
        <v>0</v>
      </c>
      <c r="H101" s="128">
        <f>D101*G101</f>
        <v>0</v>
      </c>
      <c r="I101" s="129">
        <f t="shared" si="11"/>
        <v>0</v>
      </c>
      <c r="J101" s="129">
        <f t="shared" si="12"/>
        <v>0</v>
      </c>
      <c r="K101" s="130"/>
      <c r="L101" s="124">
        <f t="shared" si="10"/>
        <v>0</v>
      </c>
      <c r="M101" s="186">
        <f>SUMIFS(BKE!$F:$F,BKE!$C:$C,'nguyen vat lieu kho'!$A:$A,BKE!$B:$B,'nguyen vat lieu kho'!M$3)</f>
        <v>0</v>
      </c>
      <c r="N101" s="186">
        <f>SUMIFS(BKE!$F:$F,BKE!$C:$C,'nguyen vat lieu kho'!$A:$A,BKE!$B:$B,'nguyen vat lieu kho'!N$3)</f>
        <v>0</v>
      </c>
      <c r="O101" s="186">
        <f>SUMIFS(BKE!$F:$F,BKE!$C:$C,'nguyen vat lieu kho'!$A:$A,BKE!$B:$B,'nguyen vat lieu kho'!O$3)</f>
        <v>0</v>
      </c>
      <c r="P101" s="186">
        <f>SUMIFS(BKE!$F:$F,BKE!$C:$C,'nguyen vat lieu kho'!$A:$A,BKE!$B:$B,'nguyen vat lieu kho'!P$3)</f>
        <v>0</v>
      </c>
      <c r="Q101" s="186">
        <f>SUMIFS(BKE!$F:$F,BKE!$C:$C,'nguyen vat lieu kho'!$A:$A,BKE!$B:$B,'nguyen vat lieu kho'!Q$3)</f>
        <v>0</v>
      </c>
      <c r="R101" s="186">
        <f>SUMIFS(BKE!$F:$F,BKE!$C:$C,'nguyen vat lieu kho'!$A:$A,BKE!$B:$B,'nguyen vat lieu kho'!R$3)</f>
        <v>0</v>
      </c>
      <c r="S101" s="186">
        <f>SUMIFS(BKE!$F:$F,BKE!$C:$C,'nguyen vat lieu kho'!$A:$A,BKE!$B:$B,'nguyen vat lieu kho'!S$3)</f>
        <v>0</v>
      </c>
      <c r="T101" s="186">
        <f>SUMIFS(BKE!$F:$F,BKE!$C:$C,'nguyen vat lieu kho'!$A:$A,BKE!$B:$B,'nguyen vat lieu kho'!T$3)</f>
        <v>0</v>
      </c>
      <c r="U101" s="186">
        <f>SUMIFS(BKE!$F:$F,BKE!$C:$C,'nguyen vat lieu kho'!$A:$A,BKE!$B:$B,'nguyen vat lieu kho'!U$3)</f>
        <v>0</v>
      </c>
      <c r="V101" s="186">
        <f>SUMIFS(BKE!$F:$F,BKE!$C:$C,'nguyen vat lieu kho'!$A:$A,BKE!$B:$B,'nguyen vat lieu kho'!V$3)</f>
        <v>0</v>
      </c>
      <c r="W101" s="186">
        <f>SUMIFS(BKE!$F:$F,BKE!$C:$C,'nguyen vat lieu kho'!$A:$A,BKE!$B:$B,'nguyen vat lieu kho'!W$3)</f>
        <v>0</v>
      </c>
      <c r="X101" s="186">
        <f>SUMIFS(BKE!$F:$F,BKE!$C:$C,'nguyen vat lieu kho'!$A:$A,BKE!$B:$B,'nguyen vat lieu kho'!X$3)</f>
        <v>0</v>
      </c>
      <c r="Y101" s="186">
        <f>SUMIFS(BKE!$F:$F,BKE!$C:$C,'nguyen vat lieu kho'!$A:$A,BKE!$B:$B,'nguyen vat lieu kho'!Y$3)</f>
        <v>0</v>
      </c>
      <c r="Z101" s="186">
        <f>SUMIFS(BKE!$F:$F,BKE!$C:$C,'nguyen vat lieu kho'!$A:$A,BKE!$B:$B,'nguyen vat lieu kho'!Z$3)</f>
        <v>0</v>
      </c>
      <c r="AA101" s="186">
        <f>SUMIFS(BKE!$F:$F,BKE!$C:$C,'nguyen vat lieu kho'!$A:$A,BKE!$B:$B,'nguyen vat lieu kho'!AA$3)</f>
        <v>0</v>
      </c>
      <c r="AB101" s="186">
        <f>SUMIFS(BKE!$F:$F,BKE!$C:$C,'nguyen vat lieu kho'!$A:$A,BKE!$B:$B,'nguyen vat lieu kho'!AB$3)</f>
        <v>0</v>
      </c>
      <c r="AC101" s="186">
        <f>SUMIFS(BKE!$F:$F,BKE!$C:$C,'nguyen vat lieu kho'!$A:$A,BKE!$B:$B,'nguyen vat lieu kho'!AC$3)</f>
        <v>0</v>
      </c>
      <c r="AD101" s="186">
        <f>SUMIFS(BKE!$F:$F,BKE!$C:$C,'nguyen vat lieu kho'!$A:$A,BKE!$B:$B,'nguyen vat lieu kho'!AD$3)</f>
        <v>0</v>
      </c>
      <c r="AE101" s="186">
        <f>SUMIFS(BKE!$F:$F,BKE!$C:$C,'nguyen vat lieu kho'!$A:$A,BKE!$B:$B,'nguyen vat lieu kho'!AE$3)</f>
        <v>0</v>
      </c>
      <c r="AF101" s="186">
        <f>SUMIFS(BKE!$F:$F,BKE!$C:$C,'nguyen vat lieu kho'!$A:$A,BKE!$B:$B,'nguyen vat lieu kho'!AF$3)</f>
        <v>0</v>
      </c>
      <c r="AG101" s="186">
        <f>SUMIFS(BKE!$F:$F,BKE!$C:$C,'nguyen vat lieu kho'!$A:$A,BKE!$B:$B,'nguyen vat lieu kho'!AG$3)</f>
        <v>0</v>
      </c>
      <c r="AH101" s="186">
        <f>SUMIFS(BKE!$F:$F,BKE!$C:$C,'nguyen vat lieu kho'!$A:$A,BKE!$B:$B,'nguyen vat lieu kho'!AH$3)</f>
        <v>0</v>
      </c>
      <c r="AI101" s="186">
        <f>SUMIFS(BKE!$F:$F,BKE!$C:$C,'nguyen vat lieu kho'!$A:$A,BKE!$B:$B,'nguyen vat lieu kho'!AI$3)</f>
        <v>0</v>
      </c>
      <c r="AJ101" s="186">
        <f>SUMIFS(BKE!$F:$F,BKE!$C:$C,'nguyen vat lieu kho'!$A:$A,BKE!$B:$B,'nguyen vat lieu kho'!AJ$3)</f>
        <v>0</v>
      </c>
      <c r="AK101" s="186">
        <f>SUMIFS(BKE!$F:$F,BKE!$C:$C,'nguyen vat lieu kho'!$A:$A,BKE!$B:$B,'nguyen vat lieu kho'!AK$3)</f>
        <v>0</v>
      </c>
      <c r="AL101" s="186">
        <f>SUMIFS(BKE!$F:$F,BKE!$C:$C,'nguyen vat lieu kho'!$A:$A,BKE!$B:$B,'nguyen vat lieu kho'!AL$3)</f>
        <v>0</v>
      </c>
      <c r="AM101" s="186">
        <f>SUMIFS(BKE!$F:$F,BKE!$C:$C,'nguyen vat lieu kho'!$A:$A,BKE!$B:$B,'nguyen vat lieu kho'!AM$3)</f>
        <v>0</v>
      </c>
      <c r="AN101" s="186">
        <f>SUMIFS(BKE!$F:$F,BKE!$C:$C,'nguyen vat lieu kho'!$A:$A,BKE!$B:$B,'nguyen vat lieu kho'!AN$3)</f>
        <v>0</v>
      </c>
      <c r="AO101" s="186">
        <f>SUMIFS(BKE!$F:$F,BKE!$C:$C,'nguyen vat lieu kho'!$A:$A,BKE!$B:$B,'nguyen vat lieu kho'!AO$3)</f>
        <v>0</v>
      </c>
      <c r="AP101" s="186">
        <f>SUMIFS(BKE!$F:$F,BKE!$C:$C,'nguyen vat lieu kho'!$A:$A,BKE!$B:$B,'nguyen vat lieu kho'!AP$3)</f>
        <v>0</v>
      </c>
      <c r="AQ101" s="186">
        <f>SUMIFS(BKE!$F:$F,BKE!$C:$C,'nguyen vat lieu kho'!$A:$A,BKE!$B:$B,'nguyen vat lieu kho'!AQ$3)</f>
        <v>0</v>
      </c>
    </row>
    <row r="102" spans="1:43" s="120" customFormat="1" ht="25.5" customHeight="1">
      <c r="A102" s="6" t="s">
        <v>41</v>
      </c>
      <c r="B102" s="131" t="s">
        <v>42</v>
      </c>
      <c r="C102" s="124" t="s">
        <v>4</v>
      </c>
      <c r="D102" s="125">
        <v>97350</v>
      </c>
      <c r="E102" s="130">
        <v>5</v>
      </c>
      <c r="F102" s="126">
        <f t="shared" si="9"/>
        <v>486750</v>
      </c>
      <c r="G102" s="127">
        <f t="shared" si="13"/>
        <v>0</v>
      </c>
      <c r="H102" s="128">
        <f t="shared" ref="H102:H139" si="15">D102*G102</f>
        <v>0</v>
      </c>
      <c r="I102" s="129">
        <f t="shared" si="11"/>
        <v>2.2999999999999998</v>
      </c>
      <c r="J102" s="129">
        <f t="shared" si="12"/>
        <v>223905</v>
      </c>
      <c r="K102" s="130">
        <v>2.7</v>
      </c>
      <c r="L102" s="124">
        <f t="shared" si="10"/>
        <v>262845</v>
      </c>
      <c r="M102" s="186">
        <f>SUMIFS(BKE!$F:$F,BKE!$C:$C,'nguyen vat lieu kho'!$A:$A,BKE!$B:$B,'nguyen vat lieu kho'!M$3)</f>
        <v>0</v>
      </c>
      <c r="N102" s="186">
        <f>SUMIFS(BKE!$F:$F,BKE!$C:$C,'nguyen vat lieu kho'!$A:$A,BKE!$B:$B,'nguyen vat lieu kho'!N$3)</f>
        <v>0</v>
      </c>
      <c r="O102" s="186">
        <f>SUMIFS(BKE!$F:$F,BKE!$C:$C,'nguyen vat lieu kho'!$A:$A,BKE!$B:$B,'nguyen vat lieu kho'!O$3)</f>
        <v>0</v>
      </c>
      <c r="P102" s="186">
        <f>SUMIFS(BKE!$F:$F,BKE!$C:$C,'nguyen vat lieu kho'!$A:$A,BKE!$B:$B,'nguyen vat lieu kho'!P$3)</f>
        <v>0</v>
      </c>
      <c r="Q102" s="186">
        <f>SUMIFS(BKE!$F:$F,BKE!$C:$C,'nguyen vat lieu kho'!$A:$A,BKE!$B:$B,'nguyen vat lieu kho'!Q$3)</f>
        <v>0</v>
      </c>
      <c r="R102" s="186">
        <f>SUMIFS(BKE!$F:$F,BKE!$C:$C,'nguyen vat lieu kho'!$A:$A,BKE!$B:$B,'nguyen vat lieu kho'!R$3)</f>
        <v>0</v>
      </c>
      <c r="S102" s="186">
        <f>SUMIFS(BKE!$F:$F,BKE!$C:$C,'nguyen vat lieu kho'!$A:$A,BKE!$B:$B,'nguyen vat lieu kho'!S$3)</f>
        <v>0</v>
      </c>
      <c r="T102" s="186">
        <f>SUMIFS(BKE!$F:$F,BKE!$C:$C,'nguyen vat lieu kho'!$A:$A,BKE!$B:$B,'nguyen vat lieu kho'!T$3)</f>
        <v>0</v>
      </c>
      <c r="U102" s="186">
        <f>SUMIFS(BKE!$F:$F,BKE!$C:$C,'nguyen vat lieu kho'!$A:$A,BKE!$B:$B,'nguyen vat lieu kho'!U$3)</f>
        <v>0</v>
      </c>
      <c r="V102" s="186">
        <f>SUMIFS(BKE!$F:$F,BKE!$C:$C,'nguyen vat lieu kho'!$A:$A,BKE!$B:$B,'nguyen vat lieu kho'!V$3)</f>
        <v>0</v>
      </c>
      <c r="W102" s="186">
        <f>SUMIFS(BKE!$F:$F,BKE!$C:$C,'nguyen vat lieu kho'!$A:$A,BKE!$B:$B,'nguyen vat lieu kho'!W$3)</f>
        <v>0</v>
      </c>
      <c r="X102" s="186">
        <f>SUMIFS(BKE!$F:$F,BKE!$C:$C,'nguyen vat lieu kho'!$A:$A,BKE!$B:$B,'nguyen vat lieu kho'!X$3)</f>
        <v>0</v>
      </c>
      <c r="Y102" s="186">
        <f>SUMIFS(BKE!$F:$F,BKE!$C:$C,'nguyen vat lieu kho'!$A:$A,BKE!$B:$B,'nguyen vat lieu kho'!Y$3)</f>
        <v>0</v>
      </c>
      <c r="Z102" s="186">
        <f>SUMIFS(BKE!$F:$F,BKE!$C:$C,'nguyen vat lieu kho'!$A:$A,BKE!$B:$B,'nguyen vat lieu kho'!Z$3)</f>
        <v>0</v>
      </c>
      <c r="AA102" s="186">
        <f>SUMIFS(BKE!$F:$F,BKE!$C:$C,'nguyen vat lieu kho'!$A:$A,BKE!$B:$B,'nguyen vat lieu kho'!AA$3)</f>
        <v>0</v>
      </c>
      <c r="AB102" s="186">
        <f>SUMIFS(BKE!$F:$F,BKE!$C:$C,'nguyen vat lieu kho'!$A:$A,BKE!$B:$B,'nguyen vat lieu kho'!AB$3)</f>
        <v>0</v>
      </c>
      <c r="AC102" s="186">
        <f>SUMIFS(BKE!$F:$F,BKE!$C:$C,'nguyen vat lieu kho'!$A:$A,BKE!$B:$B,'nguyen vat lieu kho'!AC$3)</f>
        <v>0</v>
      </c>
      <c r="AD102" s="186">
        <f>SUMIFS(BKE!$F:$F,BKE!$C:$C,'nguyen vat lieu kho'!$A:$A,BKE!$B:$B,'nguyen vat lieu kho'!AD$3)</f>
        <v>0</v>
      </c>
      <c r="AE102" s="186">
        <f>SUMIFS(BKE!$F:$F,BKE!$C:$C,'nguyen vat lieu kho'!$A:$A,BKE!$B:$B,'nguyen vat lieu kho'!AE$3)</f>
        <v>0</v>
      </c>
      <c r="AF102" s="186">
        <f>SUMIFS(BKE!$F:$F,BKE!$C:$C,'nguyen vat lieu kho'!$A:$A,BKE!$B:$B,'nguyen vat lieu kho'!AF$3)</f>
        <v>0</v>
      </c>
      <c r="AG102" s="186">
        <f>SUMIFS(BKE!$F:$F,BKE!$C:$C,'nguyen vat lieu kho'!$A:$A,BKE!$B:$B,'nguyen vat lieu kho'!AG$3)</f>
        <v>0</v>
      </c>
      <c r="AH102" s="186">
        <f>SUMIFS(BKE!$F:$F,BKE!$C:$C,'nguyen vat lieu kho'!$A:$A,BKE!$B:$B,'nguyen vat lieu kho'!AH$3)</f>
        <v>0</v>
      </c>
      <c r="AI102" s="186">
        <f>SUMIFS(BKE!$F:$F,BKE!$C:$C,'nguyen vat lieu kho'!$A:$A,BKE!$B:$B,'nguyen vat lieu kho'!AI$3)</f>
        <v>0</v>
      </c>
      <c r="AJ102" s="186">
        <f>SUMIFS(BKE!$F:$F,BKE!$C:$C,'nguyen vat lieu kho'!$A:$A,BKE!$B:$B,'nguyen vat lieu kho'!AJ$3)</f>
        <v>0</v>
      </c>
      <c r="AK102" s="186">
        <f>SUMIFS(BKE!$F:$F,BKE!$C:$C,'nguyen vat lieu kho'!$A:$A,BKE!$B:$B,'nguyen vat lieu kho'!AK$3)</f>
        <v>0</v>
      </c>
      <c r="AL102" s="186">
        <f>SUMIFS(BKE!$F:$F,BKE!$C:$C,'nguyen vat lieu kho'!$A:$A,BKE!$B:$B,'nguyen vat lieu kho'!AL$3)</f>
        <v>0</v>
      </c>
      <c r="AM102" s="186">
        <f>SUMIFS(BKE!$F:$F,BKE!$C:$C,'nguyen vat lieu kho'!$A:$A,BKE!$B:$B,'nguyen vat lieu kho'!AM$3)</f>
        <v>0</v>
      </c>
      <c r="AN102" s="186">
        <f>SUMIFS(BKE!$F:$F,BKE!$C:$C,'nguyen vat lieu kho'!$A:$A,BKE!$B:$B,'nguyen vat lieu kho'!AN$3)</f>
        <v>0</v>
      </c>
      <c r="AO102" s="186">
        <f>SUMIFS(BKE!$F:$F,BKE!$C:$C,'nguyen vat lieu kho'!$A:$A,BKE!$B:$B,'nguyen vat lieu kho'!AO$3)</f>
        <v>0</v>
      </c>
      <c r="AP102" s="186">
        <f>SUMIFS(BKE!$F:$F,BKE!$C:$C,'nguyen vat lieu kho'!$A:$A,BKE!$B:$B,'nguyen vat lieu kho'!AP$3)</f>
        <v>0</v>
      </c>
      <c r="AQ102" s="186">
        <f>SUMIFS(BKE!$F:$F,BKE!$C:$C,'nguyen vat lieu kho'!$A:$A,BKE!$B:$B,'nguyen vat lieu kho'!AQ$3)</f>
        <v>0</v>
      </c>
    </row>
    <row r="103" spans="1:43" s="120" customFormat="1" ht="25.5" customHeight="1">
      <c r="A103" s="6" t="s">
        <v>62</v>
      </c>
      <c r="B103" s="131" t="s">
        <v>63</v>
      </c>
      <c r="C103" s="124" t="s">
        <v>4</v>
      </c>
      <c r="D103" s="125">
        <f>VLOOKUP(A103,BKE!C532:H923,5,0)</f>
        <v>12500</v>
      </c>
      <c r="E103" s="130">
        <v>1</v>
      </c>
      <c r="F103" s="126">
        <f t="shared" si="9"/>
        <v>12500</v>
      </c>
      <c r="G103" s="127">
        <f t="shared" si="13"/>
        <v>50</v>
      </c>
      <c r="H103" s="128">
        <f t="shared" si="15"/>
        <v>625000</v>
      </c>
      <c r="I103" s="129">
        <f t="shared" si="11"/>
        <v>39</v>
      </c>
      <c r="J103" s="129">
        <f t="shared" si="12"/>
        <v>487500</v>
      </c>
      <c r="K103" s="130">
        <v>12</v>
      </c>
      <c r="L103" s="124">
        <f t="shared" si="10"/>
        <v>150000</v>
      </c>
      <c r="M103" s="186">
        <f>SUMIFS(BKE!$F:$F,BKE!$C:$C,'nguyen vat lieu kho'!$A:$A,BKE!$B:$B,'nguyen vat lieu kho'!M$3)</f>
        <v>25</v>
      </c>
      <c r="N103" s="186">
        <f>SUMIFS(BKE!$F:$F,BKE!$C:$C,'nguyen vat lieu kho'!$A:$A,BKE!$B:$B,'nguyen vat lieu kho'!N$3)</f>
        <v>0</v>
      </c>
      <c r="O103" s="186">
        <f>SUMIFS(BKE!$F:$F,BKE!$C:$C,'nguyen vat lieu kho'!$A:$A,BKE!$B:$B,'nguyen vat lieu kho'!O$3)</f>
        <v>0</v>
      </c>
      <c r="P103" s="186">
        <f>SUMIFS(BKE!$F:$F,BKE!$C:$C,'nguyen vat lieu kho'!$A:$A,BKE!$B:$B,'nguyen vat lieu kho'!P$3)</f>
        <v>0</v>
      </c>
      <c r="Q103" s="186">
        <f>SUMIFS(BKE!$F:$F,BKE!$C:$C,'nguyen vat lieu kho'!$A:$A,BKE!$B:$B,'nguyen vat lieu kho'!Q$3)</f>
        <v>0</v>
      </c>
      <c r="R103" s="186">
        <f>SUMIFS(BKE!$F:$F,BKE!$C:$C,'nguyen vat lieu kho'!$A:$A,BKE!$B:$B,'nguyen vat lieu kho'!R$3)</f>
        <v>0</v>
      </c>
      <c r="S103" s="186">
        <f>SUMIFS(BKE!$F:$F,BKE!$C:$C,'nguyen vat lieu kho'!$A:$A,BKE!$B:$B,'nguyen vat lieu kho'!S$3)</f>
        <v>0</v>
      </c>
      <c r="T103" s="186">
        <f>SUMIFS(BKE!$F:$F,BKE!$C:$C,'nguyen vat lieu kho'!$A:$A,BKE!$B:$B,'nguyen vat lieu kho'!T$3)</f>
        <v>0</v>
      </c>
      <c r="U103" s="186">
        <f>SUMIFS(BKE!$F:$F,BKE!$C:$C,'nguyen vat lieu kho'!$A:$A,BKE!$B:$B,'nguyen vat lieu kho'!U$3)</f>
        <v>0</v>
      </c>
      <c r="V103" s="186">
        <f>SUMIFS(BKE!$F:$F,BKE!$C:$C,'nguyen vat lieu kho'!$A:$A,BKE!$B:$B,'nguyen vat lieu kho'!V$3)</f>
        <v>0</v>
      </c>
      <c r="W103" s="186">
        <f>SUMIFS(BKE!$F:$F,BKE!$C:$C,'nguyen vat lieu kho'!$A:$A,BKE!$B:$B,'nguyen vat lieu kho'!W$3)</f>
        <v>0</v>
      </c>
      <c r="X103" s="186">
        <f>SUMIFS(BKE!$F:$F,BKE!$C:$C,'nguyen vat lieu kho'!$A:$A,BKE!$B:$B,'nguyen vat lieu kho'!X$3)</f>
        <v>0</v>
      </c>
      <c r="Y103" s="186">
        <f>SUMIFS(BKE!$F:$F,BKE!$C:$C,'nguyen vat lieu kho'!$A:$A,BKE!$B:$B,'nguyen vat lieu kho'!Y$3)</f>
        <v>0</v>
      </c>
      <c r="Z103" s="186">
        <f>SUMIFS(BKE!$F:$F,BKE!$C:$C,'nguyen vat lieu kho'!$A:$A,BKE!$B:$B,'nguyen vat lieu kho'!Z$3)</f>
        <v>0</v>
      </c>
      <c r="AA103" s="186">
        <f>SUMIFS(BKE!$F:$F,BKE!$C:$C,'nguyen vat lieu kho'!$A:$A,BKE!$B:$B,'nguyen vat lieu kho'!AA$3)</f>
        <v>0</v>
      </c>
      <c r="AB103" s="186">
        <f>SUMIFS(BKE!$F:$F,BKE!$C:$C,'nguyen vat lieu kho'!$A:$A,BKE!$B:$B,'nguyen vat lieu kho'!AB$3)</f>
        <v>0</v>
      </c>
      <c r="AC103" s="186">
        <f>SUMIFS(BKE!$F:$F,BKE!$C:$C,'nguyen vat lieu kho'!$A:$A,BKE!$B:$B,'nguyen vat lieu kho'!AC$3)</f>
        <v>0</v>
      </c>
      <c r="AD103" s="186">
        <f>SUMIFS(BKE!$F:$F,BKE!$C:$C,'nguyen vat lieu kho'!$A:$A,BKE!$B:$B,'nguyen vat lieu kho'!AD$3)</f>
        <v>0</v>
      </c>
      <c r="AE103" s="186">
        <f>SUMIFS(BKE!$F:$F,BKE!$C:$C,'nguyen vat lieu kho'!$A:$A,BKE!$B:$B,'nguyen vat lieu kho'!AE$3)</f>
        <v>0</v>
      </c>
      <c r="AF103" s="186">
        <f>SUMIFS(BKE!$F:$F,BKE!$C:$C,'nguyen vat lieu kho'!$A:$A,BKE!$B:$B,'nguyen vat lieu kho'!AF$3)</f>
        <v>0</v>
      </c>
      <c r="AG103" s="186">
        <f>SUMIFS(BKE!$F:$F,BKE!$C:$C,'nguyen vat lieu kho'!$A:$A,BKE!$B:$B,'nguyen vat lieu kho'!AG$3)</f>
        <v>0</v>
      </c>
      <c r="AH103" s="186">
        <f>SUMIFS(BKE!$F:$F,BKE!$C:$C,'nguyen vat lieu kho'!$A:$A,BKE!$B:$B,'nguyen vat lieu kho'!AH$3)</f>
        <v>25</v>
      </c>
      <c r="AI103" s="186">
        <f>SUMIFS(BKE!$F:$F,BKE!$C:$C,'nguyen vat lieu kho'!$A:$A,BKE!$B:$B,'nguyen vat lieu kho'!AI$3)</f>
        <v>0</v>
      </c>
      <c r="AJ103" s="186">
        <f>SUMIFS(BKE!$F:$F,BKE!$C:$C,'nguyen vat lieu kho'!$A:$A,BKE!$B:$B,'nguyen vat lieu kho'!AJ$3)</f>
        <v>0</v>
      </c>
      <c r="AK103" s="186">
        <f>SUMIFS(BKE!$F:$F,BKE!$C:$C,'nguyen vat lieu kho'!$A:$A,BKE!$B:$B,'nguyen vat lieu kho'!AK$3)</f>
        <v>0</v>
      </c>
      <c r="AL103" s="186">
        <f>SUMIFS(BKE!$F:$F,BKE!$C:$C,'nguyen vat lieu kho'!$A:$A,BKE!$B:$B,'nguyen vat lieu kho'!AL$3)</f>
        <v>0</v>
      </c>
      <c r="AM103" s="186">
        <f>SUMIFS(BKE!$F:$F,BKE!$C:$C,'nguyen vat lieu kho'!$A:$A,BKE!$B:$B,'nguyen vat lieu kho'!AM$3)</f>
        <v>0</v>
      </c>
      <c r="AN103" s="186">
        <f>SUMIFS(BKE!$F:$F,BKE!$C:$C,'nguyen vat lieu kho'!$A:$A,BKE!$B:$B,'nguyen vat lieu kho'!AN$3)</f>
        <v>0</v>
      </c>
      <c r="AO103" s="186">
        <f>SUMIFS(BKE!$F:$F,BKE!$C:$C,'nguyen vat lieu kho'!$A:$A,BKE!$B:$B,'nguyen vat lieu kho'!AO$3)</f>
        <v>0</v>
      </c>
      <c r="AP103" s="186">
        <f>SUMIFS(BKE!$F:$F,BKE!$C:$C,'nguyen vat lieu kho'!$A:$A,BKE!$B:$B,'nguyen vat lieu kho'!AP$3)</f>
        <v>0</v>
      </c>
      <c r="AQ103" s="186">
        <f>SUMIFS(BKE!$F:$F,BKE!$C:$C,'nguyen vat lieu kho'!$A:$A,BKE!$B:$B,'nguyen vat lieu kho'!AQ$3)</f>
        <v>0</v>
      </c>
    </row>
    <row r="104" spans="1:43" s="120" customFormat="1" ht="25.5" customHeight="1">
      <c r="A104" s="6" t="s">
        <v>64</v>
      </c>
      <c r="B104" s="131" t="s">
        <v>65</v>
      </c>
      <c r="C104" s="124" t="s">
        <v>4</v>
      </c>
      <c r="D104" s="125">
        <f>VLOOKUP(A104,BKE!C533:H924,5,0)</f>
        <v>30104.333333333332</v>
      </c>
      <c r="E104" s="130">
        <v>2.5</v>
      </c>
      <c r="F104" s="126">
        <f t="shared" si="9"/>
        <v>75260.833333333328</v>
      </c>
      <c r="G104" s="127">
        <f t="shared" si="13"/>
        <v>9</v>
      </c>
      <c r="H104" s="128">
        <f t="shared" si="15"/>
        <v>270939</v>
      </c>
      <c r="I104" s="129">
        <f t="shared" si="11"/>
        <v>4.5</v>
      </c>
      <c r="J104" s="129">
        <f t="shared" si="12"/>
        <v>135469.5</v>
      </c>
      <c r="K104" s="130">
        <v>7</v>
      </c>
      <c r="L104" s="124">
        <f t="shared" si="10"/>
        <v>210730.33333333331</v>
      </c>
      <c r="M104" s="186">
        <f>SUMIFS(BKE!$F:$F,BKE!$C:$C,'nguyen vat lieu kho'!$A:$A,BKE!$B:$B,'nguyen vat lieu kho'!M$3)</f>
        <v>1</v>
      </c>
      <c r="N104" s="186">
        <f>SUMIFS(BKE!$F:$F,BKE!$C:$C,'nguyen vat lieu kho'!$A:$A,BKE!$B:$B,'nguyen vat lieu kho'!N$3)</f>
        <v>0</v>
      </c>
      <c r="O104" s="186">
        <f>SUMIFS(BKE!$F:$F,BKE!$C:$C,'nguyen vat lieu kho'!$A:$A,BKE!$B:$B,'nguyen vat lieu kho'!O$3)</f>
        <v>0</v>
      </c>
      <c r="P104" s="186">
        <f>SUMIFS(BKE!$F:$F,BKE!$C:$C,'nguyen vat lieu kho'!$A:$A,BKE!$B:$B,'nguyen vat lieu kho'!P$3)</f>
        <v>0</v>
      </c>
      <c r="Q104" s="186">
        <f>SUMIFS(BKE!$F:$F,BKE!$C:$C,'nguyen vat lieu kho'!$A:$A,BKE!$B:$B,'nguyen vat lieu kho'!Q$3)</f>
        <v>0</v>
      </c>
      <c r="R104" s="186">
        <f>SUMIFS(BKE!$F:$F,BKE!$C:$C,'nguyen vat lieu kho'!$A:$A,BKE!$B:$B,'nguyen vat lieu kho'!R$3)</f>
        <v>0</v>
      </c>
      <c r="S104" s="186">
        <f>SUMIFS(BKE!$F:$F,BKE!$C:$C,'nguyen vat lieu kho'!$A:$A,BKE!$B:$B,'nguyen vat lieu kho'!S$3)</f>
        <v>0</v>
      </c>
      <c r="T104" s="186">
        <f>SUMIFS(BKE!$F:$F,BKE!$C:$C,'nguyen vat lieu kho'!$A:$A,BKE!$B:$B,'nguyen vat lieu kho'!T$3)</f>
        <v>3</v>
      </c>
      <c r="U104" s="186">
        <f>SUMIFS(BKE!$F:$F,BKE!$C:$C,'nguyen vat lieu kho'!$A:$A,BKE!$B:$B,'nguyen vat lieu kho'!U$3)</f>
        <v>0</v>
      </c>
      <c r="V104" s="186">
        <f>SUMIFS(BKE!$F:$F,BKE!$C:$C,'nguyen vat lieu kho'!$A:$A,BKE!$B:$B,'nguyen vat lieu kho'!V$3)</f>
        <v>0</v>
      </c>
      <c r="W104" s="186">
        <f>SUMIFS(BKE!$F:$F,BKE!$C:$C,'nguyen vat lieu kho'!$A:$A,BKE!$B:$B,'nguyen vat lieu kho'!W$3)</f>
        <v>0</v>
      </c>
      <c r="X104" s="186">
        <f>SUMIFS(BKE!$F:$F,BKE!$C:$C,'nguyen vat lieu kho'!$A:$A,BKE!$B:$B,'nguyen vat lieu kho'!X$3)</f>
        <v>0</v>
      </c>
      <c r="Y104" s="186">
        <f>SUMIFS(BKE!$F:$F,BKE!$C:$C,'nguyen vat lieu kho'!$A:$A,BKE!$B:$B,'nguyen vat lieu kho'!Y$3)</f>
        <v>0</v>
      </c>
      <c r="Z104" s="186">
        <f>SUMIFS(BKE!$F:$F,BKE!$C:$C,'nguyen vat lieu kho'!$A:$A,BKE!$B:$B,'nguyen vat lieu kho'!Z$3)</f>
        <v>0</v>
      </c>
      <c r="AA104" s="186">
        <f>SUMIFS(BKE!$F:$F,BKE!$C:$C,'nguyen vat lieu kho'!$A:$A,BKE!$B:$B,'nguyen vat lieu kho'!AA$3)</f>
        <v>0</v>
      </c>
      <c r="AB104" s="186">
        <f>SUMIFS(BKE!$F:$F,BKE!$C:$C,'nguyen vat lieu kho'!$A:$A,BKE!$B:$B,'nguyen vat lieu kho'!AB$3)</f>
        <v>0</v>
      </c>
      <c r="AC104" s="186">
        <f>SUMIFS(BKE!$F:$F,BKE!$C:$C,'nguyen vat lieu kho'!$A:$A,BKE!$B:$B,'nguyen vat lieu kho'!AC$3)</f>
        <v>0</v>
      </c>
      <c r="AD104" s="186">
        <f>SUMIFS(BKE!$F:$F,BKE!$C:$C,'nguyen vat lieu kho'!$A:$A,BKE!$B:$B,'nguyen vat lieu kho'!AD$3)</f>
        <v>0</v>
      </c>
      <c r="AE104" s="186">
        <f>SUMIFS(BKE!$F:$F,BKE!$C:$C,'nguyen vat lieu kho'!$A:$A,BKE!$B:$B,'nguyen vat lieu kho'!AE$3)</f>
        <v>0</v>
      </c>
      <c r="AF104" s="186">
        <f>SUMIFS(BKE!$F:$F,BKE!$C:$C,'nguyen vat lieu kho'!$A:$A,BKE!$B:$B,'nguyen vat lieu kho'!AF$3)</f>
        <v>0</v>
      </c>
      <c r="AG104" s="186">
        <f>SUMIFS(BKE!$F:$F,BKE!$C:$C,'nguyen vat lieu kho'!$A:$A,BKE!$B:$B,'nguyen vat lieu kho'!AG$3)</f>
        <v>0</v>
      </c>
      <c r="AH104" s="186">
        <f>SUMIFS(BKE!$F:$F,BKE!$C:$C,'nguyen vat lieu kho'!$A:$A,BKE!$B:$B,'nguyen vat lieu kho'!AH$3)</f>
        <v>3</v>
      </c>
      <c r="AI104" s="186">
        <f>SUMIFS(BKE!$F:$F,BKE!$C:$C,'nguyen vat lieu kho'!$A:$A,BKE!$B:$B,'nguyen vat lieu kho'!AI$3)</f>
        <v>0</v>
      </c>
      <c r="AJ104" s="186">
        <f>SUMIFS(BKE!$F:$F,BKE!$C:$C,'nguyen vat lieu kho'!$A:$A,BKE!$B:$B,'nguyen vat lieu kho'!AJ$3)</f>
        <v>0</v>
      </c>
      <c r="AK104" s="186">
        <f>SUMIFS(BKE!$F:$F,BKE!$C:$C,'nguyen vat lieu kho'!$A:$A,BKE!$B:$B,'nguyen vat lieu kho'!AK$3)</f>
        <v>0</v>
      </c>
      <c r="AL104" s="186">
        <f>SUMIFS(BKE!$F:$F,BKE!$C:$C,'nguyen vat lieu kho'!$A:$A,BKE!$B:$B,'nguyen vat lieu kho'!AL$3)</f>
        <v>0</v>
      </c>
      <c r="AM104" s="186">
        <f>SUMIFS(BKE!$F:$F,BKE!$C:$C,'nguyen vat lieu kho'!$A:$A,BKE!$B:$B,'nguyen vat lieu kho'!AM$3)</f>
        <v>0</v>
      </c>
      <c r="AN104" s="186">
        <f>SUMIFS(BKE!$F:$F,BKE!$C:$C,'nguyen vat lieu kho'!$A:$A,BKE!$B:$B,'nguyen vat lieu kho'!AN$3)</f>
        <v>0</v>
      </c>
      <c r="AO104" s="186">
        <f>SUMIFS(BKE!$F:$F,BKE!$C:$C,'nguyen vat lieu kho'!$A:$A,BKE!$B:$B,'nguyen vat lieu kho'!AO$3)</f>
        <v>2</v>
      </c>
      <c r="AP104" s="186">
        <f>SUMIFS(BKE!$F:$F,BKE!$C:$C,'nguyen vat lieu kho'!$A:$A,BKE!$B:$B,'nguyen vat lieu kho'!AP$3)</f>
        <v>0</v>
      </c>
      <c r="AQ104" s="186">
        <f>SUMIFS(BKE!$F:$F,BKE!$C:$C,'nguyen vat lieu kho'!$A:$A,BKE!$B:$B,'nguyen vat lieu kho'!AQ$3)</f>
        <v>0</v>
      </c>
    </row>
    <row r="105" spans="1:43" s="120" customFormat="1" ht="25.5" customHeight="1">
      <c r="A105" s="6" t="s">
        <v>61</v>
      </c>
      <c r="B105" s="131" t="s">
        <v>15</v>
      </c>
      <c r="C105" s="124" t="s">
        <v>4</v>
      </c>
      <c r="D105" s="125">
        <f>VLOOKUP(A105,BKE!C534:H925,5,0)</f>
        <v>57732</v>
      </c>
      <c r="E105" s="130">
        <v>4</v>
      </c>
      <c r="F105" s="126">
        <f t="shared" si="9"/>
        <v>230928</v>
      </c>
      <c r="G105" s="127">
        <f t="shared" ref="G105:G147" si="16">SUM(M105:AQ105)</f>
        <v>7</v>
      </c>
      <c r="H105" s="128">
        <f t="shared" si="15"/>
        <v>404124</v>
      </c>
      <c r="I105" s="129">
        <f t="shared" si="11"/>
        <v>5</v>
      </c>
      <c r="J105" s="129">
        <f t="shared" si="12"/>
        <v>288660</v>
      </c>
      <c r="K105" s="130">
        <v>6</v>
      </c>
      <c r="L105" s="124">
        <f t="shared" si="10"/>
        <v>346392</v>
      </c>
      <c r="M105" s="186">
        <f>SUMIFS(BKE!$F:$F,BKE!$C:$C,'nguyen vat lieu kho'!$A:$A,BKE!$B:$B,'nguyen vat lieu kho'!M$3)</f>
        <v>0</v>
      </c>
      <c r="N105" s="186">
        <f>SUMIFS(BKE!$F:$F,BKE!$C:$C,'nguyen vat lieu kho'!$A:$A,BKE!$B:$B,'nguyen vat lieu kho'!N$3)</f>
        <v>0</v>
      </c>
      <c r="O105" s="186">
        <f>SUMIFS(BKE!$F:$F,BKE!$C:$C,'nguyen vat lieu kho'!$A:$A,BKE!$B:$B,'nguyen vat lieu kho'!O$3)</f>
        <v>0</v>
      </c>
      <c r="P105" s="186">
        <f>SUMIFS(BKE!$F:$F,BKE!$C:$C,'nguyen vat lieu kho'!$A:$A,BKE!$B:$B,'nguyen vat lieu kho'!P$3)</f>
        <v>0</v>
      </c>
      <c r="Q105" s="186">
        <f>SUMIFS(BKE!$F:$F,BKE!$C:$C,'nguyen vat lieu kho'!$A:$A,BKE!$B:$B,'nguyen vat lieu kho'!Q$3)</f>
        <v>0</v>
      </c>
      <c r="R105" s="186">
        <f>SUMIFS(BKE!$F:$F,BKE!$C:$C,'nguyen vat lieu kho'!$A:$A,BKE!$B:$B,'nguyen vat lieu kho'!R$3)</f>
        <v>0</v>
      </c>
      <c r="S105" s="186">
        <f>SUMIFS(BKE!$F:$F,BKE!$C:$C,'nguyen vat lieu kho'!$A:$A,BKE!$B:$B,'nguyen vat lieu kho'!S$3)</f>
        <v>0</v>
      </c>
      <c r="T105" s="186">
        <f>SUMIFS(BKE!$F:$F,BKE!$C:$C,'nguyen vat lieu kho'!$A:$A,BKE!$B:$B,'nguyen vat lieu kho'!T$3)</f>
        <v>2</v>
      </c>
      <c r="U105" s="186">
        <f>SUMIFS(BKE!$F:$F,BKE!$C:$C,'nguyen vat lieu kho'!$A:$A,BKE!$B:$B,'nguyen vat lieu kho'!U$3)</f>
        <v>0</v>
      </c>
      <c r="V105" s="186">
        <f>SUMIFS(BKE!$F:$F,BKE!$C:$C,'nguyen vat lieu kho'!$A:$A,BKE!$B:$B,'nguyen vat lieu kho'!V$3)</f>
        <v>0</v>
      </c>
      <c r="W105" s="186">
        <f>SUMIFS(BKE!$F:$F,BKE!$C:$C,'nguyen vat lieu kho'!$A:$A,BKE!$B:$B,'nguyen vat lieu kho'!W$3)</f>
        <v>0</v>
      </c>
      <c r="X105" s="186">
        <f>SUMIFS(BKE!$F:$F,BKE!$C:$C,'nguyen vat lieu kho'!$A:$A,BKE!$B:$B,'nguyen vat lieu kho'!X$3)</f>
        <v>0</v>
      </c>
      <c r="Y105" s="186">
        <f>SUMIFS(BKE!$F:$F,BKE!$C:$C,'nguyen vat lieu kho'!$A:$A,BKE!$B:$B,'nguyen vat lieu kho'!Y$3)</f>
        <v>0</v>
      </c>
      <c r="Z105" s="186">
        <f>SUMIFS(BKE!$F:$F,BKE!$C:$C,'nguyen vat lieu kho'!$A:$A,BKE!$B:$B,'nguyen vat lieu kho'!Z$3)</f>
        <v>0</v>
      </c>
      <c r="AA105" s="186">
        <f>SUMIFS(BKE!$F:$F,BKE!$C:$C,'nguyen vat lieu kho'!$A:$A,BKE!$B:$B,'nguyen vat lieu kho'!AA$3)</f>
        <v>0</v>
      </c>
      <c r="AB105" s="186">
        <f>SUMIFS(BKE!$F:$F,BKE!$C:$C,'nguyen vat lieu kho'!$A:$A,BKE!$B:$B,'nguyen vat lieu kho'!AB$3)</f>
        <v>0</v>
      </c>
      <c r="AC105" s="186">
        <f>SUMIFS(BKE!$F:$F,BKE!$C:$C,'nguyen vat lieu kho'!$A:$A,BKE!$B:$B,'nguyen vat lieu kho'!AC$3)</f>
        <v>0</v>
      </c>
      <c r="AD105" s="186">
        <f>SUMIFS(BKE!$F:$F,BKE!$C:$C,'nguyen vat lieu kho'!$A:$A,BKE!$B:$B,'nguyen vat lieu kho'!AD$3)</f>
        <v>0</v>
      </c>
      <c r="AE105" s="186">
        <f>SUMIFS(BKE!$F:$F,BKE!$C:$C,'nguyen vat lieu kho'!$A:$A,BKE!$B:$B,'nguyen vat lieu kho'!AE$3)</f>
        <v>0</v>
      </c>
      <c r="AF105" s="186">
        <f>SUMIFS(BKE!$F:$F,BKE!$C:$C,'nguyen vat lieu kho'!$A:$A,BKE!$B:$B,'nguyen vat lieu kho'!AF$3)</f>
        <v>0</v>
      </c>
      <c r="AG105" s="186">
        <f>SUMIFS(BKE!$F:$F,BKE!$C:$C,'nguyen vat lieu kho'!$A:$A,BKE!$B:$B,'nguyen vat lieu kho'!AG$3)</f>
        <v>0</v>
      </c>
      <c r="AH105" s="186">
        <f>SUMIFS(BKE!$F:$F,BKE!$C:$C,'nguyen vat lieu kho'!$A:$A,BKE!$B:$B,'nguyen vat lieu kho'!AH$3)</f>
        <v>4</v>
      </c>
      <c r="AI105" s="186">
        <f>SUMIFS(BKE!$F:$F,BKE!$C:$C,'nguyen vat lieu kho'!$A:$A,BKE!$B:$B,'nguyen vat lieu kho'!AI$3)</f>
        <v>0</v>
      </c>
      <c r="AJ105" s="186">
        <f>SUMIFS(BKE!$F:$F,BKE!$C:$C,'nguyen vat lieu kho'!$A:$A,BKE!$B:$B,'nguyen vat lieu kho'!AJ$3)</f>
        <v>0</v>
      </c>
      <c r="AK105" s="186">
        <f>SUMIFS(BKE!$F:$F,BKE!$C:$C,'nguyen vat lieu kho'!$A:$A,BKE!$B:$B,'nguyen vat lieu kho'!AK$3)</f>
        <v>0</v>
      </c>
      <c r="AL105" s="186">
        <f>SUMIFS(BKE!$F:$F,BKE!$C:$C,'nguyen vat lieu kho'!$A:$A,BKE!$B:$B,'nguyen vat lieu kho'!AL$3)</f>
        <v>0</v>
      </c>
      <c r="AM105" s="186">
        <f>SUMIFS(BKE!$F:$F,BKE!$C:$C,'nguyen vat lieu kho'!$A:$A,BKE!$B:$B,'nguyen vat lieu kho'!AM$3)</f>
        <v>0</v>
      </c>
      <c r="AN105" s="186">
        <f>SUMIFS(BKE!$F:$F,BKE!$C:$C,'nguyen vat lieu kho'!$A:$A,BKE!$B:$B,'nguyen vat lieu kho'!AN$3)</f>
        <v>0</v>
      </c>
      <c r="AO105" s="186">
        <f>SUMIFS(BKE!$F:$F,BKE!$C:$C,'nguyen vat lieu kho'!$A:$A,BKE!$B:$B,'nguyen vat lieu kho'!AO$3)</f>
        <v>1</v>
      </c>
      <c r="AP105" s="186">
        <f>SUMIFS(BKE!$F:$F,BKE!$C:$C,'nguyen vat lieu kho'!$A:$A,BKE!$B:$B,'nguyen vat lieu kho'!AP$3)</f>
        <v>0</v>
      </c>
      <c r="AQ105" s="186">
        <f>SUMIFS(BKE!$F:$F,BKE!$C:$C,'nguyen vat lieu kho'!$A:$A,BKE!$B:$B,'nguyen vat lieu kho'!AQ$3)</f>
        <v>0</v>
      </c>
    </row>
    <row r="106" spans="1:43" s="120" customFormat="1" ht="25.5" customHeight="1">
      <c r="A106" s="10" t="s">
        <v>816</v>
      </c>
      <c r="B106" s="10" t="s">
        <v>32</v>
      </c>
      <c r="C106" s="10" t="s">
        <v>4</v>
      </c>
      <c r="D106" s="125"/>
      <c r="E106" s="130">
        <v>0</v>
      </c>
      <c r="F106" s="126">
        <f t="shared" si="9"/>
        <v>0</v>
      </c>
      <c r="G106" s="127">
        <f t="shared" si="16"/>
        <v>0</v>
      </c>
      <c r="H106" s="128">
        <f t="shared" si="15"/>
        <v>0</v>
      </c>
      <c r="I106" s="129">
        <f t="shared" si="11"/>
        <v>0</v>
      </c>
      <c r="J106" s="129">
        <f t="shared" si="12"/>
        <v>0</v>
      </c>
      <c r="K106" s="130"/>
      <c r="L106" s="124">
        <f t="shared" si="10"/>
        <v>0</v>
      </c>
      <c r="M106" s="186">
        <f>SUMIFS(BKE!$F:$F,BKE!$C:$C,'nguyen vat lieu kho'!$A:$A,BKE!$B:$B,'nguyen vat lieu kho'!M$3)</f>
        <v>0</v>
      </c>
      <c r="N106" s="186">
        <f>SUMIFS(BKE!$F:$F,BKE!$C:$C,'nguyen vat lieu kho'!$A:$A,BKE!$B:$B,'nguyen vat lieu kho'!N$3)</f>
        <v>0</v>
      </c>
      <c r="O106" s="186">
        <f>SUMIFS(BKE!$F:$F,BKE!$C:$C,'nguyen vat lieu kho'!$A:$A,BKE!$B:$B,'nguyen vat lieu kho'!O$3)</f>
        <v>0</v>
      </c>
      <c r="P106" s="186">
        <f>SUMIFS(BKE!$F:$F,BKE!$C:$C,'nguyen vat lieu kho'!$A:$A,BKE!$B:$B,'nguyen vat lieu kho'!P$3)</f>
        <v>0</v>
      </c>
      <c r="Q106" s="186">
        <f>SUMIFS(BKE!$F:$F,BKE!$C:$C,'nguyen vat lieu kho'!$A:$A,BKE!$B:$B,'nguyen vat lieu kho'!Q$3)</f>
        <v>0</v>
      </c>
      <c r="R106" s="186">
        <f>SUMIFS(BKE!$F:$F,BKE!$C:$C,'nguyen vat lieu kho'!$A:$A,BKE!$B:$B,'nguyen vat lieu kho'!R$3)</f>
        <v>0</v>
      </c>
      <c r="S106" s="186">
        <f>SUMIFS(BKE!$F:$F,BKE!$C:$C,'nguyen vat lieu kho'!$A:$A,BKE!$B:$B,'nguyen vat lieu kho'!S$3)</f>
        <v>0</v>
      </c>
      <c r="T106" s="186">
        <f>SUMIFS(BKE!$F:$F,BKE!$C:$C,'nguyen vat lieu kho'!$A:$A,BKE!$B:$B,'nguyen vat lieu kho'!T$3)</f>
        <v>0</v>
      </c>
      <c r="U106" s="186">
        <f>SUMIFS(BKE!$F:$F,BKE!$C:$C,'nguyen vat lieu kho'!$A:$A,BKE!$B:$B,'nguyen vat lieu kho'!U$3)</f>
        <v>0</v>
      </c>
      <c r="V106" s="186">
        <f>SUMIFS(BKE!$F:$F,BKE!$C:$C,'nguyen vat lieu kho'!$A:$A,BKE!$B:$B,'nguyen vat lieu kho'!V$3)</f>
        <v>0</v>
      </c>
      <c r="W106" s="186">
        <f>SUMIFS(BKE!$F:$F,BKE!$C:$C,'nguyen vat lieu kho'!$A:$A,BKE!$B:$B,'nguyen vat lieu kho'!W$3)</f>
        <v>0</v>
      </c>
      <c r="X106" s="186">
        <f>SUMIFS(BKE!$F:$F,BKE!$C:$C,'nguyen vat lieu kho'!$A:$A,BKE!$B:$B,'nguyen vat lieu kho'!X$3)</f>
        <v>0</v>
      </c>
      <c r="Y106" s="186">
        <f>SUMIFS(BKE!$F:$F,BKE!$C:$C,'nguyen vat lieu kho'!$A:$A,BKE!$B:$B,'nguyen vat lieu kho'!Y$3)</f>
        <v>0</v>
      </c>
      <c r="Z106" s="186">
        <f>SUMIFS(BKE!$F:$F,BKE!$C:$C,'nguyen vat lieu kho'!$A:$A,BKE!$B:$B,'nguyen vat lieu kho'!Z$3)</f>
        <v>0</v>
      </c>
      <c r="AA106" s="186">
        <f>SUMIFS(BKE!$F:$F,BKE!$C:$C,'nguyen vat lieu kho'!$A:$A,BKE!$B:$B,'nguyen vat lieu kho'!AA$3)</f>
        <v>0</v>
      </c>
      <c r="AB106" s="186">
        <f>SUMIFS(BKE!$F:$F,BKE!$C:$C,'nguyen vat lieu kho'!$A:$A,BKE!$B:$B,'nguyen vat lieu kho'!AB$3)</f>
        <v>0</v>
      </c>
      <c r="AC106" s="186">
        <f>SUMIFS(BKE!$F:$F,BKE!$C:$C,'nguyen vat lieu kho'!$A:$A,BKE!$B:$B,'nguyen vat lieu kho'!AC$3)</f>
        <v>0</v>
      </c>
      <c r="AD106" s="186">
        <f>SUMIFS(BKE!$F:$F,BKE!$C:$C,'nguyen vat lieu kho'!$A:$A,BKE!$B:$B,'nguyen vat lieu kho'!AD$3)</f>
        <v>0</v>
      </c>
      <c r="AE106" s="186">
        <f>SUMIFS(BKE!$F:$F,BKE!$C:$C,'nguyen vat lieu kho'!$A:$A,BKE!$B:$B,'nguyen vat lieu kho'!AE$3)</f>
        <v>0</v>
      </c>
      <c r="AF106" s="186">
        <f>SUMIFS(BKE!$F:$F,BKE!$C:$C,'nguyen vat lieu kho'!$A:$A,BKE!$B:$B,'nguyen vat lieu kho'!AF$3)</f>
        <v>0</v>
      </c>
      <c r="AG106" s="186">
        <f>SUMIFS(BKE!$F:$F,BKE!$C:$C,'nguyen vat lieu kho'!$A:$A,BKE!$B:$B,'nguyen vat lieu kho'!AG$3)</f>
        <v>0</v>
      </c>
      <c r="AH106" s="186">
        <f>SUMIFS(BKE!$F:$F,BKE!$C:$C,'nguyen vat lieu kho'!$A:$A,BKE!$B:$B,'nguyen vat lieu kho'!AH$3)</f>
        <v>0</v>
      </c>
      <c r="AI106" s="186">
        <f>SUMIFS(BKE!$F:$F,BKE!$C:$C,'nguyen vat lieu kho'!$A:$A,BKE!$B:$B,'nguyen vat lieu kho'!AI$3)</f>
        <v>0</v>
      </c>
      <c r="AJ106" s="186">
        <f>SUMIFS(BKE!$F:$F,BKE!$C:$C,'nguyen vat lieu kho'!$A:$A,BKE!$B:$B,'nguyen vat lieu kho'!AJ$3)</f>
        <v>0</v>
      </c>
      <c r="AK106" s="186">
        <f>SUMIFS(BKE!$F:$F,BKE!$C:$C,'nguyen vat lieu kho'!$A:$A,BKE!$B:$B,'nguyen vat lieu kho'!AK$3)</f>
        <v>0</v>
      </c>
      <c r="AL106" s="186">
        <f>SUMIFS(BKE!$F:$F,BKE!$C:$C,'nguyen vat lieu kho'!$A:$A,BKE!$B:$B,'nguyen vat lieu kho'!AL$3)</f>
        <v>0</v>
      </c>
      <c r="AM106" s="186">
        <f>SUMIFS(BKE!$F:$F,BKE!$C:$C,'nguyen vat lieu kho'!$A:$A,BKE!$B:$B,'nguyen vat lieu kho'!AM$3)</f>
        <v>0</v>
      </c>
      <c r="AN106" s="186">
        <f>SUMIFS(BKE!$F:$F,BKE!$C:$C,'nguyen vat lieu kho'!$A:$A,BKE!$B:$B,'nguyen vat lieu kho'!AN$3)</f>
        <v>0</v>
      </c>
      <c r="AO106" s="186">
        <f>SUMIFS(BKE!$F:$F,BKE!$C:$C,'nguyen vat lieu kho'!$A:$A,BKE!$B:$B,'nguyen vat lieu kho'!AO$3)</f>
        <v>0</v>
      </c>
      <c r="AP106" s="186">
        <f>SUMIFS(BKE!$F:$F,BKE!$C:$C,'nguyen vat lieu kho'!$A:$A,BKE!$B:$B,'nguyen vat lieu kho'!AP$3)</f>
        <v>0</v>
      </c>
      <c r="AQ106" s="186">
        <f>SUMIFS(BKE!$F:$F,BKE!$C:$C,'nguyen vat lieu kho'!$A:$A,BKE!$B:$B,'nguyen vat lieu kho'!AQ$3)</f>
        <v>0</v>
      </c>
    </row>
    <row r="107" spans="1:43" s="120" customFormat="1" ht="25.5" customHeight="1">
      <c r="A107" s="9" t="s">
        <v>817</v>
      </c>
      <c r="B107" s="9" t="s">
        <v>159</v>
      </c>
      <c r="C107" s="9" t="s">
        <v>4</v>
      </c>
      <c r="D107" s="125">
        <v>40629</v>
      </c>
      <c r="E107" s="297">
        <v>0.1</v>
      </c>
      <c r="F107" s="126">
        <f t="shared" si="9"/>
        <v>4062.9</v>
      </c>
      <c r="G107" s="127">
        <f t="shared" si="16"/>
        <v>0</v>
      </c>
      <c r="H107" s="128">
        <f t="shared" si="15"/>
        <v>0</v>
      </c>
      <c r="I107" s="129">
        <f t="shared" si="11"/>
        <v>-0.5</v>
      </c>
      <c r="J107" s="129">
        <f t="shared" si="12"/>
        <v>-20314.499999999996</v>
      </c>
      <c r="K107" s="297">
        <v>0.6</v>
      </c>
      <c r="L107" s="124">
        <f t="shared" si="10"/>
        <v>24377.399999999998</v>
      </c>
      <c r="M107" s="186">
        <f>SUMIFS(BKE!$F:$F,BKE!$C:$C,'nguyen vat lieu kho'!$A:$A,BKE!$B:$B,'nguyen vat lieu kho'!M$3)</f>
        <v>0</v>
      </c>
      <c r="N107" s="186">
        <f>SUMIFS(BKE!$F:$F,BKE!$C:$C,'nguyen vat lieu kho'!$A:$A,BKE!$B:$B,'nguyen vat lieu kho'!N$3)</f>
        <v>0</v>
      </c>
      <c r="O107" s="186">
        <f>SUMIFS(BKE!$F:$F,BKE!$C:$C,'nguyen vat lieu kho'!$A:$A,BKE!$B:$B,'nguyen vat lieu kho'!O$3)</f>
        <v>0</v>
      </c>
      <c r="P107" s="186">
        <f>SUMIFS(BKE!$F:$F,BKE!$C:$C,'nguyen vat lieu kho'!$A:$A,BKE!$B:$B,'nguyen vat lieu kho'!P$3)</f>
        <v>0</v>
      </c>
      <c r="Q107" s="186">
        <f>SUMIFS(BKE!$F:$F,BKE!$C:$C,'nguyen vat lieu kho'!$A:$A,BKE!$B:$B,'nguyen vat lieu kho'!Q$3)</f>
        <v>0</v>
      </c>
      <c r="R107" s="186">
        <f>SUMIFS(BKE!$F:$F,BKE!$C:$C,'nguyen vat lieu kho'!$A:$A,BKE!$B:$B,'nguyen vat lieu kho'!R$3)</f>
        <v>0</v>
      </c>
      <c r="S107" s="186">
        <f>SUMIFS(BKE!$F:$F,BKE!$C:$C,'nguyen vat lieu kho'!$A:$A,BKE!$B:$B,'nguyen vat lieu kho'!S$3)</f>
        <v>0</v>
      </c>
      <c r="T107" s="186">
        <f>SUMIFS(BKE!$F:$F,BKE!$C:$C,'nguyen vat lieu kho'!$A:$A,BKE!$B:$B,'nguyen vat lieu kho'!T$3)</f>
        <v>0</v>
      </c>
      <c r="U107" s="186">
        <f>SUMIFS(BKE!$F:$F,BKE!$C:$C,'nguyen vat lieu kho'!$A:$A,BKE!$B:$B,'nguyen vat lieu kho'!U$3)</f>
        <v>0</v>
      </c>
      <c r="V107" s="186">
        <f>SUMIFS(BKE!$F:$F,BKE!$C:$C,'nguyen vat lieu kho'!$A:$A,BKE!$B:$B,'nguyen vat lieu kho'!V$3)</f>
        <v>0</v>
      </c>
      <c r="W107" s="186">
        <f>SUMIFS(BKE!$F:$F,BKE!$C:$C,'nguyen vat lieu kho'!$A:$A,BKE!$B:$B,'nguyen vat lieu kho'!W$3)</f>
        <v>0</v>
      </c>
      <c r="X107" s="186">
        <f>SUMIFS(BKE!$F:$F,BKE!$C:$C,'nguyen vat lieu kho'!$A:$A,BKE!$B:$B,'nguyen vat lieu kho'!X$3)</f>
        <v>0</v>
      </c>
      <c r="Y107" s="186">
        <f>SUMIFS(BKE!$F:$F,BKE!$C:$C,'nguyen vat lieu kho'!$A:$A,BKE!$B:$B,'nguyen vat lieu kho'!Y$3)</f>
        <v>0</v>
      </c>
      <c r="Z107" s="186">
        <f>SUMIFS(BKE!$F:$F,BKE!$C:$C,'nguyen vat lieu kho'!$A:$A,BKE!$B:$B,'nguyen vat lieu kho'!Z$3)</f>
        <v>0</v>
      </c>
      <c r="AA107" s="186">
        <f>SUMIFS(BKE!$F:$F,BKE!$C:$C,'nguyen vat lieu kho'!$A:$A,BKE!$B:$B,'nguyen vat lieu kho'!AA$3)</f>
        <v>0</v>
      </c>
      <c r="AB107" s="186">
        <f>SUMIFS(BKE!$F:$F,BKE!$C:$C,'nguyen vat lieu kho'!$A:$A,BKE!$B:$B,'nguyen vat lieu kho'!AB$3)</f>
        <v>0</v>
      </c>
      <c r="AC107" s="186">
        <f>SUMIFS(BKE!$F:$F,BKE!$C:$C,'nguyen vat lieu kho'!$A:$A,BKE!$B:$B,'nguyen vat lieu kho'!AC$3)</f>
        <v>0</v>
      </c>
      <c r="AD107" s="186">
        <f>SUMIFS(BKE!$F:$F,BKE!$C:$C,'nguyen vat lieu kho'!$A:$A,BKE!$B:$B,'nguyen vat lieu kho'!AD$3)</f>
        <v>0</v>
      </c>
      <c r="AE107" s="186">
        <f>SUMIFS(BKE!$F:$F,BKE!$C:$C,'nguyen vat lieu kho'!$A:$A,BKE!$B:$B,'nguyen vat lieu kho'!AE$3)</f>
        <v>0</v>
      </c>
      <c r="AF107" s="186">
        <f>SUMIFS(BKE!$F:$F,BKE!$C:$C,'nguyen vat lieu kho'!$A:$A,BKE!$B:$B,'nguyen vat lieu kho'!AF$3)</f>
        <v>0</v>
      </c>
      <c r="AG107" s="186">
        <f>SUMIFS(BKE!$F:$F,BKE!$C:$C,'nguyen vat lieu kho'!$A:$A,BKE!$B:$B,'nguyen vat lieu kho'!AG$3)</f>
        <v>0</v>
      </c>
      <c r="AH107" s="186">
        <f>SUMIFS(BKE!$F:$F,BKE!$C:$C,'nguyen vat lieu kho'!$A:$A,BKE!$B:$B,'nguyen vat lieu kho'!AH$3)</f>
        <v>0</v>
      </c>
      <c r="AI107" s="186">
        <f>SUMIFS(BKE!$F:$F,BKE!$C:$C,'nguyen vat lieu kho'!$A:$A,BKE!$B:$B,'nguyen vat lieu kho'!AI$3)</f>
        <v>0</v>
      </c>
      <c r="AJ107" s="186">
        <f>SUMIFS(BKE!$F:$F,BKE!$C:$C,'nguyen vat lieu kho'!$A:$A,BKE!$B:$B,'nguyen vat lieu kho'!AJ$3)</f>
        <v>0</v>
      </c>
      <c r="AK107" s="186">
        <f>SUMIFS(BKE!$F:$F,BKE!$C:$C,'nguyen vat lieu kho'!$A:$A,BKE!$B:$B,'nguyen vat lieu kho'!AK$3)</f>
        <v>0</v>
      </c>
      <c r="AL107" s="186">
        <f>SUMIFS(BKE!$F:$F,BKE!$C:$C,'nguyen vat lieu kho'!$A:$A,BKE!$B:$B,'nguyen vat lieu kho'!AL$3)</f>
        <v>0</v>
      </c>
      <c r="AM107" s="186">
        <f>SUMIFS(BKE!$F:$F,BKE!$C:$C,'nguyen vat lieu kho'!$A:$A,BKE!$B:$B,'nguyen vat lieu kho'!AM$3)</f>
        <v>0</v>
      </c>
      <c r="AN107" s="186">
        <f>SUMIFS(BKE!$F:$F,BKE!$C:$C,'nguyen vat lieu kho'!$A:$A,BKE!$B:$B,'nguyen vat lieu kho'!AN$3)</f>
        <v>0</v>
      </c>
      <c r="AO107" s="186">
        <f>SUMIFS(BKE!$F:$F,BKE!$C:$C,'nguyen vat lieu kho'!$A:$A,BKE!$B:$B,'nguyen vat lieu kho'!AO$3)</f>
        <v>0</v>
      </c>
      <c r="AP107" s="186">
        <f>SUMIFS(BKE!$F:$F,BKE!$C:$C,'nguyen vat lieu kho'!$A:$A,BKE!$B:$B,'nguyen vat lieu kho'!AP$3)</f>
        <v>0</v>
      </c>
      <c r="AQ107" s="186">
        <f>SUMIFS(BKE!$F:$F,BKE!$C:$C,'nguyen vat lieu kho'!$A:$A,BKE!$B:$B,'nguyen vat lieu kho'!AQ$3)</f>
        <v>0</v>
      </c>
    </row>
    <row r="108" spans="1:43" s="120" customFormat="1" ht="25.5" customHeight="1">
      <c r="A108" s="6" t="s">
        <v>59</v>
      </c>
      <c r="B108" s="131" t="s">
        <v>60</v>
      </c>
      <c r="C108" s="124" t="s">
        <v>4</v>
      </c>
      <c r="D108" s="125">
        <f>VLOOKUP(A108,BKE!C537:H928,5,0)</f>
        <v>700000</v>
      </c>
      <c r="E108" s="130">
        <v>0</v>
      </c>
      <c r="F108" s="126">
        <f t="shared" si="9"/>
        <v>0</v>
      </c>
      <c r="G108" s="127">
        <f t="shared" si="16"/>
        <v>3</v>
      </c>
      <c r="H108" s="128">
        <f t="shared" si="15"/>
        <v>2100000</v>
      </c>
      <c r="I108" s="129">
        <f t="shared" si="11"/>
        <v>1</v>
      </c>
      <c r="J108" s="129">
        <f t="shared" si="12"/>
        <v>700000</v>
      </c>
      <c r="K108" s="130">
        <v>2</v>
      </c>
      <c r="L108" s="124">
        <f t="shared" si="10"/>
        <v>1400000</v>
      </c>
      <c r="M108" s="186">
        <f>SUMIFS(BKE!$F:$F,BKE!$C:$C,'nguyen vat lieu kho'!$A:$A,BKE!$B:$B,'nguyen vat lieu kho'!M$3)</f>
        <v>1</v>
      </c>
      <c r="N108" s="186">
        <f>SUMIFS(BKE!$F:$F,BKE!$C:$C,'nguyen vat lieu kho'!$A:$A,BKE!$B:$B,'nguyen vat lieu kho'!N$3)</f>
        <v>0</v>
      </c>
      <c r="O108" s="186">
        <f>SUMIFS(BKE!$F:$F,BKE!$C:$C,'nguyen vat lieu kho'!$A:$A,BKE!$B:$B,'nguyen vat lieu kho'!O$3)</f>
        <v>0</v>
      </c>
      <c r="P108" s="186">
        <f>SUMIFS(BKE!$F:$F,BKE!$C:$C,'nguyen vat lieu kho'!$A:$A,BKE!$B:$B,'nguyen vat lieu kho'!P$3)</f>
        <v>0</v>
      </c>
      <c r="Q108" s="186">
        <f>SUMIFS(BKE!$F:$F,BKE!$C:$C,'nguyen vat lieu kho'!$A:$A,BKE!$B:$B,'nguyen vat lieu kho'!Q$3)</f>
        <v>0</v>
      </c>
      <c r="R108" s="186">
        <f>SUMIFS(BKE!$F:$F,BKE!$C:$C,'nguyen vat lieu kho'!$A:$A,BKE!$B:$B,'nguyen vat lieu kho'!R$3)</f>
        <v>0</v>
      </c>
      <c r="S108" s="186">
        <f>SUMIFS(BKE!$F:$F,BKE!$C:$C,'nguyen vat lieu kho'!$A:$A,BKE!$B:$B,'nguyen vat lieu kho'!S$3)</f>
        <v>0</v>
      </c>
      <c r="T108" s="186">
        <f>SUMIFS(BKE!$F:$F,BKE!$C:$C,'nguyen vat lieu kho'!$A:$A,BKE!$B:$B,'nguyen vat lieu kho'!T$3)</f>
        <v>0</v>
      </c>
      <c r="U108" s="186">
        <f>SUMIFS(BKE!$F:$F,BKE!$C:$C,'nguyen vat lieu kho'!$A:$A,BKE!$B:$B,'nguyen vat lieu kho'!U$3)</f>
        <v>0</v>
      </c>
      <c r="V108" s="186">
        <f>SUMIFS(BKE!$F:$F,BKE!$C:$C,'nguyen vat lieu kho'!$A:$A,BKE!$B:$B,'nguyen vat lieu kho'!V$3)</f>
        <v>0</v>
      </c>
      <c r="W108" s="186">
        <f>SUMIFS(BKE!$F:$F,BKE!$C:$C,'nguyen vat lieu kho'!$A:$A,BKE!$B:$B,'nguyen vat lieu kho'!W$3)</f>
        <v>0</v>
      </c>
      <c r="X108" s="186">
        <f>SUMIFS(BKE!$F:$F,BKE!$C:$C,'nguyen vat lieu kho'!$A:$A,BKE!$B:$B,'nguyen vat lieu kho'!X$3)</f>
        <v>0</v>
      </c>
      <c r="Y108" s="186">
        <f>SUMIFS(BKE!$F:$F,BKE!$C:$C,'nguyen vat lieu kho'!$A:$A,BKE!$B:$B,'nguyen vat lieu kho'!Y$3)</f>
        <v>0</v>
      </c>
      <c r="Z108" s="186">
        <f>SUMIFS(BKE!$F:$F,BKE!$C:$C,'nguyen vat lieu kho'!$A:$A,BKE!$B:$B,'nguyen vat lieu kho'!Z$3)</f>
        <v>0</v>
      </c>
      <c r="AA108" s="186">
        <f>SUMIFS(BKE!$F:$F,BKE!$C:$C,'nguyen vat lieu kho'!$A:$A,BKE!$B:$B,'nguyen vat lieu kho'!AA$3)</f>
        <v>1</v>
      </c>
      <c r="AB108" s="186">
        <f>SUMIFS(BKE!$F:$F,BKE!$C:$C,'nguyen vat lieu kho'!$A:$A,BKE!$B:$B,'nguyen vat lieu kho'!AB$3)</f>
        <v>0</v>
      </c>
      <c r="AC108" s="186">
        <f>SUMIFS(BKE!$F:$F,BKE!$C:$C,'nguyen vat lieu kho'!$A:$A,BKE!$B:$B,'nguyen vat lieu kho'!AC$3)</f>
        <v>0</v>
      </c>
      <c r="AD108" s="186">
        <f>SUMIFS(BKE!$F:$F,BKE!$C:$C,'nguyen vat lieu kho'!$A:$A,BKE!$B:$B,'nguyen vat lieu kho'!AD$3)</f>
        <v>0</v>
      </c>
      <c r="AE108" s="186">
        <f>SUMIFS(BKE!$F:$F,BKE!$C:$C,'nguyen vat lieu kho'!$A:$A,BKE!$B:$B,'nguyen vat lieu kho'!AE$3)</f>
        <v>0</v>
      </c>
      <c r="AF108" s="186">
        <f>SUMIFS(BKE!$F:$F,BKE!$C:$C,'nguyen vat lieu kho'!$A:$A,BKE!$B:$B,'nguyen vat lieu kho'!AF$3)</f>
        <v>0</v>
      </c>
      <c r="AG108" s="186">
        <f>SUMIFS(BKE!$F:$F,BKE!$C:$C,'nguyen vat lieu kho'!$A:$A,BKE!$B:$B,'nguyen vat lieu kho'!AG$3)</f>
        <v>0</v>
      </c>
      <c r="AH108" s="186">
        <f>SUMIFS(BKE!$F:$F,BKE!$C:$C,'nguyen vat lieu kho'!$A:$A,BKE!$B:$B,'nguyen vat lieu kho'!AH$3)</f>
        <v>0</v>
      </c>
      <c r="AI108" s="186">
        <f>SUMIFS(BKE!$F:$F,BKE!$C:$C,'nguyen vat lieu kho'!$A:$A,BKE!$B:$B,'nguyen vat lieu kho'!AI$3)</f>
        <v>0</v>
      </c>
      <c r="AJ108" s="186">
        <f>SUMIFS(BKE!$F:$F,BKE!$C:$C,'nguyen vat lieu kho'!$A:$A,BKE!$B:$B,'nguyen vat lieu kho'!AJ$3)</f>
        <v>0</v>
      </c>
      <c r="AK108" s="186">
        <f>SUMIFS(BKE!$F:$F,BKE!$C:$C,'nguyen vat lieu kho'!$A:$A,BKE!$B:$B,'nguyen vat lieu kho'!AK$3)</f>
        <v>0</v>
      </c>
      <c r="AL108" s="186">
        <f>SUMIFS(BKE!$F:$F,BKE!$C:$C,'nguyen vat lieu kho'!$A:$A,BKE!$B:$B,'nguyen vat lieu kho'!AL$3)</f>
        <v>0</v>
      </c>
      <c r="AM108" s="186">
        <f>SUMIFS(BKE!$F:$F,BKE!$C:$C,'nguyen vat lieu kho'!$A:$A,BKE!$B:$B,'nguyen vat lieu kho'!AM$3)</f>
        <v>0</v>
      </c>
      <c r="AN108" s="186">
        <f>SUMIFS(BKE!$F:$F,BKE!$C:$C,'nguyen vat lieu kho'!$A:$A,BKE!$B:$B,'nguyen vat lieu kho'!AN$3)</f>
        <v>0</v>
      </c>
      <c r="AO108" s="186">
        <f>SUMIFS(BKE!$F:$F,BKE!$C:$C,'nguyen vat lieu kho'!$A:$A,BKE!$B:$B,'nguyen vat lieu kho'!AO$3)</f>
        <v>1</v>
      </c>
      <c r="AP108" s="186">
        <f>SUMIFS(BKE!$F:$F,BKE!$C:$C,'nguyen vat lieu kho'!$A:$A,BKE!$B:$B,'nguyen vat lieu kho'!AP$3)</f>
        <v>0</v>
      </c>
      <c r="AQ108" s="186">
        <f>SUMIFS(BKE!$F:$F,BKE!$C:$C,'nguyen vat lieu kho'!$A:$A,BKE!$B:$B,'nguyen vat lieu kho'!AQ$3)</f>
        <v>0</v>
      </c>
    </row>
    <row r="109" spans="1:43" s="120" customFormat="1" ht="25.5" customHeight="1">
      <c r="A109" s="9" t="s">
        <v>818</v>
      </c>
      <c r="B109" s="9" t="s">
        <v>160</v>
      </c>
      <c r="C109" s="9" t="s">
        <v>4</v>
      </c>
      <c r="D109" s="125">
        <f>VLOOKUP(A109,BKE!C538:H929,5,0)</f>
        <v>335000</v>
      </c>
      <c r="E109" s="130">
        <v>1</v>
      </c>
      <c r="F109" s="126">
        <f t="shared" si="9"/>
        <v>335000</v>
      </c>
      <c r="G109" s="127">
        <f t="shared" si="16"/>
        <v>4</v>
      </c>
      <c r="H109" s="128">
        <f t="shared" si="15"/>
        <v>1340000</v>
      </c>
      <c r="I109" s="129">
        <f t="shared" si="11"/>
        <v>1.5</v>
      </c>
      <c r="J109" s="129">
        <f t="shared" si="12"/>
        <v>502500</v>
      </c>
      <c r="K109" s="130">
        <v>3.5</v>
      </c>
      <c r="L109" s="124">
        <f t="shared" si="10"/>
        <v>1172500</v>
      </c>
      <c r="M109" s="186">
        <f>SUMIFS(BKE!$F:$F,BKE!$C:$C,'nguyen vat lieu kho'!$A:$A,BKE!$B:$B,'nguyen vat lieu kho'!M$3)</f>
        <v>0</v>
      </c>
      <c r="N109" s="186">
        <f>SUMIFS(BKE!$F:$F,BKE!$C:$C,'nguyen vat lieu kho'!$A:$A,BKE!$B:$B,'nguyen vat lieu kho'!N$3)</f>
        <v>0</v>
      </c>
      <c r="O109" s="186">
        <f>SUMIFS(BKE!$F:$F,BKE!$C:$C,'nguyen vat lieu kho'!$A:$A,BKE!$B:$B,'nguyen vat lieu kho'!O$3)</f>
        <v>0</v>
      </c>
      <c r="P109" s="186">
        <f>SUMIFS(BKE!$F:$F,BKE!$C:$C,'nguyen vat lieu kho'!$A:$A,BKE!$B:$B,'nguyen vat lieu kho'!P$3)</f>
        <v>0</v>
      </c>
      <c r="Q109" s="186">
        <f>SUMIFS(BKE!$F:$F,BKE!$C:$C,'nguyen vat lieu kho'!$A:$A,BKE!$B:$B,'nguyen vat lieu kho'!Q$3)</f>
        <v>0</v>
      </c>
      <c r="R109" s="186">
        <f>SUMIFS(BKE!$F:$F,BKE!$C:$C,'nguyen vat lieu kho'!$A:$A,BKE!$B:$B,'nguyen vat lieu kho'!R$3)</f>
        <v>0</v>
      </c>
      <c r="S109" s="186">
        <f>SUMIFS(BKE!$F:$F,BKE!$C:$C,'nguyen vat lieu kho'!$A:$A,BKE!$B:$B,'nguyen vat lieu kho'!S$3)</f>
        <v>0</v>
      </c>
      <c r="T109" s="186">
        <f>SUMIFS(BKE!$F:$F,BKE!$C:$C,'nguyen vat lieu kho'!$A:$A,BKE!$B:$B,'nguyen vat lieu kho'!T$3)</f>
        <v>2</v>
      </c>
      <c r="U109" s="186">
        <f>SUMIFS(BKE!$F:$F,BKE!$C:$C,'nguyen vat lieu kho'!$A:$A,BKE!$B:$B,'nguyen vat lieu kho'!U$3)</f>
        <v>0</v>
      </c>
      <c r="V109" s="186">
        <f>SUMIFS(BKE!$F:$F,BKE!$C:$C,'nguyen vat lieu kho'!$A:$A,BKE!$B:$B,'nguyen vat lieu kho'!V$3)</f>
        <v>0</v>
      </c>
      <c r="W109" s="186">
        <f>SUMIFS(BKE!$F:$F,BKE!$C:$C,'nguyen vat lieu kho'!$A:$A,BKE!$B:$B,'nguyen vat lieu kho'!W$3)</f>
        <v>0</v>
      </c>
      <c r="X109" s="186">
        <f>SUMIFS(BKE!$F:$F,BKE!$C:$C,'nguyen vat lieu kho'!$A:$A,BKE!$B:$B,'nguyen vat lieu kho'!X$3)</f>
        <v>0</v>
      </c>
      <c r="Y109" s="186">
        <f>SUMIFS(BKE!$F:$F,BKE!$C:$C,'nguyen vat lieu kho'!$A:$A,BKE!$B:$B,'nguyen vat lieu kho'!Y$3)</f>
        <v>0</v>
      </c>
      <c r="Z109" s="186">
        <f>SUMIFS(BKE!$F:$F,BKE!$C:$C,'nguyen vat lieu kho'!$A:$A,BKE!$B:$B,'nguyen vat lieu kho'!Z$3)</f>
        <v>0</v>
      </c>
      <c r="AA109" s="186">
        <f>SUMIFS(BKE!$F:$F,BKE!$C:$C,'nguyen vat lieu kho'!$A:$A,BKE!$B:$B,'nguyen vat lieu kho'!AA$3)</f>
        <v>2</v>
      </c>
      <c r="AB109" s="186">
        <f>SUMIFS(BKE!$F:$F,BKE!$C:$C,'nguyen vat lieu kho'!$A:$A,BKE!$B:$B,'nguyen vat lieu kho'!AB$3)</f>
        <v>0</v>
      </c>
      <c r="AC109" s="186">
        <f>SUMIFS(BKE!$F:$F,BKE!$C:$C,'nguyen vat lieu kho'!$A:$A,BKE!$B:$B,'nguyen vat lieu kho'!AC$3)</f>
        <v>0</v>
      </c>
      <c r="AD109" s="186">
        <f>SUMIFS(BKE!$F:$F,BKE!$C:$C,'nguyen vat lieu kho'!$A:$A,BKE!$B:$B,'nguyen vat lieu kho'!AD$3)</f>
        <v>0</v>
      </c>
      <c r="AE109" s="186">
        <f>SUMIFS(BKE!$F:$F,BKE!$C:$C,'nguyen vat lieu kho'!$A:$A,BKE!$B:$B,'nguyen vat lieu kho'!AE$3)</f>
        <v>0</v>
      </c>
      <c r="AF109" s="186">
        <f>SUMIFS(BKE!$F:$F,BKE!$C:$C,'nguyen vat lieu kho'!$A:$A,BKE!$B:$B,'nguyen vat lieu kho'!AF$3)</f>
        <v>0</v>
      </c>
      <c r="AG109" s="186">
        <f>SUMIFS(BKE!$F:$F,BKE!$C:$C,'nguyen vat lieu kho'!$A:$A,BKE!$B:$B,'nguyen vat lieu kho'!AG$3)</f>
        <v>0</v>
      </c>
      <c r="AH109" s="186">
        <f>SUMIFS(BKE!$F:$F,BKE!$C:$C,'nguyen vat lieu kho'!$A:$A,BKE!$B:$B,'nguyen vat lieu kho'!AH$3)</f>
        <v>0</v>
      </c>
      <c r="AI109" s="186">
        <f>SUMIFS(BKE!$F:$F,BKE!$C:$C,'nguyen vat lieu kho'!$A:$A,BKE!$B:$B,'nguyen vat lieu kho'!AI$3)</f>
        <v>0</v>
      </c>
      <c r="AJ109" s="186">
        <f>SUMIFS(BKE!$F:$F,BKE!$C:$C,'nguyen vat lieu kho'!$A:$A,BKE!$B:$B,'nguyen vat lieu kho'!AJ$3)</f>
        <v>0</v>
      </c>
      <c r="AK109" s="186">
        <f>SUMIFS(BKE!$F:$F,BKE!$C:$C,'nguyen vat lieu kho'!$A:$A,BKE!$B:$B,'nguyen vat lieu kho'!AK$3)</f>
        <v>0</v>
      </c>
      <c r="AL109" s="186">
        <f>SUMIFS(BKE!$F:$F,BKE!$C:$C,'nguyen vat lieu kho'!$A:$A,BKE!$B:$B,'nguyen vat lieu kho'!AL$3)</f>
        <v>0</v>
      </c>
      <c r="AM109" s="186">
        <f>SUMIFS(BKE!$F:$F,BKE!$C:$C,'nguyen vat lieu kho'!$A:$A,BKE!$B:$B,'nguyen vat lieu kho'!AM$3)</f>
        <v>0</v>
      </c>
      <c r="AN109" s="186">
        <f>SUMIFS(BKE!$F:$F,BKE!$C:$C,'nguyen vat lieu kho'!$A:$A,BKE!$B:$B,'nguyen vat lieu kho'!AN$3)</f>
        <v>0</v>
      </c>
      <c r="AO109" s="186">
        <f>SUMIFS(BKE!$F:$F,BKE!$C:$C,'nguyen vat lieu kho'!$A:$A,BKE!$B:$B,'nguyen vat lieu kho'!AO$3)</f>
        <v>0</v>
      </c>
      <c r="AP109" s="186">
        <f>SUMIFS(BKE!$F:$F,BKE!$C:$C,'nguyen vat lieu kho'!$A:$A,BKE!$B:$B,'nguyen vat lieu kho'!AP$3)</f>
        <v>0</v>
      </c>
      <c r="AQ109" s="186">
        <f>SUMIFS(BKE!$F:$F,BKE!$C:$C,'nguyen vat lieu kho'!$A:$A,BKE!$B:$B,'nguyen vat lieu kho'!AQ$3)</f>
        <v>0</v>
      </c>
    </row>
    <row r="110" spans="1:43" s="120" customFormat="1" ht="25.5" customHeight="1">
      <c r="A110" s="6" t="s">
        <v>51</v>
      </c>
      <c r="B110" s="131" t="s">
        <v>52</v>
      </c>
      <c r="C110" s="124" t="s">
        <v>4</v>
      </c>
      <c r="D110" s="125">
        <f>VLOOKUP(A110,BKE!C539:H930,5,0)</f>
        <v>40000</v>
      </c>
      <c r="E110" s="130">
        <v>1</v>
      </c>
      <c r="F110" s="126">
        <f t="shared" si="9"/>
        <v>40000</v>
      </c>
      <c r="G110" s="127">
        <f t="shared" si="16"/>
        <v>1</v>
      </c>
      <c r="H110" s="128">
        <f t="shared" si="15"/>
        <v>40000</v>
      </c>
      <c r="I110" s="129">
        <f t="shared" si="11"/>
        <v>0</v>
      </c>
      <c r="J110" s="129">
        <f t="shared" si="12"/>
        <v>0</v>
      </c>
      <c r="K110" s="130">
        <v>2</v>
      </c>
      <c r="L110" s="124">
        <f t="shared" si="10"/>
        <v>80000</v>
      </c>
      <c r="M110" s="186">
        <f>SUMIFS(BKE!$F:$F,BKE!$C:$C,'nguyen vat lieu kho'!$A:$A,BKE!$B:$B,'nguyen vat lieu kho'!M$3)</f>
        <v>1</v>
      </c>
      <c r="N110" s="186">
        <f>SUMIFS(BKE!$F:$F,BKE!$C:$C,'nguyen vat lieu kho'!$A:$A,BKE!$B:$B,'nguyen vat lieu kho'!N$3)</f>
        <v>0</v>
      </c>
      <c r="O110" s="186">
        <f>SUMIFS(BKE!$F:$F,BKE!$C:$C,'nguyen vat lieu kho'!$A:$A,BKE!$B:$B,'nguyen vat lieu kho'!O$3)</f>
        <v>0</v>
      </c>
      <c r="P110" s="186">
        <f>SUMIFS(BKE!$F:$F,BKE!$C:$C,'nguyen vat lieu kho'!$A:$A,BKE!$B:$B,'nguyen vat lieu kho'!P$3)</f>
        <v>0</v>
      </c>
      <c r="Q110" s="186">
        <f>SUMIFS(BKE!$F:$F,BKE!$C:$C,'nguyen vat lieu kho'!$A:$A,BKE!$B:$B,'nguyen vat lieu kho'!Q$3)</f>
        <v>0</v>
      </c>
      <c r="R110" s="186">
        <f>SUMIFS(BKE!$F:$F,BKE!$C:$C,'nguyen vat lieu kho'!$A:$A,BKE!$B:$B,'nguyen vat lieu kho'!R$3)</f>
        <v>0</v>
      </c>
      <c r="S110" s="186">
        <f>SUMIFS(BKE!$F:$F,BKE!$C:$C,'nguyen vat lieu kho'!$A:$A,BKE!$B:$B,'nguyen vat lieu kho'!S$3)</f>
        <v>0</v>
      </c>
      <c r="T110" s="186">
        <f>SUMIFS(BKE!$F:$F,BKE!$C:$C,'nguyen vat lieu kho'!$A:$A,BKE!$B:$B,'nguyen vat lieu kho'!T$3)</f>
        <v>0</v>
      </c>
      <c r="U110" s="186">
        <f>SUMIFS(BKE!$F:$F,BKE!$C:$C,'nguyen vat lieu kho'!$A:$A,BKE!$B:$B,'nguyen vat lieu kho'!U$3)</f>
        <v>0</v>
      </c>
      <c r="V110" s="186">
        <f>SUMIFS(BKE!$F:$F,BKE!$C:$C,'nguyen vat lieu kho'!$A:$A,BKE!$B:$B,'nguyen vat lieu kho'!V$3)</f>
        <v>0</v>
      </c>
      <c r="W110" s="186">
        <f>SUMIFS(BKE!$F:$F,BKE!$C:$C,'nguyen vat lieu kho'!$A:$A,BKE!$B:$B,'nguyen vat lieu kho'!W$3)</f>
        <v>0</v>
      </c>
      <c r="X110" s="186">
        <f>SUMIFS(BKE!$F:$F,BKE!$C:$C,'nguyen vat lieu kho'!$A:$A,BKE!$B:$B,'nguyen vat lieu kho'!X$3)</f>
        <v>0</v>
      </c>
      <c r="Y110" s="186">
        <f>SUMIFS(BKE!$F:$F,BKE!$C:$C,'nguyen vat lieu kho'!$A:$A,BKE!$B:$B,'nguyen vat lieu kho'!Y$3)</f>
        <v>0</v>
      </c>
      <c r="Z110" s="186">
        <f>SUMIFS(BKE!$F:$F,BKE!$C:$C,'nguyen vat lieu kho'!$A:$A,BKE!$B:$B,'nguyen vat lieu kho'!Z$3)</f>
        <v>0</v>
      </c>
      <c r="AA110" s="186">
        <f>SUMIFS(BKE!$F:$F,BKE!$C:$C,'nguyen vat lieu kho'!$A:$A,BKE!$B:$B,'nguyen vat lieu kho'!AA$3)</f>
        <v>0</v>
      </c>
      <c r="AB110" s="186">
        <f>SUMIFS(BKE!$F:$F,BKE!$C:$C,'nguyen vat lieu kho'!$A:$A,BKE!$B:$B,'nguyen vat lieu kho'!AB$3)</f>
        <v>0</v>
      </c>
      <c r="AC110" s="186">
        <f>SUMIFS(BKE!$F:$F,BKE!$C:$C,'nguyen vat lieu kho'!$A:$A,BKE!$B:$B,'nguyen vat lieu kho'!AC$3)</f>
        <v>0</v>
      </c>
      <c r="AD110" s="186">
        <f>SUMIFS(BKE!$F:$F,BKE!$C:$C,'nguyen vat lieu kho'!$A:$A,BKE!$B:$B,'nguyen vat lieu kho'!AD$3)</f>
        <v>0</v>
      </c>
      <c r="AE110" s="186">
        <f>SUMIFS(BKE!$F:$F,BKE!$C:$C,'nguyen vat lieu kho'!$A:$A,BKE!$B:$B,'nguyen vat lieu kho'!AE$3)</f>
        <v>0</v>
      </c>
      <c r="AF110" s="186">
        <f>SUMIFS(BKE!$F:$F,BKE!$C:$C,'nguyen vat lieu kho'!$A:$A,BKE!$B:$B,'nguyen vat lieu kho'!AF$3)</f>
        <v>0</v>
      </c>
      <c r="AG110" s="186">
        <f>SUMIFS(BKE!$F:$F,BKE!$C:$C,'nguyen vat lieu kho'!$A:$A,BKE!$B:$B,'nguyen vat lieu kho'!AG$3)</f>
        <v>0</v>
      </c>
      <c r="AH110" s="186">
        <f>SUMIFS(BKE!$F:$F,BKE!$C:$C,'nguyen vat lieu kho'!$A:$A,BKE!$B:$B,'nguyen vat lieu kho'!AH$3)</f>
        <v>0</v>
      </c>
      <c r="AI110" s="186">
        <f>SUMIFS(BKE!$F:$F,BKE!$C:$C,'nguyen vat lieu kho'!$A:$A,BKE!$B:$B,'nguyen vat lieu kho'!AI$3)</f>
        <v>0</v>
      </c>
      <c r="AJ110" s="186">
        <f>SUMIFS(BKE!$F:$F,BKE!$C:$C,'nguyen vat lieu kho'!$A:$A,BKE!$B:$B,'nguyen vat lieu kho'!AJ$3)</f>
        <v>0</v>
      </c>
      <c r="AK110" s="186">
        <f>SUMIFS(BKE!$F:$F,BKE!$C:$C,'nguyen vat lieu kho'!$A:$A,BKE!$B:$B,'nguyen vat lieu kho'!AK$3)</f>
        <v>0</v>
      </c>
      <c r="AL110" s="186">
        <f>SUMIFS(BKE!$F:$F,BKE!$C:$C,'nguyen vat lieu kho'!$A:$A,BKE!$B:$B,'nguyen vat lieu kho'!AL$3)</f>
        <v>0</v>
      </c>
      <c r="AM110" s="186">
        <f>SUMIFS(BKE!$F:$F,BKE!$C:$C,'nguyen vat lieu kho'!$A:$A,BKE!$B:$B,'nguyen vat lieu kho'!AM$3)</f>
        <v>0</v>
      </c>
      <c r="AN110" s="186">
        <f>SUMIFS(BKE!$F:$F,BKE!$C:$C,'nguyen vat lieu kho'!$A:$A,BKE!$B:$B,'nguyen vat lieu kho'!AN$3)</f>
        <v>0</v>
      </c>
      <c r="AO110" s="186">
        <f>SUMIFS(BKE!$F:$F,BKE!$C:$C,'nguyen vat lieu kho'!$A:$A,BKE!$B:$B,'nguyen vat lieu kho'!AO$3)</f>
        <v>0</v>
      </c>
      <c r="AP110" s="186">
        <f>SUMIFS(BKE!$F:$F,BKE!$C:$C,'nguyen vat lieu kho'!$A:$A,BKE!$B:$B,'nguyen vat lieu kho'!AP$3)</f>
        <v>0</v>
      </c>
      <c r="AQ110" s="186">
        <f>SUMIFS(BKE!$F:$F,BKE!$C:$C,'nguyen vat lieu kho'!$A:$A,BKE!$B:$B,'nguyen vat lieu kho'!AQ$3)</f>
        <v>0</v>
      </c>
    </row>
    <row r="111" spans="1:43" s="120" customFormat="1" ht="25.5" customHeight="1">
      <c r="A111" s="9" t="s">
        <v>819</v>
      </c>
      <c r="B111" s="9" t="s">
        <v>161</v>
      </c>
      <c r="C111" s="9" t="s">
        <v>8</v>
      </c>
      <c r="D111" s="125">
        <v>190000</v>
      </c>
      <c r="E111" s="130">
        <v>1</v>
      </c>
      <c r="F111" s="126">
        <f t="shared" si="9"/>
        <v>190000</v>
      </c>
      <c r="G111" s="127">
        <f t="shared" si="16"/>
        <v>0</v>
      </c>
      <c r="H111" s="128">
        <f t="shared" si="15"/>
        <v>0</v>
      </c>
      <c r="I111" s="129">
        <f t="shared" si="11"/>
        <v>1</v>
      </c>
      <c r="J111" s="129">
        <f t="shared" si="12"/>
        <v>190000</v>
      </c>
      <c r="K111" s="130"/>
      <c r="L111" s="124">
        <f t="shared" si="10"/>
        <v>0</v>
      </c>
      <c r="M111" s="186">
        <f>SUMIFS(BKE!$F:$F,BKE!$C:$C,'nguyen vat lieu kho'!$A:$A,BKE!$B:$B,'nguyen vat lieu kho'!M$3)</f>
        <v>0</v>
      </c>
      <c r="N111" s="186">
        <f>SUMIFS(BKE!$F:$F,BKE!$C:$C,'nguyen vat lieu kho'!$A:$A,BKE!$B:$B,'nguyen vat lieu kho'!N$3)</f>
        <v>0</v>
      </c>
      <c r="O111" s="186">
        <f>SUMIFS(BKE!$F:$F,BKE!$C:$C,'nguyen vat lieu kho'!$A:$A,BKE!$B:$B,'nguyen vat lieu kho'!O$3)</f>
        <v>0</v>
      </c>
      <c r="P111" s="186">
        <f>SUMIFS(BKE!$F:$F,BKE!$C:$C,'nguyen vat lieu kho'!$A:$A,BKE!$B:$B,'nguyen vat lieu kho'!P$3)</f>
        <v>0</v>
      </c>
      <c r="Q111" s="186">
        <f>SUMIFS(BKE!$F:$F,BKE!$C:$C,'nguyen vat lieu kho'!$A:$A,BKE!$B:$B,'nguyen vat lieu kho'!Q$3)</f>
        <v>0</v>
      </c>
      <c r="R111" s="186">
        <f>SUMIFS(BKE!$F:$F,BKE!$C:$C,'nguyen vat lieu kho'!$A:$A,BKE!$B:$B,'nguyen vat lieu kho'!R$3)</f>
        <v>0</v>
      </c>
      <c r="S111" s="186">
        <f>SUMIFS(BKE!$F:$F,BKE!$C:$C,'nguyen vat lieu kho'!$A:$A,BKE!$B:$B,'nguyen vat lieu kho'!S$3)</f>
        <v>0</v>
      </c>
      <c r="T111" s="186">
        <f>SUMIFS(BKE!$F:$F,BKE!$C:$C,'nguyen vat lieu kho'!$A:$A,BKE!$B:$B,'nguyen vat lieu kho'!T$3)</f>
        <v>0</v>
      </c>
      <c r="U111" s="186">
        <f>SUMIFS(BKE!$F:$F,BKE!$C:$C,'nguyen vat lieu kho'!$A:$A,BKE!$B:$B,'nguyen vat lieu kho'!U$3)</f>
        <v>0</v>
      </c>
      <c r="V111" s="186">
        <f>SUMIFS(BKE!$F:$F,BKE!$C:$C,'nguyen vat lieu kho'!$A:$A,BKE!$B:$B,'nguyen vat lieu kho'!V$3)</f>
        <v>0</v>
      </c>
      <c r="W111" s="186">
        <f>SUMIFS(BKE!$F:$F,BKE!$C:$C,'nguyen vat lieu kho'!$A:$A,BKE!$B:$B,'nguyen vat lieu kho'!W$3)</f>
        <v>0</v>
      </c>
      <c r="X111" s="186">
        <f>SUMIFS(BKE!$F:$F,BKE!$C:$C,'nguyen vat lieu kho'!$A:$A,BKE!$B:$B,'nguyen vat lieu kho'!X$3)</f>
        <v>0</v>
      </c>
      <c r="Y111" s="186">
        <f>SUMIFS(BKE!$F:$F,BKE!$C:$C,'nguyen vat lieu kho'!$A:$A,BKE!$B:$B,'nguyen vat lieu kho'!Y$3)</f>
        <v>0</v>
      </c>
      <c r="Z111" s="186">
        <f>SUMIFS(BKE!$F:$F,BKE!$C:$C,'nguyen vat lieu kho'!$A:$A,BKE!$B:$B,'nguyen vat lieu kho'!Z$3)</f>
        <v>0</v>
      </c>
      <c r="AA111" s="186">
        <f>SUMIFS(BKE!$F:$F,BKE!$C:$C,'nguyen vat lieu kho'!$A:$A,BKE!$B:$B,'nguyen vat lieu kho'!AA$3)</f>
        <v>0</v>
      </c>
      <c r="AB111" s="186">
        <f>SUMIFS(BKE!$F:$F,BKE!$C:$C,'nguyen vat lieu kho'!$A:$A,BKE!$B:$B,'nguyen vat lieu kho'!AB$3)</f>
        <v>0</v>
      </c>
      <c r="AC111" s="186">
        <f>SUMIFS(BKE!$F:$F,BKE!$C:$C,'nguyen vat lieu kho'!$A:$A,BKE!$B:$B,'nguyen vat lieu kho'!AC$3)</f>
        <v>0</v>
      </c>
      <c r="AD111" s="186">
        <f>SUMIFS(BKE!$F:$F,BKE!$C:$C,'nguyen vat lieu kho'!$A:$A,BKE!$B:$B,'nguyen vat lieu kho'!AD$3)</f>
        <v>0</v>
      </c>
      <c r="AE111" s="186">
        <f>SUMIFS(BKE!$F:$F,BKE!$C:$C,'nguyen vat lieu kho'!$A:$A,BKE!$B:$B,'nguyen vat lieu kho'!AE$3)</f>
        <v>0</v>
      </c>
      <c r="AF111" s="186">
        <f>SUMIFS(BKE!$F:$F,BKE!$C:$C,'nguyen vat lieu kho'!$A:$A,BKE!$B:$B,'nguyen vat lieu kho'!AF$3)</f>
        <v>0</v>
      </c>
      <c r="AG111" s="186">
        <f>SUMIFS(BKE!$F:$F,BKE!$C:$C,'nguyen vat lieu kho'!$A:$A,BKE!$B:$B,'nguyen vat lieu kho'!AG$3)</f>
        <v>0</v>
      </c>
      <c r="AH111" s="186">
        <f>SUMIFS(BKE!$F:$F,BKE!$C:$C,'nguyen vat lieu kho'!$A:$A,BKE!$B:$B,'nguyen vat lieu kho'!AH$3)</f>
        <v>0</v>
      </c>
      <c r="AI111" s="186">
        <f>SUMIFS(BKE!$F:$F,BKE!$C:$C,'nguyen vat lieu kho'!$A:$A,BKE!$B:$B,'nguyen vat lieu kho'!AI$3)</f>
        <v>0</v>
      </c>
      <c r="AJ111" s="186">
        <f>SUMIFS(BKE!$F:$F,BKE!$C:$C,'nguyen vat lieu kho'!$A:$A,BKE!$B:$B,'nguyen vat lieu kho'!AJ$3)</f>
        <v>0</v>
      </c>
      <c r="AK111" s="186">
        <f>SUMIFS(BKE!$F:$F,BKE!$C:$C,'nguyen vat lieu kho'!$A:$A,BKE!$B:$B,'nguyen vat lieu kho'!AK$3)</f>
        <v>0</v>
      </c>
      <c r="AL111" s="186">
        <f>SUMIFS(BKE!$F:$F,BKE!$C:$C,'nguyen vat lieu kho'!$A:$A,BKE!$B:$B,'nguyen vat lieu kho'!AL$3)</f>
        <v>0</v>
      </c>
      <c r="AM111" s="186">
        <f>SUMIFS(BKE!$F:$F,BKE!$C:$C,'nguyen vat lieu kho'!$A:$A,BKE!$B:$B,'nguyen vat lieu kho'!AM$3)</f>
        <v>0</v>
      </c>
      <c r="AN111" s="186">
        <f>SUMIFS(BKE!$F:$F,BKE!$C:$C,'nguyen vat lieu kho'!$A:$A,BKE!$B:$B,'nguyen vat lieu kho'!AN$3)</f>
        <v>0</v>
      </c>
      <c r="AO111" s="186">
        <f>SUMIFS(BKE!$F:$F,BKE!$C:$C,'nguyen vat lieu kho'!$A:$A,BKE!$B:$B,'nguyen vat lieu kho'!AO$3)</f>
        <v>0</v>
      </c>
      <c r="AP111" s="186">
        <f>SUMIFS(BKE!$F:$F,BKE!$C:$C,'nguyen vat lieu kho'!$A:$A,BKE!$B:$B,'nguyen vat lieu kho'!AP$3)</f>
        <v>0</v>
      </c>
      <c r="AQ111" s="186">
        <f>SUMIFS(BKE!$F:$F,BKE!$C:$C,'nguyen vat lieu kho'!$A:$A,BKE!$B:$B,'nguyen vat lieu kho'!AQ$3)</f>
        <v>0</v>
      </c>
    </row>
    <row r="112" spans="1:43" s="120" customFormat="1" ht="25.5" customHeight="1">
      <c r="A112" s="6" t="s">
        <v>53</v>
      </c>
      <c r="B112" s="131" t="s">
        <v>54</v>
      </c>
      <c r="C112" s="124" t="s">
        <v>50</v>
      </c>
      <c r="D112" s="125">
        <v>128000</v>
      </c>
      <c r="E112" s="130">
        <v>1</v>
      </c>
      <c r="F112" s="126">
        <f t="shared" si="9"/>
        <v>128000</v>
      </c>
      <c r="G112" s="127">
        <f t="shared" si="16"/>
        <v>0</v>
      </c>
      <c r="H112" s="128">
        <f t="shared" si="15"/>
        <v>0</v>
      </c>
      <c r="I112" s="129">
        <f t="shared" si="11"/>
        <v>0.5</v>
      </c>
      <c r="J112" s="129">
        <f t="shared" si="12"/>
        <v>64000</v>
      </c>
      <c r="K112" s="130">
        <v>0.5</v>
      </c>
      <c r="L112" s="124">
        <f t="shared" si="10"/>
        <v>64000</v>
      </c>
      <c r="M112" s="186">
        <f>SUMIFS(BKE!$F:$F,BKE!$C:$C,'nguyen vat lieu kho'!$A:$A,BKE!$B:$B,'nguyen vat lieu kho'!M$3)</f>
        <v>0</v>
      </c>
      <c r="N112" s="186">
        <f>SUMIFS(BKE!$F:$F,BKE!$C:$C,'nguyen vat lieu kho'!$A:$A,BKE!$B:$B,'nguyen vat lieu kho'!N$3)</f>
        <v>0</v>
      </c>
      <c r="O112" s="186">
        <f>SUMIFS(BKE!$F:$F,BKE!$C:$C,'nguyen vat lieu kho'!$A:$A,BKE!$B:$B,'nguyen vat lieu kho'!O$3)</f>
        <v>0</v>
      </c>
      <c r="P112" s="186">
        <f>SUMIFS(BKE!$F:$F,BKE!$C:$C,'nguyen vat lieu kho'!$A:$A,BKE!$B:$B,'nguyen vat lieu kho'!P$3)</f>
        <v>0</v>
      </c>
      <c r="Q112" s="186">
        <f>SUMIFS(BKE!$F:$F,BKE!$C:$C,'nguyen vat lieu kho'!$A:$A,BKE!$B:$B,'nguyen vat lieu kho'!Q$3)</f>
        <v>0</v>
      </c>
      <c r="R112" s="186">
        <f>SUMIFS(BKE!$F:$F,BKE!$C:$C,'nguyen vat lieu kho'!$A:$A,BKE!$B:$B,'nguyen vat lieu kho'!R$3)</f>
        <v>0</v>
      </c>
      <c r="S112" s="186">
        <f>SUMIFS(BKE!$F:$F,BKE!$C:$C,'nguyen vat lieu kho'!$A:$A,BKE!$B:$B,'nguyen vat lieu kho'!S$3)</f>
        <v>0</v>
      </c>
      <c r="T112" s="186">
        <f>SUMIFS(BKE!$F:$F,BKE!$C:$C,'nguyen vat lieu kho'!$A:$A,BKE!$B:$B,'nguyen vat lieu kho'!T$3)</f>
        <v>0</v>
      </c>
      <c r="U112" s="186">
        <f>SUMIFS(BKE!$F:$F,BKE!$C:$C,'nguyen vat lieu kho'!$A:$A,BKE!$B:$B,'nguyen vat lieu kho'!U$3)</f>
        <v>0</v>
      </c>
      <c r="V112" s="186">
        <f>SUMIFS(BKE!$F:$F,BKE!$C:$C,'nguyen vat lieu kho'!$A:$A,BKE!$B:$B,'nguyen vat lieu kho'!V$3)</f>
        <v>0</v>
      </c>
      <c r="W112" s="186">
        <f>SUMIFS(BKE!$F:$F,BKE!$C:$C,'nguyen vat lieu kho'!$A:$A,BKE!$B:$B,'nguyen vat lieu kho'!W$3)</f>
        <v>0</v>
      </c>
      <c r="X112" s="186">
        <f>SUMIFS(BKE!$F:$F,BKE!$C:$C,'nguyen vat lieu kho'!$A:$A,BKE!$B:$B,'nguyen vat lieu kho'!X$3)</f>
        <v>0</v>
      </c>
      <c r="Y112" s="186">
        <f>SUMIFS(BKE!$F:$F,BKE!$C:$C,'nguyen vat lieu kho'!$A:$A,BKE!$B:$B,'nguyen vat lieu kho'!Y$3)</f>
        <v>0</v>
      </c>
      <c r="Z112" s="186">
        <f>SUMIFS(BKE!$F:$F,BKE!$C:$C,'nguyen vat lieu kho'!$A:$A,BKE!$B:$B,'nguyen vat lieu kho'!Z$3)</f>
        <v>0</v>
      </c>
      <c r="AA112" s="186">
        <f>SUMIFS(BKE!$F:$F,BKE!$C:$C,'nguyen vat lieu kho'!$A:$A,BKE!$B:$B,'nguyen vat lieu kho'!AA$3)</f>
        <v>0</v>
      </c>
      <c r="AB112" s="186">
        <f>SUMIFS(BKE!$F:$F,BKE!$C:$C,'nguyen vat lieu kho'!$A:$A,BKE!$B:$B,'nguyen vat lieu kho'!AB$3)</f>
        <v>0</v>
      </c>
      <c r="AC112" s="186">
        <f>SUMIFS(BKE!$F:$F,BKE!$C:$C,'nguyen vat lieu kho'!$A:$A,BKE!$B:$B,'nguyen vat lieu kho'!AC$3)</f>
        <v>0</v>
      </c>
      <c r="AD112" s="186">
        <f>SUMIFS(BKE!$F:$F,BKE!$C:$C,'nguyen vat lieu kho'!$A:$A,BKE!$B:$B,'nguyen vat lieu kho'!AD$3)</f>
        <v>0</v>
      </c>
      <c r="AE112" s="186">
        <f>SUMIFS(BKE!$F:$F,BKE!$C:$C,'nguyen vat lieu kho'!$A:$A,BKE!$B:$B,'nguyen vat lieu kho'!AE$3)</f>
        <v>0</v>
      </c>
      <c r="AF112" s="186">
        <f>SUMIFS(BKE!$F:$F,BKE!$C:$C,'nguyen vat lieu kho'!$A:$A,BKE!$B:$B,'nguyen vat lieu kho'!AF$3)</f>
        <v>0</v>
      </c>
      <c r="AG112" s="186">
        <f>SUMIFS(BKE!$F:$F,BKE!$C:$C,'nguyen vat lieu kho'!$A:$A,BKE!$B:$B,'nguyen vat lieu kho'!AG$3)</f>
        <v>0</v>
      </c>
      <c r="AH112" s="186">
        <f>SUMIFS(BKE!$F:$F,BKE!$C:$C,'nguyen vat lieu kho'!$A:$A,BKE!$B:$B,'nguyen vat lieu kho'!AH$3)</f>
        <v>0</v>
      </c>
      <c r="AI112" s="186">
        <f>SUMIFS(BKE!$F:$F,BKE!$C:$C,'nguyen vat lieu kho'!$A:$A,BKE!$B:$B,'nguyen vat lieu kho'!AI$3)</f>
        <v>0</v>
      </c>
      <c r="AJ112" s="186">
        <f>SUMIFS(BKE!$F:$F,BKE!$C:$C,'nguyen vat lieu kho'!$A:$A,BKE!$B:$B,'nguyen vat lieu kho'!AJ$3)</f>
        <v>0</v>
      </c>
      <c r="AK112" s="186">
        <f>SUMIFS(BKE!$F:$F,BKE!$C:$C,'nguyen vat lieu kho'!$A:$A,BKE!$B:$B,'nguyen vat lieu kho'!AK$3)</f>
        <v>0</v>
      </c>
      <c r="AL112" s="186">
        <f>SUMIFS(BKE!$F:$F,BKE!$C:$C,'nguyen vat lieu kho'!$A:$A,BKE!$B:$B,'nguyen vat lieu kho'!AL$3)</f>
        <v>0</v>
      </c>
      <c r="AM112" s="186">
        <f>SUMIFS(BKE!$F:$F,BKE!$C:$C,'nguyen vat lieu kho'!$A:$A,BKE!$B:$B,'nguyen vat lieu kho'!AM$3)</f>
        <v>0</v>
      </c>
      <c r="AN112" s="186">
        <f>SUMIFS(BKE!$F:$F,BKE!$C:$C,'nguyen vat lieu kho'!$A:$A,BKE!$B:$B,'nguyen vat lieu kho'!AN$3)</f>
        <v>0</v>
      </c>
      <c r="AO112" s="186">
        <f>SUMIFS(BKE!$F:$F,BKE!$C:$C,'nguyen vat lieu kho'!$A:$A,BKE!$B:$B,'nguyen vat lieu kho'!AO$3)</f>
        <v>0</v>
      </c>
      <c r="AP112" s="186">
        <f>SUMIFS(BKE!$F:$F,BKE!$C:$C,'nguyen vat lieu kho'!$A:$A,BKE!$B:$B,'nguyen vat lieu kho'!AP$3)</f>
        <v>0</v>
      </c>
      <c r="AQ112" s="186">
        <f>SUMIFS(BKE!$F:$F,BKE!$C:$C,'nguyen vat lieu kho'!$A:$A,BKE!$B:$B,'nguyen vat lieu kho'!AQ$3)</f>
        <v>0</v>
      </c>
    </row>
    <row r="113" spans="1:43" s="120" customFormat="1" ht="25.5" customHeight="1">
      <c r="A113" s="9" t="s">
        <v>820</v>
      </c>
      <c r="B113" s="9" t="s">
        <v>198</v>
      </c>
      <c r="C113" s="9" t="s">
        <v>50</v>
      </c>
      <c r="D113" s="125"/>
      <c r="E113" s="130">
        <v>0</v>
      </c>
      <c r="F113" s="126">
        <f t="shared" si="9"/>
        <v>0</v>
      </c>
      <c r="G113" s="127">
        <f t="shared" si="16"/>
        <v>0</v>
      </c>
      <c r="H113" s="128">
        <f t="shared" si="15"/>
        <v>0</v>
      </c>
      <c r="I113" s="129">
        <f t="shared" si="11"/>
        <v>0</v>
      </c>
      <c r="J113" s="129">
        <f t="shared" si="12"/>
        <v>0</v>
      </c>
      <c r="K113" s="130"/>
      <c r="L113" s="124">
        <f t="shared" si="10"/>
        <v>0</v>
      </c>
      <c r="M113" s="186">
        <f>SUMIFS(BKE!$F:$F,BKE!$C:$C,'nguyen vat lieu kho'!$A:$A,BKE!$B:$B,'nguyen vat lieu kho'!M$3)</f>
        <v>0</v>
      </c>
      <c r="N113" s="186">
        <f>SUMIFS(BKE!$F:$F,BKE!$C:$C,'nguyen vat lieu kho'!$A:$A,BKE!$B:$B,'nguyen vat lieu kho'!N$3)</f>
        <v>0</v>
      </c>
      <c r="O113" s="186">
        <f>SUMIFS(BKE!$F:$F,BKE!$C:$C,'nguyen vat lieu kho'!$A:$A,BKE!$B:$B,'nguyen vat lieu kho'!O$3)</f>
        <v>0</v>
      </c>
      <c r="P113" s="186">
        <f>SUMIFS(BKE!$F:$F,BKE!$C:$C,'nguyen vat lieu kho'!$A:$A,BKE!$B:$B,'nguyen vat lieu kho'!P$3)</f>
        <v>0</v>
      </c>
      <c r="Q113" s="186">
        <f>SUMIFS(BKE!$F:$F,BKE!$C:$C,'nguyen vat lieu kho'!$A:$A,BKE!$B:$B,'nguyen vat lieu kho'!Q$3)</f>
        <v>0</v>
      </c>
      <c r="R113" s="186">
        <f>SUMIFS(BKE!$F:$F,BKE!$C:$C,'nguyen vat lieu kho'!$A:$A,BKE!$B:$B,'nguyen vat lieu kho'!R$3)</f>
        <v>0</v>
      </c>
      <c r="S113" s="186">
        <f>SUMIFS(BKE!$F:$F,BKE!$C:$C,'nguyen vat lieu kho'!$A:$A,BKE!$B:$B,'nguyen vat lieu kho'!S$3)</f>
        <v>0</v>
      </c>
      <c r="T113" s="186">
        <f>SUMIFS(BKE!$F:$F,BKE!$C:$C,'nguyen vat lieu kho'!$A:$A,BKE!$B:$B,'nguyen vat lieu kho'!T$3)</f>
        <v>0</v>
      </c>
      <c r="U113" s="186">
        <f>SUMIFS(BKE!$F:$F,BKE!$C:$C,'nguyen vat lieu kho'!$A:$A,BKE!$B:$B,'nguyen vat lieu kho'!U$3)</f>
        <v>0</v>
      </c>
      <c r="V113" s="186">
        <f>SUMIFS(BKE!$F:$F,BKE!$C:$C,'nguyen vat lieu kho'!$A:$A,BKE!$B:$B,'nguyen vat lieu kho'!V$3)</f>
        <v>0</v>
      </c>
      <c r="W113" s="186">
        <f>SUMIFS(BKE!$F:$F,BKE!$C:$C,'nguyen vat lieu kho'!$A:$A,BKE!$B:$B,'nguyen vat lieu kho'!W$3)</f>
        <v>0</v>
      </c>
      <c r="X113" s="186">
        <f>SUMIFS(BKE!$F:$F,BKE!$C:$C,'nguyen vat lieu kho'!$A:$A,BKE!$B:$B,'nguyen vat lieu kho'!X$3)</f>
        <v>0</v>
      </c>
      <c r="Y113" s="186">
        <f>SUMIFS(BKE!$F:$F,BKE!$C:$C,'nguyen vat lieu kho'!$A:$A,BKE!$B:$B,'nguyen vat lieu kho'!Y$3)</f>
        <v>0</v>
      </c>
      <c r="Z113" s="186">
        <f>SUMIFS(BKE!$F:$F,BKE!$C:$C,'nguyen vat lieu kho'!$A:$A,BKE!$B:$B,'nguyen vat lieu kho'!Z$3)</f>
        <v>0</v>
      </c>
      <c r="AA113" s="186">
        <f>SUMIFS(BKE!$F:$F,BKE!$C:$C,'nguyen vat lieu kho'!$A:$A,BKE!$B:$B,'nguyen vat lieu kho'!AA$3)</f>
        <v>0</v>
      </c>
      <c r="AB113" s="186">
        <f>SUMIFS(BKE!$F:$F,BKE!$C:$C,'nguyen vat lieu kho'!$A:$A,BKE!$B:$B,'nguyen vat lieu kho'!AB$3)</f>
        <v>0</v>
      </c>
      <c r="AC113" s="186">
        <f>SUMIFS(BKE!$F:$F,BKE!$C:$C,'nguyen vat lieu kho'!$A:$A,BKE!$B:$B,'nguyen vat lieu kho'!AC$3)</f>
        <v>0</v>
      </c>
      <c r="AD113" s="186">
        <f>SUMIFS(BKE!$F:$F,BKE!$C:$C,'nguyen vat lieu kho'!$A:$A,BKE!$B:$B,'nguyen vat lieu kho'!AD$3)</f>
        <v>0</v>
      </c>
      <c r="AE113" s="186">
        <f>SUMIFS(BKE!$F:$F,BKE!$C:$C,'nguyen vat lieu kho'!$A:$A,BKE!$B:$B,'nguyen vat lieu kho'!AE$3)</f>
        <v>0</v>
      </c>
      <c r="AF113" s="186">
        <f>SUMIFS(BKE!$F:$F,BKE!$C:$C,'nguyen vat lieu kho'!$A:$A,BKE!$B:$B,'nguyen vat lieu kho'!AF$3)</f>
        <v>0</v>
      </c>
      <c r="AG113" s="186">
        <f>SUMIFS(BKE!$F:$F,BKE!$C:$C,'nguyen vat lieu kho'!$A:$A,BKE!$B:$B,'nguyen vat lieu kho'!AG$3)</f>
        <v>0</v>
      </c>
      <c r="AH113" s="186">
        <f>SUMIFS(BKE!$F:$F,BKE!$C:$C,'nguyen vat lieu kho'!$A:$A,BKE!$B:$B,'nguyen vat lieu kho'!AH$3)</f>
        <v>0</v>
      </c>
      <c r="AI113" s="186">
        <f>SUMIFS(BKE!$F:$F,BKE!$C:$C,'nguyen vat lieu kho'!$A:$A,BKE!$B:$B,'nguyen vat lieu kho'!AI$3)</f>
        <v>0</v>
      </c>
      <c r="AJ113" s="186">
        <f>SUMIFS(BKE!$F:$F,BKE!$C:$C,'nguyen vat lieu kho'!$A:$A,BKE!$B:$B,'nguyen vat lieu kho'!AJ$3)</f>
        <v>0</v>
      </c>
      <c r="AK113" s="186">
        <f>SUMIFS(BKE!$F:$F,BKE!$C:$C,'nguyen vat lieu kho'!$A:$A,BKE!$B:$B,'nguyen vat lieu kho'!AK$3)</f>
        <v>0</v>
      </c>
      <c r="AL113" s="186">
        <f>SUMIFS(BKE!$F:$F,BKE!$C:$C,'nguyen vat lieu kho'!$A:$A,BKE!$B:$B,'nguyen vat lieu kho'!AL$3)</f>
        <v>0</v>
      </c>
      <c r="AM113" s="186">
        <f>SUMIFS(BKE!$F:$F,BKE!$C:$C,'nguyen vat lieu kho'!$A:$A,BKE!$B:$B,'nguyen vat lieu kho'!AM$3)</f>
        <v>0</v>
      </c>
      <c r="AN113" s="186">
        <f>SUMIFS(BKE!$F:$F,BKE!$C:$C,'nguyen vat lieu kho'!$A:$A,BKE!$B:$B,'nguyen vat lieu kho'!AN$3)</f>
        <v>0</v>
      </c>
      <c r="AO113" s="186">
        <f>SUMIFS(BKE!$F:$F,BKE!$C:$C,'nguyen vat lieu kho'!$A:$A,BKE!$B:$B,'nguyen vat lieu kho'!AO$3)</f>
        <v>0</v>
      </c>
      <c r="AP113" s="186">
        <f>SUMIFS(BKE!$F:$F,BKE!$C:$C,'nguyen vat lieu kho'!$A:$A,BKE!$B:$B,'nguyen vat lieu kho'!AP$3)</f>
        <v>0</v>
      </c>
      <c r="AQ113" s="186">
        <f>SUMIFS(BKE!$F:$F,BKE!$C:$C,'nguyen vat lieu kho'!$A:$A,BKE!$B:$B,'nguyen vat lieu kho'!AQ$3)</f>
        <v>0</v>
      </c>
    </row>
    <row r="114" spans="1:43" s="120" customFormat="1" ht="25.5" customHeight="1">
      <c r="A114" s="6" t="s">
        <v>55</v>
      </c>
      <c r="B114" s="131" t="s">
        <v>56</v>
      </c>
      <c r="C114" s="124" t="s">
        <v>4</v>
      </c>
      <c r="D114" s="125">
        <v>22000</v>
      </c>
      <c r="E114" s="130">
        <v>1</v>
      </c>
      <c r="F114" s="126">
        <f t="shared" si="9"/>
        <v>22000</v>
      </c>
      <c r="G114" s="127">
        <f t="shared" si="16"/>
        <v>0</v>
      </c>
      <c r="H114" s="128">
        <f t="shared" si="15"/>
        <v>0</v>
      </c>
      <c r="I114" s="129">
        <f t="shared" si="11"/>
        <v>-0.5</v>
      </c>
      <c r="J114" s="129">
        <f t="shared" si="12"/>
        <v>-11000</v>
      </c>
      <c r="K114" s="130">
        <v>1.5</v>
      </c>
      <c r="L114" s="124">
        <f t="shared" si="10"/>
        <v>33000</v>
      </c>
      <c r="M114" s="186">
        <f>SUMIFS(BKE!$F:$F,BKE!$C:$C,'nguyen vat lieu kho'!$A:$A,BKE!$B:$B,'nguyen vat lieu kho'!M$3)</f>
        <v>0</v>
      </c>
      <c r="N114" s="186">
        <f>SUMIFS(BKE!$F:$F,BKE!$C:$C,'nguyen vat lieu kho'!$A:$A,BKE!$B:$B,'nguyen vat lieu kho'!N$3)</f>
        <v>0</v>
      </c>
      <c r="O114" s="186">
        <f>SUMIFS(BKE!$F:$F,BKE!$C:$C,'nguyen vat lieu kho'!$A:$A,BKE!$B:$B,'nguyen vat lieu kho'!O$3)</f>
        <v>0</v>
      </c>
      <c r="P114" s="186">
        <f>SUMIFS(BKE!$F:$F,BKE!$C:$C,'nguyen vat lieu kho'!$A:$A,BKE!$B:$B,'nguyen vat lieu kho'!P$3)</f>
        <v>0</v>
      </c>
      <c r="Q114" s="186">
        <f>SUMIFS(BKE!$F:$F,BKE!$C:$C,'nguyen vat lieu kho'!$A:$A,BKE!$B:$B,'nguyen vat lieu kho'!Q$3)</f>
        <v>0</v>
      </c>
      <c r="R114" s="186">
        <f>SUMIFS(BKE!$F:$F,BKE!$C:$C,'nguyen vat lieu kho'!$A:$A,BKE!$B:$B,'nguyen vat lieu kho'!R$3)</f>
        <v>0</v>
      </c>
      <c r="S114" s="186">
        <f>SUMIFS(BKE!$F:$F,BKE!$C:$C,'nguyen vat lieu kho'!$A:$A,BKE!$B:$B,'nguyen vat lieu kho'!S$3)</f>
        <v>0</v>
      </c>
      <c r="T114" s="186">
        <f>SUMIFS(BKE!$F:$F,BKE!$C:$C,'nguyen vat lieu kho'!$A:$A,BKE!$B:$B,'nguyen vat lieu kho'!T$3)</f>
        <v>0</v>
      </c>
      <c r="U114" s="186">
        <f>SUMIFS(BKE!$F:$F,BKE!$C:$C,'nguyen vat lieu kho'!$A:$A,BKE!$B:$B,'nguyen vat lieu kho'!U$3)</f>
        <v>0</v>
      </c>
      <c r="V114" s="186">
        <f>SUMIFS(BKE!$F:$F,BKE!$C:$C,'nguyen vat lieu kho'!$A:$A,BKE!$B:$B,'nguyen vat lieu kho'!V$3)</f>
        <v>0</v>
      </c>
      <c r="W114" s="186">
        <f>SUMIFS(BKE!$F:$F,BKE!$C:$C,'nguyen vat lieu kho'!$A:$A,BKE!$B:$B,'nguyen vat lieu kho'!W$3)</f>
        <v>0</v>
      </c>
      <c r="X114" s="186">
        <f>SUMIFS(BKE!$F:$F,BKE!$C:$C,'nguyen vat lieu kho'!$A:$A,BKE!$B:$B,'nguyen vat lieu kho'!X$3)</f>
        <v>0</v>
      </c>
      <c r="Y114" s="186">
        <f>SUMIFS(BKE!$F:$F,BKE!$C:$C,'nguyen vat lieu kho'!$A:$A,BKE!$B:$B,'nguyen vat lieu kho'!Y$3)</f>
        <v>0</v>
      </c>
      <c r="Z114" s="186">
        <f>SUMIFS(BKE!$F:$F,BKE!$C:$C,'nguyen vat lieu kho'!$A:$A,BKE!$B:$B,'nguyen vat lieu kho'!Z$3)</f>
        <v>0</v>
      </c>
      <c r="AA114" s="186">
        <f>SUMIFS(BKE!$F:$F,BKE!$C:$C,'nguyen vat lieu kho'!$A:$A,BKE!$B:$B,'nguyen vat lieu kho'!AA$3)</f>
        <v>0</v>
      </c>
      <c r="AB114" s="186">
        <f>SUMIFS(BKE!$F:$F,BKE!$C:$C,'nguyen vat lieu kho'!$A:$A,BKE!$B:$B,'nguyen vat lieu kho'!AB$3)</f>
        <v>0</v>
      </c>
      <c r="AC114" s="186">
        <f>SUMIFS(BKE!$F:$F,BKE!$C:$C,'nguyen vat lieu kho'!$A:$A,BKE!$B:$B,'nguyen vat lieu kho'!AC$3)</f>
        <v>0</v>
      </c>
      <c r="AD114" s="186">
        <f>SUMIFS(BKE!$F:$F,BKE!$C:$C,'nguyen vat lieu kho'!$A:$A,BKE!$B:$B,'nguyen vat lieu kho'!AD$3)</f>
        <v>0</v>
      </c>
      <c r="AE114" s="186">
        <f>SUMIFS(BKE!$F:$F,BKE!$C:$C,'nguyen vat lieu kho'!$A:$A,BKE!$B:$B,'nguyen vat lieu kho'!AE$3)</f>
        <v>0</v>
      </c>
      <c r="AF114" s="186">
        <f>SUMIFS(BKE!$F:$F,BKE!$C:$C,'nguyen vat lieu kho'!$A:$A,BKE!$B:$B,'nguyen vat lieu kho'!AF$3)</f>
        <v>0</v>
      </c>
      <c r="AG114" s="186">
        <f>SUMIFS(BKE!$F:$F,BKE!$C:$C,'nguyen vat lieu kho'!$A:$A,BKE!$B:$B,'nguyen vat lieu kho'!AG$3)</f>
        <v>0</v>
      </c>
      <c r="AH114" s="186">
        <f>SUMIFS(BKE!$F:$F,BKE!$C:$C,'nguyen vat lieu kho'!$A:$A,BKE!$B:$B,'nguyen vat lieu kho'!AH$3)</f>
        <v>0</v>
      </c>
      <c r="AI114" s="186">
        <f>SUMIFS(BKE!$F:$F,BKE!$C:$C,'nguyen vat lieu kho'!$A:$A,BKE!$B:$B,'nguyen vat lieu kho'!AI$3)</f>
        <v>0</v>
      </c>
      <c r="AJ114" s="186">
        <f>SUMIFS(BKE!$F:$F,BKE!$C:$C,'nguyen vat lieu kho'!$A:$A,BKE!$B:$B,'nguyen vat lieu kho'!AJ$3)</f>
        <v>0</v>
      </c>
      <c r="AK114" s="186">
        <f>SUMIFS(BKE!$F:$F,BKE!$C:$C,'nguyen vat lieu kho'!$A:$A,BKE!$B:$B,'nguyen vat lieu kho'!AK$3)</f>
        <v>0</v>
      </c>
      <c r="AL114" s="186">
        <f>SUMIFS(BKE!$F:$F,BKE!$C:$C,'nguyen vat lieu kho'!$A:$A,BKE!$B:$B,'nguyen vat lieu kho'!AL$3)</f>
        <v>0</v>
      </c>
      <c r="AM114" s="186">
        <f>SUMIFS(BKE!$F:$F,BKE!$C:$C,'nguyen vat lieu kho'!$A:$A,BKE!$B:$B,'nguyen vat lieu kho'!AM$3)</f>
        <v>0</v>
      </c>
      <c r="AN114" s="186">
        <f>SUMIFS(BKE!$F:$F,BKE!$C:$C,'nguyen vat lieu kho'!$A:$A,BKE!$B:$B,'nguyen vat lieu kho'!AN$3)</f>
        <v>0</v>
      </c>
      <c r="AO114" s="186">
        <f>SUMIFS(BKE!$F:$F,BKE!$C:$C,'nguyen vat lieu kho'!$A:$A,BKE!$B:$B,'nguyen vat lieu kho'!AO$3)</f>
        <v>0</v>
      </c>
      <c r="AP114" s="186">
        <f>SUMIFS(BKE!$F:$F,BKE!$C:$C,'nguyen vat lieu kho'!$A:$A,BKE!$B:$B,'nguyen vat lieu kho'!AP$3)</f>
        <v>0</v>
      </c>
      <c r="AQ114" s="186">
        <f>SUMIFS(BKE!$F:$F,BKE!$C:$C,'nguyen vat lieu kho'!$A:$A,BKE!$B:$B,'nguyen vat lieu kho'!AQ$3)</f>
        <v>0</v>
      </c>
    </row>
    <row r="115" spans="1:43" s="120" customFormat="1" ht="25.5" customHeight="1">
      <c r="A115" s="9" t="s">
        <v>821</v>
      </c>
      <c r="B115" s="9" t="s">
        <v>199</v>
      </c>
      <c r="C115" s="9" t="s">
        <v>4</v>
      </c>
      <c r="D115" s="125"/>
      <c r="E115" s="130">
        <v>0</v>
      </c>
      <c r="F115" s="126">
        <f t="shared" si="9"/>
        <v>0</v>
      </c>
      <c r="G115" s="127">
        <f t="shared" si="16"/>
        <v>0</v>
      </c>
      <c r="H115" s="128">
        <f t="shared" si="15"/>
        <v>0</v>
      </c>
      <c r="I115" s="129">
        <f t="shared" si="11"/>
        <v>0</v>
      </c>
      <c r="J115" s="129">
        <f t="shared" si="12"/>
        <v>0</v>
      </c>
      <c r="K115" s="130"/>
      <c r="L115" s="124">
        <f t="shared" si="10"/>
        <v>0</v>
      </c>
      <c r="M115" s="186">
        <f>SUMIFS(BKE!$F:$F,BKE!$C:$C,'nguyen vat lieu kho'!$A:$A,BKE!$B:$B,'nguyen vat lieu kho'!M$3)</f>
        <v>0</v>
      </c>
      <c r="N115" s="186">
        <f>SUMIFS(BKE!$F:$F,BKE!$C:$C,'nguyen vat lieu kho'!$A:$A,BKE!$B:$B,'nguyen vat lieu kho'!N$3)</f>
        <v>0</v>
      </c>
      <c r="O115" s="186">
        <f>SUMIFS(BKE!$F:$F,BKE!$C:$C,'nguyen vat lieu kho'!$A:$A,BKE!$B:$B,'nguyen vat lieu kho'!O$3)</f>
        <v>0</v>
      </c>
      <c r="P115" s="186">
        <f>SUMIFS(BKE!$F:$F,BKE!$C:$C,'nguyen vat lieu kho'!$A:$A,BKE!$B:$B,'nguyen vat lieu kho'!P$3)</f>
        <v>0</v>
      </c>
      <c r="Q115" s="186">
        <f>SUMIFS(BKE!$F:$F,BKE!$C:$C,'nguyen vat lieu kho'!$A:$A,BKE!$B:$B,'nguyen vat lieu kho'!Q$3)</f>
        <v>0</v>
      </c>
      <c r="R115" s="186">
        <f>SUMIFS(BKE!$F:$F,BKE!$C:$C,'nguyen vat lieu kho'!$A:$A,BKE!$B:$B,'nguyen vat lieu kho'!R$3)</f>
        <v>0</v>
      </c>
      <c r="S115" s="186">
        <f>SUMIFS(BKE!$F:$F,BKE!$C:$C,'nguyen vat lieu kho'!$A:$A,BKE!$B:$B,'nguyen vat lieu kho'!S$3)</f>
        <v>0</v>
      </c>
      <c r="T115" s="186">
        <f>SUMIFS(BKE!$F:$F,BKE!$C:$C,'nguyen vat lieu kho'!$A:$A,BKE!$B:$B,'nguyen vat lieu kho'!T$3)</f>
        <v>0</v>
      </c>
      <c r="U115" s="186">
        <f>SUMIFS(BKE!$F:$F,BKE!$C:$C,'nguyen vat lieu kho'!$A:$A,BKE!$B:$B,'nguyen vat lieu kho'!U$3)</f>
        <v>0</v>
      </c>
      <c r="V115" s="186">
        <f>SUMIFS(BKE!$F:$F,BKE!$C:$C,'nguyen vat lieu kho'!$A:$A,BKE!$B:$B,'nguyen vat lieu kho'!V$3)</f>
        <v>0</v>
      </c>
      <c r="W115" s="186">
        <f>SUMIFS(BKE!$F:$F,BKE!$C:$C,'nguyen vat lieu kho'!$A:$A,BKE!$B:$B,'nguyen vat lieu kho'!W$3)</f>
        <v>0</v>
      </c>
      <c r="X115" s="186">
        <f>SUMIFS(BKE!$F:$F,BKE!$C:$C,'nguyen vat lieu kho'!$A:$A,BKE!$B:$B,'nguyen vat lieu kho'!X$3)</f>
        <v>0</v>
      </c>
      <c r="Y115" s="186">
        <f>SUMIFS(BKE!$F:$F,BKE!$C:$C,'nguyen vat lieu kho'!$A:$A,BKE!$B:$B,'nguyen vat lieu kho'!Y$3)</f>
        <v>0</v>
      </c>
      <c r="Z115" s="186">
        <f>SUMIFS(BKE!$F:$F,BKE!$C:$C,'nguyen vat lieu kho'!$A:$A,BKE!$B:$B,'nguyen vat lieu kho'!Z$3)</f>
        <v>0</v>
      </c>
      <c r="AA115" s="186">
        <f>SUMIFS(BKE!$F:$F,BKE!$C:$C,'nguyen vat lieu kho'!$A:$A,BKE!$B:$B,'nguyen vat lieu kho'!AA$3)</f>
        <v>0</v>
      </c>
      <c r="AB115" s="186">
        <f>SUMIFS(BKE!$F:$F,BKE!$C:$C,'nguyen vat lieu kho'!$A:$A,BKE!$B:$B,'nguyen vat lieu kho'!AB$3)</f>
        <v>0</v>
      </c>
      <c r="AC115" s="186">
        <f>SUMIFS(BKE!$F:$F,BKE!$C:$C,'nguyen vat lieu kho'!$A:$A,BKE!$B:$B,'nguyen vat lieu kho'!AC$3)</f>
        <v>0</v>
      </c>
      <c r="AD115" s="186">
        <f>SUMIFS(BKE!$F:$F,BKE!$C:$C,'nguyen vat lieu kho'!$A:$A,BKE!$B:$B,'nguyen vat lieu kho'!AD$3)</f>
        <v>0</v>
      </c>
      <c r="AE115" s="186">
        <f>SUMIFS(BKE!$F:$F,BKE!$C:$C,'nguyen vat lieu kho'!$A:$A,BKE!$B:$B,'nguyen vat lieu kho'!AE$3)</f>
        <v>0</v>
      </c>
      <c r="AF115" s="186">
        <f>SUMIFS(BKE!$F:$F,BKE!$C:$C,'nguyen vat lieu kho'!$A:$A,BKE!$B:$B,'nguyen vat lieu kho'!AF$3)</f>
        <v>0</v>
      </c>
      <c r="AG115" s="186">
        <f>SUMIFS(BKE!$F:$F,BKE!$C:$C,'nguyen vat lieu kho'!$A:$A,BKE!$B:$B,'nguyen vat lieu kho'!AG$3)</f>
        <v>0</v>
      </c>
      <c r="AH115" s="186">
        <f>SUMIFS(BKE!$F:$F,BKE!$C:$C,'nguyen vat lieu kho'!$A:$A,BKE!$B:$B,'nguyen vat lieu kho'!AH$3)</f>
        <v>0</v>
      </c>
      <c r="AI115" s="186">
        <f>SUMIFS(BKE!$F:$F,BKE!$C:$C,'nguyen vat lieu kho'!$A:$A,BKE!$B:$B,'nguyen vat lieu kho'!AI$3)</f>
        <v>0</v>
      </c>
      <c r="AJ115" s="186">
        <f>SUMIFS(BKE!$F:$F,BKE!$C:$C,'nguyen vat lieu kho'!$A:$A,BKE!$B:$B,'nguyen vat lieu kho'!AJ$3)</f>
        <v>0</v>
      </c>
      <c r="AK115" s="186">
        <f>SUMIFS(BKE!$F:$F,BKE!$C:$C,'nguyen vat lieu kho'!$A:$A,BKE!$B:$B,'nguyen vat lieu kho'!AK$3)</f>
        <v>0</v>
      </c>
      <c r="AL115" s="186">
        <f>SUMIFS(BKE!$F:$F,BKE!$C:$C,'nguyen vat lieu kho'!$A:$A,BKE!$B:$B,'nguyen vat lieu kho'!AL$3)</f>
        <v>0</v>
      </c>
      <c r="AM115" s="186">
        <f>SUMIFS(BKE!$F:$F,BKE!$C:$C,'nguyen vat lieu kho'!$A:$A,BKE!$B:$B,'nguyen vat lieu kho'!AM$3)</f>
        <v>0</v>
      </c>
      <c r="AN115" s="186">
        <f>SUMIFS(BKE!$F:$F,BKE!$C:$C,'nguyen vat lieu kho'!$A:$A,BKE!$B:$B,'nguyen vat lieu kho'!AN$3)</f>
        <v>0</v>
      </c>
      <c r="AO115" s="186">
        <f>SUMIFS(BKE!$F:$F,BKE!$C:$C,'nguyen vat lieu kho'!$A:$A,BKE!$B:$B,'nguyen vat lieu kho'!AO$3)</f>
        <v>0</v>
      </c>
      <c r="AP115" s="186">
        <f>SUMIFS(BKE!$F:$F,BKE!$C:$C,'nguyen vat lieu kho'!$A:$A,BKE!$B:$B,'nguyen vat lieu kho'!AP$3)</f>
        <v>0</v>
      </c>
      <c r="AQ115" s="186">
        <f>SUMIFS(BKE!$F:$F,BKE!$C:$C,'nguyen vat lieu kho'!$A:$A,BKE!$B:$B,'nguyen vat lieu kho'!AQ$3)</f>
        <v>0</v>
      </c>
    </row>
    <row r="116" spans="1:43" s="120" customFormat="1" ht="25.5" customHeight="1">
      <c r="A116" s="6" t="s">
        <v>47</v>
      </c>
      <c r="B116" s="131" t="s">
        <v>48</v>
      </c>
      <c r="C116" s="124" t="s">
        <v>4</v>
      </c>
      <c r="D116" s="125">
        <f>VLOOKUP(A116,BKE!C545:H936,5,0)</f>
        <v>335071</v>
      </c>
      <c r="E116" s="130">
        <v>0.5</v>
      </c>
      <c r="F116" s="126">
        <f t="shared" si="9"/>
        <v>167535.5</v>
      </c>
      <c r="G116" s="127">
        <f t="shared" si="16"/>
        <v>1</v>
      </c>
      <c r="H116" s="128">
        <f t="shared" si="15"/>
        <v>335071</v>
      </c>
      <c r="I116" s="129">
        <f t="shared" si="11"/>
        <v>0</v>
      </c>
      <c r="J116" s="129">
        <f t="shared" si="12"/>
        <v>0</v>
      </c>
      <c r="K116" s="130">
        <v>1.5</v>
      </c>
      <c r="L116" s="124">
        <f t="shared" si="10"/>
        <v>502606.5</v>
      </c>
      <c r="M116" s="186">
        <f>SUMIFS(BKE!$F:$F,BKE!$C:$C,'nguyen vat lieu kho'!$A:$A,BKE!$B:$B,'nguyen vat lieu kho'!M$3)</f>
        <v>1</v>
      </c>
      <c r="N116" s="186">
        <f>SUMIFS(BKE!$F:$F,BKE!$C:$C,'nguyen vat lieu kho'!$A:$A,BKE!$B:$B,'nguyen vat lieu kho'!N$3)</f>
        <v>0</v>
      </c>
      <c r="O116" s="186">
        <f>SUMIFS(BKE!$F:$F,BKE!$C:$C,'nguyen vat lieu kho'!$A:$A,BKE!$B:$B,'nguyen vat lieu kho'!O$3)</f>
        <v>0</v>
      </c>
      <c r="P116" s="186">
        <f>SUMIFS(BKE!$F:$F,BKE!$C:$C,'nguyen vat lieu kho'!$A:$A,BKE!$B:$B,'nguyen vat lieu kho'!P$3)</f>
        <v>0</v>
      </c>
      <c r="Q116" s="186">
        <f>SUMIFS(BKE!$F:$F,BKE!$C:$C,'nguyen vat lieu kho'!$A:$A,BKE!$B:$B,'nguyen vat lieu kho'!Q$3)</f>
        <v>0</v>
      </c>
      <c r="R116" s="186">
        <f>SUMIFS(BKE!$F:$F,BKE!$C:$C,'nguyen vat lieu kho'!$A:$A,BKE!$B:$B,'nguyen vat lieu kho'!R$3)</f>
        <v>0</v>
      </c>
      <c r="S116" s="186">
        <f>SUMIFS(BKE!$F:$F,BKE!$C:$C,'nguyen vat lieu kho'!$A:$A,BKE!$B:$B,'nguyen vat lieu kho'!S$3)</f>
        <v>0</v>
      </c>
      <c r="T116" s="186">
        <f>SUMIFS(BKE!$F:$F,BKE!$C:$C,'nguyen vat lieu kho'!$A:$A,BKE!$B:$B,'nguyen vat lieu kho'!T$3)</f>
        <v>0</v>
      </c>
      <c r="U116" s="186">
        <f>SUMIFS(BKE!$F:$F,BKE!$C:$C,'nguyen vat lieu kho'!$A:$A,BKE!$B:$B,'nguyen vat lieu kho'!U$3)</f>
        <v>0</v>
      </c>
      <c r="V116" s="186">
        <f>SUMIFS(BKE!$F:$F,BKE!$C:$C,'nguyen vat lieu kho'!$A:$A,BKE!$B:$B,'nguyen vat lieu kho'!V$3)</f>
        <v>0</v>
      </c>
      <c r="W116" s="186">
        <f>SUMIFS(BKE!$F:$F,BKE!$C:$C,'nguyen vat lieu kho'!$A:$A,BKE!$B:$B,'nguyen vat lieu kho'!W$3)</f>
        <v>0</v>
      </c>
      <c r="X116" s="186">
        <f>SUMIFS(BKE!$F:$F,BKE!$C:$C,'nguyen vat lieu kho'!$A:$A,BKE!$B:$B,'nguyen vat lieu kho'!X$3)</f>
        <v>0</v>
      </c>
      <c r="Y116" s="186">
        <f>SUMIFS(BKE!$F:$F,BKE!$C:$C,'nguyen vat lieu kho'!$A:$A,BKE!$B:$B,'nguyen vat lieu kho'!Y$3)</f>
        <v>0</v>
      </c>
      <c r="Z116" s="186">
        <f>SUMIFS(BKE!$F:$F,BKE!$C:$C,'nguyen vat lieu kho'!$A:$A,BKE!$B:$B,'nguyen vat lieu kho'!Z$3)</f>
        <v>0</v>
      </c>
      <c r="AA116" s="186">
        <f>SUMIFS(BKE!$F:$F,BKE!$C:$C,'nguyen vat lieu kho'!$A:$A,BKE!$B:$B,'nguyen vat lieu kho'!AA$3)</f>
        <v>0</v>
      </c>
      <c r="AB116" s="186">
        <f>SUMIFS(BKE!$F:$F,BKE!$C:$C,'nguyen vat lieu kho'!$A:$A,BKE!$B:$B,'nguyen vat lieu kho'!AB$3)</f>
        <v>0</v>
      </c>
      <c r="AC116" s="186">
        <f>SUMIFS(BKE!$F:$F,BKE!$C:$C,'nguyen vat lieu kho'!$A:$A,BKE!$B:$B,'nguyen vat lieu kho'!AC$3)</f>
        <v>0</v>
      </c>
      <c r="AD116" s="186">
        <f>SUMIFS(BKE!$F:$F,BKE!$C:$C,'nguyen vat lieu kho'!$A:$A,BKE!$B:$B,'nguyen vat lieu kho'!AD$3)</f>
        <v>0</v>
      </c>
      <c r="AE116" s="186">
        <f>SUMIFS(BKE!$F:$F,BKE!$C:$C,'nguyen vat lieu kho'!$A:$A,BKE!$B:$B,'nguyen vat lieu kho'!AE$3)</f>
        <v>0</v>
      </c>
      <c r="AF116" s="186">
        <f>SUMIFS(BKE!$F:$F,BKE!$C:$C,'nguyen vat lieu kho'!$A:$A,BKE!$B:$B,'nguyen vat lieu kho'!AF$3)</f>
        <v>0</v>
      </c>
      <c r="AG116" s="186">
        <f>SUMIFS(BKE!$F:$F,BKE!$C:$C,'nguyen vat lieu kho'!$A:$A,BKE!$B:$B,'nguyen vat lieu kho'!AG$3)</f>
        <v>0</v>
      </c>
      <c r="AH116" s="186">
        <f>SUMIFS(BKE!$F:$F,BKE!$C:$C,'nguyen vat lieu kho'!$A:$A,BKE!$B:$B,'nguyen vat lieu kho'!AH$3)</f>
        <v>0</v>
      </c>
      <c r="AI116" s="186">
        <f>SUMIFS(BKE!$F:$F,BKE!$C:$C,'nguyen vat lieu kho'!$A:$A,BKE!$B:$B,'nguyen vat lieu kho'!AI$3)</f>
        <v>0</v>
      </c>
      <c r="AJ116" s="186">
        <f>SUMIFS(BKE!$F:$F,BKE!$C:$C,'nguyen vat lieu kho'!$A:$A,BKE!$B:$B,'nguyen vat lieu kho'!AJ$3)</f>
        <v>0</v>
      </c>
      <c r="AK116" s="186">
        <f>SUMIFS(BKE!$F:$F,BKE!$C:$C,'nguyen vat lieu kho'!$A:$A,BKE!$B:$B,'nguyen vat lieu kho'!AK$3)</f>
        <v>0</v>
      </c>
      <c r="AL116" s="186">
        <f>SUMIFS(BKE!$F:$F,BKE!$C:$C,'nguyen vat lieu kho'!$A:$A,BKE!$B:$B,'nguyen vat lieu kho'!AL$3)</f>
        <v>0</v>
      </c>
      <c r="AM116" s="186">
        <f>SUMIFS(BKE!$F:$F,BKE!$C:$C,'nguyen vat lieu kho'!$A:$A,BKE!$B:$B,'nguyen vat lieu kho'!AM$3)</f>
        <v>0</v>
      </c>
      <c r="AN116" s="186">
        <f>SUMIFS(BKE!$F:$F,BKE!$C:$C,'nguyen vat lieu kho'!$A:$A,BKE!$B:$B,'nguyen vat lieu kho'!AN$3)</f>
        <v>0</v>
      </c>
      <c r="AO116" s="186">
        <f>SUMIFS(BKE!$F:$F,BKE!$C:$C,'nguyen vat lieu kho'!$A:$A,BKE!$B:$B,'nguyen vat lieu kho'!AO$3)</f>
        <v>0</v>
      </c>
      <c r="AP116" s="186">
        <f>SUMIFS(BKE!$F:$F,BKE!$C:$C,'nguyen vat lieu kho'!$A:$A,BKE!$B:$B,'nguyen vat lieu kho'!AP$3)</f>
        <v>0</v>
      </c>
      <c r="AQ116" s="186">
        <f>SUMIFS(BKE!$F:$F,BKE!$C:$C,'nguyen vat lieu kho'!$A:$A,BKE!$B:$B,'nguyen vat lieu kho'!AQ$3)</f>
        <v>0</v>
      </c>
    </row>
    <row r="117" spans="1:43" s="120" customFormat="1" ht="25.5" customHeight="1">
      <c r="A117" s="6" t="s">
        <v>45</v>
      </c>
      <c r="B117" s="131" t="s">
        <v>46</v>
      </c>
      <c r="C117" s="124" t="s">
        <v>4</v>
      </c>
      <c r="D117" s="125"/>
      <c r="E117" s="130">
        <v>0</v>
      </c>
      <c r="F117" s="126">
        <f t="shared" si="9"/>
        <v>0</v>
      </c>
      <c r="G117" s="127">
        <f t="shared" si="16"/>
        <v>0</v>
      </c>
      <c r="H117" s="128">
        <f t="shared" si="15"/>
        <v>0</v>
      </c>
      <c r="I117" s="129">
        <f t="shared" si="11"/>
        <v>-0.8</v>
      </c>
      <c r="J117" s="129">
        <f t="shared" si="12"/>
        <v>0</v>
      </c>
      <c r="K117" s="130">
        <v>0.8</v>
      </c>
      <c r="L117" s="124">
        <f t="shared" si="10"/>
        <v>0</v>
      </c>
      <c r="M117" s="186">
        <f>SUMIFS(BKE!$F:$F,BKE!$C:$C,'nguyen vat lieu kho'!$A:$A,BKE!$B:$B,'nguyen vat lieu kho'!M$3)</f>
        <v>0</v>
      </c>
      <c r="N117" s="186">
        <f>SUMIFS(BKE!$F:$F,BKE!$C:$C,'nguyen vat lieu kho'!$A:$A,BKE!$B:$B,'nguyen vat lieu kho'!N$3)</f>
        <v>0</v>
      </c>
      <c r="O117" s="186">
        <f>SUMIFS(BKE!$F:$F,BKE!$C:$C,'nguyen vat lieu kho'!$A:$A,BKE!$B:$B,'nguyen vat lieu kho'!O$3)</f>
        <v>0</v>
      </c>
      <c r="P117" s="186">
        <f>SUMIFS(BKE!$F:$F,BKE!$C:$C,'nguyen vat lieu kho'!$A:$A,BKE!$B:$B,'nguyen vat lieu kho'!P$3)</f>
        <v>0</v>
      </c>
      <c r="Q117" s="186">
        <f>SUMIFS(BKE!$F:$F,BKE!$C:$C,'nguyen vat lieu kho'!$A:$A,BKE!$B:$B,'nguyen vat lieu kho'!Q$3)</f>
        <v>0</v>
      </c>
      <c r="R117" s="186">
        <f>SUMIFS(BKE!$F:$F,BKE!$C:$C,'nguyen vat lieu kho'!$A:$A,BKE!$B:$B,'nguyen vat lieu kho'!R$3)</f>
        <v>0</v>
      </c>
      <c r="S117" s="186">
        <f>SUMIFS(BKE!$F:$F,BKE!$C:$C,'nguyen vat lieu kho'!$A:$A,BKE!$B:$B,'nguyen vat lieu kho'!S$3)</f>
        <v>0</v>
      </c>
      <c r="T117" s="186">
        <f>SUMIFS(BKE!$F:$F,BKE!$C:$C,'nguyen vat lieu kho'!$A:$A,BKE!$B:$B,'nguyen vat lieu kho'!T$3)</f>
        <v>0</v>
      </c>
      <c r="U117" s="186">
        <f>SUMIFS(BKE!$F:$F,BKE!$C:$C,'nguyen vat lieu kho'!$A:$A,BKE!$B:$B,'nguyen vat lieu kho'!U$3)</f>
        <v>0</v>
      </c>
      <c r="V117" s="186">
        <f>SUMIFS(BKE!$F:$F,BKE!$C:$C,'nguyen vat lieu kho'!$A:$A,BKE!$B:$B,'nguyen vat lieu kho'!V$3)</f>
        <v>0</v>
      </c>
      <c r="W117" s="186">
        <f>SUMIFS(BKE!$F:$F,BKE!$C:$C,'nguyen vat lieu kho'!$A:$A,BKE!$B:$B,'nguyen vat lieu kho'!W$3)</f>
        <v>0</v>
      </c>
      <c r="X117" s="186">
        <f>SUMIFS(BKE!$F:$F,BKE!$C:$C,'nguyen vat lieu kho'!$A:$A,BKE!$B:$B,'nguyen vat lieu kho'!X$3)</f>
        <v>0</v>
      </c>
      <c r="Y117" s="186">
        <f>SUMIFS(BKE!$F:$F,BKE!$C:$C,'nguyen vat lieu kho'!$A:$A,BKE!$B:$B,'nguyen vat lieu kho'!Y$3)</f>
        <v>0</v>
      </c>
      <c r="Z117" s="186">
        <f>SUMIFS(BKE!$F:$F,BKE!$C:$C,'nguyen vat lieu kho'!$A:$A,BKE!$B:$B,'nguyen vat lieu kho'!Z$3)</f>
        <v>0</v>
      </c>
      <c r="AA117" s="186">
        <f>SUMIFS(BKE!$F:$F,BKE!$C:$C,'nguyen vat lieu kho'!$A:$A,BKE!$B:$B,'nguyen vat lieu kho'!AA$3)</f>
        <v>0</v>
      </c>
      <c r="AB117" s="186">
        <f>SUMIFS(BKE!$F:$F,BKE!$C:$C,'nguyen vat lieu kho'!$A:$A,BKE!$B:$B,'nguyen vat lieu kho'!AB$3)</f>
        <v>0</v>
      </c>
      <c r="AC117" s="186">
        <f>SUMIFS(BKE!$F:$F,BKE!$C:$C,'nguyen vat lieu kho'!$A:$A,BKE!$B:$B,'nguyen vat lieu kho'!AC$3)</f>
        <v>0</v>
      </c>
      <c r="AD117" s="186">
        <f>SUMIFS(BKE!$F:$F,BKE!$C:$C,'nguyen vat lieu kho'!$A:$A,BKE!$B:$B,'nguyen vat lieu kho'!AD$3)</f>
        <v>0</v>
      </c>
      <c r="AE117" s="186">
        <f>SUMIFS(BKE!$F:$F,BKE!$C:$C,'nguyen vat lieu kho'!$A:$A,BKE!$B:$B,'nguyen vat lieu kho'!AE$3)</f>
        <v>0</v>
      </c>
      <c r="AF117" s="186">
        <f>SUMIFS(BKE!$F:$F,BKE!$C:$C,'nguyen vat lieu kho'!$A:$A,BKE!$B:$B,'nguyen vat lieu kho'!AF$3)</f>
        <v>0</v>
      </c>
      <c r="AG117" s="186">
        <f>SUMIFS(BKE!$F:$F,BKE!$C:$C,'nguyen vat lieu kho'!$A:$A,BKE!$B:$B,'nguyen vat lieu kho'!AG$3)</f>
        <v>0</v>
      </c>
      <c r="AH117" s="186">
        <f>SUMIFS(BKE!$F:$F,BKE!$C:$C,'nguyen vat lieu kho'!$A:$A,BKE!$B:$B,'nguyen vat lieu kho'!AH$3)</f>
        <v>0</v>
      </c>
      <c r="AI117" s="186">
        <f>SUMIFS(BKE!$F:$F,BKE!$C:$C,'nguyen vat lieu kho'!$A:$A,BKE!$B:$B,'nguyen vat lieu kho'!AI$3)</f>
        <v>0</v>
      </c>
      <c r="AJ117" s="186">
        <f>SUMIFS(BKE!$F:$F,BKE!$C:$C,'nguyen vat lieu kho'!$A:$A,BKE!$B:$B,'nguyen vat lieu kho'!AJ$3)</f>
        <v>0</v>
      </c>
      <c r="AK117" s="186">
        <f>SUMIFS(BKE!$F:$F,BKE!$C:$C,'nguyen vat lieu kho'!$A:$A,BKE!$B:$B,'nguyen vat lieu kho'!AK$3)</f>
        <v>0</v>
      </c>
      <c r="AL117" s="186">
        <f>SUMIFS(BKE!$F:$F,BKE!$C:$C,'nguyen vat lieu kho'!$A:$A,BKE!$B:$B,'nguyen vat lieu kho'!AL$3)</f>
        <v>0</v>
      </c>
      <c r="AM117" s="186">
        <f>SUMIFS(BKE!$F:$F,BKE!$C:$C,'nguyen vat lieu kho'!$A:$A,BKE!$B:$B,'nguyen vat lieu kho'!AM$3)</f>
        <v>0</v>
      </c>
      <c r="AN117" s="186">
        <f>SUMIFS(BKE!$F:$F,BKE!$C:$C,'nguyen vat lieu kho'!$A:$A,BKE!$B:$B,'nguyen vat lieu kho'!AN$3)</f>
        <v>0</v>
      </c>
      <c r="AO117" s="186">
        <f>SUMIFS(BKE!$F:$F,BKE!$C:$C,'nguyen vat lieu kho'!$A:$A,BKE!$B:$B,'nguyen vat lieu kho'!AO$3)</f>
        <v>0</v>
      </c>
      <c r="AP117" s="186">
        <f>SUMIFS(BKE!$F:$F,BKE!$C:$C,'nguyen vat lieu kho'!$A:$A,BKE!$B:$B,'nguyen vat lieu kho'!AP$3)</f>
        <v>0</v>
      </c>
      <c r="AQ117" s="186">
        <f>SUMIFS(BKE!$F:$F,BKE!$C:$C,'nguyen vat lieu kho'!$A:$A,BKE!$B:$B,'nguyen vat lieu kho'!AQ$3)</f>
        <v>0</v>
      </c>
    </row>
    <row r="118" spans="1:43" s="120" customFormat="1" ht="25.5" customHeight="1">
      <c r="A118" s="6" t="s">
        <v>43</v>
      </c>
      <c r="B118" s="131" t="s">
        <v>44</v>
      </c>
      <c r="C118" s="124" t="s">
        <v>4</v>
      </c>
      <c r="D118" s="125"/>
      <c r="E118" s="130">
        <v>0</v>
      </c>
      <c r="F118" s="126">
        <f t="shared" si="9"/>
        <v>0</v>
      </c>
      <c r="G118" s="127">
        <f t="shared" si="16"/>
        <v>0</v>
      </c>
      <c r="H118" s="128">
        <f t="shared" si="15"/>
        <v>0</v>
      </c>
      <c r="I118" s="129">
        <f t="shared" si="11"/>
        <v>0</v>
      </c>
      <c r="J118" s="129">
        <f t="shared" si="12"/>
        <v>0</v>
      </c>
      <c r="K118" s="130"/>
      <c r="L118" s="124">
        <f t="shared" si="10"/>
        <v>0</v>
      </c>
      <c r="M118" s="186">
        <f>SUMIFS(BKE!$F:$F,BKE!$C:$C,'nguyen vat lieu kho'!$A:$A,BKE!$B:$B,'nguyen vat lieu kho'!M$3)</f>
        <v>0</v>
      </c>
      <c r="N118" s="186">
        <f>SUMIFS(BKE!$F:$F,BKE!$C:$C,'nguyen vat lieu kho'!$A:$A,BKE!$B:$B,'nguyen vat lieu kho'!N$3)</f>
        <v>0</v>
      </c>
      <c r="O118" s="186">
        <f>SUMIFS(BKE!$F:$F,BKE!$C:$C,'nguyen vat lieu kho'!$A:$A,BKE!$B:$B,'nguyen vat lieu kho'!O$3)</f>
        <v>0</v>
      </c>
      <c r="P118" s="186">
        <f>SUMIFS(BKE!$F:$F,BKE!$C:$C,'nguyen vat lieu kho'!$A:$A,BKE!$B:$B,'nguyen vat lieu kho'!P$3)</f>
        <v>0</v>
      </c>
      <c r="Q118" s="186">
        <f>SUMIFS(BKE!$F:$F,BKE!$C:$C,'nguyen vat lieu kho'!$A:$A,BKE!$B:$B,'nguyen vat lieu kho'!Q$3)</f>
        <v>0</v>
      </c>
      <c r="R118" s="186">
        <f>SUMIFS(BKE!$F:$F,BKE!$C:$C,'nguyen vat lieu kho'!$A:$A,BKE!$B:$B,'nguyen vat lieu kho'!R$3)</f>
        <v>0</v>
      </c>
      <c r="S118" s="186">
        <f>SUMIFS(BKE!$F:$F,BKE!$C:$C,'nguyen vat lieu kho'!$A:$A,BKE!$B:$B,'nguyen vat lieu kho'!S$3)</f>
        <v>0</v>
      </c>
      <c r="T118" s="186">
        <f>SUMIFS(BKE!$F:$F,BKE!$C:$C,'nguyen vat lieu kho'!$A:$A,BKE!$B:$B,'nguyen vat lieu kho'!T$3)</f>
        <v>0</v>
      </c>
      <c r="U118" s="186">
        <f>SUMIFS(BKE!$F:$F,BKE!$C:$C,'nguyen vat lieu kho'!$A:$A,BKE!$B:$B,'nguyen vat lieu kho'!U$3)</f>
        <v>0</v>
      </c>
      <c r="V118" s="186">
        <f>SUMIFS(BKE!$F:$F,BKE!$C:$C,'nguyen vat lieu kho'!$A:$A,BKE!$B:$B,'nguyen vat lieu kho'!V$3)</f>
        <v>0</v>
      </c>
      <c r="W118" s="186">
        <f>SUMIFS(BKE!$F:$F,BKE!$C:$C,'nguyen vat lieu kho'!$A:$A,BKE!$B:$B,'nguyen vat lieu kho'!W$3)</f>
        <v>0</v>
      </c>
      <c r="X118" s="186">
        <f>SUMIFS(BKE!$F:$F,BKE!$C:$C,'nguyen vat lieu kho'!$A:$A,BKE!$B:$B,'nguyen vat lieu kho'!X$3)</f>
        <v>0</v>
      </c>
      <c r="Y118" s="186">
        <f>SUMIFS(BKE!$F:$F,BKE!$C:$C,'nguyen vat lieu kho'!$A:$A,BKE!$B:$B,'nguyen vat lieu kho'!Y$3)</f>
        <v>0</v>
      </c>
      <c r="Z118" s="186">
        <f>SUMIFS(BKE!$F:$F,BKE!$C:$C,'nguyen vat lieu kho'!$A:$A,BKE!$B:$B,'nguyen vat lieu kho'!Z$3)</f>
        <v>0</v>
      </c>
      <c r="AA118" s="186">
        <f>SUMIFS(BKE!$F:$F,BKE!$C:$C,'nguyen vat lieu kho'!$A:$A,BKE!$B:$B,'nguyen vat lieu kho'!AA$3)</f>
        <v>0</v>
      </c>
      <c r="AB118" s="186">
        <f>SUMIFS(BKE!$F:$F,BKE!$C:$C,'nguyen vat lieu kho'!$A:$A,BKE!$B:$B,'nguyen vat lieu kho'!AB$3)</f>
        <v>0</v>
      </c>
      <c r="AC118" s="186">
        <f>SUMIFS(BKE!$F:$F,BKE!$C:$C,'nguyen vat lieu kho'!$A:$A,BKE!$B:$B,'nguyen vat lieu kho'!AC$3)</f>
        <v>0</v>
      </c>
      <c r="AD118" s="186">
        <f>SUMIFS(BKE!$F:$F,BKE!$C:$C,'nguyen vat lieu kho'!$A:$A,BKE!$B:$B,'nguyen vat lieu kho'!AD$3)</f>
        <v>0</v>
      </c>
      <c r="AE118" s="186">
        <f>SUMIFS(BKE!$F:$F,BKE!$C:$C,'nguyen vat lieu kho'!$A:$A,BKE!$B:$B,'nguyen vat lieu kho'!AE$3)</f>
        <v>0</v>
      </c>
      <c r="AF118" s="186">
        <f>SUMIFS(BKE!$F:$F,BKE!$C:$C,'nguyen vat lieu kho'!$A:$A,BKE!$B:$B,'nguyen vat lieu kho'!AF$3)</f>
        <v>0</v>
      </c>
      <c r="AG118" s="186">
        <f>SUMIFS(BKE!$F:$F,BKE!$C:$C,'nguyen vat lieu kho'!$A:$A,BKE!$B:$B,'nguyen vat lieu kho'!AG$3)</f>
        <v>0</v>
      </c>
      <c r="AH118" s="186">
        <f>SUMIFS(BKE!$F:$F,BKE!$C:$C,'nguyen vat lieu kho'!$A:$A,BKE!$B:$B,'nguyen vat lieu kho'!AH$3)</f>
        <v>0</v>
      </c>
      <c r="AI118" s="186">
        <f>SUMIFS(BKE!$F:$F,BKE!$C:$C,'nguyen vat lieu kho'!$A:$A,BKE!$B:$B,'nguyen vat lieu kho'!AI$3)</f>
        <v>0</v>
      </c>
      <c r="AJ118" s="186">
        <f>SUMIFS(BKE!$F:$F,BKE!$C:$C,'nguyen vat lieu kho'!$A:$A,BKE!$B:$B,'nguyen vat lieu kho'!AJ$3)</f>
        <v>0</v>
      </c>
      <c r="AK118" s="186">
        <f>SUMIFS(BKE!$F:$F,BKE!$C:$C,'nguyen vat lieu kho'!$A:$A,BKE!$B:$B,'nguyen vat lieu kho'!AK$3)</f>
        <v>0</v>
      </c>
      <c r="AL118" s="186">
        <f>SUMIFS(BKE!$F:$F,BKE!$C:$C,'nguyen vat lieu kho'!$A:$A,BKE!$B:$B,'nguyen vat lieu kho'!AL$3)</f>
        <v>0</v>
      </c>
      <c r="AM118" s="186">
        <f>SUMIFS(BKE!$F:$F,BKE!$C:$C,'nguyen vat lieu kho'!$A:$A,BKE!$B:$B,'nguyen vat lieu kho'!AM$3)</f>
        <v>0</v>
      </c>
      <c r="AN118" s="186">
        <f>SUMIFS(BKE!$F:$F,BKE!$C:$C,'nguyen vat lieu kho'!$A:$A,BKE!$B:$B,'nguyen vat lieu kho'!AN$3)</f>
        <v>0</v>
      </c>
      <c r="AO118" s="186">
        <f>SUMIFS(BKE!$F:$F,BKE!$C:$C,'nguyen vat lieu kho'!$A:$A,BKE!$B:$B,'nguyen vat lieu kho'!AO$3)</f>
        <v>0</v>
      </c>
      <c r="AP118" s="186">
        <f>SUMIFS(BKE!$F:$F,BKE!$C:$C,'nguyen vat lieu kho'!$A:$A,BKE!$B:$B,'nguyen vat lieu kho'!AP$3)</f>
        <v>0</v>
      </c>
      <c r="AQ118" s="186">
        <f>SUMIFS(BKE!$F:$F,BKE!$C:$C,'nguyen vat lieu kho'!$A:$A,BKE!$B:$B,'nguyen vat lieu kho'!AQ$3)</f>
        <v>0</v>
      </c>
    </row>
    <row r="119" spans="1:43" s="120" customFormat="1" ht="25.5" customHeight="1">
      <c r="A119" s="9" t="s">
        <v>822</v>
      </c>
      <c r="B119" s="9" t="s">
        <v>200</v>
      </c>
      <c r="C119" s="9" t="s">
        <v>4</v>
      </c>
      <c r="D119" s="125">
        <v>190000</v>
      </c>
      <c r="E119" s="130">
        <v>0.2</v>
      </c>
      <c r="F119" s="126">
        <f t="shared" si="9"/>
        <v>38000</v>
      </c>
      <c r="G119" s="127">
        <f t="shared" si="16"/>
        <v>0</v>
      </c>
      <c r="H119" s="128">
        <f t="shared" si="15"/>
        <v>0</v>
      </c>
      <c r="I119" s="129">
        <f t="shared" si="11"/>
        <v>-0.2</v>
      </c>
      <c r="J119" s="129">
        <f t="shared" si="12"/>
        <v>-38000</v>
      </c>
      <c r="K119" s="130">
        <v>0.4</v>
      </c>
      <c r="L119" s="124">
        <f t="shared" si="10"/>
        <v>76000</v>
      </c>
      <c r="M119" s="186">
        <f>SUMIFS(BKE!$F:$F,BKE!$C:$C,'nguyen vat lieu kho'!$A:$A,BKE!$B:$B,'nguyen vat lieu kho'!M$3)</f>
        <v>0</v>
      </c>
      <c r="N119" s="186">
        <f>SUMIFS(BKE!$F:$F,BKE!$C:$C,'nguyen vat lieu kho'!$A:$A,BKE!$B:$B,'nguyen vat lieu kho'!N$3)</f>
        <v>0</v>
      </c>
      <c r="O119" s="186">
        <f>SUMIFS(BKE!$F:$F,BKE!$C:$C,'nguyen vat lieu kho'!$A:$A,BKE!$B:$B,'nguyen vat lieu kho'!O$3)</f>
        <v>0</v>
      </c>
      <c r="P119" s="186">
        <f>SUMIFS(BKE!$F:$F,BKE!$C:$C,'nguyen vat lieu kho'!$A:$A,BKE!$B:$B,'nguyen vat lieu kho'!P$3)</f>
        <v>0</v>
      </c>
      <c r="Q119" s="186">
        <f>SUMIFS(BKE!$F:$F,BKE!$C:$C,'nguyen vat lieu kho'!$A:$A,BKE!$B:$B,'nguyen vat lieu kho'!Q$3)</f>
        <v>0</v>
      </c>
      <c r="R119" s="186">
        <f>SUMIFS(BKE!$F:$F,BKE!$C:$C,'nguyen vat lieu kho'!$A:$A,BKE!$B:$B,'nguyen vat lieu kho'!R$3)</f>
        <v>0</v>
      </c>
      <c r="S119" s="186">
        <f>SUMIFS(BKE!$F:$F,BKE!$C:$C,'nguyen vat lieu kho'!$A:$A,BKE!$B:$B,'nguyen vat lieu kho'!S$3)</f>
        <v>0</v>
      </c>
      <c r="T119" s="186">
        <f>SUMIFS(BKE!$F:$F,BKE!$C:$C,'nguyen vat lieu kho'!$A:$A,BKE!$B:$B,'nguyen vat lieu kho'!T$3)</f>
        <v>0</v>
      </c>
      <c r="U119" s="186">
        <f>SUMIFS(BKE!$F:$F,BKE!$C:$C,'nguyen vat lieu kho'!$A:$A,BKE!$B:$B,'nguyen vat lieu kho'!U$3)</f>
        <v>0</v>
      </c>
      <c r="V119" s="186">
        <f>SUMIFS(BKE!$F:$F,BKE!$C:$C,'nguyen vat lieu kho'!$A:$A,BKE!$B:$B,'nguyen vat lieu kho'!V$3)</f>
        <v>0</v>
      </c>
      <c r="W119" s="186">
        <f>SUMIFS(BKE!$F:$F,BKE!$C:$C,'nguyen vat lieu kho'!$A:$A,BKE!$B:$B,'nguyen vat lieu kho'!W$3)</f>
        <v>0</v>
      </c>
      <c r="X119" s="186">
        <f>SUMIFS(BKE!$F:$F,BKE!$C:$C,'nguyen vat lieu kho'!$A:$A,BKE!$B:$B,'nguyen vat lieu kho'!X$3)</f>
        <v>0</v>
      </c>
      <c r="Y119" s="186">
        <f>SUMIFS(BKE!$F:$F,BKE!$C:$C,'nguyen vat lieu kho'!$A:$A,BKE!$B:$B,'nguyen vat lieu kho'!Y$3)</f>
        <v>0</v>
      </c>
      <c r="Z119" s="186">
        <f>SUMIFS(BKE!$F:$F,BKE!$C:$C,'nguyen vat lieu kho'!$A:$A,BKE!$B:$B,'nguyen vat lieu kho'!Z$3)</f>
        <v>0</v>
      </c>
      <c r="AA119" s="186">
        <f>SUMIFS(BKE!$F:$F,BKE!$C:$C,'nguyen vat lieu kho'!$A:$A,BKE!$B:$B,'nguyen vat lieu kho'!AA$3)</f>
        <v>0</v>
      </c>
      <c r="AB119" s="186">
        <f>SUMIFS(BKE!$F:$F,BKE!$C:$C,'nguyen vat lieu kho'!$A:$A,BKE!$B:$B,'nguyen vat lieu kho'!AB$3)</f>
        <v>0</v>
      </c>
      <c r="AC119" s="186">
        <f>SUMIFS(BKE!$F:$F,BKE!$C:$C,'nguyen vat lieu kho'!$A:$A,BKE!$B:$B,'nguyen vat lieu kho'!AC$3)</f>
        <v>0</v>
      </c>
      <c r="AD119" s="186">
        <f>SUMIFS(BKE!$F:$F,BKE!$C:$C,'nguyen vat lieu kho'!$A:$A,BKE!$B:$B,'nguyen vat lieu kho'!AD$3)</f>
        <v>0</v>
      </c>
      <c r="AE119" s="186">
        <f>SUMIFS(BKE!$F:$F,BKE!$C:$C,'nguyen vat lieu kho'!$A:$A,BKE!$B:$B,'nguyen vat lieu kho'!AE$3)</f>
        <v>0</v>
      </c>
      <c r="AF119" s="186">
        <f>SUMIFS(BKE!$F:$F,BKE!$C:$C,'nguyen vat lieu kho'!$A:$A,BKE!$B:$B,'nguyen vat lieu kho'!AF$3)</f>
        <v>0</v>
      </c>
      <c r="AG119" s="186">
        <f>SUMIFS(BKE!$F:$F,BKE!$C:$C,'nguyen vat lieu kho'!$A:$A,BKE!$B:$B,'nguyen vat lieu kho'!AG$3)</f>
        <v>0</v>
      </c>
      <c r="AH119" s="186">
        <f>SUMIFS(BKE!$F:$F,BKE!$C:$C,'nguyen vat lieu kho'!$A:$A,BKE!$B:$B,'nguyen vat lieu kho'!AH$3)</f>
        <v>0</v>
      </c>
      <c r="AI119" s="186">
        <f>SUMIFS(BKE!$F:$F,BKE!$C:$C,'nguyen vat lieu kho'!$A:$A,BKE!$B:$B,'nguyen vat lieu kho'!AI$3)</f>
        <v>0</v>
      </c>
      <c r="AJ119" s="186">
        <f>SUMIFS(BKE!$F:$F,BKE!$C:$C,'nguyen vat lieu kho'!$A:$A,BKE!$B:$B,'nguyen vat lieu kho'!AJ$3)</f>
        <v>0</v>
      </c>
      <c r="AK119" s="186">
        <f>SUMIFS(BKE!$F:$F,BKE!$C:$C,'nguyen vat lieu kho'!$A:$A,BKE!$B:$B,'nguyen vat lieu kho'!AK$3)</f>
        <v>0</v>
      </c>
      <c r="AL119" s="186">
        <f>SUMIFS(BKE!$F:$F,BKE!$C:$C,'nguyen vat lieu kho'!$A:$A,BKE!$B:$B,'nguyen vat lieu kho'!AL$3)</f>
        <v>0</v>
      </c>
      <c r="AM119" s="186">
        <f>SUMIFS(BKE!$F:$F,BKE!$C:$C,'nguyen vat lieu kho'!$A:$A,BKE!$B:$B,'nguyen vat lieu kho'!AM$3)</f>
        <v>0</v>
      </c>
      <c r="AN119" s="186">
        <f>SUMIFS(BKE!$F:$F,BKE!$C:$C,'nguyen vat lieu kho'!$A:$A,BKE!$B:$B,'nguyen vat lieu kho'!AN$3)</f>
        <v>0</v>
      </c>
      <c r="AO119" s="186">
        <f>SUMIFS(BKE!$F:$F,BKE!$C:$C,'nguyen vat lieu kho'!$A:$A,BKE!$B:$B,'nguyen vat lieu kho'!AO$3)</f>
        <v>0</v>
      </c>
      <c r="AP119" s="186">
        <f>SUMIFS(BKE!$F:$F,BKE!$C:$C,'nguyen vat lieu kho'!$A:$A,BKE!$B:$B,'nguyen vat lieu kho'!AP$3)</f>
        <v>0</v>
      </c>
      <c r="AQ119" s="186">
        <f>SUMIFS(BKE!$F:$F,BKE!$C:$C,'nguyen vat lieu kho'!$A:$A,BKE!$B:$B,'nguyen vat lieu kho'!AQ$3)</f>
        <v>0</v>
      </c>
    </row>
    <row r="120" spans="1:43" s="120" customFormat="1" ht="25.5" customHeight="1">
      <c r="A120" s="10" t="s">
        <v>799</v>
      </c>
      <c r="B120" s="10" t="s">
        <v>16</v>
      </c>
      <c r="C120" s="10" t="s">
        <v>4</v>
      </c>
      <c r="D120" s="125">
        <f>VLOOKUP(A120,BKE!C549:H940,5,0)</f>
        <v>45000</v>
      </c>
      <c r="E120" s="130">
        <v>2</v>
      </c>
      <c r="F120" s="126">
        <f t="shared" si="9"/>
        <v>90000</v>
      </c>
      <c r="G120" s="127">
        <f t="shared" si="16"/>
        <v>3</v>
      </c>
      <c r="H120" s="128">
        <f t="shared" si="15"/>
        <v>135000</v>
      </c>
      <c r="I120" s="129">
        <f t="shared" si="11"/>
        <v>3</v>
      </c>
      <c r="J120" s="129">
        <f t="shared" si="12"/>
        <v>135000</v>
      </c>
      <c r="K120" s="130">
        <v>2</v>
      </c>
      <c r="L120" s="124">
        <f t="shared" si="10"/>
        <v>90000</v>
      </c>
      <c r="M120" s="186">
        <f>SUMIFS(BKE!$F:$F,BKE!$C:$C,'nguyen vat lieu kho'!$A:$A,BKE!$B:$B,'nguyen vat lieu kho'!M$3)</f>
        <v>1</v>
      </c>
      <c r="N120" s="186">
        <f>SUMIFS(BKE!$F:$F,BKE!$C:$C,'nguyen vat lieu kho'!$A:$A,BKE!$B:$B,'nguyen vat lieu kho'!N$3)</f>
        <v>0</v>
      </c>
      <c r="O120" s="186">
        <f>SUMIFS(BKE!$F:$F,BKE!$C:$C,'nguyen vat lieu kho'!$A:$A,BKE!$B:$B,'nguyen vat lieu kho'!O$3)</f>
        <v>0</v>
      </c>
      <c r="P120" s="186">
        <f>SUMIFS(BKE!$F:$F,BKE!$C:$C,'nguyen vat lieu kho'!$A:$A,BKE!$B:$B,'nguyen vat lieu kho'!P$3)</f>
        <v>0</v>
      </c>
      <c r="Q120" s="186">
        <f>SUMIFS(BKE!$F:$F,BKE!$C:$C,'nguyen vat lieu kho'!$A:$A,BKE!$B:$B,'nguyen vat lieu kho'!Q$3)</f>
        <v>0</v>
      </c>
      <c r="R120" s="186">
        <f>SUMIFS(BKE!$F:$F,BKE!$C:$C,'nguyen vat lieu kho'!$A:$A,BKE!$B:$B,'nguyen vat lieu kho'!R$3)</f>
        <v>0</v>
      </c>
      <c r="S120" s="186">
        <f>SUMIFS(BKE!$F:$F,BKE!$C:$C,'nguyen vat lieu kho'!$A:$A,BKE!$B:$B,'nguyen vat lieu kho'!S$3)</f>
        <v>0</v>
      </c>
      <c r="T120" s="186">
        <f>SUMIFS(BKE!$F:$F,BKE!$C:$C,'nguyen vat lieu kho'!$A:$A,BKE!$B:$B,'nguyen vat lieu kho'!T$3)</f>
        <v>1</v>
      </c>
      <c r="U120" s="186">
        <f>SUMIFS(BKE!$F:$F,BKE!$C:$C,'nguyen vat lieu kho'!$A:$A,BKE!$B:$B,'nguyen vat lieu kho'!U$3)</f>
        <v>0</v>
      </c>
      <c r="V120" s="186">
        <f>SUMIFS(BKE!$F:$F,BKE!$C:$C,'nguyen vat lieu kho'!$A:$A,BKE!$B:$B,'nguyen vat lieu kho'!V$3)</f>
        <v>0</v>
      </c>
      <c r="W120" s="186">
        <f>SUMIFS(BKE!$F:$F,BKE!$C:$C,'nguyen vat lieu kho'!$A:$A,BKE!$B:$B,'nguyen vat lieu kho'!W$3)</f>
        <v>0</v>
      </c>
      <c r="X120" s="186">
        <f>SUMIFS(BKE!$F:$F,BKE!$C:$C,'nguyen vat lieu kho'!$A:$A,BKE!$B:$B,'nguyen vat lieu kho'!X$3)</f>
        <v>0</v>
      </c>
      <c r="Y120" s="186">
        <f>SUMIFS(BKE!$F:$F,BKE!$C:$C,'nguyen vat lieu kho'!$A:$A,BKE!$B:$B,'nguyen vat lieu kho'!Y$3)</f>
        <v>0</v>
      </c>
      <c r="Z120" s="186">
        <f>SUMIFS(BKE!$F:$F,BKE!$C:$C,'nguyen vat lieu kho'!$A:$A,BKE!$B:$B,'nguyen vat lieu kho'!Z$3)</f>
        <v>0</v>
      </c>
      <c r="AA120" s="186">
        <f>SUMIFS(BKE!$F:$F,BKE!$C:$C,'nguyen vat lieu kho'!$A:$A,BKE!$B:$B,'nguyen vat lieu kho'!AA$3)</f>
        <v>1</v>
      </c>
      <c r="AB120" s="186">
        <f>SUMIFS(BKE!$F:$F,BKE!$C:$C,'nguyen vat lieu kho'!$A:$A,BKE!$B:$B,'nguyen vat lieu kho'!AB$3)</f>
        <v>0</v>
      </c>
      <c r="AC120" s="186">
        <f>SUMIFS(BKE!$F:$F,BKE!$C:$C,'nguyen vat lieu kho'!$A:$A,BKE!$B:$B,'nguyen vat lieu kho'!AC$3)</f>
        <v>0</v>
      </c>
      <c r="AD120" s="186">
        <f>SUMIFS(BKE!$F:$F,BKE!$C:$C,'nguyen vat lieu kho'!$A:$A,BKE!$B:$B,'nguyen vat lieu kho'!AD$3)</f>
        <v>0</v>
      </c>
      <c r="AE120" s="186">
        <f>SUMIFS(BKE!$F:$F,BKE!$C:$C,'nguyen vat lieu kho'!$A:$A,BKE!$B:$B,'nguyen vat lieu kho'!AE$3)</f>
        <v>0</v>
      </c>
      <c r="AF120" s="186">
        <f>SUMIFS(BKE!$F:$F,BKE!$C:$C,'nguyen vat lieu kho'!$A:$A,BKE!$B:$B,'nguyen vat lieu kho'!AF$3)</f>
        <v>0</v>
      </c>
      <c r="AG120" s="186">
        <f>SUMIFS(BKE!$F:$F,BKE!$C:$C,'nguyen vat lieu kho'!$A:$A,BKE!$B:$B,'nguyen vat lieu kho'!AG$3)</f>
        <v>0</v>
      </c>
      <c r="AH120" s="186">
        <f>SUMIFS(BKE!$F:$F,BKE!$C:$C,'nguyen vat lieu kho'!$A:$A,BKE!$B:$B,'nguyen vat lieu kho'!AH$3)</f>
        <v>0</v>
      </c>
      <c r="AI120" s="186">
        <f>SUMIFS(BKE!$F:$F,BKE!$C:$C,'nguyen vat lieu kho'!$A:$A,BKE!$B:$B,'nguyen vat lieu kho'!AI$3)</f>
        <v>0</v>
      </c>
      <c r="AJ120" s="186">
        <f>SUMIFS(BKE!$F:$F,BKE!$C:$C,'nguyen vat lieu kho'!$A:$A,BKE!$B:$B,'nguyen vat lieu kho'!AJ$3)</f>
        <v>0</v>
      </c>
      <c r="AK120" s="186">
        <f>SUMIFS(BKE!$F:$F,BKE!$C:$C,'nguyen vat lieu kho'!$A:$A,BKE!$B:$B,'nguyen vat lieu kho'!AK$3)</f>
        <v>0</v>
      </c>
      <c r="AL120" s="186">
        <f>SUMIFS(BKE!$F:$F,BKE!$C:$C,'nguyen vat lieu kho'!$A:$A,BKE!$B:$B,'nguyen vat lieu kho'!AL$3)</f>
        <v>0</v>
      </c>
      <c r="AM120" s="186">
        <f>SUMIFS(BKE!$F:$F,BKE!$C:$C,'nguyen vat lieu kho'!$A:$A,BKE!$B:$B,'nguyen vat lieu kho'!AM$3)</f>
        <v>0</v>
      </c>
      <c r="AN120" s="186">
        <f>SUMIFS(BKE!$F:$F,BKE!$C:$C,'nguyen vat lieu kho'!$A:$A,BKE!$B:$B,'nguyen vat lieu kho'!AN$3)</f>
        <v>0</v>
      </c>
      <c r="AO120" s="186">
        <f>SUMIFS(BKE!$F:$F,BKE!$C:$C,'nguyen vat lieu kho'!$A:$A,BKE!$B:$B,'nguyen vat lieu kho'!AO$3)</f>
        <v>0</v>
      </c>
      <c r="AP120" s="186">
        <f>SUMIFS(BKE!$F:$F,BKE!$C:$C,'nguyen vat lieu kho'!$A:$A,BKE!$B:$B,'nguyen vat lieu kho'!AP$3)</f>
        <v>0</v>
      </c>
      <c r="AQ120" s="186">
        <f>SUMIFS(BKE!$F:$F,BKE!$C:$C,'nguyen vat lieu kho'!$A:$A,BKE!$B:$B,'nguyen vat lieu kho'!AQ$3)</f>
        <v>0</v>
      </c>
    </row>
    <row r="121" spans="1:43" s="120" customFormat="1" ht="25.5" customHeight="1">
      <c r="A121" s="9" t="s">
        <v>823</v>
      </c>
      <c r="B121" s="9" t="s">
        <v>162</v>
      </c>
      <c r="C121" s="9" t="s">
        <v>8</v>
      </c>
      <c r="D121" s="125">
        <v>27000</v>
      </c>
      <c r="E121" s="130">
        <v>1</v>
      </c>
      <c r="F121" s="126">
        <f t="shared" si="9"/>
        <v>27000</v>
      </c>
      <c r="G121" s="127">
        <f t="shared" si="16"/>
        <v>0</v>
      </c>
      <c r="H121" s="128">
        <f t="shared" si="15"/>
        <v>0</v>
      </c>
      <c r="I121" s="129">
        <f t="shared" si="11"/>
        <v>0</v>
      </c>
      <c r="J121" s="129">
        <f t="shared" si="12"/>
        <v>0</v>
      </c>
      <c r="K121" s="130">
        <v>1</v>
      </c>
      <c r="L121" s="124">
        <f t="shared" si="10"/>
        <v>27000</v>
      </c>
      <c r="M121" s="186">
        <f>SUMIFS(BKE!$F:$F,BKE!$C:$C,'nguyen vat lieu kho'!$A:$A,BKE!$B:$B,'nguyen vat lieu kho'!M$3)</f>
        <v>0</v>
      </c>
      <c r="N121" s="186">
        <f>SUMIFS(BKE!$F:$F,BKE!$C:$C,'nguyen vat lieu kho'!$A:$A,BKE!$B:$B,'nguyen vat lieu kho'!N$3)</f>
        <v>0</v>
      </c>
      <c r="O121" s="186">
        <f>SUMIFS(BKE!$F:$F,BKE!$C:$C,'nguyen vat lieu kho'!$A:$A,BKE!$B:$B,'nguyen vat lieu kho'!O$3)</f>
        <v>0</v>
      </c>
      <c r="P121" s="186">
        <f>SUMIFS(BKE!$F:$F,BKE!$C:$C,'nguyen vat lieu kho'!$A:$A,BKE!$B:$B,'nguyen vat lieu kho'!P$3)</f>
        <v>0</v>
      </c>
      <c r="Q121" s="186">
        <f>SUMIFS(BKE!$F:$F,BKE!$C:$C,'nguyen vat lieu kho'!$A:$A,BKE!$B:$B,'nguyen vat lieu kho'!Q$3)</f>
        <v>0</v>
      </c>
      <c r="R121" s="186">
        <f>SUMIFS(BKE!$F:$F,BKE!$C:$C,'nguyen vat lieu kho'!$A:$A,BKE!$B:$B,'nguyen vat lieu kho'!R$3)</f>
        <v>0</v>
      </c>
      <c r="S121" s="186">
        <f>SUMIFS(BKE!$F:$F,BKE!$C:$C,'nguyen vat lieu kho'!$A:$A,BKE!$B:$B,'nguyen vat lieu kho'!S$3)</f>
        <v>0</v>
      </c>
      <c r="T121" s="186">
        <f>SUMIFS(BKE!$F:$F,BKE!$C:$C,'nguyen vat lieu kho'!$A:$A,BKE!$B:$B,'nguyen vat lieu kho'!T$3)</f>
        <v>0</v>
      </c>
      <c r="U121" s="186">
        <f>SUMIFS(BKE!$F:$F,BKE!$C:$C,'nguyen vat lieu kho'!$A:$A,BKE!$B:$B,'nguyen vat lieu kho'!U$3)</f>
        <v>0</v>
      </c>
      <c r="V121" s="186">
        <f>SUMIFS(BKE!$F:$F,BKE!$C:$C,'nguyen vat lieu kho'!$A:$A,BKE!$B:$B,'nguyen vat lieu kho'!V$3)</f>
        <v>0</v>
      </c>
      <c r="W121" s="186">
        <f>SUMIFS(BKE!$F:$F,BKE!$C:$C,'nguyen vat lieu kho'!$A:$A,BKE!$B:$B,'nguyen vat lieu kho'!W$3)</f>
        <v>0</v>
      </c>
      <c r="X121" s="186">
        <f>SUMIFS(BKE!$F:$F,BKE!$C:$C,'nguyen vat lieu kho'!$A:$A,BKE!$B:$B,'nguyen vat lieu kho'!X$3)</f>
        <v>0</v>
      </c>
      <c r="Y121" s="186">
        <f>SUMIFS(BKE!$F:$F,BKE!$C:$C,'nguyen vat lieu kho'!$A:$A,BKE!$B:$B,'nguyen vat lieu kho'!Y$3)</f>
        <v>0</v>
      </c>
      <c r="Z121" s="186">
        <f>SUMIFS(BKE!$F:$F,BKE!$C:$C,'nguyen vat lieu kho'!$A:$A,BKE!$B:$B,'nguyen vat lieu kho'!Z$3)</f>
        <v>0</v>
      </c>
      <c r="AA121" s="186">
        <f>SUMIFS(BKE!$F:$F,BKE!$C:$C,'nguyen vat lieu kho'!$A:$A,BKE!$B:$B,'nguyen vat lieu kho'!AA$3)</f>
        <v>0</v>
      </c>
      <c r="AB121" s="186">
        <f>SUMIFS(BKE!$F:$F,BKE!$C:$C,'nguyen vat lieu kho'!$A:$A,BKE!$B:$B,'nguyen vat lieu kho'!AB$3)</f>
        <v>0</v>
      </c>
      <c r="AC121" s="186">
        <f>SUMIFS(BKE!$F:$F,BKE!$C:$C,'nguyen vat lieu kho'!$A:$A,BKE!$B:$B,'nguyen vat lieu kho'!AC$3)</f>
        <v>0</v>
      </c>
      <c r="AD121" s="186">
        <f>SUMIFS(BKE!$F:$F,BKE!$C:$C,'nguyen vat lieu kho'!$A:$A,BKE!$B:$B,'nguyen vat lieu kho'!AD$3)</f>
        <v>0</v>
      </c>
      <c r="AE121" s="186">
        <f>SUMIFS(BKE!$F:$F,BKE!$C:$C,'nguyen vat lieu kho'!$A:$A,BKE!$B:$B,'nguyen vat lieu kho'!AE$3)</f>
        <v>0</v>
      </c>
      <c r="AF121" s="186">
        <f>SUMIFS(BKE!$F:$F,BKE!$C:$C,'nguyen vat lieu kho'!$A:$A,BKE!$B:$B,'nguyen vat lieu kho'!AF$3)</f>
        <v>0</v>
      </c>
      <c r="AG121" s="186">
        <f>SUMIFS(BKE!$F:$F,BKE!$C:$C,'nguyen vat lieu kho'!$A:$A,BKE!$B:$B,'nguyen vat lieu kho'!AG$3)</f>
        <v>0</v>
      </c>
      <c r="AH121" s="186">
        <f>SUMIFS(BKE!$F:$F,BKE!$C:$C,'nguyen vat lieu kho'!$A:$A,BKE!$B:$B,'nguyen vat lieu kho'!AH$3)</f>
        <v>0</v>
      </c>
      <c r="AI121" s="186">
        <f>SUMIFS(BKE!$F:$F,BKE!$C:$C,'nguyen vat lieu kho'!$A:$A,BKE!$B:$B,'nguyen vat lieu kho'!AI$3)</f>
        <v>0</v>
      </c>
      <c r="AJ121" s="186">
        <f>SUMIFS(BKE!$F:$F,BKE!$C:$C,'nguyen vat lieu kho'!$A:$A,BKE!$B:$B,'nguyen vat lieu kho'!AJ$3)</f>
        <v>0</v>
      </c>
      <c r="AK121" s="186">
        <f>SUMIFS(BKE!$F:$F,BKE!$C:$C,'nguyen vat lieu kho'!$A:$A,BKE!$B:$B,'nguyen vat lieu kho'!AK$3)</f>
        <v>0</v>
      </c>
      <c r="AL121" s="186">
        <f>SUMIFS(BKE!$F:$F,BKE!$C:$C,'nguyen vat lieu kho'!$A:$A,BKE!$B:$B,'nguyen vat lieu kho'!AL$3)</f>
        <v>0</v>
      </c>
      <c r="AM121" s="186">
        <f>SUMIFS(BKE!$F:$F,BKE!$C:$C,'nguyen vat lieu kho'!$A:$A,BKE!$B:$B,'nguyen vat lieu kho'!AM$3)</f>
        <v>0</v>
      </c>
      <c r="AN121" s="186">
        <f>SUMIFS(BKE!$F:$F,BKE!$C:$C,'nguyen vat lieu kho'!$A:$A,BKE!$B:$B,'nguyen vat lieu kho'!AN$3)</f>
        <v>0</v>
      </c>
      <c r="AO121" s="186">
        <f>SUMIFS(BKE!$F:$F,BKE!$C:$C,'nguyen vat lieu kho'!$A:$A,BKE!$B:$B,'nguyen vat lieu kho'!AO$3)</f>
        <v>0</v>
      </c>
      <c r="AP121" s="186">
        <f>SUMIFS(BKE!$F:$F,BKE!$C:$C,'nguyen vat lieu kho'!$A:$A,BKE!$B:$B,'nguyen vat lieu kho'!AP$3)</f>
        <v>0</v>
      </c>
      <c r="AQ121" s="186">
        <f>SUMIFS(BKE!$F:$F,BKE!$C:$C,'nguyen vat lieu kho'!$A:$A,BKE!$B:$B,'nguyen vat lieu kho'!AQ$3)</f>
        <v>0</v>
      </c>
    </row>
    <row r="122" spans="1:43" s="120" customFormat="1" ht="25.5" customHeight="1">
      <c r="A122" s="9" t="s">
        <v>824</v>
      </c>
      <c r="B122" s="9" t="s">
        <v>158</v>
      </c>
      <c r="C122" s="9" t="s">
        <v>4</v>
      </c>
      <c r="D122" s="125"/>
      <c r="E122" s="297">
        <v>0</v>
      </c>
      <c r="F122" s="126">
        <f t="shared" si="9"/>
        <v>0</v>
      </c>
      <c r="G122" s="127">
        <f t="shared" si="16"/>
        <v>0</v>
      </c>
      <c r="H122" s="128">
        <f t="shared" si="15"/>
        <v>0</v>
      </c>
      <c r="I122" s="129">
        <f t="shared" si="11"/>
        <v>0</v>
      </c>
      <c r="J122" s="129">
        <f t="shared" si="12"/>
        <v>0</v>
      </c>
      <c r="K122" s="297"/>
      <c r="L122" s="124">
        <f t="shared" si="10"/>
        <v>0</v>
      </c>
      <c r="M122" s="186">
        <f>SUMIFS(BKE!$F:$F,BKE!$C:$C,'nguyen vat lieu kho'!$A:$A,BKE!$B:$B,'nguyen vat lieu kho'!M$3)</f>
        <v>0</v>
      </c>
      <c r="N122" s="186">
        <f>SUMIFS(BKE!$F:$F,BKE!$C:$C,'nguyen vat lieu kho'!$A:$A,BKE!$B:$B,'nguyen vat lieu kho'!N$3)</f>
        <v>0</v>
      </c>
      <c r="O122" s="186">
        <f>SUMIFS(BKE!$F:$F,BKE!$C:$C,'nguyen vat lieu kho'!$A:$A,BKE!$B:$B,'nguyen vat lieu kho'!O$3)</f>
        <v>0</v>
      </c>
      <c r="P122" s="186">
        <f>SUMIFS(BKE!$F:$F,BKE!$C:$C,'nguyen vat lieu kho'!$A:$A,BKE!$B:$B,'nguyen vat lieu kho'!P$3)</f>
        <v>0</v>
      </c>
      <c r="Q122" s="186">
        <f>SUMIFS(BKE!$F:$F,BKE!$C:$C,'nguyen vat lieu kho'!$A:$A,BKE!$B:$B,'nguyen vat lieu kho'!Q$3)</f>
        <v>0</v>
      </c>
      <c r="R122" s="186">
        <f>SUMIFS(BKE!$F:$F,BKE!$C:$C,'nguyen vat lieu kho'!$A:$A,BKE!$B:$B,'nguyen vat lieu kho'!R$3)</f>
        <v>0</v>
      </c>
      <c r="S122" s="186">
        <f>SUMIFS(BKE!$F:$F,BKE!$C:$C,'nguyen vat lieu kho'!$A:$A,BKE!$B:$B,'nguyen vat lieu kho'!S$3)</f>
        <v>0</v>
      </c>
      <c r="T122" s="186">
        <f>SUMIFS(BKE!$F:$F,BKE!$C:$C,'nguyen vat lieu kho'!$A:$A,BKE!$B:$B,'nguyen vat lieu kho'!T$3)</f>
        <v>0</v>
      </c>
      <c r="U122" s="186">
        <f>SUMIFS(BKE!$F:$F,BKE!$C:$C,'nguyen vat lieu kho'!$A:$A,BKE!$B:$B,'nguyen vat lieu kho'!U$3)</f>
        <v>0</v>
      </c>
      <c r="V122" s="186">
        <f>SUMIFS(BKE!$F:$F,BKE!$C:$C,'nguyen vat lieu kho'!$A:$A,BKE!$B:$B,'nguyen vat lieu kho'!V$3)</f>
        <v>0</v>
      </c>
      <c r="W122" s="186">
        <f>SUMIFS(BKE!$F:$F,BKE!$C:$C,'nguyen vat lieu kho'!$A:$A,BKE!$B:$B,'nguyen vat lieu kho'!W$3)</f>
        <v>0</v>
      </c>
      <c r="X122" s="186">
        <f>SUMIFS(BKE!$F:$F,BKE!$C:$C,'nguyen vat lieu kho'!$A:$A,BKE!$B:$B,'nguyen vat lieu kho'!X$3)</f>
        <v>0</v>
      </c>
      <c r="Y122" s="186">
        <f>SUMIFS(BKE!$F:$F,BKE!$C:$C,'nguyen vat lieu kho'!$A:$A,BKE!$B:$B,'nguyen vat lieu kho'!Y$3)</f>
        <v>0</v>
      </c>
      <c r="Z122" s="186">
        <f>SUMIFS(BKE!$F:$F,BKE!$C:$C,'nguyen vat lieu kho'!$A:$A,BKE!$B:$B,'nguyen vat lieu kho'!Z$3)</f>
        <v>0</v>
      </c>
      <c r="AA122" s="186">
        <f>SUMIFS(BKE!$F:$F,BKE!$C:$C,'nguyen vat lieu kho'!$A:$A,BKE!$B:$B,'nguyen vat lieu kho'!AA$3)</f>
        <v>0</v>
      </c>
      <c r="AB122" s="186">
        <f>SUMIFS(BKE!$F:$F,BKE!$C:$C,'nguyen vat lieu kho'!$A:$A,BKE!$B:$B,'nguyen vat lieu kho'!AB$3)</f>
        <v>0</v>
      </c>
      <c r="AC122" s="186">
        <f>SUMIFS(BKE!$F:$F,BKE!$C:$C,'nguyen vat lieu kho'!$A:$A,BKE!$B:$B,'nguyen vat lieu kho'!AC$3)</f>
        <v>0</v>
      </c>
      <c r="AD122" s="186">
        <f>SUMIFS(BKE!$F:$F,BKE!$C:$C,'nguyen vat lieu kho'!$A:$A,BKE!$B:$B,'nguyen vat lieu kho'!AD$3)</f>
        <v>0</v>
      </c>
      <c r="AE122" s="186">
        <f>SUMIFS(BKE!$F:$F,BKE!$C:$C,'nguyen vat lieu kho'!$A:$A,BKE!$B:$B,'nguyen vat lieu kho'!AE$3)</f>
        <v>0</v>
      </c>
      <c r="AF122" s="186">
        <f>SUMIFS(BKE!$F:$F,BKE!$C:$C,'nguyen vat lieu kho'!$A:$A,BKE!$B:$B,'nguyen vat lieu kho'!AF$3)</f>
        <v>0</v>
      </c>
      <c r="AG122" s="186">
        <f>SUMIFS(BKE!$F:$F,BKE!$C:$C,'nguyen vat lieu kho'!$A:$A,BKE!$B:$B,'nguyen vat lieu kho'!AG$3)</f>
        <v>0</v>
      </c>
      <c r="AH122" s="186">
        <f>SUMIFS(BKE!$F:$F,BKE!$C:$C,'nguyen vat lieu kho'!$A:$A,BKE!$B:$B,'nguyen vat lieu kho'!AH$3)</f>
        <v>0</v>
      </c>
      <c r="AI122" s="186">
        <f>SUMIFS(BKE!$F:$F,BKE!$C:$C,'nguyen vat lieu kho'!$A:$A,BKE!$B:$B,'nguyen vat lieu kho'!AI$3)</f>
        <v>0</v>
      </c>
      <c r="AJ122" s="186">
        <f>SUMIFS(BKE!$F:$F,BKE!$C:$C,'nguyen vat lieu kho'!$A:$A,BKE!$B:$B,'nguyen vat lieu kho'!AJ$3)</f>
        <v>0</v>
      </c>
      <c r="AK122" s="186">
        <f>SUMIFS(BKE!$F:$F,BKE!$C:$C,'nguyen vat lieu kho'!$A:$A,BKE!$B:$B,'nguyen vat lieu kho'!AK$3)</f>
        <v>0</v>
      </c>
      <c r="AL122" s="186">
        <f>SUMIFS(BKE!$F:$F,BKE!$C:$C,'nguyen vat lieu kho'!$A:$A,BKE!$B:$B,'nguyen vat lieu kho'!AL$3)</f>
        <v>0</v>
      </c>
      <c r="AM122" s="186">
        <f>SUMIFS(BKE!$F:$F,BKE!$C:$C,'nguyen vat lieu kho'!$A:$A,BKE!$B:$B,'nguyen vat lieu kho'!AM$3)</f>
        <v>0</v>
      </c>
      <c r="AN122" s="186">
        <f>SUMIFS(BKE!$F:$F,BKE!$C:$C,'nguyen vat lieu kho'!$A:$A,BKE!$B:$B,'nguyen vat lieu kho'!AN$3)</f>
        <v>0</v>
      </c>
      <c r="AO122" s="186">
        <f>SUMIFS(BKE!$F:$F,BKE!$C:$C,'nguyen vat lieu kho'!$A:$A,BKE!$B:$B,'nguyen vat lieu kho'!AO$3)</f>
        <v>0</v>
      </c>
      <c r="AP122" s="186">
        <f>SUMIFS(BKE!$F:$F,BKE!$C:$C,'nguyen vat lieu kho'!$A:$A,BKE!$B:$B,'nguyen vat lieu kho'!AP$3)</f>
        <v>0</v>
      </c>
      <c r="AQ122" s="186">
        <f>SUMIFS(BKE!$F:$F,BKE!$C:$C,'nguyen vat lieu kho'!$A:$A,BKE!$B:$B,'nguyen vat lieu kho'!AQ$3)</f>
        <v>0</v>
      </c>
    </row>
    <row r="123" spans="1:43" s="120" customFormat="1" ht="25.5" customHeight="1">
      <c r="A123" s="6" t="s">
        <v>71</v>
      </c>
      <c r="B123" s="131" t="s">
        <v>72</v>
      </c>
      <c r="C123" s="124" t="s">
        <v>4</v>
      </c>
      <c r="D123" s="125">
        <f>VLOOKUP(A123,BKE!C552:H943,5,0)</f>
        <v>96000</v>
      </c>
      <c r="E123" s="130">
        <v>8</v>
      </c>
      <c r="F123" s="126">
        <f t="shared" si="9"/>
        <v>768000</v>
      </c>
      <c r="G123" s="127">
        <f t="shared" si="16"/>
        <v>10</v>
      </c>
      <c r="H123" s="128">
        <f t="shared" si="15"/>
        <v>960000</v>
      </c>
      <c r="I123" s="129">
        <f t="shared" si="11"/>
        <v>5.5</v>
      </c>
      <c r="J123" s="129">
        <f t="shared" si="12"/>
        <v>528000</v>
      </c>
      <c r="K123" s="130">
        <v>12.5</v>
      </c>
      <c r="L123" s="124">
        <f t="shared" si="10"/>
        <v>1200000</v>
      </c>
      <c r="M123" s="186">
        <f>SUMIFS(BKE!$F:$F,BKE!$C:$C,'nguyen vat lieu kho'!$A:$A,BKE!$B:$B,'nguyen vat lieu kho'!M$3)</f>
        <v>0</v>
      </c>
      <c r="N123" s="186">
        <f>SUMIFS(BKE!$F:$F,BKE!$C:$C,'nguyen vat lieu kho'!$A:$A,BKE!$B:$B,'nguyen vat lieu kho'!N$3)</f>
        <v>0</v>
      </c>
      <c r="O123" s="186">
        <f>SUMIFS(BKE!$F:$F,BKE!$C:$C,'nguyen vat lieu kho'!$A:$A,BKE!$B:$B,'nguyen vat lieu kho'!O$3)</f>
        <v>0</v>
      </c>
      <c r="P123" s="186">
        <f>SUMIFS(BKE!$F:$F,BKE!$C:$C,'nguyen vat lieu kho'!$A:$A,BKE!$B:$B,'nguyen vat lieu kho'!P$3)</f>
        <v>0</v>
      </c>
      <c r="Q123" s="186">
        <f>SUMIFS(BKE!$F:$F,BKE!$C:$C,'nguyen vat lieu kho'!$A:$A,BKE!$B:$B,'nguyen vat lieu kho'!Q$3)</f>
        <v>0</v>
      </c>
      <c r="R123" s="186">
        <f>SUMIFS(BKE!$F:$F,BKE!$C:$C,'nguyen vat lieu kho'!$A:$A,BKE!$B:$B,'nguyen vat lieu kho'!R$3)</f>
        <v>0</v>
      </c>
      <c r="S123" s="186">
        <f>SUMIFS(BKE!$F:$F,BKE!$C:$C,'nguyen vat lieu kho'!$A:$A,BKE!$B:$B,'nguyen vat lieu kho'!S$3)</f>
        <v>0</v>
      </c>
      <c r="T123" s="186">
        <f>SUMIFS(BKE!$F:$F,BKE!$C:$C,'nguyen vat lieu kho'!$A:$A,BKE!$B:$B,'nguyen vat lieu kho'!T$3)</f>
        <v>0</v>
      </c>
      <c r="U123" s="186">
        <f>SUMIFS(BKE!$F:$F,BKE!$C:$C,'nguyen vat lieu kho'!$A:$A,BKE!$B:$B,'nguyen vat lieu kho'!U$3)</f>
        <v>0</v>
      </c>
      <c r="V123" s="186">
        <f>SUMIFS(BKE!$F:$F,BKE!$C:$C,'nguyen vat lieu kho'!$A:$A,BKE!$B:$B,'nguyen vat lieu kho'!V$3)</f>
        <v>0</v>
      </c>
      <c r="W123" s="186">
        <f>SUMIFS(BKE!$F:$F,BKE!$C:$C,'nguyen vat lieu kho'!$A:$A,BKE!$B:$B,'nguyen vat lieu kho'!W$3)</f>
        <v>0</v>
      </c>
      <c r="X123" s="186">
        <f>SUMIFS(BKE!$F:$F,BKE!$C:$C,'nguyen vat lieu kho'!$A:$A,BKE!$B:$B,'nguyen vat lieu kho'!X$3)</f>
        <v>0</v>
      </c>
      <c r="Y123" s="186">
        <f>SUMIFS(BKE!$F:$F,BKE!$C:$C,'nguyen vat lieu kho'!$A:$A,BKE!$B:$B,'nguyen vat lieu kho'!Y$3)</f>
        <v>0</v>
      </c>
      <c r="Z123" s="186">
        <f>SUMIFS(BKE!$F:$F,BKE!$C:$C,'nguyen vat lieu kho'!$A:$A,BKE!$B:$B,'nguyen vat lieu kho'!Z$3)</f>
        <v>0</v>
      </c>
      <c r="AA123" s="186">
        <f>SUMIFS(BKE!$F:$F,BKE!$C:$C,'nguyen vat lieu kho'!$A:$A,BKE!$B:$B,'nguyen vat lieu kho'!AA$3)</f>
        <v>10</v>
      </c>
      <c r="AB123" s="186">
        <f>SUMIFS(BKE!$F:$F,BKE!$C:$C,'nguyen vat lieu kho'!$A:$A,BKE!$B:$B,'nguyen vat lieu kho'!AB$3)</f>
        <v>0</v>
      </c>
      <c r="AC123" s="186">
        <f>SUMIFS(BKE!$F:$F,BKE!$C:$C,'nguyen vat lieu kho'!$A:$A,BKE!$B:$B,'nguyen vat lieu kho'!AC$3)</f>
        <v>0</v>
      </c>
      <c r="AD123" s="186">
        <f>SUMIFS(BKE!$F:$F,BKE!$C:$C,'nguyen vat lieu kho'!$A:$A,BKE!$B:$B,'nguyen vat lieu kho'!AD$3)</f>
        <v>0</v>
      </c>
      <c r="AE123" s="186">
        <f>SUMIFS(BKE!$F:$F,BKE!$C:$C,'nguyen vat lieu kho'!$A:$A,BKE!$B:$B,'nguyen vat lieu kho'!AE$3)</f>
        <v>0</v>
      </c>
      <c r="AF123" s="186">
        <f>SUMIFS(BKE!$F:$F,BKE!$C:$C,'nguyen vat lieu kho'!$A:$A,BKE!$B:$B,'nguyen vat lieu kho'!AF$3)</f>
        <v>0</v>
      </c>
      <c r="AG123" s="186">
        <f>SUMIFS(BKE!$F:$F,BKE!$C:$C,'nguyen vat lieu kho'!$A:$A,BKE!$B:$B,'nguyen vat lieu kho'!AG$3)</f>
        <v>0</v>
      </c>
      <c r="AH123" s="186">
        <f>SUMIFS(BKE!$F:$F,BKE!$C:$C,'nguyen vat lieu kho'!$A:$A,BKE!$B:$B,'nguyen vat lieu kho'!AH$3)</f>
        <v>0</v>
      </c>
      <c r="AI123" s="186">
        <f>SUMIFS(BKE!$F:$F,BKE!$C:$C,'nguyen vat lieu kho'!$A:$A,BKE!$B:$B,'nguyen vat lieu kho'!AI$3)</f>
        <v>0</v>
      </c>
      <c r="AJ123" s="186">
        <f>SUMIFS(BKE!$F:$F,BKE!$C:$C,'nguyen vat lieu kho'!$A:$A,BKE!$B:$B,'nguyen vat lieu kho'!AJ$3)</f>
        <v>0</v>
      </c>
      <c r="AK123" s="186">
        <f>SUMIFS(BKE!$F:$F,BKE!$C:$C,'nguyen vat lieu kho'!$A:$A,BKE!$B:$B,'nguyen vat lieu kho'!AK$3)</f>
        <v>0</v>
      </c>
      <c r="AL123" s="186">
        <f>SUMIFS(BKE!$F:$F,BKE!$C:$C,'nguyen vat lieu kho'!$A:$A,BKE!$B:$B,'nguyen vat lieu kho'!AL$3)</f>
        <v>0</v>
      </c>
      <c r="AM123" s="186">
        <f>SUMIFS(BKE!$F:$F,BKE!$C:$C,'nguyen vat lieu kho'!$A:$A,BKE!$B:$B,'nguyen vat lieu kho'!AM$3)</f>
        <v>0</v>
      </c>
      <c r="AN123" s="186">
        <f>SUMIFS(BKE!$F:$F,BKE!$C:$C,'nguyen vat lieu kho'!$A:$A,BKE!$B:$B,'nguyen vat lieu kho'!AN$3)</f>
        <v>0</v>
      </c>
      <c r="AO123" s="186">
        <f>SUMIFS(BKE!$F:$F,BKE!$C:$C,'nguyen vat lieu kho'!$A:$A,BKE!$B:$B,'nguyen vat lieu kho'!AO$3)</f>
        <v>0</v>
      </c>
      <c r="AP123" s="186">
        <f>SUMIFS(BKE!$F:$F,BKE!$C:$C,'nguyen vat lieu kho'!$A:$A,BKE!$B:$B,'nguyen vat lieu kho'!AP$3)</f>
        <v>0</v>
      </c>
      <c r="AQ123" s="186">
        <f>SUMIFS(BKE!$F:$F,BKE!$C:$C,'nguyen vat lieu kho'!$A:$A,BKE!$B:$B,'nguyen vat lieu kho'!AQ$3)</f>
        <v>0</v>
      </c>
    </row>
    <row r="124" spans="1:43" s="120" customFormat="1" ht="25.5" customHeight="1">
      <c r="A124" s="6" t="s">
        <v>49</v>
      </c>
      <c r="B124" s="131" t="s">
        <v>754</v>
      </c>
      <c r="C124" s="124" t="s">
        <v>4</v>
      </c>
      <c r="D124" s="125">
        <f>VLOOKUP(A124,BKE!C553:H944,5,0)</f>
        <v>92000</v>
      </c>
      <c r="E124" s="130">
        <v>2</v>
      </c>
      <c r="F124" s="126">
        <f t="shared" si="9"/>
        <v>184000</v>
      </c>
      <c r="G124" s="127">
        <f t="shared" si="16"/>
        <v>1</v>
      </c>
      <c r="H124" s="128">
        <f t="shared" si="15"/>
        <v>92000</v>
      </c>
      <c r="I124" s="129">
        <f t="shared" si="11"/>
        <v>0.5</v>
      </c>
      <c r="J124" s="129">
        <f t="shared" si="12"/>
        <v>46000</v>
      </c>
      <c r="K124" s="130">
        <v>2.5</v>
      </c>
      <c r="L124" s="124">
        <f t="shared" si="10"/>
        <v>230000</v>
      </c>
      <c r="M124" s="186">
        <f>SUMIFS(BKE!$F:$F,BKE!$C:$C,'nguyen vat lieu kho'!$A:$A,BKE!$B:$B,'nguyen vat lieu kho'!M$3)</f>
        <v>0</v>
      </c>
      <c r="N124" s="186">
        <f>SUMIFS(BKE!$F:$F,BKE!$C:$C,'nguyen vat lieu kho'!$A:$A,BKE!$B:$B,'nguyen vat lieu kho'!N$3)</f>
        <v>0</v>
      </c>
      <c r="O124" s="186">
        <f>SUMIFS(BKE!$F:$F,BKE!$C:$C,'nguyen vat lieu kho'!$A:$A,BKE!$B:$B,'nguyen vat lieu kho'!O$3)</f>
        <v>0</v>
      </c>
      <c r="P124" s="186">
        <f>SUMIFS(BKE!$F:$F,BKE!$C:$C,'nguyen vat lieu kho'!$A:$A,BKE!$B:$B,'nguyen vat lieu kho'!P$3)</f>
        <v>0</v>
      </c>
      <c r="Q124" s="186">
        <f>SUMIFS(BKE!$F:$F,BKE!$C:$C,'nguyen vat lieu kho'!$A:$A,BKE!$B:$B,'nguyen vat lieu kho'!Q$3)</f>
        <v>0</v>
      </c>
      <c r="R124" s="186">
        <f>SUMIFS(BKE!$F:$F,BKE!$C:$C,'nguyen vat lieu kho'!$A:$A,BKE!$B:$B,'nguyen vat lieu kho'!R$3)</f>
        <v>0</v>
      </c>
      <c r="S124" s="186">
        <f>SUMIFS(BKE!$F:$F,BKE!$C:$C,'nguyen vat lieu kho'!$A:$A,BKE!$B:$B,'nguyen vat lieu kho'!S$3)</f>
        <v>0</v>
      </c>
      <c r="T124" s="186">
        <f>SUMIFS(BKE!$F:$F,BKE!$C:$C,'nguyen vat lieu kho'!$A:$A,BKE!$B:$B,'nguyen vat lieu kho'!T$3)</f>
        <v>0</v>
      </c>
      <c r="U124" s="186">
        <f>SUMIFS(BKE!$F:$F,BKE!$C:$C,'nguyen vat lieu kho'!$A:$A,BKE!$B:$B,'nguyen vat lieu kho'!U$3)</f>
        <v>0</v>
      </c>
      <c r="V124" s="186">
        <f>SUMIFS(BKE!$F:$F,BKE!$C:$C,'nguyen vat lieu kho'!$A:$A,BKE!$B:$B,'nguyen vat lieu kho'!V$3)</f>
        <v>0</v>
      </c>
      <c r="W124" s="186">
        <f>SUMIFS(BKE!$F:$F,BKE!$C:$C,'nguyen vat lieu kho'!$A:$A,BKE!$B:$B,'nguyen vat lieu kho'!W$3)</f>
        <v>0</v>
      </c>
      <c r="X124" s="186">
        <f>SUMIFS(BKE!$F:$F,BKE!$C:$C,'nguyen vat lieu kho'!$A:$A,BKE!$B:$B,'nguyen vat lieu kho'!X$3)</f>
        <v>0</v>
      </c>
      <c r="Y124" s="186">
        <f>SUMIFS(BKE!$F:$F,BKE!$C:$C,'nguyen vat lieu kho'!$A:$A,BKE!$B:$B,'nguyen vat lieu kho'!Y$3)</f>
        <v>0</v>
      </c>
      <c r="Z124" s="186">
        <f>SUMIFS(BKE!$F:$F,BKE!$C:$C,'nguyen vat lieu kho'!$A:$A,BKE!$B:$B,'nguyen vat lieu kho'!Z$3)</f>
        <v>0</v>
      </c>
      <c r="AA124" s="186">
        <f>SUMIFS(BKE!$F:$F,BKE!$C:$C,'nguyen vat lieu kho'!$A:$A,BKE!$B:$B,'nguyen vat lieu kho'!AA$3)</f>
        <v>0</v>
      </c>
      <c r="AB124" s="186">
        <f>SUMIFS(BKE!$F:$F,BKE!$C:$C,'nguyen vat lieu kho'!$A:$A,BKE!$B:$B,'nguyen vat lieu kho'!AB$3)</f>
        <v>0</v>
      </c>
      <c r="AC124" s="186">
        <f>SUMIFS(BKE!$F:$F,BKE!$C:$C,'nguyen vat lieu kho'!$A:$A,BKE!$B:$B,'nguyen vat lieu kho'!AC$3)</f>
        <v>0</v>
      </c>
      <c r="AD124" s="186">
        <f>SUMIFS(BKE!$F:$F,BKE!$C:$C,'nguyen vat lieu kho'!$A:$A,BKE!$B:$B,'nguyen vat lieu kho'!AD$3)</f>
        <v>0</v>
      </c>
      <c r="AE124" s="186">
        <f>SUMIFS(BKE!$F:$F,BKE!$C:$C,'nguyen vat lieu kho'!$A:$A,BKE!$B:$B,'nguyen vat lieu kho'!AE$3)</f>
        <v>0</v>
      </c>
      <c r="AF124" s="186">
        <f>SUMIFS(BKE!$F:$F,BKE!$C:$C,'nguyen vat lieu kho'!$A:$A,BKE!$B:$B,'nguyen vat lieu kho'!AF$3)</f>
        <v>0</v>
      </c>
      <c r="AG124" s="186">
        <f>SUMIFS(BKE!$F:$F,BKE!$C:$C,'nguyen vat lieu kho'!$A:$A,BKE!$B:$B,'nguyen vat lieu kho'!AG$3)</f>
        <v>0</v>
      </c>
      <c r="AH124" s="186">
        <f>SUMIFS(BKE!$F:$F,BKE!$C:$C,'nguyen vat lieu kho'!$A:$A,BKE!$B:$B,'nguyen vat lieu kho'!AH$3)</f>
        <v>1</v>
      </c>
      <c r="AI124" s="186">
        <f>SUMIFS(BKE!$F:$F,BKE!$C:$C,'nguyen vat lieu kho'!$A:$A,BKE!$B:$B,'nguyen vat lieu kho'!AI$3)</f>
        <v>0</v>
      </c>
      <c r="AJ124" s="186">
        <f>SUMIFS(BKE!$F:$F,BKE!$C:$C,'nguyen vat lieu kho'!$A:$A,BKE!$B:$B,'nguyen vat lieu kho'!AJ$3)</f>
        <v>0</v>
      </c>
      <c r="AK124" s="186">
        <f>SUMIFS(BKE!$F:$F,BKE!$C:$C,'nguyen vat lieu kho'!$A:$A,BKE!$B:$B,'nguyen vat lieu kho'!AK$3)</f>
        <v>0</v>
      </c>
      <c r="AL124" s="186">
        <f>SUMIFS(BKE!$F:$F,BKE!$C:$C,'nguyen vat lieu kho'!$A:$A,BKE!$B:$B,'nguyen vat lieu kho'!AL$3)</f>
        <v>0</v>
      </c>
      <c r="AM124" s="186">
        <f>SUMIFS(BKE!$F:$F,BKE!$C:$C,'nguyen vat lieu kho'!$A:$A,BKE!$B:$B,'nguyen vat lieu kho'!AM$3)</f>
        <v>0</v>
      </c>
      <c r="AN124" s="186">
        <f>SUMIFS(BKE!$F:$F,BKE!$C:$C,'nguyen vat lieu kho'!$A:$A,BKE!$B:$B,'nguyen vat lieu kho'!AN$3)</f>
        <v>0</v>
      </c>
      <c r="AO124" s="186">
        <f>SUMIFS(BKE!$F:$F,BKE!$C:$C,'nguyen vat lieu kho'!$A:$A,BKE!$B:$B,'nguyen vat lieu kho'!AO$3)</f>
        <v>0</v>
      </c>
      <c r="AP124" s="186">
        <f>SUMIFS(BKE!$F:$F,BKE!$C:$C,'nguyen vat lieu kho'!$A:$A,BKE!$B:$B,'nguyen vat lieu kho'!AP$3)</f>
        <v>0</v>
      </c>
      <c r="AQ124" s="186">
        <f>SUMIFS(BKE!$F:$F,BKE!$C:$C,'nguyen vat lieu kho'!$A:$A,BKE!$B:$B,'nguyen vat lieu kho'!AQ$3)</f>
        <v>0</v>
      </c>
    </row>
    <row r="125" spans="1:43" s="120" customFormat="1" ht="25.5" customHeight="1">
      <c r="A125" s="6" t="s">
        <v>57</v>
      </c>
      <c r="B125" s="131" t="s">
        <v>58</v>
      </c>
      <c r="C125" s="124" t="s">
        <v>4</v>
      </c>
      <c r="D125" s="125">
        <v>53545</v>
      </c>
      <c r="E125" s="130">
        <v>1</v>
      </c>
      <c r="F125" s="126">
        <f t="shared" si="9"/>
        <v>53545</v>
      </c>
      <c r="G125" s="127">
        <f t="shared" si="16"/>
        <v>0</v>
      </c>
      <c r="H125" s="128">
        <f t="shared" si="15"/>
        <v>0</v>
      </c>
      <c r="I125" s="129">
        <f t="shared" si="11"/>
        <v>0</v>
      </c>
      <c r="J125" s="129">
        <f t="shared" si="12"/>
        <v>0</v>
      </c>
      <c r="K125" s="130">
        <v>1</v>
      </c>
      <c r="L125" s="124">
        <f t="shared" si="10"/>
        <v>53545</v>
      </c>
      <c r="M125" s="186">
        <f>SUMIFS(BKE!$F:$F,BKE!$C:$C,'nguyen vat lieu kho'!$A:$A,BKE!$B:$B,'nguyen vat lieu kho'!M$3)</f>
        <v>0</v>
      </c>
      <c r="N125" s="186">
        <f>SUMIFS(BKE!$F:$F,BKE!$C:$C,'nguyen vat lieu kho'!$A:$A,BKE!$B:$B,'nguyen vat lieu kho'!N$3)</f>
        <v>0</v>
      </c>
      <c r="O125" s="186">
        <f>SUMIFS(BKE!$F:$F,BKE!$C:$C,'nguyen vat lieu kho'!$A:$A,BKE!$B:$B,'nguyen vat lieu kho'!O$3)</f>
        <v>0</v>
      </c>
      <c r="P125" s="186">
        <f>SUMIFS(BKE!$F:$F,BKE!$C:$C,'nguyen vat lieu kho'!$A:$A,BKE!$B:$B,'nguyen vat lieu kho'!P$3)</f>
        <v>0</v>
      </c>
      <c r="Q125" s="186">
        <f>SUMIFS(BKE!$F:$F,BKE!$C:$C,'nguyen vat lieu kho'!$A:$A,BKE!$B:$B,'nguyen vat lieu kho'!Q$3)</f>
        <v>0</v>
      </c>
      <c r="R125" s="186">
        <f>SUMIFS(BKE!$F:$F,BKE!$C:$C,'nguyen vat lieu kho'!$A:$A,BKE!$B:$B,'nguyen vat lieu kho'!R$3)</f>
        <v>0</v>
      </c>
      <c r="S125" s="186">
        <f>SUMIFS(BKE!$F:$F,BKE!$C:$C,'nguyen vat lieu kho'!$A:$A,BKE!$B:$B,'nguyen vat lieu kho'!S$3)</f>
        <v>0</v>
      </c>
      <c r="T125" s="186">
        <f>SUMIFS(BKE!$F:$F,BKE!$C:$C,'nguyen vat lieu kho'!$A:$A,BKE!$B:$B,'nguyen vat lieu kho'!T$3)</f>
        <v>0</v>
      </c>
      <c r="U125" s="186">
        <f>SUMIFS(BKE!$F:$F,BKE!$C:$C,'nguyen vat lieu kho'!$A:$A,BKE!$B:$B,'nguyen vat lieu kho'!U$3)</f>
        <v>0</v>
      </c>
      <c r="V125" s="186">
        <f>SUMIFS(BKE!$F:$F,BKE!$C:$C,'nguyen vat lieu kho'!$A:$A,BKE!$B:$B,'nguyen vat lieu kho'!V$3)</f>
        <v>0</v>
      </c>
      <c r="W125" s="186">
        <f>SUMIFS(BKE!$F:$F,BKE!$C:$C,'nguyen vat lieu kho'!$A:$A,BKE!$B:$B,'nguyen vat lieu kho'!W$3)</f>
        <v>0</v>
      </c>
      <c r="X125" s="186">
        <f>SUMIFS(BKE!$F:$F,BKE!$C:$C,'nguyen vat lieu kho'!$A:$A,BKE!$B:$B,'nguyen vat lieu kho'!X$3)</f>
        <v>0</v>
      </c>
      <c r="Y125" s="186">
        <f>SUMIFS(BKE!$F:$F,BKE!$C:$C,'nguyen vat lieu kho'!$A:$A,BKE!$B:$B,'nguyen vat lieu kho'!Y$3)</f>
        <v>0</v>
      </c>
      <c r="Z125" s="186">
        <f>SUMIFS(BKE!$F:$F,BKE!$C:$C,'nguyen vat lieu kho'!$A:$A,BKE!$B:$B,'nguyen vat lieu kho'!Z$3)</f>
        <v>0</v>
      </c>
      <c r="AA125" s="186">
        <f>SUMIFS(BKE!$F:$F,BKE!$C:$C,'nguyen vat lieu kho'!$A:$A,BKE!$B:$B,'nguyen vat lieu kho'!AA$3)</f>
        <v>0</v>
      </c>
      <c r="AB125" s="186">
        <f>SUMIFS(BKE!$F:$F,BKE!$C:$C,'nguyen vat lieu kho'!$A:$A,BKE!$B:$B,'nguyen vat lieu kho'!AB$3)</f>
        <v>0</v>
      </c>
      <c r="AC125" s="186">
        <f>SUMIFS(BKE!$F:$F,BKE!$C:$C,'nguyen vat lieu kho'!$A:$A,BKE!$B:$B,'nguyen vat lieu kho'!AC$3)</f>
        <v>0</v>
      </c>
      <c r="AD125" s="186">
        <f>SUMIFS(BKE!$F:$F,BKE!$C:$C,'nguyen vat lieu kho'!$A:$A,BKE!$B:$B,'nguyen vat lieu kho'!AD$3)</f>
        <v>0</v>
      </c>
      <c r="AE125" s="186">
        <f>SUMIFS(BKE!$F:$F,BKE!$C:$C,'nguyen vat lieu kho'!$A:$A,BKE!$B:$B,'nguyen vat lieu kho'!AE$3)</f>
        <v>0</v>
      </c>
      <c r="AF125" s="186">
        <f>SUMIFS(BKE!$F:$F,BKE!$C:$C,'nguyen vat lieu kho'!$A:$A,BKE!$B:$B,'nguyen vat lieu kho'!AF$3)</f>
        <v>0</v>
      </c>
      <c r="AG125" s="186">
        <f>SUMIFS(BKE!$F:$F,BKE!$C:$C,'nguyen vat lieu kho'!$A:$A,BKE!$B:$B,'nguyen vat lieu kho'!AG$3)</f>
        <v>0</v>
      </c>
      <c r="AH125" s="186">
        <f>SUMIFS(BKE!$F:$F,BKE!$C:$C,'nguyen vat lieu kho'!$A:$A,BKE!$B:$B,'nguyen vat lieu kho'!AH$3)</f>
        <v>0</v>
      </c>
      <c r="AI125" s="186">
        <f>SUMIFS(BKE!$F:$F,BKE!$C:$C,'nguyen vat lieu kho'!$A:$A,BKE!$B:$B,'nguyen vat lieu kho'!AI$3)</f>
        <v>0</v>
      </c>
      <c r="AJ125" s="186">
        <f>SUMIFS(BKE!$F:$F,BKE!$C:$C,'nguyen vat lieu kho'!$A:$A,BKE!$B:$B,'nguyen vat lieu kho'!AJ$3)</f>
        <v>0</v>
      </c>
      <c r="AK125" s="186">
        <f>SUMIFS(BKE!$F:$F,BKE!$C:$C,'nguyen vat lieu kho'!$A:$A,BKE!$B:$B,'nguyen vat lieu kho'!AK$3)</f>
        <v>0</v>
      </c>
      <c r="AL125" s="186">
        <f>SUMIFS(BKE!$F:$F,BKE!$C:$C,'nguyen vat lieu kho'!$A:$A,BKE!$B:$B,'nguyen vat lieu kho'!AL$3)</f>
        <v>0</v>
      </c>
      <c r="AM125" s="186">
        <f>SUMIFS(BKE!$F:$F,BKE!$C:$C,'nguyen vat lieu kho'!$A:$A,BKE!$B:$B,'nguyen vat lieu kho'!AM$3)</f>
        <v>0</v>
      </c>
      <c r="AN125" s="186">
        <f>SUMIFS(BKE!$F:$F,BKE!$C:$C,'nguyen vat lieu kho'!$A:$A,BKE!$B:$B,'nguyen vat lieu kho'!AN$3)</f>
        <v>0</v>
      </c>
      <c r="AO125" s="186">
        <f>SUMIFS(BKE!$F:$F,BKE!$C:$C,'nguyen vat lieu kho'!$A:$A,BKE!$B:$B,'nguyen vat lieu kho'!AO$3)</f>
        <v>0</v>
      </c>
      <c r="AP125" s="186">
        <f>SUMIFS(BKE!$F:$F,BKE!$C:$C,'nguyen vat lieu kho'!$A:$A,BKE!$B:$B,'nguyen vat lieu kho'!AP$3)</f>
        <v>0</v>
      </c>
      <c r="AQ125" s="186">
        <f>SUMIFS(BKE!$F:$F,BKE!$C:$C,'nguyen vat lieu kho'!$A:$A,BKE!$B:$B,'nguyen vat lieu kho'!AQ$3)</f>
        <v>0</v>
      </c>
    </row>
    <row r="126" spans="1:43" s="120" customFormat="1" ht="25.5" customHeight="1">
      <c r="A126" s="9" t="s">
        <v>825</v>
      </c>
      <c r="B126" s="9" t="s">
        <v>175</v>
      </c>
      <c r="C126" s="9" t="s">
        <v>4</v>
      </c>
      <c r="D126" s="125">
        <v>155454</v>
      </c>
      <c r="E126" s="130">
        <v>4.5</v>
      </c>
      <c r="F126" s="126">
        <f t="shared" si="9"/>
        <v>699543</v>
      </c>
      <c r="G126" s="127">
        <f t="shared" si="16"/>
        <v>0</v>
      </c>
      <c r="H126" s="128">
        <f t="shared" si="15"/>
        <v>0</v>
      </c>
      <c r="I126" s="129">
        <f t="shared" si="11"/>
        <v>0.5</v>
      </c>
      <c r="J126" s="129">
        <f t="shared" si="12"/>
        <v>77727</v>
      </c>
      <c r="K126" s="130">
        <v>4</v>
      </c>
      <c r="L126" s="124">
        <f t="shared" si="10"/>
        <v>621816</v>
      </c>
      <c r="M126" s="186">
        <f>SUMIFS(BKE!$F:$F,BKE!$C:$C,'nguyen vat lieu kho'!$A:$A,BKE!$B:$B,'nguyen vat lieu kho'!M$3)</f>
        <v>0</v>
      </c>
      <c r="N126" s="186">
        <f>SUMIFS(BKE!$F:$F,BKE!$C:$C,'nguyen vat lieu kho'!$A:$A,BKE!$B:$B,'nguyen vat lieu kho'!N$3)</f>
        <v>0</v>
      </c>
      <c r="O126" s="186">
        <f>SUMIFS(BKE!$F:$F,BKE!$C:$C,'nguyen vat lieu kho'!$A:$A,BKE!$B:$B,'nguyen vat lieu kho'!O$3)</f>
        <v>0</v>
      </c>
      <c r="P126" s="186">
        <f>SUMIFS(BKE!$F:$F,BKE!$C:$C,'nguyen vat lieu kho'!$A:$A,BKE!$B:$B,'nguyen vat lieu kho'!P$3)</f>
        <v>0</v>
      </c>
      <c r="Q126" s="186">
        <f>SUMIFS(BKE!$F:$F,BKE!$C:$C,'nguyen vat lieu kho'!$A:$A,BKE!$B:$B,'nguyen vat lieu kho'!Q$3)</f>
        <v>0</v>
      </c>
      <c r="R126" s="186">
        <f>SUMIFS(BKE!$F:$F,BKE!$C:$C,'nguyen vat lieu kho'!$A:$A,BKE!$B:$B,'nguyen vat lieu kho'!R$3)</f>
        <v>0</v>
      </c>
      <c r="S126" s="186">
        <f>SUMIFS(BKE!$F:$F,BKE!$C:$C,'nguyen vat lieu kho'!$A:$A,BKE!$B:$B,'nguyen vat lieu kho'!S$3)</f>
        <v>0</v>
      </c>
      <c r="T126" s="186">
        <f>SUMIFS(BKE!$F:$F,BKE!$C:$C,'nguyen vat lieu kho'!$A:$A,BKE!$B:$B,'nguyen vat lieu kho'!T$3)</f>
        <v>0</v>
      </c>
      <c r="U126" s="186">
        <f>SUMIFS(BKE!$F:$F,BKE!$C:$C,'nguyen vat lieu kho'!$A:$A,BKE!$B:$B,'nguyen vat lieu kho'!U$3)</f>
        <v>0</v>
      </c>
      <c r="V126" s="186">
        <f>SUMIFS(BKE!$F:$F,BKE!$C:$C,'nguyen vat lieu kho'!$A:$A,BKE!$B:$B,'nguyen vat lieu kho'!V$3)</f>
        <v>0</v>
      </c>
      <c r="W126" s="186">
        <f>SUMIFS(BKE!$F:$F,BKE!$C:$C,'nguyen vat lieu kho'!$A:$A,BKE!$B:$B,'nguyen vat lieu kho'!W$3)</f>
        <v>0</v>
      </c>
      <c r="X126" s="186">
        <f>SUMIFS(BKE!$F:$F,BKE!$C:$C,'nguyen vat lieu kho'!$A:$A,BKE!$B:$B,'nguyen vat lieu kho'!X$3)</f>
        <v>0</v>
      </c>
      <c r="Y126" s="186">
        <f>SUMIFS(BKE!$F:$F,BKE!$C:$C,'nguyen vat lieu kho'!$A:$A,BKE!$B:$B,'nguyen vat lieu kho'!Y$3)</f>
        <v>0</v>
      </c>
      <c r="Z126" s="186">
        <f>SUMIFS(BKE!$F:$F,BKE!$C:$C,'nguyen vat lieu kho'!$A:$A,BKE!$B:$B,'nguyen vat lieu kho'!Z$3)</f>
        <v>0</v>
      </c>
      <c r="AA126" s="186">
        <f>SUMIFS(BKE!$F:$F,BKE!$C:$C,'nguyen vat lieu kho'!$A:$A,BKE!$B:$B,'nguyen vat lieu kho'!AA$3)</f>
        <v>0</v>
      </c>
      <c r="AB126" s="186">
        <f>SUMIFS(BKE!$F:$F,BKE!$C:$C,'nguyen vat lieu kho'!$A:$A,BKE!$B:$B,'nguyen vat lieu kho'!AB$3)</f>
        <v>0</v>
      </c>
      <c r="AC126" s="186">
        <f>SUMIFS(BKE!$F:$F,BKE!$C:$C,'nguyen vat lieu kho'!$A:$A,BKE!$B:$B,'nguyen vat lieu kho'!AC$3)</f>
        <v>0</v>
      </c>
      <c r="AD126" s="186">
        <f>SUMIFS(BKE!$F:$F,BKE!$C:$C,'nguyen vat lieu kho'!$A:$A,BKE!$B:$B,'nguyen vat lieu kho'!AD$3)</f>
        <v>0</v>
      </c>
      <c r="AE126" s="186">
        <f>SUMIFS(BKE!$F:$F,BKE!$C:$C,'nguyen vat lieu kho'!$A:$A,BKE!$B:$B,'nguyen vat lieu kho'!AE$3)</f>
        <v>0</v>
      </c>
      <c r="AF126" s="186">
        <f>SUMIFS(BKE!$F:$F,BKE!$C:$C,'nguyen vat lieu kho'!$A:$A,BKE!$B:$B,'nguyen vat lieu kho'!AF$3)</f>
        <v>0</v>
      </c>
      <c r="AG126" s="186">
        <f>SUMIFS(BKE!$F:$F,BKE!$C:$C,'nguyen vat lieu kho'!$A:$A,BKE!$B:$B,'nguyen vat lieu kho'!AG$3)</f>
        <v>0</v>
      </c>
      <c r="AH126" s="186">
        <f>SUMIFS(BKE!$F:$F,BKE!$C:$C,'nguyen vat lieu kho'!$A:$A,BKE!$B:$B,'nguyen vat lieu kho'!AH$3)</f>
        <v>0</v>
      </c>
      <c r="AI126" s="186">
        <f>SUMIFS(BKE!$F:$F,BKE!$C:$C,'nguyen vat lieu kho'!$A:$A,BKE!$B:$B,'nguyen vat lieu kho'!AI$3)</f>
        <v>0</v>
      </c>
      <c r="AJ126" s="186">
        <f>SUMIFS(BKE!$F:$F,BKE!$C:$C,'nguyen vat lieu kho'!$A:$A,BKE!$B:$B,'nguyen vat lieu kho'!AJ$3)</f>
        <v>0</v>
      </c>
      <c r="AK126" s="186">
        <f>SUMIFS(BKE!$F:$F,BKE!$C:$C,'nguyen vat lieu kho'!$A:$A,BKE!$B:$B,'nguyen vat lieu kho'!AK$3)</f>
        <v>0</v>
      </c>
      <c r="AL126" s="186">
        <f>SUMIFS(BKE!$F:$F,BKE!$C:$C,'nguyen vat lieu kho'!$A:$A,BKE!$B:$B,'nguyen vat lieu kho'!AL$3)</f>
        <v>0</v>
      </c>
      <c r="AM126" s="186">
        <f>SUMIFS(BKE!$F:$F,BKE!$C:$C,'nguyen vat lieu kho'!$A:$A,BKE!$B:$B,'nguyen vat lieu kho'!AM$3)</f>
        <v>0</v>
      </c>
      <c r="AN126" s="186">
        <f>SUMIFS(BKE!$F:$F,BKE!$C:$C,'nguyen vat lieu kho'!$A:$A,BKE!$B:$B,'nguyen vat lieu kho'!AN$3)</f>
        <v>0</v>
      </c>
      <c r="AO126" s="186">
        <f>SUMIFS(BKE!$F:$F,BKE!$C:$C,'nguyen vat lieu kho'!$A:$A,BKE!$B:$B,'nguyen vat lieu kho'!AO$3)</f>
        <v>0</v>
      </c>
      <c r="AP126" s="186">
        <f>SUMIFS(BKE!$F:$F,BKE!$C:$C,'nguyen vat lieu kho'!$A:$A,BKE!$B:$B,'nguyen vat lieu kho'!AP$3)</f>
        <v>0</v>
      </c>
      <c r="AQ126" s="186">
        <f>SUMIFS(BKE!$F:$F,BKE!$C:$C,'nguyen vat lieu kho'!$A:$A,BKE!$B:$B,'nguyen vat lieu kho'!AQ$3)</f>
        <v>0</v>
      </c>
    </row>
    <row r="127" spans="1:43" s="120" customFormat="1" ht="25.5" customHeight="1">
      <c r="A127" s="6" t="s">
        <v>123</v>
      </c>
      <c r="B127" s="131" t="s">
        <v>124</v>
      </c>
      <c r="C127" s="124" t="s">
        <v>4</v>
      </c>
      <c r="D127" s="125">
        <f>VLOOKUP(A127,BKE!C556:H947,5,0)</f>
        <v>80593.600000000006</v>
      </c>
      <c r="E127" s="130">
        <v>5</v>
      </c>
      <c r="F127" s="126">
        <f t="shared" si="9"/>
        <v>402968</v>
      </c>
      <c r="G127" s="127">
        <f t="shared" si="16"/>
        <v>25</v>
      </c>
      <c r="H127" s="128">
        <f t="shared" si="15"/>
        <v>2014840.0000000002</v>
      </c>
      <c r="I127" s="129">
        <f t="shared" si="11"/>
        <v>11</v>
      </c>
      <c r="J127" s="129">
        <f t="shared" si="12"/>
        <v>886529.59999999986</v>
      </c>
      <c r="K127" s="130">
        <v>19</v>
      </c>
      <c r="L127" s="124">
        <f t="shared" si="10"/>
        <v>1531278.4000000001</v>
      </c>
      <c r="M127" s="186">
        <f>SUMIFS(BKE!$F:$F,BKE!$C:$C,'nguyen vat lieu kho'!$A:$A,BKE!$B:$B,'nguyen vat lieu kho'!M$3)</f>
        <v>5</v>
      </c>
      <c r="N127" s="186">
        <f>SUMIFS(BKE!$F:$F,BKE!$C:$C,'nguyen vat lieu kho'!$A:$A,BKE!$B:$B,'nguyen vat lieu kho'!N$3)</f>
        <v>0</v>
      </c>
      <c r="O127" s="186">
        <f>SUMIFS(BKE!$F:$F,BKE!$C:$C,'nguyen vat lieu kho'!$A:$A,BKE!$B:$B,'nguyen vat lieu kho'!O$3)</f>
        <v>0</v>
      </c>
      <c r="P127" s="186">
        <f>SUMIFS(BKE!$F:$F,BKE!$C:$C,'nguyen vat lieu kho'!$A:$A,BKE!$B:$B,'nguyen vat lieu kho'!P$3)</f>
        <v>0</v>
      </c>
      <c r="Q127" s="186">
        <f>SUMIFS(BKE!$F:$F,BKE!$C:$C,'nguyen vat lieu kho'!$A:$A,BKE!$B:$B,'nguyen vat lieu kho'!Q$3)</f>
        <v>0</v>
      </c>
      <c r="R127" s="186">
        <f>SUMIFS(BKE!$F:$F,BKE!$C:$C,'nguyen vat lieu kho'!$A:$A,BKE!$B:$B,'nguyen vat lieu kho'!R$3)</f>
        <v>0</v>
      </c>
      <c r="S127" s="186">
        <f>SUMIFS(BKE!$F:$F,BKE!$C:$C,'nguyen vat lieu kho'!$A:$A,BKE!$B:$B,'nguyen vat lieu kho'!S$3)</f>
        <v>0</v>
      </c>
      <c r="T127" s="186">
        <f>SUMIFS(BKE!$F:$F,BKE!$C:$C,'nguyen vat lieu kho'!$A:$A,BKE!$B:$B,'nguyen vat lieu kho'!T$3)</f>
        <v>5</v>
      </c>
      <c r="U127" s="186">
        <f>SUMIFS(BKE!$F:$F,BKE!$C:$C,'nguyen vat lieu kho'!$A:$A,BKE!$B:$B,'nguyen vat lieu kho'!U$3)</f>
        <v>0</v>
      </c>
      <c r="V127" s="186">
        <f>SUMIFS(BKE!$F:$F,BKE!$C:$C,'nguyen vat lieu kho'!$A:$A,BKE!$B:$B,'nguyen vat lieu kho'!V$3)</f>
        <v>0</v>
      </c>
      <c r="W127" s="186">
        <f>SUMIFS(BKE!$F:$F,BKE!$C:$C,'nguyen vat lieu kho'!$A:$A,BKE!$B:$B,'nguyen vat lieu kho'!W$3)</f>
        <v>0</v>
      </c>
      <c r="X127" s="186">
        <f>SUMIFS(BKE!$F:$F,BKE!$C:$C,'nguyen vat lieu kho'!$A:$A,BKE!$B:$B,'nguyen vat lieu kho'!X$3)</f>
        <v>0</v>
      </c>
      <c r="Y127" s="186">
        <f>SUMIFS(BKE!$F:$F,BKE!$C:$C,'nguyen vat lieu kho'!$A:$A,BKE!$B:$B,'nguyen vat lieu kho'!Y$3)</f>
        <v>0</v>
      </c>
      <c r="Z127" s="186">
        <f>SUMIFS(BKE!$F:$F,BKE!$C:$C,'nguyen vat lieu kho'!$A:$A,BKE!$B:$B,'nguyen vat lieu kho'!Z$3)</f>
        <v>0</v>
      </c>
      <c r="AA127" s="186">
        <f>SUMIFS(BKE!$F:$F,BKE!$C:$C,'nguyen vat lieu kho'!$A:$A,BKE!$B:$B,'nguyen vat lieu kho'!AA$3)</f>
        <v>5</v>
      </c>
      <c r="AB127" s="186">
        <f>SUMIFS(BKE!$F:$F,BKE!$C:$C,'nguyen vat lieu kho'!$A:$A,BKE!$B:$B,'nguyen vat lieu kho'!AB$3)</f>
        <v>0</v>
      </c>
      <c r="AC127" s="186">
        <f>SUMIFS(BKE!$F:$F,BKE!$C:$C,'nguyen vat lieu kho'!$A:$A,BKE!$B:$B,'nguyen vat lieu kho'!AC$3)</f>
        <v>0</v>
      </c>
      <c r="AD127" s="186">
        <f>SUMIFS(BKE!$F:$F,BKE!$C:$C,'nguyen vat lieu kho'!$A:$A,BKE!$B:$B,'nguyen vat lieu kho'!AD$3)</f>
        <v>0</v>
      </c>
      <c r="AE127" s="186">
        <f>SUMIFS(BKE!$F:$F,BKE!$C:$C,'nguyen vat lieu kho'!$A:$A,BKE!$B:$B,'nguyen vat lieu kho'!AE$3)</f>
        <v>0</v>
      </c>
      <c r="AF127" s="186">
        <f>SUMIFS(BKE!$F:$F,BKE!$C:$C,'nguyen vat lieu kho'!$A:$A,BKE!$B:$B,'nguyen vat lieu kho'!AF$3)</f>
        <v>0</v>
      </c>
      <c r="AG127" s="186">
        <f>SUMIFS(BKE!$F:$F,BKE!$C:$C,'nguyen vat lieu kho'!$A:$A,BKE!$B:$B,'nguyen vat lieu kho'!AG$3)</f>
        <v>0</v>
      </c>
      <c r="AH127" s="186">
        <f>SUMIFS(BKE!$F:$F,BKE!$C:$C,'nguyen vat lieu kho'!$A:$A,BKE!$B:$B,'nguyen vat lieu kho'!AH$3)</f>
        <v>5</v>
      </c>
      <c r="AI127" s="186">
        <f>SUMIFS(BKE!$F:$F,BKE!$C:$C,'nguyen vat lieu kho'!$A:$A,BKE!$B:$B,'nguyen vat lieu kho'!AI$3)</f>
        <v>0</v>
      </c>
      <c r="AJ127" s="186">
        <f>SUMIFS(BKE!$F:$F,BKE!$C:$C,'nguyen vat lieu kho'!$A:$A,BKE!$B:$B,'nguyen vat lieu kho'!AJ$3)</f>
        <v>0</v>
      </c>
      <c r="AK127" s="186">
        <f>SUMIFS(BKE!$F:$F,BKE!$C:$C,'nguyen vat lieu kho'!$A:$A,BKE!$B:$B,'nguyen vat lieu kho'!AK$3)</f>
        <v>0</v>
      </c>
      <c r="AL127" s="186">
        <f>SUMIFS(BKE!$F:$F,BKE!$C:$C,'nguyen vat lieu kho'!$A:$A,BKE!$B:$B,'nguyen vat lieu kho'!AL$3)</f>
        <v>0</v>
      </c>
      <c r="AM127" s="186">
        <f>SUMIFS(BKE!$F:$F,BKE!$C:$C,'nguyen vat lieu kho'!$A:$A,BKE!$B:$B,'nguyen vat lieu kho'!AM$3)</f>
        <v>0</v>
      </c>
      <c r="AN127" s="186">
        <f>SUMIFS(BKE!$F:$F,BKE!$C:$C,'nguyen vat lieu kho'!$A:$A,BKE!$B:$B,'nguyen vat lieu kho'!AN$3)</f>
        <v>0</v>
      </c>
      <c r="AO127" s="186">
        <f>SUMIFS(BKE!$F:$F,BKE!$C:$C,'nguyen vat lieu kho'!$A:$A,BKE!$B:$B,'nguyen vat lieu kho'!AO$3)</f>
        <v>5</v>
      </c>
      <c r="AP127" s="186">
        <f>SUMIFS(BKE!$F:$F,BKE!$C:$C,'nguyen vat lieu kho'!$A:$A,BKE!$B:$B,'nguyen vat lieu kho'!AP$3)</f>
        <v>0</v>
      </c>
      <c r="AQ127" s="186">
        <f>SUMIFS(BKE!$F:$F,BKE!$C:$C,'nguyen vat lieu kho'!$A:$A,BKE!$B:$B,'nguyen vat lieu kho'!AQ$3)</f>
        <v>0</v>
      </c>
    </row>
    <row r="128" spans="1:43" s="120" customFormat="1" ht="25.5" customHeight="1">
      <c r="A128" s="9" t="s">
        <v>826</v>
      </c>
      <c r="B128" s="9" t="s">
        <v>195</v>
      </c>
      <c r="C128" s="9" t="s">
        <v>4</v>
      </c>
      <c r="D128" s="125">
        <f>VLOOKUP(A128,BKE!C557:H948,5,0)</f>
        <v>70000</v>
      </c>
      <c r="E128" s="130">
        <v>0</v>
      </c>
      <c r="F128" s="126">
        <f t="shared" si="9"/>
        <v>0</v>
      </c>
      <c r="G128" s="127">
        <f t="shared" si="16"/>
        <v>15</v>
      </c>
      <c r="H128" s="128">
        <f t="shared" si="15"/>
        <v>1050000</v>
      </c>
      <c r="I128" s="129">
        <f t="shared" si="11"/>
        <v>10</v>
      </c>
      <c r="J128" s="129">
        <f t="shared" si="12"/>
        <v>700000</v>
      </c>
      <c r="K128" s="130">
        <v>5</v>
      </c>
      <c r="L128" s="124">
        <f t="shared" si="10"/>
        <v>350000</v>
      </c>
      <c r="M128" s="186">
        <f>SUMIFS(BKE!$F:$F,BKE!$C:$C,'nguyen vat lieu kho'!$A:$A,BKE!$B:$B,'nguyen vat lieu kho'!M$3)</f>
        <v>5</v>
      </c>
      <c r="N128" s="186">
        <f>SUMIFS(BKE!$F:$F,BKE!$C:$C,'nguyen vat lieu kho'!$A:$A,BKE!$B:$B,'nguyen vat lieu kho'!N$3)</f>
        <v>0</v>
      </c>
      <c r="O128" s="186">
        <f>SUMIFS(BKE!$F:$F,BKE!$C:$C,'nguyen vat lieu kho'!$A:$A,BKE!$B:$B,'nguyen vat lieu kho'!O$3)</f>
        <v>0</v>
      </c>
      <c r="P128" s="186">
        <f>SUMIFS(BKE!$F:$F,BKE!$C:$C,'nguyen vat lieu kho'!$A:$A,BKE!$B:$B,'nguyen vat lieu kho'!P$3)</f>
        <v>0</v>
      </c>
      <c r="Q128" s="186">
        <f>SUMIFS(BKE!$F:$F,BKE!$C:$C,'nguyen vat lieu kho'!$A:$A,BKE!$B:$B,'nguyen vat lieu kho'!Q$3)</f>
        <v>0</v>
      </c>
      <c r="R128" s="186">
        <f>SUMIFS(BKE!$F:$F,BKE!$C:$C,'nguyen vat lieu kho'!$A:$A,BKE!$B:$B,'nguyen vat lieu kho'!R$3)</f>
        <v>0</v>
      </c>
      <c r="S128" s="186">
        <f>SUMIFS(BKE!$F:$F,BKE!$C:$C,'nguyen vat lieu kho'!$A:$A,BKE!$B:$B,'nguyen vat lieu kho'!S$3)</f>
        <v>0</v>
      </c>
      <c r="T128" s="186">
        <f>SUMIFS(BKE!$F:$F,BKE!$C:$C,'nguyen vat lieu kho'!$A:$A,BKE!$B:$B,'nguyen vat lieu kho'!T$3)</f>
        <v>5</v>
      </c>
      <c r="U128" s="186">
        <f>SUMIFS(BKE!$F:$F,BKE!$C:$C,'nguyen vat lieu kho'!$A:$A,BKE!$B:$B,'nguyen vat lieu kho'!U$3)</f>
        <v>0</v>
      </c>
      <c r="V128" s="186">
        <f>SUMIFS(BKE!$F:$F,BKE!$C:$C,'nguyen vat lieu kho'!$A:$A,BKE!$B:$B,'nguyen vat lieu kho'!V$3)</f>
        <v>0</v>
      </c>
      <c r="W128" s="186">
        <f>SUMIFS(BKE!$F:$F,BKE!$C:$C,'nguyen vat lieu kho'!$A:$A,BKE!$B:$B,'nguyen vat lieu kho'!W$3)</f>
        <v>0</v>
      </c>
      <c r="X128" s="186">
        <f>SUMIFS(BKE!$F:$F,BKE!$C:$C,'nguyen vat lieu kho'!$A:$A,BKE!$B:$B,'nguyen vat lieu kho'!X$3)</f>
        <v>0</v>
      </c>
      <c r="Y128" s="186">
        <f>SUMIFS(BKE!$F:$F,BKE!$C:$C,'nguyen vat lieu kho'!$A:$A,BKE!$B:$B,'nguyen vat lieu kho'!Y$3)</f>
        <v>0</v>
      </c>
      <c r="Z128" s="186">
        <f>SUMIFS(BKE!$F:$F,BKE!$C:$C,'nguyen vat lieu kho'!$A:$A,BKE!$B:$B,'nguyen vat lieu kho'!Z$3)</f>
        <v>0</v>
      </c>
      <c r="AA128" s="186">
        <f>SUMIFS(BKE!$F:$F,BKE!$C:$C,'nguyen vat lieu kho'!$A:$A,BKE!$B:$B,'nguyen vat lieu kho'!AA$3)</f>
        <v>0</v>
      </c>
      <c r="AB128" s="186">
        <f>SUMIFS(BKE!$F:$F,BKE!$C:$C,'nguyen vat lieu kho'!$A:$A,BKE!$B:$B,'nguyen vat lieu kho'!AB$3)</f>
        <v>0</v>
      </c>
      <c r="AC128" s="186">
        <f>SUMIFS(BKE!$F:$F,BKE!$C:$C,'nguyen vat lieu kho'!$A:$A,BKE!$B:$B,'nguyen vat lieu kho'!AC$3)</f>
        <v>0</v>
      </c>
      <c r="AD128" s="186">
        <f>SUMIFS(BKE!$F:$F,BKE!$C:$C,'nguyen vat lieu kho'!$A:$A,BKE!$B:$B,'nguyen vat lieu kho'!AD$3)</f>
        <v>0</v>
      </c>
      <c r="AE128" s="186">
        <f>SUMIFS(BKE!$F:$F,BKE!$C:$C,'nguyen vat lieu kho'!$A:$A,BKE!$B:$B,'nguyen vat lieu kho'!AE$3)</f>
        <v>0</v>
      </c>
      <c r="AF128" s="186">
        <f>SUMIFS(BKE!$F:$F,BKE!$C:$C,'nguyen vat lieu kho'!$A:$A,BKE!$B:$B,'nguyen vat lieu kho'!AF$3)</f>
        <v>0</v>
      </c>
      <c r="AG128" s="186">
        <f>SUMIFS(BKE!$F:$F,BKE!$C:$C,'nguyen vat lieu kho'!$A:$A,BKE!$B:$B,'nguyen vat lieu kho'!AG$3)</f>
        <v>0</v>
      </c>
      <c r="AH128" s="186">
        <f>SUMIFS(BKE!$F:$F,BKE!$C:$C,'nguyen vat lieu kho'!$A:$A,BKE!$B:$B,'nguyen vat lieu kho'!AH$3)</f>
        <v>5</v>
      </c>
      <c r="AI128" s="186">
        <f>SUMIFS(BKE!$F:$F,BKE!$C:$C,'nguyen vat lieu kho'!$A:$A,BKE!$B:$B,'nguyen vat lieu kho'!AI$3)</f>
        <v>0</v>
      </c>
      <c r="AJ128" s="186">
        <f>SUMIFS(BKE!$F:$F,BKE!$C:$C,'nguyen vat lieu kho'!$A:$A,BKE!$B:$B,'nguyen vat lieu kho'!AJ$3)</f>
        <v>0</v>
      </c>
      <c r="AK128" s="186">
        <f>SUMIFS(BKE!$F:$F,BKE!$C:$C,'nguyen vat lieu kho'!$A:$A,BKE!$B:$B,'nguyen vat lieu kho'!AK$3)</f>
        <v>0</v>
      </c>
      <c r="AL128" s="186">
        <f>SUMIFS(BKE!$F:$F,BKE!$C:$C,'nguyen vat lieu kho'!$A:$A,BKE!$B:$B,'nguyen vat lieu kho'!AL$3)</f>
        <v>0</v>
      </c>
      <c r="AM128" s="186">
        <f>SUMIFS(BKE!$F:$F,BKE!$C:$C,'nguyen vat lieu kho'!$A:$A,BKE!$B:$B,'nguyen vat lieu kho'!AM$3)</f>
        <v>0</v>
      </c>
      <c r="AN128" s="186">
        <f>SUMIFS(BKE!$F:$F,BKE!$C:$C,'nguyen vat lieu kho'!$A:$A,BKE!$B:$B,'nguyen vat lieu kho'!AN$3)</f>
        <v>0</v>
      </c>
      <c r="AO128" s="186">
        <f>SUMIFS(BKE!$F:$F,BKE!$C:$C,'nguyen vat lieu kho'!$A:$A,BKE!$B:$B,'nguyen vat lieu kho'!AO$3)</f>
        <v>0</v>
      </c>
      <c r="AP128" s="186">
        <f>SUMIFS(BKE!$F:$F,BKE!$C:$C,'nguyen vat lieu kho'!$A:$A,BKE!$B:$B,'nguyen vat lieu kho'!AP$3)</f>
        <v>0</v>
      </c>
      <c r="AQ128" s="186">
        <f>SUMIFS(BKE!$F:$F,BKE!$C:$C,'nguyen vat lieu kho'!$A:$A,BKE!$B:$B,'nguyen vat lieu kho'!AQ$3)</f>
        <v>0</v>
      </c>
    </row>
    <row r="129" spans="1:43" s="120" customFormat="1" ht="25.5" customHeight="1">
      <c r="A129" s="132" t="s">
        <v>827</v>
      </c>
      <c r="B129" s="131" t="s">
        <v>147</v>
      </c>
      <c r="C129" s="124" t="s">
        <v>29</v>
      </c>
      <c r="D129" s="125"/>
      <c r="E129" s="130"/>
      <c r="F129" s="126">
        <f t="shared" si="9"/>
        <v>0</v>
      </c>
      <c r="G129" s="127">
        <f t="shared" si="16"/>
        <v>0</v>
      </c>
      <c r="H129" s="128">
        <f t="shared" si="15"/>
        <v>0</v>
      </c>
      <c r="I129" s="129">
        <f t="shared" si="11"/>
        <v>0</v>
      </c>
      <c r="J129" s="129">
        <f t="shared" si="12"/>
        <v>0</v>
      </c>
      <c r="K129" s="130"/>
      <c r="L129" s="124">
        <f t="shared" si="10"/>
        <v>0</v>
      </c>
      <c r="M129" s="186">
        <f>SUMIFS(BKE!$F:$F,BKE!$C:$C,'nguyen vat lieu kho'!$A:$A,BKE!$B:$B,'nguyen vat lieu kho'!M$3)</f>
        <v>0</v>
      </c>
      <c r="N129" s="186">
        <f>SUMIFS(BKE!$F:$F,BKE!$C:$C,'nguyen vat lieu kho'!$A:$A,BKE!$B:$B,'nguyen vat lieu kho'!N$3)</f>
        <v>0</v>
      </c>
      <c r="O129" s="186">
        <f>SUMIFS(BKE!$F:$F,BKE!$C:$C,'nguyen vat lieu kho'!$A:$A,BKE!$B:$B,'nguyen vat lieu kho'!O$3)</f>
        <v>0</v>
      </c>
      <c r="P129" s="186">
        <f>SUMIFS(BKE!$F:$F,BKE!$C:$C,'nguyen vat lieu kho'!$A:$A,BKE!$B:$B,'nguyen vat lieu kho'!P$3)</f>
        <v>0</v>
      </c>
      <c r="Q129" s="186">
        <f>SUMIFS(BKE!$F:$F,BKE!$C:$C,'nguyen vat lieu kho'!$A:$A,BKE!$B:$B,'nguyen vat lieu kho'!Q$3)</f>
        <v>0</v>
      </c>
      <c r="R129" s="186">
        <f>SUMIFS(BKE!$F:$F,BKE!$C:$C,'nguyen vat lieu kho'!$A:$A,BKE!$B:$B,'nguyen vat lieu kho'!R$3)</f>
        <v>0</v>
      </c>
      <c r="S129" s="186">
        <f>SUMIFS(BKE!$F:$F,BKE!$C:$C,'nguyen vat lieu kho'!$A:$A,BKE!$B:$B,'nguyen vat lieu kho'!S$3)</f>
        <v>0</v>
      </c>
      <c r="T129" s="186">
        <f>SUMIFS(BKE!$F:$F,BKE!$C:$C,'nguyen vat lieu kho'!$A:$A,BKE!$B:$B,'nguyen vat lieu kho'!T$3)</f>
        <v>0</v>
      </c>
      <c r="U129" s="186">
        <f>SUMIFS(BKE!$F:$F,BKE!$C:$C,'nguyen vat lieu kho'!$A:$A,BKE!$B:$B,'nguyen vat lieu kho'!U$3)</f>
        <v>0</v>
      </c>
      <c r="V129" s="186">
        <f>SUMIFS(BKE!$F:$F,BKE!$C:$C,'nguyen vat lieu kho'!$A:$A,BKE!$B:$B,'nguyen vat lieu kho'!V$3)</f>
        <v>0</v>
      </c>
      <c r="W129" s="186">
        <f>SUMIFS(BKE!$F:$F,BKE!$C:$C,'nguyen vat lieu kho'!$A:$A,BKE!$B:$B,'nguyen vat lieu kho'!W$3)</f>
        <v>0</v>
      </c>
      <c r="X129" s="186">
        <f>SUMIFS(BKE!$F:$F,BKE!$C:$C,'nguyen vat lieu kho'!$A:$A,BKE!$B:$B,'nguyen vat lieu kho'!X$3)</f>
        <v>0</v>
      </c>
      <c r="Y129" s="186">
        <f>SUMIFS(BKE!$F:$F,BKE!$C:$C,'nguyen vat lieu kho'!$A:$A,BKE!$B:$B,'nguyen vat lieu kho'!Y$3)</f>
        <v>0</v>
      </c>
      <c r="Z129" s="186">
        <f>SUMIFS(BKE!$F:$F,BKE!$C:$C,'nguyen vat lieu kho'!$A:$A,BKE!$B:$B,'nguyen vat lieu kho'!Z$3)</f>
        <v>0</v>
      </c>
      <c r="AA129" s="186">
        <f>SUMIFS(BKE!$F:$F,BKE!$C:$C,'nguyen vat lieu kho'!$A:$A,BKE!$B:$B,'nguyen vat lieu kho'!AA$3)</f>
        <v>0</v>
      </c>
      <c r="AB129" s="186">
        <f>SUMIFS(BKE!$F:$F,BKE!$C:$C,'nguyen vat lieu kho'!$A:$A,BKE!$B:$B,'nguyen vat lieu kho'!AB$3)</f>
        <v>0</v>
      </c>
      <c r="AC129" s="186">
        <f>SUMIFS(BKE!$F:$F,BKE!$C:$C,'nguyen vat lieu kho'!$A:$A,BKE!$B:$B,'nguyen vat lieu kho'!AC$3)</f>
        <v>0</v>
      </c>
      <c r="AD129" s="186">
        <f>SUMIFS(BKE!$F:$F,BKE!$C:$C,'nguyen vat lieu kho'!$A:$A,BKE!$B:$B,'nguyen vat lieu kho'!AD$3)</f>
        <v>0</v>
      </c>
      <c r="AE129" s="186">
        <f>SUMIFS(BKE!$F:$F,BKE!$C:$C,'nguyen vat lieu kho'!$A:$A,BKE!$B:$B,'nguyen vat lieu kho'!AE$3)</f>
        <v>0</v>
      </c>
      <c r="AF129" s="186">
        <f>SUMIFS(BKE!$F:$F,BKE!$C:$C,'nguyen vat lieu kho'!$A:$A,BKE!$B:$B,'nguyen vat lieu kho'!AF$3)</f>
        <v>0</v>
      </c>
      <c r="AG129" s="186">
        <f>SUMIFS(BKE!$F:$F,BKE!$C:$C,'nguyen vat lieu kho'!$A:$A,BKE!$B:$B,'nguyen vat lieu kho'!AG$3)</f>
        <v>0</v>
      </c>
      <c r="AH129" s="186">
        <f>SUMIFS(BKE!$F:$F,BKE!$C:$C,'nguyen vat lieu kho'!$A:$A,BKE!$B:$B,'nguyen vat lieu kho'!AH$3)</f>
        <v>0</v>
      </c>
      <c r="AI129" s="186">
        <f>SUMIFS(BKE!$F:$F,BKE!$C:$C,'nguyen vat lieu kho'!$A:$A,BKE!$B:$B,'nguyen vat lieu kho'!AI$3)</f>
        <v>0</v>
      </c>
      <c r="AJ129" s="186">
        <f>SUMIFS(BKE!$F:$F,BKE!$C:$C,'nguyen vat lieu kho'!$A:$A,BKE!$B:$B,'nguyen vat lieu kho'!AJ$3)</f>
        <v>0</v>
      </c>
      <c r="AK129" s="186">
        <f>SUMIFS(BKE!$F:$F,BKE!$C:$C,'nguyen vat lieu kho'!$A:$A,BKE!$B:$B,'nguyen vat lieu kho'!AK$3)</f>
        <v>0</v>
      </c>
      <c r="AL129" s="186">
        <f>SUMIFS(BKE!$F:$F,BKE!$C:$C,'nguyen vat lieu kho'!$A:$A,BKE!$B:$B,'nguyen vat lieu kho'!AL$3)</f>
        <v>0</v>
      </c>
      <c r="AM129" s="186">
        <f>SUMIFS(BKE!$F:$F,BKE!$C:$C,'nguyen vat lieu kho'!$A:$A,BKE!$B:$B,'nguyen vat lieu kho'!AM$3)</f>
        <v>0</v>
      </c>
      <c r="AN129" s="186">
        <f>SUMIFS(BKE!$F:$F,BKE!$C:$C,'nguyen vat lieu kho'!$A:$A,BKE!$B:$B,'nguyen vat lieu kho'!AN$3)</f>
        <v>0</v>
      </c>
      <c r="AO129" s="186">
        <f>SUMIFS(BKE!$F:$F,BKE!$C:$C,'nguyen vat lieu kho'!$A:$A,BKE!$B:$B,'nguyen vat lieu kho'!AO$3)</f>
        <v>0</v>
      </c>
      <c r="AP129" s="186">
        <f>SUMIFS(BKE!$F:$F,BKE!$C:$C,'nguyen vat lieu kho'!$A:$A,BKE!$B:$B,'nguyen vat lieu kho'!AP$3)</f>
        <v>0</v>
      </c>
      <c r="AQ129" s="186">
        <f>SUMIFS(BKE!$F:$F,BKE!$C:$C,'nguyen vat lieu kho'!$A:$A,BKE!$B:$B,'nguyen vat lieu kho'!AQ$3)</f>
        <v>0</v>
      </c>
    </row>
    <row r="130" spans="1:43" s="120" customFormat="1" ht="25.5" customHeight="1">
      <c r="A130" s="9" t="s">
        <v>828</v>
      </c>
      <c r="B130" s="9" t="s">
        <v>174</v>
      </c>
      <c r="C130" s="9" t="s">
        <v>4</v>
      </c>
      <c r="D130" s="125"/>
      <c r="E130" s="130">
        <v>0</v>
      </c>
      <c r="F130" s="126">
        <f t="shared" si="9"/>
        <v>0</v>
      </c>
      <c r="G130" s="127">
        <f t="shared" si="16"/>
        <v>0</v>
      </c>
      <c r="H130" s="128">
        <f t="shared" si="15"/>
        <v>0</v>
      </c>
      <c r="I130" s="129">
        <f t="shared" si="11"/>
        <v>0</v>
      </c>
      <c r="J130" s="129">
        <f t="shared" si="12"/>
        <v>0</v>
      </c>
      <c r="K130" s="130"/>
      <c r="L130" s="124">
        <f t="shared" si="10"/>
        <v>0</v>
      </c>
      <c r="M130" s="186">
        <f>SUMIFS(BKE!$F:$F,BKE!$C:$C,'nguyen vat lieu kho'!$A:$A,BKE!$B:$B,'nguyen vat lieu kho'!M$3)</f>
        <v>0</v>
      </c>
      <c r="N130" s="186">
        <f>SUMIFS(BKE!$F:$F,BKE!$C:$C,'nguyen vat lieu kho'!$A:$A,BKE!$B:$B,'nguyen vat lieu kho'!N$3)</f>
        <v>0</v>
      </c>
      <c r="O130" s="186">
        <f>SUMIFS(BKE!$F:$F,BKE!$C:$C,'nguyen vat lieu kho'!$A:$A,BKE!$B:$B,'nguyen vat lieu kho'!O$3)</f>
        <v>0</v>
      </c>
      <c r="P130" s="186">
        <f>SUMIFS(BKE!$F:$F,BKE!$C:$C,'nguyen vat lieu kho'!$A:$A,BKE!$B:$B,'nguyen vat lieu kho'!P$3)</f>
        <v>0</v>
      </c>
      <c r="Q130" s="186">
        <f>SUMIFS(BKE!$F:$F,BKE!$C:$C,'nguyen vat lieu kho'!$A:$A,BKE!$B:$B,'nguyen vat lieu kho'!Q$3)</f>
        <v>0</v>
      </c>
      <c r="R130" s="186">
        <f>SUMIFS(BKE!$F:$F,BKE!$C:$C,'nguyen vat lieu kho'!$A:$A,BKE!$B:$B,'nguyen vat lieu kho'!R$3)</f>
        <v>0</v>
      </c>
      <c r="S130" s="186">
        <f>SUMIFS(BKE!$F:$F,BKE!$C:$C,'nguyen vat lieu kho'!$A:$A,BKE!$B:$B,'nguyen vat lieu kho'!S$3)</f>
        <v>0</v>
      </c>
      <c r="T130" s="186">
        <f>SUMIFS(BKE!$F:$F,BKE!$C:$C,'nguyen vat lieu kho'!$A:$A,BKE!$B:$B,'nguyen vat lieu kho'!T$3)</f>
        <v>0</v>
      </c>
      <c r="U130" s="186">
        <f>SUMIFS(BKE!$F:$F,BKE!$C:$C,'nguyen vat lieu kho'!$A:$A,BKE!$B:$B,'nguyen vat lieu kho'!U$3)</f>
        <v>0</v>
      </c>
      <c r="V130" s="186">
        <f>SUMIFS(BKE!$F:$F,BKE!$C:$C,'nguyen vat lieu kho'!$A:$A,BKE!$B:$B,'nguyen vat lieu kho'!V$3)</f>
        <v>0</v>
      </c>
      <c r="W130" s="186">
        <f>SUMIFS(BKE!$F:$F,BKE!$C:$C,'nguyen vat lieu kho'!$A:$A,BKE!$B:$B,'nguyen vat lieu kho'!W$3)</f>
        <v>0</v>
      </c>
      <c r="X130" s="186">
        <f>SUMIFS(BKE!$F:$F,BKE!$C:$C,'nguyen vat lieu kho'!$A:$A,BKE!$B:$B,'nguyen vat lieu kho'!X$3)</f>
        <v>0</v>
      </c>
      <c r="Y130" s="186">
        <f>SUMIFS(BKE!$F:$F,BKE!$C:$C,'nguyen vat lieu kho'!$A:$A,BKE!$B:$B,'nguyen vat lieu kho'!Y$3)</f>
        <v>0</v>
      </c>
      <c r="Z130" s="186">
        <f>SUMIFS(BKE!$F:$F,BKE!$C:$C,'nguyen vat lieu kho'!$A:$A,BKE!$B:$B,'nguyen vat lieu kho'!Z$3)</f>
        <v>0</v>
      </c>
      <c r="AA130" s="186">
        <f>SUMIFS(BKE!$F:$F,BKE!$C:$C,'nguyen vat lieu kho'!$A:$A,BKE!$B:$B,'nguyen vat lieu kho'!AA$3)</f>
        <v>0</v>
      </c>
      <c r="AB130" s="186">
        <f>SUMIFS(BKE!$F:$F,BKE!$C:$C,'nguyen vat lieu kho'!$A:$A,BKE!$B:$B,'nguyen vat lieu kho'!AB$3)</f>
        <v>0</v>
      </c>
      <c r="AC130" s="186">
        <f>SUMIFS(BKE!$F:$F,BKE!$C:$C,'nguyen vat lieu kho'!$A:$A,BKE!$B:$B,'nguyen vat lieu kho'!AC$3)</f>
        <v>0</v>
      </c>
      <c r="AD130" s="186">
        <f>SUMIFS(BKE!$F:$F,BKE!$C:$C,'nguyen vat lieu kho'!$A:$A,BKE!$B:$B,'nguyen vat lieu kho'!AD$3)</f>
        <v>0</v>
      </c>
      <c r="AE130" s="186">
        <f>SUMIFS(BKE!$F:$F,BKE!$C:$C,'nguyen vat lieu kho'!$A:$A,BKE!$B:$B,'nguyen vat lieu kho'!AE$3)</f>
        <v>0</v>
      </c>
      <c r="AF130" s="186">
        <f>SUMIFS(BKE!$F:$F,BKE!$C:$C,'nguyen vat lieu kho'!$A:$A,BKE!$B:$B,'nguyen vat lieu kho'!AF$3)</f>
        <v>0</v>
      </c>
      <c r="AG130" s="186">
        <f>SUMIFS(BKE!$F:$F,BKE!$C:$C,'nguyen vat lieu kho'!$A:$A,BKE!$B:$B,'nguyen vat lieu kho'!AG$3)</f>
        <v>0</v>
      </c>
      <c r="AH130" s="186">
        <f>SUMIFS(BKE!$F:$F,BKE!$C:$C,'nguyen vat lieu kho'!$A:$A,BKE!$B:$B,'nguyen vat lieu kho'!AH$3)</f>
        <v>0</v>
      </c>
      <c r="AI130" s="186">
        <f>SUMIFS(BKE!$F:$F,BKE!$C:$C,'nguyen vat lieu kho'!$A:$A,BKE!$B:$B,'nguyen vat lieu kho'!AI$3)</f>
        <v>0</v>
      </c>
      <c r="AJ130" s="186">
        <f>SUMIFS(BKE!$F:$F,BKE!$C:$C,'nguyen vat lieu kho'!$A:$A,BKE!$B:$B,'nguyen vat lieu kho'!AJ$3)</f>
        <v>0</v>
      </c>
      <c r="AK130" s="186">
        <f>SUMIFS(BKE!$F:$F,BKE!$C:$C,'nguyen vat lieu kho'!$A:$A,BKE!$B:$B,'nguyen vat lieu kho'!AK$3)</f>
        <v>0</v>
      </c>
      <c r="AL130" s="186">
        <f>SUMIFS(BKE!$F:$F,BKE!$C:$C,'nguyen vat lieu kho'!$A:$A,BKE!$B:$B,'nguyen vat lieu kho'!AL$3)</f>
        <v>0</v>
      </c>
      <c r="AM130" s="186">
        <f>SUMIFS(BKE!$F:$F,BKE!$C:$C,'nguyen vat lieu kho'!$A:$A,BKE!$B:$B,'nguyen vat lieu kho'!AM$3)</f>
        <v>0</v>
      </c>
      <c r="AN130" s="186">
        <f>SUMIFS(BKE!$F:$F,BKE!$C:$C,'nguyen vat lieu kho'!$A:$A,BKE!$B:$B,'nguyen vat lieu kho'!AN$3)</f>
        <v>0</v>
      </c>
      <c r="AO130" s="186">
        <f>SUMIFS(BKE!$F:$F,BKE!$C:$C,'nguyen vat lieu kho'!$A:$A,BKE!$B:$B,'nguyen vat lieu kho'!AO$3)</f>
        <v>0</v>
      </c>
      <c r="AP130" s="186">
        <f>SUMIFS(BKE!$F:$F,BKE!$C:$C,'nguyen vat lieu kho'!$A:$A,BKE!$B:$B,'nguyen vat lieu kho'!AP$3)</f>
        <v>0</v>
      </c>
      <c r="AQ130" s="186">
        <f>SUMIFS(BKE!$F:$F,BKE!$C:$C,'nguyen vat lieu kho'!$A:$A,BKE!$B:$B,'nguyen vat lieu kho'!AQ$3)</f>
        <v>0</v>
      </c>
    </row>
    <row r="131" spans="1:43" s="120" customFormat="1" ht="25.5" customHeight="1">
      <c r="A131" s="9" t="s">
        <v>829</v>
      </c>
      <c r="B131" s="9" t="s">
        <v>176</v>
      </c>
      <c r="C131" s="9" t="s">
        <v>4</v>
      </c>
      <c r="D131" s="125">
        <f>VLOOKUP(A131,BKE!C560:H951,5,0)</f>
        <v>39272</v>
      </c>
      <c r="E131" s="130">
        <v>5</v>
      </c>
      <c r="F131" s="126">
        <f t="shared" si="9"/>
        <v>196360</v>
      </c>
      <c r="G131" s="127">
        <f t="shared" si="16"/>
        <v>5</v>
      </c>
      <c r="H131" s="128">
        <f t="shared" si="15"/>
        <v>196360</v>
      </c>
      <c r="I131" s="129">
        <f t="shared" si="11"/>
        <v>2.5</v>
      </c>
      <c r="J131" s="129">
        <f t="shared" si="12"/>
        <v>98180</v>
      </c>
      <c r="K131" s="130">
        <v>7.5</v>
      </c>
      <c r="L131" s="124">
        <f t="shared" si="10"/>
        <v>294540</v>
      </c>
      <c r="M131" s="186">
        <f>SUMIFS(BKE!$F:$F,BKE!$C:$C,'nguyen vat lieu kho'!$A:$A,BKE!$B:$B,'nguyen vat lieu kho'!M$3)</f>
        <v>0</v>
      </c>
      <c r="N131" s="186">
        <f>SUMIFS(BKE!$F:$F,BKE!$C:$C,'nguyen vat lieu kho'!$A:$A,BKE!$B:$B,'nguyen vat lieu kho'!N$3)</f>
        <v>0</v>
      </c>
      <c r="O131" s="186">
        <f>SUMIFS(BKE!$F:$F,BKE!$C:$C,'nguyen vat lieu kho'!$A:$A,BKE!$B:$B,'nguyen vat lieu kho'!O$3)</f>
        <v>0</v>
      </c>
      <c r="P131" s="186">
        <f>SUMIFS(BKE!$F:$F,BKE!$C:$C,'nguyen vat lieu kho'!$A:$A,BKE!$B:$B,'nguyen vat lieu kho'!P$3)</f>
        <v>0</v>
      </c>
      <c r="Q131" s="186">
        <f>SUMIFS(BKE!$F:$F,BKE!$C:$C,'nguyen vat lieu kho'!$A:$A,BKE!$B:$B,'nguyen vat lieu kho'!Q$3)</f>
        <v>0</v>
      </c>
      <c r="R131" s="186">
        <f>SUMIFS(BKE!$F:$F,BKE!$C:$C,'nguyen vat lieu kho'!$A:$A,BKE!$B:$B,'nguyen vat lieu kho'!R$3)</f>
        <v>0</v>
      </c>
      <c r="S131" s="186">
        <f>SUMIFS(BKE!$F:$F,BKE!$C:$C,'nguyen vat lieu kho'!$A:$A,BKE!$B:$B,'nguyen vat lieu kho'!S$3)</f>
        <v>0</v>
      </c>
      <c r="T131" s="186">
        <f>SUMIFS(BKE!$F:$F,BKE!$C:$C,'nguyen vat lieu kho'!$A:$A,BKE!$B:$B,'nguyen vat lieu kho'!T$3)</f>
        <v>5</v>
      </c>
      <c r="U131" s="186">
        <f>SUMIFS(BKE!$F:$F,BKE!$C:$C,'nguyen vat lieu kho'!$A:$A,BKE!$B:$B,'nguyen vat lieu kho'!U$3)</f>
        <v>0</v>
      </c>
      <c r="V131" s="186">
        <f>SUMIFS(BKE!$F:$F,BKE!$C:$C,'nguyen vat lieu kho'!$A:$A,BKE!$B:$B,'nguyen vat lieu kho'!V$3)</f>
        <v>0</v>
      </c>
      <c r="W131" s="186">
        <f>SUMIFS(BKE!$F:$F,BKE!$C:$C,'nguyen vat lieu kho'!$A:$A,BKE!$B:$B,'nguyen vat lieu kho'!W$3)</f>
        <v>0</v>
      </c>
      <c r="X131" s="186">
        <f>SUMIFS(BKE!$F:$F,BKE!$C:$C,'nguyen vat lieu kho'!$A:$A,BKE!$B:$B,'nguyen vat lieu kho'!X$3)</f>
        <v>0</v>
      </c>
      <c r="Y131" s="186">
        <f>SUMIFS(BKE!$F:$F,BKE!$C:$C,'nguyen vat lieu kho'!$A:$A,BKE!$B:$B,'nguyen vat lieu kho'!Y$3)</f>
        <v>0</v>
      </c>
      <c r="Z131" s="186">
        <f>SUMIFS(BKE!$F:$F,BKE!$C:$C,'nguyen vat lieu kho'!$A:$A,BKE!$B:$B,'nguyen vat lieu kho'!Z$3)</f>
        <v>0</v>
      </c>
      <c r="AA131" s="186">
        <f>SUMIFS(BKE!$F:$F,BKE!$C:$C,'nguyen vat lieu kho'!$A:$A,BKE!$B:$B,'nguyen vat lieu kho'!AA$3)</f>
        <v>0</v>
      </c>
      <c r="AB131" s="186">
        <f>SUMIFS(BKE!$F:$F,BKE!$C:$C,'nguyen vat lieu kho'!$A:$A,BKE!$B:$B,'nguyen vat lieu kho'!AB$3)</f>
        <v>0</v>
      </c>
      <c r="AC131" s="186">
        <f>SUMIFS(BKE!$F:$F,BKE!$C:$C,'nguyen vat lieu kho'!$A:$A,BKE!$B:$B,'nguyen vat lieu kho'!AC$3)</f>
        <v>0</v>
      </c>
      <c r="AD131" s="186">
        <f>SUMIFS(BKE!$F:$F,BKE!$C:$C,'nguyen vat lieu kho'!$A:$A,BKE!$B:$B,'nguyen vat lieu kho'!AD$3)</f>
        <v>0</v>
      </c>
      <c r="AE131" s="186">
        <f>SUMIFS(BKE!$F:$F,BKE!$C:$C,'nguyen vat lieu kho'!$A:$A,BKE!$B:$B,'nguyen vat lieu kho'!AE$3)</f>
        <v>0</v>
      </c>
      <c r="AF131" s="186">
        <f>SUMIFS(BKE!$F:$F,BKE!$C:$C,'nguyen vat lieu kho'!$A:$A,BKE!$B:$B,'nguyen vat lieu kho'!AF$3)</f>
        <v>0</v>
      </c>
      <c r="AG131" s="186">
        <f>SUMIFS(BKE!$F:$F,BKE!$C:$C,'nguyen vat lieu kho'!$A:$A,BKE!$B:$B,'nguyen vat lieu kho'!AG$3)</f>
        <v>0</v>
      </c>
      <c r="AH131" s="186">
        <f>SUMIFS(BKE!$F:$F,BKE!$C:$C,'nguyen vat lieu kho'!$A:$A,BKE!$B:$B,'nguyen vat lieu kho'!AH$3)</f>
        <v>0</v>
      </c>
      <c r="AI131" s="186">
        <f>SUMIFS(BKE!$F:$F,BKE!$C:$C,'nguyen vat lieu kho'!$A:$A,BKE!$B:$B,'nguyen vat lieu kho'!AI$3)</f>
        <v>0</v>
      </c>
      <c r="AJ131" s="186">
        <f>SUMIFS(BKE!$F:$F,BKE!$C:$C,'nguyen vat lieu kho'!$A:$A,BKE!$B:$B,'nguyen vat lieu kho'!AJ$3)</f>
        <v>0</v>
      </c>
      <c r="AK131" s="186">
        <f>SUMIFS(BKE!$F:$F,BKE!$C:$C,'nguyen vat lieu kho'!$A:$A,BKE!$B:$B,'nguyen vat lieu kho'!AK$3)</f>
        <v>0</v>
      </c>
      <c r="AL131" s="186">
        <f>SUMIFS(BKE!$F:$F,BKE!$C:$C,'nguyen vat lieu kho'!$A:$A,BKE!$B:$B,'nguyen vat lieu kho'!AL$3)</f>
        <v>0</v>
      </c>
      <c r="AM131" s="186">
        <f>SUMIFS(BKE!$F:$F,BKE!$C:$C,'nguyen vat lieu kho'!$A:$A,BKE!$B:$B,'nguyen vat lieu kho'!AM$3)</f>
        <v>0</v>
      </c>
      <c r="AN131" s="186">
        <f>SUMIFS(BKE!$F:$F,BKE!$C:$C,'nguyen vat lieu kho'!$A:$A,BKE!$B:$B,'nguyen vat lieu kho'!AN$3)</f>
        <v>0</v>
      </c>
      <c r="AO131" s="186">
        <f>SUMIFS(BKE!$F:$F,BKE!$C:$C,'nguyen vat lieu kho'!$A:$A,BKE!$B:$B,'nguyen vat lieu kho'!AO$3)</f>
        <v>0</v>
      </c>
      <c r="AP131" s="186">
        <f>SUMIFS(BKE!$F:$F,BKE!$C:$C,'nguyen vat lieu kho'!$A:$A,BKE!$B:$B,'nguyen vat lieu kho'!AP$3)</f>
        <v>0</v>
      </c>
      <c r="AQ131" s="186">
        <f>SUMIFS(BKE!$F:$F,BKE!$C:$C,'nguyen vat lieu kho'!$A:$A,BKE!$B:$B,'nguyen vat lieu kho'!AQ$3)</f>
        <v>0</v>
      </c>
    </row>
    <row r="132" spans="1:43" s="120" customFormat="1" ht="25.5" customHeight="1">
      <c r="A132" s="9" t="s">
        <v>830</v>
      </c>
      <c r="B132" s="9" t="s">
        <v>177</v>
      </c>
      <c r="C132" s="9" t="s">
        <v>77</v>
      </c>
      <c r="D132" s="125"/>
      <c r="E132" s="130">
        <v>0</v>
      </c>
      <c r="F132" s="126">
        <f t="shared" si="9"/>
        <v>0</v>
      </c>
      <c r="G132" s="127">
        <f t="shared" si="16"/>
        <v>0</v>
      </c>
      <c r="H132" s="128">
        <f t="shared" si="15"/>
        <v>0</v>
      </c>
      <c r="I132" s="129">
        <f t="shared" si="11"/>
        <v>0</v>
      </c>
      <c r="J132" s="129">
        <f t="shared" si="12"/>
        <v>0</v>
      </c>
      <c r="K132" s="130"/>
      <c r="L132" s="124">
        <f t="shared" si="10"/>
        <v>0</v>
      </c>
      <c r="M132" s="186">
        <f>SUMIFS(BKE!$F:$F,BKE!$C:$C,'nguyen vat lieu kho'!$A:$A,BKE!$B:$B,'nguyen vat lieu kho'!M$3)</f>
        <v>0</v>
      </c>
      <c r="N132" s="186">
        <f>SUMIFS(BKE!$F:$F,BKE!$C:$C,'nguyen vat lieu kho'!$A:$A,BKE!$B:$B,'nguyen vat lieu kho'!N$3)</f>
        <v>0</v>
      </c>
      <c r="O132" s="186">
        <f>SUMIFS(BKE!$F:$F,BKE!$C:$C,'nguyen vat lieu kho'!$A:$A,BKE!$B:$B,'nguyen vat lieu kho'!O$3)</f>
        <v>0</v>
      </c>
      <c r="P132" s="186">
        <f>SUMIFS(BKE!$F:$F,BKE!$C:$C,'nguyen vat lieu kho'!$A:$A,BKE!$B:$B,'nguyen vat lieu kho'!P$3)</f>
        <v>0</v>
      </c>
      <c r="Q132" s="186">
        <f>SUMIFS(BKE!$F:$F,BKE!$C:$C,'nguyen vat lieu kho'!$A:$A,BKE!$B:$B,'nguyen vat lieu kho'!Q$3)</f>
        <v>0</v>
      </c>
      <c r="R132" s="186">
        <f>SUMIFS(BKE!$F:$F,BKE!$C:$C,'nguyen vat lieu kho'!$A:$A,BKE!$B:$B,'nguyen vat lieu kho'!R$3)</f>
        <v>0</v>
      </c>
      <c r="S132" s="186">
        <f>SUMIFS(BKE!$F:$F,BKE!$C:$C,'nguyen vat lieu kho'!$A:$A,BKE!$B:$B,'nguyen vat lieu kho'!S$3)</f>
        <v>0</v>
      </c>
      <c r="T132" s="186">
        <f>SUMIFS(BKE!$F:$F,BKE!$C:$C,'nguyen vat lieu kho'!$A:$A,BKE!$B:$B,'nguyen vat lieu kho'!T$3)</f>
        <v>0</v>
      </c>
      <c r="U132" s="186">
        <f>SUMIFS(BKE!$F:$F,BKE!$C:$C,'nguyen vat lieu kho'!$A:$A,BKE!$B:$B,'nguyen vat lieu kho'!U$3)</f>
        <v>0</v>
      </c>
      <c r="V132" s="186">
        <f>SUMIFS(BKE!$F:$F,BKE!$C:$C,'nguyen vat lieu kho'!$A:$A,BKE!$B:$B,'nguyen vat lieu kho'!V$3)</f>
        <v>0</v>
      </c>
      <c r="W132" s="186">
        <f>SUMIFS(BKE!$F:$F,BKE!$C:$C,'nguyen vat lieu kho'!$A:$A,BKE!$B:$B,'nguyen vat lieu kho'!W$3)</f>
        <v>0</v>
      </c>
      <c r="X132" s="186">
        <f>SUMIFS(BKE!$F:$F,BKE!$C:$C,'nguyen vat lieu kho'!$A:$A,BKE!$B:$B,'nguyen vat lieu kho'!X$3)</f>
        <v>0</v>
      </c>
      <c r="Y132" s="186">
        <f>SUMIFS(BKE!$F:$F,BKE!$C:$C,'nguyen vat lieu kho'!$A:$A,BKE!$B:$B,'nguyen vat lieu kho'!Y$3)</f>
        <v>0</v>
      </c>
      <c r="Z132" s="186">
        <f>SUMIFS(BKE!$F:$F,BKE!$C:$C,'nguyen vat lieu kho'!$A:$A,BKE!$B:$B,'nguyen vat lieu kho'!Z$3)</f>
        <v>0</v>
      </c>
      <c r="AA132" s="186">
        <f>SUMIFS(BKE!$F:$F,BKE!$C:$C,'nguyen vat lieu kho'!$A:$A,BKE!$B:$B,'nguyen vat lieu kho'!AA$3)</f>
        <v>0</v>
      </c>
      <c r="AB132" s="186">
        <f>SUMIFS(BKE!$F:$F,BKE!$C:$C,'nguyen vat lieu kho'!$A:$A,BKE!$B:$B,'nguyen vat lieu kho'!AB$3)</f>
        <v>0</v>
      </c>
      <c r="AC132" s="186">
        <f>SUMIFS(BKE!$F:$F,BKE!$C:$C,'nguyen vat lieu kho'!$A:$A,BKE!$B:$B,'nguyen vat lieu kho'!AC$3)</f>
        <v>0</v>
      </c>
      <c r="AD132" s="186">
        <f>SUMIFS(BKE!$F:$F,BKE!$C:$C,'nguyen vat lieu kho'!$A:$A,BKE!$B:$B,'nguyen vat lieu kho'!AD$3)</f>
        <v>0</v>
      </c>
      <c r="AE132" s="186">
        <f>SUMIFS(BKE!$F:$F,BKE!$C:$C,'nguyen vat lieu kho'!$A:$A,BKE!$B:$B,'nguyen vat lieu kho'!AE$3)</f>
        <v>0</v>
      </c>
      <c r="AF132" s="186">
        <f>SUMIFS(BKE!$F:$F,BKE!$C:$C,'nguyen vat lieu kho'!$A:$A,BKE!$B:$B,'nguyen vat lieu kho'!AF$3)</f>
        <v>0</v>
      </c>
      <c r="AG132" s="186">
        <f>SUMIFS(BKE!$F:$F,BKE!$C:$C,'nguyen vat lieu kho'!$A:$A,BKE!$B:$B,'nguyen vat lieu kho'!AG$3)</f>
        <v>0</v>
      </c>
      <c r="AH132" s="186">
        <f>SUMIFS(BKE!$F:$F,BKE!$C:$C,'nguyen vat lieu kho'!$A:$A,BKE!$B:$B,'nguyen vat lieu kho'!AH$3)</f>
        <v>0</v>
      </c>
      <c r="AI132" s="186">
        <f>SUMIFS(BKE!$F:$F,BKE!$C:$C,'nguyen vat lieu kho'!$A:$A,BKE!$B:$B,'nguyen vat lieu kho'!AI$3)</f>
        <v>0</v>
      </c>
      <c r="AJ132" s="186">
        <f>SUMIFS(BKE!$F:$F,BKE!$C:$C,'nguyen vat lieu kho'!$A:$A,BKE!$B:$B,'nguyen vat lieu kho'!AJ$3)</f>
        <v>0</v>
      </c>
      <c r="AK132" s="186">
        <f>SUMIFS(BKE!$F:$F,BKE!$C:$C,'nguyen vat lieu kho'!$A:$A,BKE!$B:$B,'nguyen vat lieu kho'!AK$3)</f>
        <v>0</v>
      </c>
      <c r="AL132" s="186">
        <f>SUMIFS(BKE!$F:$F,BKE!$C:$C,'nguyen vat lieu kho'!$A:$A,BKE!$B:$B,'nguyen vat lieu kho'!AL$3)</f>
        <v>0</v>
      </c>
      <c r="AM132" s="186">
        <f>SUMIFS(BKE!$F:$F,BKE!$C:$C,'nguyen vat lieu kho'!$A:$A,BKE!$B:$B,'nguyen vat lieu kho'!AM$3)</f>
        <v>0</v>
      </c>
      <c r="AN132" s="186">
        <f>SUMIFS(BKE!$F:$F,BKE!$C:$C,'nguyen vat lieu kho'!$A:$A,BKE!$B:$B,'nguyen vat lieu kho'!AN$3)</f>
        <v>0</v>
      </c>
      <c r="AO132" s="186">
        <f>SUMIFS(BKE!$F:$F,BKE!$C:$C,'nguyen vat lieu kho'!$A:$A,BKE!$B:$B,'nguyen vat lieu kho'!AO$3)</f>
        <v>0</v>
      </c>
      <c r="AP132" s="186">
        <f>SUMIFS(BKE!$F:$F,BKE!$C:$C,'nguyen vat lieu kho'!$A:$A,BKE!$B:$B,'nguyen vat lieu kho'!AP$3)</f>
        <v>0</v>
      </c>
      <c r="AQ132" s="186">
        <f>SUMIFS(BKE!$F:$F,BKE!$C:$C,'nguyen vat lieu kho'!$A:$A,BKE!$B:$B,'nguyen vat lieu kho'!AQ$3)</f>
        <v>0</v>
      </c>
    </row>
    <row r="133" spans="1:43" s="120" customFormat="1" ht="25.5" customHeight="1">
      <c r="A133" s="9" t="s">
        <v>831</v>
      </c>
      <c r="B133" s="9" t="s">
        <v>178</v>
      </c>
      <c r="C133" s="9" t="s">
        <v>77</v>
      </c>
      <c r="D133" s="125">
        <v>280000</v>
      </c>
      <c r="E133" s="130">
        <v>2</v>
      </c>
      <c r="F133" s="126">
        <f t="shared" si="9"/>
        <v>560000</v>
      </c>
      <c r="G133" s="127">
        <f t="shared" si="16"/>
        <v>0</v>
      </c>
      <c r="H133" s="128">
        <f t="shared" si="15"/>
        <v>0</v>
      </c>
      <c r="I133" s="129">
        <f t="shared" si="11"/>
        <v>1</v>
      </c>
      <c r="J133" s="129">
        <f t="shared" si="12"/>
        <v>280000</v>
      </c>
      <c r="K133" s="130">
        <v>1</v>
      </c>
      <c r="L133" s="124">
        <f t="shared" si="10"/>
        <v>280000</v>
      </c>
      <c r="M133" s="186">
        <f>SUMIFS(BKE!$F:$F,BKE!$C:$C,'nguyen vat lieu kho'!$A:$A,BKE!$B:$B,'nguyen vat lieu kho'!M$3)</f>
        <v>0</v>
      </c>
      <c r="N133" s="186">
        <f>SUMIFS(BKE!$F:$F,BKE!$C:$C,'nguyen vat lieu kho'!$A:$A,BKE!$B:$B,'nguyen vat lieu kho'!N$3)</f>
        <v>0</v>
      </c>
      <c r="O133" s="186">
        <f>SUMIFS(BKE!$F:$F,BKE!$C:$C,'nguyen vat lieu kho'!$A:$A,BKE!$B:$B,'nguyen vat lieu kho'!O$3)</f>
        <v>0</v>
      </c>
      <c r="P133" s="186">
        <f>SUMIFS(BKE!$F:$F,BKE!$C:$C,'nguyen vat lieu kho'!$A:$A,BKE!$B:$B,'nguyen vat lieu kho'!P$3)</f>
        <v>0</v>
      </c>
      <c r="Q133" s="186">
        <f>SUMIFS(BKE!$F:$F,BKE!$C:$C,'nguyen vat lieu kho'!$A:$A,BKE!$B:$B,'nguyen vat lieu kho'!Q$3)</f>
        <v>0</v>
      </c>
      <c r="R133" s="186">
        <f>SUMIFS(BKE!$F:$F,BKE!$C:$C,'nguyen vat lieu kho'!$A:$A,BKE!$B:$B,'nguyen vat lieu kho'!R$3)</f>
        <v>0</v>
      </c>
      <c r="S133" s="186">
        <f>SUMIFS(BKE!$F:$F,BKE!$C:$C,'nguyen vat lieu kho'!$A:$A,BKE!$B:$B,'nguyen vat lieu kho'!S$3)</f>
        <v>0</v>
      </c>
      <c r="T133" s="186">
        <f>SUMIFS(BKE!$F:$F,BKE!$C:$C,'nguyen vat lieu kho'!$A:$A,BKE!$B:$B,'nguyen vat lieu kho'!T$3)</f>
        <v>0</v>
      </c>
      <c r="U133" s="186">
        <f>SUMIFS(BKE!$F:$F,BKE!$C:$C,'nguyen vat lieu kho'!$A:$A,BKE!$B:$B,'nguyen vat lieu kho'!U$3)</f>
        <v>0</v>
      </c>
      <c r="V133" s="186">
        <f>SUMIFS(BKE!$F:$F,BKE!$C:$C,'nguyen vat lieu kho'!$A:$A,BKE!$B:$B,'nguyen vat lieu kho'!V$3)</f>
        <v>0</v>
      </c>
      <c r="W133" s="186">
        <f>SUMIFS(BKE!$F:$F,BKE!$C:$C,'nguyen vat lieu kho'!$A:$A,BKE!$B:$B,'nguyen vat lieu kho'!W$3)</f>
        <v>0</v>
      </c>
      <c r="X133" s="186">
        <f>SUMIFS(BKE!$F:$F,BKE!$C:$C,'nguyen vat lieu kho'!$A:$A,BKE!$B:$B,'nguyen vat lieu kho'!X$3)</f>
        <v>0</v>
      </c>
      <c r="Y133" s="186">
        <f>SUMIFS(BKE!$F:$F,BKE!$C:$C,'nguyen vat lieu kho'!$A:$A,BKE!$B:$B,'nguyen vat lieu kho'!Y$3)</f>
        <v>0</v>
      </c>
      <c r="Z133" s="186">
        <f>SUMIFS(BKE!$F:$F,BKE!$C:$C,'nguyen vat lieu kho'!$A:$A,BKE!$B:$B,'nguyen vat lieu kho'!Z$3)</f>
        <v>0</v>
      </c>
      <c r="AA133" s="186">
        <f>SUMIFS(BKE!$F:$F,BKE!$C:$C,'nguyen vat lieu kho'!$A:$A,BKE!$B:$B,'nguyen vat lieu kho'!AA$3)</f>
        <v>0</v>
      </c>
      <c r="AB133" s="186">
        <f>SUMIFS(BKE!$F:$F,BKE!$C:$C,'nguyen vat lieu kho'!$A:$A,BKE!$B:$B,'nguyen vat lieu kho'!AB$3)</f>
        <v>0</v>
      </c>
      <c r="AC133" s="186">
        <f>SUMIFS(BKE!$F:$F,BKE!$C:$C,'nguyen vat lieu kho'!$A:$A,BKE!$B:$B,'nguyen vat lieu kho'!AC$3)</f>
        <v>0</v>
      </c>
      <c r="AD133" s="186">
        <f>SUMIFS(BKE!$F:$F,BKE!$C:$C,'nguyen vat lieu kho'!$A:$A,BKE!$B:$B,'nguyen vat lieu kho'!AD$3)</f>
        <v>0</v>
      </c>
      <c r="AE133" s="186">
        <f>SUMIFS(BKE!$F:$F,BKE!$C:$C,'nguyen vat lieu kho'!$A:$A,BKE!$B:$B,'nguyen vat lieu kho'!AE$3)</f>
        <v>0</v>
      </c>
      <c r="AF133" s="186">
        <f>SUMIFS(BKE!$F:$F,BKE!$C:$C,'nguyen vat lieu kho'!$A:$A,BKE!$B:$B,'nguyen vat lieu kho'!AF$3)</f>
        <v>0</v>
      </c>
      <c r="AG133" s="186">
        <f>SUMIFS(BKE!$F:$F,BKE!$C:$C,'nguyen vat lieu kho'!$A:$A,BKE!$B:$B,'nguyen vat lieu kho'!AG$3)</f>
        <v>0</v>
      </c>
      <c r="AH133" s="186">
        <f>SUMIFS(BKE!$F:$F,BKE!$C:$C,'nguyen vat lieu kho'!$A:$A,BKE!$B:$B,'nguyen vat lieu kho'!AH$3)</f>
        <v>0</v>
      </c>
      <c r="AI133" s="186">
        <f>SUMIFS(BKE!$F:$F,BKE!$C:$C,'nguyen vat lieu kho'!$A:$A,BKE!$B:$B,'nguyen vat lieu kho'!AI$3)</f>
        <v>0</v>
      </c>
      <c r="AJ133" s="186">
        <f>SUMIFS(BKE!$F:$F,BKE!$C:$C,'nguyen vat lieu kho'!$A:$A,BKE!$B:$B,'nguyen vat lieu kho'!AJ$3)</f>
        <v>0</v>
      </c>
      <c r="AK133" s="186">
        <f>SUMIFS(BKE!$F:$F,BKE!$C:$C,'nguyen vat lieu kho'!$A:$A,BKE!$B:$B,'nguyen vat lieu kho'!AK$3)</f>
        <v>0</v>
      </c>
      <c r="AL133" s="186">
        <f>SUMIFS(BKE!$F:$F,BKE!$C:$C,'nguyen vat lieu kho'!$A:$A,BKE!$B:$B,'nguyen vat lieu kho'!AL$3)</f>
        <v>0</v>
      </c>
      <c r="AM133" s="186">
        <f>SUMIFS(BKE!$F:$F,BKE!$C:$C,'nguyen vat lieu kho'!$A:$A,BKE!$B:$B,'nguyen vat lieu kho'!AM$3)</f>
        <v>0</v>
      </c>
      <c r="AN133" s="186">
        <f>SUMIFS(BKE!$F:$F,BKE!$C:$C,'nguyen vat lieu kho'!$A:$A,BKE!$B:$B,'nguyen vat lieu kho'!AN$3)</f>
        <v>0</v>
      </c>
      <c r="AO133" s="186">
        <f>SUMIFS(BKE!$F:$F,BKE!$C:$C,'nguyen vat lieu kho'!$A:$A,BKE!$B:$B,'nguyen vat lieu kho'!AO$3)</f>
        <v>0</v>
      </c>
      <c r="AP133" s="186">
        <f>SUMIFS(BKE!$F:$F,BKE!$C:$C,'nguyen vat lieu kho'!$A:$A,BKE!$B:$B,'nguyen vat lieu kho'!AP$3)</f>
        <v>0</v>
      </c>
      <c r="AQ133" s="186">
        <f>SUMIFS(BKE!$F:$F,BKE!$C:$C,'nguyen vat lieu kho'!$A:$A,BKE!$B:$B,'nguyen vat lieu kho'!AQ$3)</f>
        <v>0</v>
      </c>
    </row>
    <row r="134" spans="1:43" s="120" customFormat="1" ht="25.5" customHeight="1">
      <c r="A134" s="9" t="s">
        <v>832</v>
      </c>
      <c r="B134" s="9" t="s">
        <v>205</v>
      </c>
      <c r="C134" s="9" t="s">
        <v>77</v>
      </c>
      <c r="D134" s="125"/>
      <c r="E134" s="130">
        <v>0</v>
      </c>
      <c r="F134" s="126">
        <f t="shared" ref="F134" si="17">E134*D134</f>
        <v>0</v>
      </c>
      <c r="G134" s="127">
        <f t="shared" si="16"/>
        <v>0</v>
      </c>
      <c r="H134" s="128">
        <f t="shared" si="15"/>
        <v>0</v>
      </c>
      <c r="I134" s="129">
        <f t="shared" si="11"/>
        <v>0</v>
      </c>
      <c r="J134" s="129">
        <f t="shared" si="12"/>
        <v>0</v>
      </c>
      <c r="K134" s="130"/>
      <c r="L134" s="124">
        <f t="shared" si="10"/>
        <v>0</v>
      </c>
      <c r="M134" s="186">
        <f>SUMIFS(BKE!$F:$F,BKE!$C:$C,'nguyen vat lieu kho'!$A:$A,BKE!$B:$B,'nguyen vat lieu kho'!M$3)</f>
        <v>0</v>
      </c>
      <c r="N134" s="186">
        <f>SUMIFS(BKE!$F:$F,BKE!$C:$C,'nguyen vat lieu kho'!$A:$A,BKE!$B:$B,'nguyen vat lieu kho'!N$3)</f>
        <v>0</v>
      </c>
      <c r="O134" s="186">
        <f>SUMIFS(BKE!$F:$F,BKE!$C:$C,'nguyen vat lieu kho'!$A:$A,BKE!$B:$B,'nguyen vat lieu kho'!O$3)</f>
        <v>0</v>
      </c>
      <c r="P134" s="186">
        <f>SUMIFS(BKE!$F:$F,BKE!$C:$C,'nguyen vat lieu kho'!$A:$A,BKE!$B:$B,'nguyen vat lieu kho'!P$3)</f>
        <v>0</v>
      </c>
      <c r="Q134" s="186">
        <f>SUMIFS(BKE!$F:$F,BKE!$C:$C,'nguyen vat lieu kho'!$A:$A,BKE!$B:$B,'nguyen vat lieu kho'!Q$3)</f>
        <v>0</v>
      </c>
      <c r="R134" s="186">
        <f>SUMIFS(BKE!$F:$F,BKE!$C:$C,'nguyen vat lieu kho'!$A:$A,BKE!$B:$B,'nguyen vat lieu kho'!R$3)</f>
        <v>0</v>
      </c>
      <c r="S134" s="186">
        <f>SUMIFS(BKE!$F:$F,BKE!$C:$C,'nguyen vat lieu kho'!$A:$A,BKE!$B:$B,'nguyen vat lieu kho'!S$3)</f>
        <v>0</v>
      </c>
      <c r="T134" s="186">
        <f>SUMIFS(BKE!$F:$F,BKE!$C:$C,'nguyen vat lieu kho'!$A:$A,BKE!$B:$B,'nguyen vat lieu kho'!T$3)</f>
        <v>0</v>
      </c>
      <c r="U134" s="186">
        <f>SUMIFS(BKE!$F:$F,BKE!$C:$C,'nguyen vat lieu kho'!$A:$A,BKE!$B:$B,'nguyen vat lieu kho'!U$3)</f>
        <v>0</v>
      </c>
      <c r="V134" s="186">
        <f>SUMIFS(BKE!$F:$F,BKE!$C:$C,'nguyen vat lieu kho'!$A:$A,BKE!$B:$B,'nguyen vat lieu kho'!V$3)</f>
        <v>0</v>
      </c>
      <c r="W134" s="186">
        <f>SUMIFS(BKE!$F:$F,BKE!$C:$C,'nguyen vat lieu kho'!$A:$A,BKE!$B:$B,'nguyen vat lieu kho'!W$3)</f>
        <v>0</v>
      </c>
      <c r="X134" s="186">
        <f>SUMIFS(BKE!$F:$F,BKE!$C:$C,'nguyen vat lieu kho'!$A:$A,BKE!$B:$B,'nguyen vat lieu kho'!X$3)</f>
        <v>0</v>
      </c>
      <c r="Y134" s="186">
        <f>SUMIFS(BKE!$F:$F,BKE!$C:$C,'nguyen vat lieu kho'!$A:$A,BKE!$B:$B,'nguyen vat lieu kho'!Y$3)</f>
        <v>0</v>
      </c>
      <c r="Z134" s="186">
        <f>SUMIFS(BKE!$F:$F,BKE!$C:$C,'nguyen vat lieu kho'!$A:$A,BKE!$B:$B,'nguyen vat lieu kho'!Z$3)</f>
        <v>0</v>
      </c>
      <c r="AA134" s="186">
        <f>SUMIFS(BKE!$F:$F,BKE!$C:$C,'nguyen vat lieu kho'!$A:$A,BKE!$B:$B,'nguyen vat lieu kho'!AA$3)</f>
        <v>0</v>
      </c>
      <c r="AB134" s="186">
        <f>SUMIFS(BKE!$F:$F,BKE!$C:$C,'nguyen vat lieu kho'!$A:$A,BKE!$B:$B,'nguyen vat lieu kho'!AB$3)</f>
        <v>0</v>
      </c>
      <c r="AC134" s="186">
        <f>SUMIFS(BKE!$F:$F,BKE!$C:$C,'nguyen vat lieu kho'!$A:$A,BKE!$B:$B,'nguyen vat lieu kho'!AC$3)</f>
        <v>0</v>
      </c>
      <c r="AD134" s="186">
        <f>SUMIFS(BKE!$F:$F,BKE!$C:$C,'nguyen vat lieu kho'!$A:$A,BKE!$B:$B,'nguyen vat lieu kho'!AD$3)</f>
        <v>0</v>
      </c>
      <c r="AE134" s="186">
        <f>SUMIFS(BKE!$F:$F,BKE!$C:$C,'nguyen vat lieu kho'!$A:$A,BKE!$B:$B,'nguyen vat lieu kho'!AE$3)</f>
        <v>0</v>
      </c>
      <c r="AF134" s="186">
        <f>SUMIFS(BKE!$F:$F,BKE!$C:$C,'nguyen vat lieu kho'!$A:$A,BKE!$B:$B,'nguyen vat lieu kho'!AF$3)</f>
        <v>0</v>
      </c>
      <c r="AG134" s="186">
        <f>SUMIFS(BKE!$F:$F,BKE!$C:$C,'nguyen vat lieu kho'!$A:$A,BKE!$B:$B,'nguyen vat lieu kho'!AG$3)</f>
        <v>0</v>
      </c>
      <c r="AH134" s="186">
        <f>SUMIFS(BKE!$F:$F,BKE!$C:$C,'nguyen vat lieu kho'!$A:$A,BKE!$B:$B,'nguyen vat lieu kho'!AH$3)</f>
        <v>0</v>
      </c>
      <c r="AI134" s="186">
        <f>SUMIFS(BKE!$F:$F,BKE!$C:$C,'nguyen vat lieu kho'!$A:$A,BKE!$B:$B,'nguyen vat lieu kho'!AI$3)</f>
        <v>0</v>
      </c>
      <c r="AJ134" s="186">
        <f>SUMIFS(BKE!$F:$F,BKE!$C:$C,'nguyen vat lieu kho'!$A:$A,BKE!$B:$B,'nguyen vat lieu kho'!AJ$3)</f>
        <v>0</v>
      </c>
      <c r="AK134" s="186">
        <f>SUMIFS(BKE!$F:$F,BKE!$C:$C,'nguyen vat lieu kho'!$A:$A,BKE!$B:$B,'nguyen vat lieu kho'!AK$3)</f>
        <v>0</v>
      </c>
      <c r="AL134" s="186">
        <f>SUMIFS(BKE!$F:$F,BKE!$C:$C,'nguyen vat lieu kho'!$A:$A,BKE!$B:$B,'nguyen vat lieu kho'!AL$3)</f>
        <v>0</v>
      </c>
      <c r="AM134" s="186">
        <f>SUMIFS(BKE!$F:$F,BKE!$C:$C,'nguyen vat lieu kho'!$A:$A,BKE!$B:$B,'nguyen vat lieu kho'!AM$3)</f>
        <v>0</v>
      </c>
      <c r="AN134" s="186">
        <f>SUMIFS(BKE!$F:$F,BKE!$C:$C,'nguyen vat lieu kho'!$A:$A,BKE!$B:$B,'nguyen vat lieu kho'!AN$3)</f>
        <v>0</v>
      </c>
      <c r="AO134" s="186">
        <f>SUMIFS(BKE!$F:$F,BKE!$C:$C,'nguyen vat lieu kho'!$A:$A,BKE!$B:$B,'nguyen vat lieu kho'!AO$3)</f>
        <v>0</v>
      </c>
      <c r="AP134" s="186">
        <f>SUMIFS(BKE!$F:$F,BKE!$C:$C,'nguyen vat lieu kho'!$A:$A,BKE!$B:$B,'nguyen vat lieu kho'!AP$3)</f>
        <v>0</v>
      </c>
      <c r="AQ134" s="186">
        <f>SUMIFS(BKE!$F:$F,BKE!$C:$C,'nguyen vat lieu kho'!$A:$A,BKE!$B:$B,'nguyen vat lieu kho'!AQ$3)</f>
        <v>0</v>
      </c>
    </row>
    <row r="135" spans="1:43" s="262" customFormat="1" ht="25.5" customHeight="1">
      <c r="A135" s="147"/>
      <c r="B135" s="147" t="s">
        <v>491</v>
      </c>
      <c r="C135" s="147"/>
      <c r="D135" s="125"/>
      <c r="E135" s="259"/>
      <c r="F135" s="260">
        <f t="shared" ref="F135" si="18">SUM(F5:F134)</f>
        <v>21836620.623963583</v>
      </c>
      <c r="G135" s="260"/>
      <c r="H135" s="260">
        <f>SUM(H5:H134)</f>
        <v>98276338.5</v>
      </c>
      <c r="I135" s="261"/>
      <c r="J135" s="260">
        <f>SUM(J5:J134)</f>
        <v>69995132.928137243</v>
      </c>
      <c r="K135" s="259"/>
      <c r="L135" s="260">
        <f>SUM(L5:L134)</f>
        <v>50117826.195826329</v>
      </c>
      <c r="M135" s="186">
        <f>SUMIFS(BKE!$F:$F,BKE!$C:$C,'nguyen vat lieu kho'!$A:$A,BKE!$B:$B,'nguyen vat lieu kho'!M$3)</f>
        <v>0</v>
      </c>
      <c r="N135" s="186">
        <f>SUMIFS(BKE!$F:$F,BKE!$C:$C,'nguyen vat lieu kho'!$A:$A,BKE!$B:$B,'nguyen vat lieu kho'!N$3)</f>
        <v>0</v>
      </c>
      <c r="O135" s="186">
        <f>SUMIFS(BKE!$F:$F,BKE!$C:$C,'nguyen vat lieu kho'!$A:$A,BKE!$B:$B,'nguyen vat lieu kho'!O$3)</f>
        <v>0</v>
      </c>
      <c r="P135" s="186">
        <f>SUMIFS(BKE!$F:$F,BKE!$C:$C,'nguyen vat lieu kho'!$A:$A,BKE!$B:$B,'nguyen vat lieu kho'!P$3)</f>
        <v>0</v>
      </c>
      <c r="Q135" s="186">
        <f>SUMIFS(BKE!$F:$F,BKE!$C:$C,'nguyen vat lieu kho'!$A:$A,BKE!$B:$B,'nguyen vat lieu kho'!Q$3)</f>
        <v>0</v>
      </c>
      <c r="R135" s="186">
        <f>SUMIFS(BKE!$F:$F,BKE!$C:$C,'nguyen vat lieu kho'!$A:$A,BKE!$B:$B,'nguyen vat lieu kho'!R$3)</f>
        <v>0</v>
      </c>
      <c r="S135" s="186">
        <f>SUMIFS(BKE!$F:$F,BKE!$C:$C,'nguyen vat lieu kho'!$A:$A,BKE!$B:$B,'nguyen vat lieu kho'!S$3)</f>
        <v>0</v>
      </c>
      <c r="T135" s="186">
        <f>SUMIFS(BKE!$F:$F,BKE!$C:$C,'nguyen vat lieu kho'!$A:$A,BKE!$B:$B,'nguyen vat lieu kho'!T$3)</f>
        <v>0</v>
      </c>
      <c r="U135" s="186">
        <f>SUMIFS(BKE!$F:$F,BKE!$C:$C,'nguyen vat lieu kho'!$A:$A,BKE!$B:$B,'nguyen vat lieu kho'!U$3)</f>
        <v>0</v>
      </c>
      <c r="V135" s="186">
        <f>SUMIFS(BKE!$F:$F,BKE!$C:$C,'nguyen vat lieu kho'!$A:$A,BKE!$B:$B,'nguyen vat lieu kho'!V$3)</f>
        <v>0</v>
      </c>
      <c r="W135" s="186">
        <f>SUMIFS(BKE!$F:$F,BKE!$C:$C,'nguyen vat lieu kho'!$A:$A,BKE!$B:$B,'nguyen vat lieu kho'!W$3)</f>
        <v>0</v>
      </c>
      <c r="X135" s="186">
        <f>SUMIFS(BKE!$F:$F,BKE!$C:$C,'nguyen vat lieu kho'!$A:$A,BKE!$B:$B,'nguyen vat lieu kho'!X$3)</f>
        <v>0</v>
      </c>
      <c r="Y135" s="186">
        <f>SUMIFS(BKE!$F:$F,BKE!$C:$C,'nguyen vat lieu kho'!$A:$A,BKE!$B:$B,'nguyen vat lieu kho'!Y$3)</f>
        <v>0</v>
      </c>
      <c r="Z135" s="186">
        <f>SUMIFS(BKE!$F:$F,BKE!$C:$C,'nguyen vat lieu kho'!$A:$A,BKE!$B:$B,'nguyen vat lieu kho'!Z$3)</f>
        <v>0</v>
      </c>
      <c r="AA135" s="186">
        <f>SUMIFS(BKE!$F:$F,BKE!$C:$C,'nguyen vat lieu kho'!$A:$A,BKE!$B:$B,'nguyen vat lieu kho'!AA$3)</f>
        <v>0</v>
      </c>
      <c r="AB135" s="186">
        <f>SUMIFS(BKE!$F:$F,BKE!$C:$C,'nguyen vat lieu kho'!$A:$A,BKE!$B:$B,'nguyen vat lieu kho'!AB$3)</f>
        <v>0</v>
      </c>
      <c r="AC135" s="186">
        <f>SUMIFS(BKE!$F:$F,BKE!$C:$C,'nguyen vat lieu kho'!$A:$A,BKE!$B:$B,'nguyen vat lieu kho'!AC$3)</f>
        <v>0</v>
      </c>
      <c r="AD135" s="186">
        <f>SUMIFS(BKE!$F:$F,BKE!$C:$C,'nguyen vat lieu kho'!$A:$A,BKE!$B:$B,'nguyen vat lieu kho'!AD$3)</f>
        <v>0</v>
      </c>
      <c r="AE135" s="186">
        <f>SUMIFS(BKE!$F:$F,BKE!$C:$C,'nguyen vat lieu kho'!$A:$A,BKE!$B:$B,'nguyen vat lieu kho'!AE$3)</f>
        <v>0</v>
      </c>
      <c r="AF135" s="186">
        <f>SUMIFS(BKE!$F:$F,BKE!$C:$C,'nguyen vat lieu kho'!$A:$A,BKE!$B:$B,'nguyen vat lieu kho'!AF$3)</f>
        <v>0</v>
      </c>
      <c r="AG135" s="186">
        <f>SUMIFS(BKE!$F:$F,BKE!$C:$C,'nguyen vat lieu kho'!$A:$A,BKE!$B:$B,'nguyen vat lieu kho'!AG$3)</f>
        <v>0</v>
      </c>
      <c r="AH135" s="186">
        <f>SUMIFS(BKE!$F:$F,BKE!$C:$C,'nguyen vat lieu kho'!$A:$A,BKE!$B:$B,'nguyen vat lieu kho'!AH$3)</f>
        <v>0</v>
      </c>
      <c r="AI135" s="186">
        <f>SUMIFS(BKE!$F:$F,BKE!$C:$C,'nguyen vat lieu kho'!$A:$A,BKE!$B:$B,'nguyen vat lieu kho'!AI$3)</f>
        <v>0</v>
      </c>
      <c r="AJ135" s="186">
        <f>SUMIFS(BKE!$F:$F,BKE!$C:$C,'nguyen vat lieu kho'!$A:$A,BKE!$B:$B,'nguyen vat lieu kho'!AJ$3)</f>
        <v>0</v>
      </c>
      <c r="AK135" s="186">
        <f>SUMIFS(BKE!$F:$F,BKE!$C:$C,'nguyen vat lieu kho'!$A:$A,BKE!$B:$B,'nguyen vat lieu kho'!AK$3)</f>
        <v>0</v>
      </c>
      <c r="AL135" s="186">
        <f>SUMIFS(BKE!$F:$F,BKE!$C:$C,'nguyen vat lieu kho'!$A:$A,BKE!$B:$B,'nguyen vat lieu kho'!AL$3)</f>
        <v>0</v>
      </c>
      <c r="AM135" s="186">
        <f>SUMIFS(BKE!$F:$F,BKE!$C:$C,'nguyen vat lieu kho'!$A:$A,BKE!$B:$B,'nguyen vat lieu kho'!AM$3)</f>
        <v>0</v>
      </c>
      <c r="AN135" s="186">
        <f>SUMIFS(BKE!$F:$F,BKE!$C:$C,'nguyen vat lieu kho'!$A:$A,BKE!$B:$B,'nguyen vat lieu kho'!AN$3)</f>
        <v>0</v>
      </c>
      <c r="AO135" s="186">
        <f>SUMIFS(BKE!$F:$F,BKE!$C:$C,'nguyen vat lieu kho'!$A:$A,BKE!$B:$B,'nguyen vat lieu kho'!AO$3)</f>
        <v>0</v>
      </c>
      <c r="AP135" s="186">
        <f>SUMIFS(BKE!$F:$F,BKE!$C:$C,'nguyen vat lieu kho'!$A:$A,BKE!$B:$B,'nguyen vat lieu kho'!AP$3)</f>
        <v>0</v>
      </c>
      <c r="AQ135" s="186">
        <f>SUMIFS(BKE!$F:$F,BKE!$C:$C,'nguyen vat lieu kho'!$A:$A,BKE!$B:$B,'nguyen vat lieu kho'!AQ$3)</f>
        <v>0</v>
      </c>
    </row>
    <row r="136" spans="1:43" s="120" customFormat="1" ht="25.5" customHeight="1">
      <c r="A136" s="134"/>
      <c r="B136" s="135" t="s">
        <v>758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</row>
    <row r="137" spans="1:43" s="120" customFormat="1" ht="25.5" customHeight="1">
      <c r="A137" s="6">
        <v>40201077</v>
      </c>
      <c r="B137" s="136" t="s">
        <v>216</v>
      </c>
      <c r="C137" s="137" t="s">
        <v>27</v>
      </c>
      <c r="D137" s="125"/>
      <c r="E137" s="130">
        <v>0</v>
      </c>
      <c r="F137" s="126">
        <f>E137*D137</f>
        <v>0</v>
      </c>
      <c r="G137" s="127">
        <f t="shared" si="16"/>
        <v>0</v>
      </c>
      <c r="H137" s="128">
        <f t="shared" si="15"/>
        <v>0</v>
      </c>
      <c r="I137" s="253">
        <f t="shared" ref="I137:J168" si="19">E137+G137-K137</f>
        <v>0</v>
      </c>
      <c r="J137" s="129">
        <f t="shared" si="19"/>
        <v>0</v>
      </c>
      <c r="K137" s="130"/>
      <c r="L137" s="124">
        <f t="shared" ref="L137:L168" si="20">K137*D137</f>
        <v>0</v>
      </c>
      <c r="M137" s="186">
        <f>SUMIFS(BKE!$F:$F,BKE!$C:$C,'nguyen vat lieu kho'!$A:$A,BKE!$B:$B,'nguyen vat lieu kho'!M$3)</f>
        <v>0</v>
      </c>
      <c r="N137" s="186">
        <f>SUMIFS(BKE!$F:$F,BKE!$C:$C,'nguyen vat lieu kho'!$A:$A,BKE!$B:$B,'nguyen vat lieu kho'!N$3)</f>
        <v>0</v>
      </c>
      <c r="O137" s="186">
        <f>SUMIFS(BKE!$F:$F,BKE!$C:$C,'nguyen vat lieu kho'!$A:$A,BKE!$B:$B,'nguyen vat lieu kho'!O$3)</f>
        <v>0</v>
      </c>
      <c r="P137" s="186">
        <f>SUMIFS(BKE!$F:$F,BKE!$C:$C,'nguyen vat lieu kho'!$A:$A,BKE!$B:$B,'nguyen vat lieu kho'!P$3)</f>
        <v>0</v>
      </c>
      <c r="Q137" s="186">
        <f>SUMIFS(BKE!$F:$F,BKE!$C:$C,'nguyen vat lieu kho'!$A:$A,BKE!$B:$B,'nguyen vat lieu kho'!Q$3)</f>
        <v>0</v>
      </c>
      <c r="R137" s="186">
        <f>SUMIFS(BKE!$F:$F,BKE!$C:$C,'nguyen vat lieu kho'!$A:$A,BKE!$B:$B,'nguyen vat lieu kho'!R$3)</f>
        <v>0</v>
      </c>
      <c r="S137" s="186">
        <f>SUMIFS(BKE!$F:$F,BKE!$C:$C,'nguyen vat lieu kho'!$A:$A,BKE!$B:$B,'nguyen vat lieu kho'!S$3)</f>
        <v>0</v>
      </c>
      <c r="T137" s="186">
        <f>SUMIFS(BKE!$F:$F,BKE!$C:$C,'nguyen vat lieu kho'!$A:$A,BKE!$B:$B,'nguyen vat lieu kho'!T$3)</f>
        <v>0</v>
      </c>
      <c r="U137" s="186">
        <f>SUMIFS(BKE!$F:$F,BKE!$C:$C,'nguyen vat lieu kho'!$A:$A,BKE!$B:$B,'nguyen vat lieu kho'!U$3)</f>
        <v>0</v>
      </c>
      <c r="V137" s="186">
        <f>SUMIFS(BKE!$F:$F,BKE!$C:$C,'nguyen vat lieu kho'!$A:$A,BKE!$B:$B,'nguyen vat lieu kho'!V$3)</f>
        <v>0</v>
      </c>
      <c r="W137" s="186">
        <f>SUMIFS(BKE!$F:$F,BKE!$C:$C,'nguyen vat lieu kho'!$A:$A,BKE!$B:$B,'nguyen vat lieu kho'!W$3)</f>
        <v>0</v>
      </c>
      <c r="X137" s="186">
        <f>SUMIFS(BKE!$F:$F,BKE!$C:$C,'nguyen vat lieu kho'!$A:$A,BKE!$B:$B,'nguyen vat lieu kho'!X$3)</f>
        <v>0</v>
      </c>
      <c r="Y137" s="186">
        <f>SUMIFS(BKE!$F:$F,BKE!$C:$C,'nguyen vat lieu kho'!$A:$A,BKE!$B:$B,'nguyen vat lieu kho'!Y$3)</f>
        <v>0</v>
      </c>
      <c r="Z137" s="186">
        <f>SUMIFS(BKE!$F:$F,BKE!$C:$C,'nguyen vat lieu kho'!$A:$A,BKE!$B:$B,'nguyen vat lieu kho'!Z$3)</f>
        <v>0</v>
      </c>
      <c r="AA137" s="186">
        <f>SUMIFS(BKE!$F:$F,BKE!$C:$C,'nguyen vat lieu kho'!$A:$A,BKE!$B:$B,'nguyen vat lieu kho'!AA$3)</f>
        <v>0</v>
      </c>
      <c r="AB137" s="186">
        <f>SUMIFS(BKE!$F:$F,BKE!$C:$C,'nguyen vat lieu kho'!$A:$A,BKE!$B:$B,'nguyen vat lieu kho'!AB$3)</f>
        <v>0</v>
      </c>
      <c r="AC137" s="186">
        <f>SUMIFS(BKE!$F:$F,BKE!$C:$C,'nguyen vat lieu kho'!$A:$A,BKE!$B:$B,'nguyen vat lieu kho'!AC$3)</f>
        <v>0</v>
      </c>
      <c r="AD137" s="186">
        <f>SUMIFS(BKE!$F:$F,BKE!$C:$C,'nguyen vat lieu kho'!$A:$A,BKE!$B:$B,'nguyen vat lieu kho'!AD$3)</f>
        <v>0</v>
      </c>
      <c r="AE137" s="186">
        <f>SUMIFS(BKE!$F:$F,BKE!$C:$C,'nguyen vat lieu kho'!$A:$A,BKE!$B:$B,'nguyen vat lieu kho'!AE$3)</f>
        <v>0</v>
      </c>
      <c r="AF137" s="186">
        <f>SUMIFS(BKE!$F:$F,BKE!$C:$C,'nguyen vat lieu kho'!$A:$A,BKE!$B:$B,'nguyen vat lieu kho'!AF$3)</f>
        <v>0</v>
      </c>
      <c r="AG137" s="186">
        <f>SUMIFS(BKE!$F:$F,BKE!$C:$C,'nguyen vat lieu kho'!$A:$A,BKE!$B:$B,'nguyen vat lieu kho'!AG$3)</f>
        <v>0</v>
      </c>
      <c r="AH137" s="186">
        <f>SUMIFS(BKE!$F:$F,BKE!$C:$C,'nguyen vat lieu kho'!$A:$A,BKE!$B:$B,'nguyen vat lieu kho'!AH$3)</f>
        <v>0</v>
      </c>
      <c r="AI137" s="186">
        <f>SUMIFS(BKE!$F:$F,BKE!$C:$C,'nguyen vat lieu kho'!$A:$A,BKE!$B:$B,'nguyen vat lieu kho'!AI$3)</f>
        <v>0</v>
      </c>
      <c r="AJ137" s="186">
        <f>SUMIFS(BKE!$F:$F,BKE!$C:$C,'nguyen vat lieu kho'!$A:$A,BKE!$B:$B,'nguyen vat lieu kho'!AJ$3)</f>
        <v>0</v>
      </c>
      <c r="AK137" s="186">
        <f>SUMIFS(BKE!$F:$F,BKE!$C:$C,'nguyen vat lieu kho'!$A:$A,BKE!$B:$B,'nguyen vat lieu kho'!AK$3)</f>
        <v>0</v>
      </c>
      <c r="AL137" s="186">
        <f>SUMIFS(BKE!$F:$F,BKE!$C:$C,'nguyen vat lieu kho'!$A:$A,BKE!$B:$B,'nguyen vat lieu kho'!AL$3)</f>
        <v>0</v>
      </c>
      <c r="AM137" s="186">
        <f>SUMIFS(BKE!$F:$F,BKE!$C:$C,'nguyen vat lieu kho'!$A:$A,BKE!$B:$B,'nguyen vat lieu kho'!AM$3)</f>
        <v>0</v>
      </c>
      <c r="AN137" s="186">
        <f>SUMIFS(BKE!$F:$F,BKE!$C:$C,'nguyen vat lieu kho'!$A:$A,BKE!$B:$B,'nguyen vat lieu kho'!AN$3)</f>
        <v>0</v>
      </c>
      <c r="AO137" s="186">
        <f>SUMIFS(BKE!$F:$F,BKE!$C:$C,'nguyen vat lieu kho'!$A:$A,BKE!$B:$B,'nguyen vat lieu kho'!AO$3)</f>
        <v>0</v>
      </c>
      <c r="AP137" s="186">
        <f>SUMIFS(BKE!$F:$F,BKE!$C:$C,'nguyen vat lieu kho'!$A:$A,BKE!$B:$B,'nguyen vat lieu kho'!AP$3)</f>
        <v>0</v>
      </c>
      <c r="AQ137" s="186">
        <f>SUMIFS(BKE!$F:$F,BKE!$C:$C,'nguyen vat lieu kho'!$A:$A,BKE!$B:$B,'nguyen vat lieu kho'!AQ$3)</f>
        <v>0</v>
      </c>
    </row>
    <row r="138" spans="1:43" s="120" customFormat="1" ht="25.5" customHeight="1">
      <c r="A138" s="6">
        <v>40202003</v>
      </c>
      <c r="B138" s="131" t="s">
        <v>303</v>
      </c>
      <c r="C138" s="138" t="s">
        <v>28</v>
      </c>
      <c r="D138" s="125">
        <v>1275</v>
      </c>
      <c r="E138" s="130">
        <v>200</v>
      </c>
      <c r="F138" s="126">
        <f t="shared" ref="F138:F201" si="21">E138*D138</f>
        <v>255000</v>
      </c>
      <c r="G138" s="127">
        <f t="shared" si="16"/>
        <v>0</v>
      </c>
      <c r="H138" s="128">
        <f t="shared" si="15"/>
        <v>0</v>
      </c>
      <c r="I138" s="129">
        <f t="shared" si="19"/>
        <v>20</v>
      </c>
      <c r="J138" s="129">
        <f t="shared" si="19"/>
        <v>25500</v>
      </c>
      <c r="K138" s="130">
        <v>180</v>
      </c>
      <c r="L138" s="124">
        <f t="shared" si="20"/>
        <v>229500</v>
      </c>
      <c r="M138" s="186">
        <f>SUMIFS(BKE!$F:$F,BKE!$C:$C,'nguyen vat lieu kho'!$A:$A,BKE!$B:$B,'nguyen vat lieu kho'!M$3)</f>
        <v>0</v>
      </c>
      <c r="N138" s="186">
        <f>SUMIFS(BKE!$F:$F,BKE!$C:$C,'nguyen vat lieu kho'!$A:$A,BKE!$B:$B,'nguyen vat lieu kho'!N$3)</f>
        <v>0</v>
      </c>
      <c r="O138" s="186">
        <f>SUMIFS(BKE!$F:$F,BKE!$C:$C,'nguyen vat lieu kho'!$A:$A,BKE!$B:$B,'nguyen vat lieu kho'!O$3)</f>
        <v>0</v>
      </c>
      <c r="P138" s="186">
        <f>SUMIFS(BKE!$F:$F,BKE!$C:$C,'nguyen vat lieu kho'!$A:$A,BKE!$B:$B,'nguyen vat lieu kho'!P$3)</f>
        <v>0</v>
      </c>
      <c r="Q138" s="186">
        <f>SUMIFS(BKE!$F:$F,BKE!$C:$C,'nguyen vat lieu kho'!$A:$A,BKE!$B:$B,'nguyen vat lieu kho'!Q$3)</f>
        <v>0</v>
      </c>
      <c r="R138" s="186">
        <f>SUMIFS(BKE!$F:$F,BKE!$C:$C,'nguyen vat lieu kho'!$A:$A,BKE!$B:$B,'nguyen vat lieu kho'!R$3)</f>
        <v>0</v>
      </c>
      <c r="S138" s="186">
        <f>SUMIFS(BKE!$F:$F,BKE!$C:$C,'nguyen vat lieu kho'!$A:$A,BKE!$B:$B,'nguyen vat lieu kho'!S$3)</f>
        <v>0</v>
      </c>
      <c r="T138" s="186">
        <f>SUMIFS(BKE!$F:$F,BKE!$C:$C,'nguyen vat lieu kho'!$A:$A,BKE!$B:$B,'nguyen vat lieu kho'!T$3)</f>
        <v>0</v>
      </c>
      <c r="U138" s="186">
        <f>SUMIFS(BKE!$F:$F,BKE!$C:$C,'nguyen vat lieu kho'!$A:$A,BKE!$B:$B,'nguyen vat lieu kho'!U$3)</f>
        <v>0</v>
      </c>
      <c r="V138" s="186">
        <f>SUMIFS(BKE!$F:$F,BKE!$C:$C,'nguyen vat lieu kho'!$A:$A,BKE!$B:$B,'nguyen vat lieu kho'!V$3)</f>
        <v>0</v>
      </c>
      <c r="W138" s="186">
        <f>SUMIFS(BKE!$F:$F,BKE!$C:$C,'nguyen vat lieu kho'!$A:$A,BKE!$B:$B,'nguyen vat lieu kho'!W$3)</f>
        <v>0</v>
      </c>
      <c r="X138" s="186">
        <f>SUMIFS(BKE!$F:$F,BKE!$C:$C,'nguyen vat lieu kho'!$A:$A,BKE!$B:$B,'nguyen vat lieu kho'!X$3)</f>
        <v>0</v>
      </c>
      <c r="Y138" s="186">
        <f>SUMIFS(BKE!$F:$F,BKE!$C:$C,'nguyen vat lieu kho'!$A:$A,BKE!$B:$B,'nguyen vat lieu kho'!Y$3)</f>
        <v>0</v>
      </c>
      <c r="Z138" s="186">
        <f>SUMIFS(BKE!$F:$F,BKE!$C:$C,'nguyen vat lieu kho'!$A:$A,BKE!$B:$B,'nguyen vat lieu kho'!Z$3)</f>
        <v>0</v>
      </c>
      <c r="AA138" s="186">
        <f>SUMIFS(BKE!$F:$F,BKE!$C:$C,'nguyen vat lieu kho'!$A:$A,BKE!$B:$B,'nguyen vat lieu kho'!AA$3)</f>
        <v>0</v>
      </c>
      <c r="AB138" s="186">
        <f>SUMIFS(BKE!$F:$F,BKE!$C:$C,'nguyen vat lieu kho'!$A:$A,BKE!$B:$B,'nguyen vat lieu kho'!AB$3)</f>
        <v>0</v>
      </c>
      <c r="AC138" s="186">
        <f>SUMIFS(BKE!$F:$F,BKE!$C:$C,'nguyen vat lieu kho'!$A:$A,BKE!$B:$B,'nguyen vat lieu kho'!AC$3)</f>
        <v>0</v>
      </c>
      <c r="AD138" s="186">
        <f>SUMIFS(BKE!$F:$F,BKE!$C:$C,'nguyen vat lieu kho'!$A:$A,BKE!$B:$B,'nguyen vat lieu kho'!AD$3)</f>
        <v>0</v>
      </c>
      <c r="AE138" s="186">
        <f>SUMIFS(BKE!$F:$F,BKE!$C:$C,'nguyen vat lieu kho'!$A:$A,BKE!$B:$B,'nguyen vat lieu kho'!AE$3)</f>
        <v>0</v>
      </c>
      <c r="AF138" s="186">
        <f>SUMIFS(BKE!$F:$F,BKE!$C:$C,'nguyen vat lieu kho'!$A:$A,BKE!$B:$B,'nguyen vat lieu kho'!AF$3)</f>
        <v>0</v>
      </c>
      <c r="AG138" s="186">
        <f>SUMIFS(BKE!$F:$F,BKE!$C:$C,'nguyen vat lieu kho'!$A:$A,BKE!$B:$B,'nguyen vat lieu kho'!AG$3)</f>
        <v>0</v>
      </c>
      <c r="AH138" s="186">
        <f>SUMIFS(BKE!$F:$F,BKE!$C:$C,'nguyen vat lieu kho'!$A:$A,BKE!$B:$B,'nguyen vat lieu kho'!AH$3)</f>
        <v>0</v>
      </c>
      <c r="AI138" s="186">
        <f>SUMIFS(BKE!$F:$F,BKE!$C:$C,'nguyen vat lieu kho'!$A:$A,BKE!$B:$B,'nguyen vat lieu kho'!AI$3)</f>
        <v>0</v>
      </c>
      <c r="AJ138" s="186">
        <f>SUMIFS(BKE!$F:$F,BKE!$C:$C,'nguyen vat lieu kho'!$A:$A,BKE!$B:$B,'nguyen vat lieu kho'!AJ$3)</f>
        <v>0</v>
      </c>
      <c r="AK138" s="186">
        <f>SUMIFS(BKE!$F:$F,BKE!$C:$C,'nguyen vat lieu kho'!$A:$A,BKE!$B:$B,'nguyen vat lieu kho'!AK$3)</f>
        <v>0</v>
      </c>
      <c r="AL138" s="186">
        <f>SUMIFS(BKE!$F:$F,BKE!$C:$C,'nguyen vat lieu kho'!$A:$A,BKE!$B:$B,'nguyen vat lieu kho'!AL$3)</f>
        <v>0</v>
      </c>
      <c r="AM138" s="186">
        <f>SUMIFS(BKE!$F:$F,BKE!$C:$C,'nguyen vat lieu kho'!$A:$A,BKE!$B:$B,'nguyen vat lieu kho'!AM$3)</f>
        <v>0</v>
      </c>
      <c r="AN138" s="186">
        <f>SUMIFS(BKE!$F:$F,BKE!$C:$C,'nguyen vat lieu kho'!$A:$A,BKE!$B:$B,'nguyen vat lieu kho'!AN$3)</f>
        <v>0</v>
      </c>
      <c r="AO138" s="186">
        <f>SUMIFS(BKE!$F:$F,BKE!$C:$C,'nguyen vat lieu kho'!$A:$A,BKE!$B:$B,'nguyen vat lieu kho'!AO$3)</f>
        <v>0</v>
      </c>
      <c r="AP138" s="186">
        <f>SUMIFS(BKE!$F:$F,BKE!$C:$C,'nguyen vat lieu kho'!$A:$A,BKE!$B:$B,'nguyen vat lieu kho'!AP$3)</f>
        <v>0</v>
      </c>
      <c r="AQ138" s="186">
        <f>SUMIFS(BKE!$F:$F,BKE!$C:$C,'nguyen vat lieu kho'!$A:$A,BKE!$B:$B,'nguyen vat lieu kho'!AQ$3)</f>
        <v>0</v>
      </c>
    </row>
    <row r="139" spans="1:43" s="120" customFormat="1" ht="25.5" customHeight="1">
      <c r="A139" s="6">
        <v>40305016</v>
      </c>
      <c r="B139" s="131" t="s">
        <v>304</v>
      </c>
      <c r="C139" s="138" t="s">
        <v>31</v>
      </c>
      <c r="D139" s="125"/>
      <c r="E139" s="130">
        <v>0</v>
      </c>
      <c r="F139" s="126">
        <f t="shared" si="21"/>
        <v>0</v>
      </c>
      <c r="G139" s="127">
        <f t="shared" si="16"/>
        <v>0</v>
      </c>
      <c r="H139" s="128">
        <f t="shared" si="15"/>
        <v>0</v>
      </c>
      <c r="I139" s="129">
        <f t="shared" si="19"/>
        <v>0</v>
      </c>
      <c r="J139" s="129">
        <f t="shared" si="19"/>
        <v>0</v>
      </c>
      <c r="K139" s="130"/>
      <c r="L139" s="124">
        <f t="shared" si="20"/>
        <v>0</v>
      </c>
      <c r="M139" s="186">
        <f>SUMIFS(BKE!$F:$F,BKE!$C:$C,'nguyen vat lieu kho'!$A:$A,BKE!$B:$B,'nguyen vat lieu kho'!M$3)</f>
        <v>0</v>
      </c>
      <c r="N139" s="186">
        <f>SUMIFS(BKE!$F:$F,BKE!$C:$C,'nguyen vat lieu kho'!$A:$A,BKE!$B:$B,'nguyen vat lieu kho'!N$3)</f>
        <v>0</v>
      </c>
      <c r="O139" s="186">
        <f>SUMIFS(BKE!$F:$F,BKE!$C:$C,'nguyen vat lieu kho'!$A:$A,BKE!$B:$B,'nguyen vat lieu kho'!O$3)</f>
        <v>0</v>
      </c>
      <c r="P139" s="186">
        <f>SUMIFS(BKE!$F:$F,BKE!$C:$C,'nguyen vat lieu kho'!$A:$A,BKE!$B:$B,'nguyen vat lieu kho'!P$3)</f>
        <v>0</v>
      </c>
      <c r="Q139" s="186">
        <f>SUMIFS(BKE!$F:$F,BKE!$C:$C,'nguyen vat lieu kho'!$A:$A,BKE!$B:$B,'nguyen vat lieu kho'!Q$3)</f>
        <v>0</v>
      </c>
      <c r="R139" s="186">
        <f>SUMIFS(BKE!$F:$F,BKE!$C:$C,'nguyen vat lieu kho'!$A:$A,BKE!$B:$B,'nguyen vat lieu kho'!R$3)</f>
        <v>0</v>
      </c>
      <c r="S139" s="186">
        <f>SUMIFS(BKE!$F:$F,BKE!$C:$C,'nguyen vat lieu kho'!$A:$A,BKE!$B:$B,'nguyen vat lieu kho'!S$3)</f>
        <v>0</v>
      </c>
      <c r="T139" s="186">
        <f>SUMIFS(BKE!$F:$F,BKE!$C:$C,'nguyen vat lieu kho'!$A:$A,BKE!$B:$B,'nguyen vat lieu kho'!T$3)</f>
        <v>0</v>
      </c>
      <c r="U139" s="186">
        <f>SUMIFS(BKE!$F:$F,BKE!$C:$C,'nguyen vat lieu kho'!$A:$A,BKE!$B:$B,'nguyen vat lieu kho'!U$3)</f>
        <v>0</v>
      </c>
      <c r="V139" s="186">
        <f>SUMIFS(BKE!$F:$F,BKE!$C:$C,'nguyen vat lieu kho'!$A:$A,BKE!$B:$B,'nguyen vat lieu kho'!V$3)</f>
        <v>0</v>
      </c>
      <c r="W139" s="186">
        <f>SUMIFS(BKE!$F:$F,BKE!$C:$C,'nguyen vat lieu kho'!$A:$A,BKE!$B:$B,'nguyen vat lieu kho'!W$3)</f>
        <v>0</v>
      </c>
      <c r="X139" s="186">
        <f>SUMIFS(BKE!$F:$F,BKE!$C:$C,'nguyen vat lieu kho'!$A:$A,BKE!$B:$B,'nguyen vat lieu kho'!X$3)</f>
        <v>0</v>
      </c>
      <c r="Y139" s="186">
        <f>SUMIFS(BKE!$F:$F,BKE!$C:$C,'nguyen vat lieu kho'!$A:$A,BKE!$B:$B,'nguyen vat lieu kho'!Y$3)</f>
        <v>0</v>
      </c>
      <c r="Z139" s="186">
        <f>SUMIFS(BKE!$F:$F,BKE!$C:$C,'nguyen vat lieu kho'!$A:$A,BKE!$B:$B,'nguyen vat lieu kho'!Z$3)</f>
        <v>0</v>
      </c>
      <c r="AA139" s="186">
        <f>SUMIFS(BKE!$F:$F,BKE!$C:$C,'nguyen vat lieu kho'!$A:$A,BKE!$B:$B,'nguyen vat lieu kho'!AA$3)</f>
        <v>0</v>
      </c>
      <c r="AB139" s="186">
        <f>SUMIFS(BKE!$F:$F,BKE!$C:$C,'nguyen vat lieu kho'!$A:$A,BKE!$B:$B,'nguyen vat lieu kho'!AB$3)</f>
        <v>0</v>
      </c>
      <c r="AC139" s="186">
        <f>SUMIFS(BKE!$F:$F,BKE!$C:$C,'nguyen vat lieu kho'!$A:$A,BKE!$B:$B,'nguyen vat lieu kho'!AC$3)</f>
        <v>0</v>
      </c>
      <c r="AD139" s="186">
        <f>SUMIFS(BKE!$F:$F,BKE!$C:$C,'nguyen vat lieu kho'!$A:$A,BKE!$B:$B,'nguyen vat lieu kho'!AD$3)</f>
        <v>0</v>
      </c>
      <c r="AE139" s="186">
        <f>SUMIFS(BKE!$F:$F,BKE!$C:$C,'nguyen vat lieu kho'!$A:$A,BKE!$B:$B,'nguyen vat lieu kho'!AE$3)</f>
        <v>0</v>
      </c>
      <c r="AF139" s="186">
        <f>SUMIFS(BKE!$F:$F,BKE!$C:$C,'nguyen vat lieu kho'!$A:$A,BKE!$B:$B,'nguyen vat lieu kho'!AF$3)</f>
        <v>0</v>
      </c>
      <c r="AG139" s="186">
        <f>SUMIFS(BKE!$F:$F,BKE!$C:$C,'nguyen vat lieu kho'!$A:$A,BKE!$B:$B,'nguyen vat lieu kho'!AG$3)</f>
        <v>0</v>
      </c>
      <c r="AH139" s="186">
        <f>SUMIFS(BKE!$F:$F,BKE!$C:$C,'nguyen vat lieu kho'!$A:$A,BKE!$B:$B,'nguyen vat lieu kho'!AH$3)</f>
        <v>0</v>
      </c>
      <c r="AI139" s="186">
        <f>SUMIFS(BKE!$F:$F,BKE!$C:$C,'nguyen vat lieu kho'!$A:$A,BKE!$B:$B,'nguyen vat lieu kho'!AI$3)</f>
        <v>0</v>
      </c>
      <c r="AJ139" s="186">
        <f>SUMIFS(BKE!$F:$F,BKE!$C:$C,'nguyen vat lieu kho'!$A:$A,BKE!$B:$B,'nguyen vat lieu kho'!AJ$3)</f>
        <v>0</v>
      </c>
      <c r="AK139" s="186">
        <f>SUMIFS(BKE!$F:$F,BKE!$C:$C,'nguyen vat lieu kho'!$A:$A,BKE!$B:$B,'nguyen vat lieu kho'!AK$3)</f>
        <v>0</v>
      </c>
      <c r="AL139" s="186">
        <f>SUMIFS(BKE!$F:$F,BKE!$C:$C,'nguyen vat lieu kho'!$A:$A,BKE!$B:$B,'nguyen vat lieu kho'!AL$3)</f>
        <v>0</v>
      </c>
      <c r="AM139" s="186">
        <f>SUMIFS(BKE!$F:$F,BKE!$C:$C,'nguyen vat lieu kho'!$A:$A,BKE!$B:$B,'nguyen vat lieu kho'!AM$3)</f>
        <v>0</v>
      </c>
      <c r="AN139" s="186">
        <f>SUMIFS(BKE!$F:$F,BKE!$C:$C,'nguyen vat lieu kho'!$A:$A,BKE!$B:$B,'nguyen vat lieu kho'!AN$3)</f>
        <v>0</v>
      </c>
      <c r="AO139" s="186">
        <f>SUMIFS(BKE!$F:$F,BKE!$C:$C,'nguyen vat lieu kho'!$A:$A,BKE!$B:$B,'nguyen vat lieu kho'!AO$3)</f>
        <v>0</v>
      </c>
      <c r="AP139" s="186">
        <f>SUMIFS(BKE!$F:$F,BKE!$C:$C,'nguyen vat lieu kho'!$A:$A,BKE!$B:$B,'nguyen vat lieu kho'!AP$3)</f>
        <v>0</v>
      </c>
      <c r="AQ139" s="186">
        <f>SUMIFS(BKE!$F:$F,BKE!$C:$C,'nguyen vat lieu kho'!$A:$A,BKE!$B:$B,'nguyen vat lieu kho'!AQ$3)</f>
        <v>0</v>
      </c>
    </row>
    <row r="140" spans="1:43" s="120" customFormat="1" ht="25.5" customHeight="1">
      <c r="A140" s="6">
        <v>40305019</v>
      </c>
      <c r="B140" s="131" t="s">
        <v>307</v>
      </c>
      <c r="C140" s="138" t="s">
        <v>27</v>
      </c>
      <c r="D140" s="125">
        <f>VLOOKUP(A140,BKE!C563:H954,5,0)</f>
        <v>782.32500000000005</v>
      </c>
      <c r="E140" s="130">
        <v>200</v>
      </c>
      <c r="F140" s="126">
        <f t="shared" si="21"/>
        <v>156465</v>
      </c>
      <c r="G140" s="127">
        <f t="shared" si="16"/>
        <v>400</v>
      </c>
      <c r="H140" s="128">
        <f t="shared" ref="H140:H197" si="22">D140*G140</f>
        <v>312930</v>
      </c>
      <c r="I140" s="129">
        <f t="shared" si="19"/>
        <v>380</v>
      </c>
      <c r="J140" s="129">
        <f t="shared" si="19"/>
        <v>297283.5</v>
      </c>
      <c r="K140" s="130">
        <v>220</v>
      </c>
      <c r="L140" s="124">
        <f t="shared" si="20"/>
        <v>172111.5</v>
      </c>
      <c r="M140" s="186">
        <f>SUMIFS(BKE!$F:$F,BKE!$C:$C,'nguyen vat lieu kho'!$A:$A,BKE!$B:$B,'nguyen vat lieu kho'!M$3)</f>
        <v>0</v>
      </c>
      <c r="N140" s="186">
        <f>SUMIFS(BKE!$F:$F,BKE!$C:$C,'nguyen vat lieu kho'!$A:$A,BKE!$B:$B,'nguyen vat lieu kho'!N$3)</f>
        <v>0</v>
      </c>
      <c r="O140" s="186">
        <f>SUMIFS(BKE!$F:$F,BKE!$C:$C,'nguyen vat lieu kho'!$A:$A,BKE!$B:$B,'nguyen vat lieu kho'!O$3)</f>
        <v>0</v>
      </c>
      <c r="P140" s="186">
        <f>SUMIFS(BKE!$F:$F,BKE!$C:$C,'nguyen vat lieu kho'!$A:$A,BKE!$B:$B,'nguyen vat lieu kho'!P$3)</f>
        <v>0</v>
      </c>
      <c r="Q140" s="186">
        <f>SUMIFS(BKE!$F:$F,BKE!$C:$C,'nguyen vat lieu kho'!$A:$A,BKE!$B:$B,'nguyen vat lieu kho'!Q$3)</f>
        <v>0</v>
      </c>
      <c r="R140" s="186">
        <f>SUMIFS(BKE!$F:$F,BKE!$C:$C,'nguyen vat lieu kho'!$A:$A,BKE!$B:$B,'nguyen vat lieu kho'!R$3)</f>
        <v>0</v>
      </c>
      <c r="S140" s="186">
        <f>SUMIFS(BKE!$F:$F,BKE!$C:$C,'nguyen vat lieu kho'!$A:$A,BKE!$B:$B,'nguyen vat lieu kho'!S$3)</f>
        <v>0</v>
      </c>
      <c r="T140" s="186">
        <f>SUMIFS(BKE!$F:$F,BKE!$C:$C,'nguyen vat lieu kho'!$A:$A,BKE!$B:$B,'nguyen vat lieu kho'!T$3)</f>
        <v>200</v>
      </c>
      <c r="U140" s="186">
        <f>SUMIFS(BKE!$F:$F,BKE!$C:$C,'nguyen vat lieu kho'!$A:$A,BKE!$B:$B,'nguyen vat lieu kho'!U$3)</f>
        <v>0</v>
      </c>
      <c r="V140" s="186">
        <f>SUMIFS(BKE!$F:$F,BKE!$C:$C,'nguyen vat lieu kho'!$A:$A,BKE!$B:$B,'nguyen vat lieu kho'!V$3)</f>
        <v>0</v>
      </c>
      <c r="W140" s="186">
        <f>SUMIFS(BKE!$F:$F,BKE!$C:$C,'nguyen vat lieu kho'!$A:$A,BKE!$B:$B,'nguyen vat lieu kho'!W$3)</f>
        <v>0</v>
      </c>
      <c r="X140" s="186">
        <f>SUMIFS(BKE!$F:$F,BKE!$C:$C,'nguyen vat lieu kho'!$A:$A,BKE!$B:$B,'nguyen vat lieu kho'!X$3)</f>
        <v>0</v>
      </c>
      <c r="Y140" s="186">
        <f>SUMIFS(BKE!$F:$F,BKE!$C:$C,'nguyen vat lieu kho'!$A:$A,BKE!$B:$B,'nguyen vat lieu kho'!Y$3)</f>
        <v>0</v>
      </c>
      <c r="Z140" s="186">
        <f>SUMIFS(BKE!$F:$F,BKE!$C:$C,'nguyen vat lieu kho'!$A:$A,BKE!$B:$B,'nguyen vat lieu kho'!Z$3)</f>
        <v>0</v>
      </c>
      <c r="AA140" s="186">
        <f>SUMIFS(BKE!$F:$F,BKE!$C:$C,'nguyen vat lieu kho'!$A:$A,BKE!$B:$B,'nguyen vat lieu kho'!AA$3)</f>
        <v>0</v>
      </c>
      <c r="AB140" s="186">
        <f>SUMIFS(BKE!$F:$F,BKE!$C:$C,'nguyen vat lieu kho'!$A:$A,BKE!$B:$B,'nguyen vat lieu kho'!AB$3)</f>
        <v>0</v>
      </c>
      <c r="AC140" s="186">
        <f>SUMIFS(BKE!$F:$F,BKE!$C:$C,'nguyen vat lieu kho'!$A:$A,BKE!$B:$B,'nguyen vat lieu kho'!AC$3)</f>
        <v>0</v>
      </c>
      <c r="AD140" s="186">
        <f>SUMIFS(BKE!$F:$F,BKE!$C:$C,'nguyen vat lieu kho'!$A:$A,BKE!$B:$B,'nguyen vat lieu kho'!AD$3)</f>
        <v>0</v>
      </c>
      <c r="AE140" s="186">
        <f>SUMIFS(BKE!$F:$F,BKE!$C:$C,'nguyen vat lieu kho'!$A:$A,BKE!$B:$B,'nguyen vat lieu kho'!AE$3)</f>
        <v>0</v>
      </c>
      <c r="AF140" s="186">
        <f>SUMIFS(BKE!$F:$F,BKE!$C:$C,'nguyen vat lieu kho'!$A:$A,BKE!$B:$B,'nguyen vat lieu kho'!AF$3)</f>
        <v>0</v>
      </c>
      <c r="AG140" s="186">
        <f>SUMIFS(BKE!$F:$F,BKE!$C:$C,'nguyen vat lieu kho'!$A:$A,BKE!$B:$B,'nguyen vat lieu kho'!AG$3)</f>
        <v>0</v>
      </c>
      <c r="AH140" s="186">
        <f>SUMIFS(BKE!$F:$F,BKE!$C:$C,'nguyen vat lieu kho'!$A:$A,BKE!$B:$B,'nguyen vat lieu kho'!AH$3)</f>
        <v>200</v>
      </c>
      <c r="AI140" s="186">
        <f>SUMIFS(BKE!$F:$F,BKE!$C:$C,'nguyen vat lieu kho'!$A:$A,BKE!$B:$B,'nguyen vat lieu kho'!AI$3)</f>
        <v>0</v>
      </c>
      <c r="AJ140" s="186">
        <f>SUMIFS(BKE!$F:$F,BKE!$C:$C,'nguyen vat lieu kho'!$A:$A,BKE!$B:$B,'nguyen vat lieu kho'!AJ$3)</f>
        <v>0</v>
      </c>
      <c r="AK140" s="186">
        <f>SUMIFS(BKE!$F:$F,BKE!$C:$C,'nguyen vat lieu kho'!$A:$A,BKE!$B:$B,'nguyen vat lieu kho'!AK$3)</f>
        <v>0</v>
      </c>
      <c r="AL140" s="186">
        <f>SUMIFS(BKE!$F:$F,BKE!$C:$C,'nguyen vat lieu kho'!$A:$A,BKE!$B:$B,'nguyen vat lieu kho'!AL$3)</f>
        <v>0</v>
      </c>
      <c r="AM140" s="186">
        <f>SUMIFS(BKE!$F:$F,BKE!$C:$C,'nguyen vat lieu kho'!$A:$A,BKE!$B:$B,'nguyen vat lieu kho'!AM$3)</f>
        <v>0</v>
      </c>
      <c r="AN140" s="186">
        <f>SUMIFS(BKE!$F:$F,BKE!$C:$C,'nguyen vat lieu kho'!$A:$A,BKE!$B:$B,'nguyen vat lieu kho'!AN$3)</f>
        <v>0</v>
      </c>
      <c r="AO140" s="186">
        <f>SUMIFS(BKE!$F:$F,BKE!$C:$C,'nguyen vat lieu kho'!$A:$A,BKE!$B:$B,'nguyen vat lieu kho'!AO$3)</f>
        <v>0</v>
      </c>
      <c r="AP140" s="186">
        <f>SUMIFS(BKE!$F:$F,BKE!$C:$C,'nguyen vat lieu kho'!$A:$A,BKE!$B:$B,'nguyen vat lieu kho'!AP$3)</f>
        <v>0</v>
      </c>
      <c r="AQ140" s="186">
        <f>SUMIFS(BKE!$F:$F,BKE!$C:$C,'nguyen vat lieu kho'!$A:$A,BKE!$B:$B,'nguyen vat lieu kho'!AQ$3)</f>
        <v>0</v>
      </c>
    </row>
    <row r="141" spans="1:43" s="120" customFormat="1" ht="25.5" customHeight="1">
      <c r="A141" s="13" t="s">
        <v>305</v>
      </c>
      <c r="B141" s="131" t="s">
        <v>306</v>
      </c>
      <c r="C141" s="138" t="s">
        <v>27</v>
      </c>
      <c r="D141" s="125">
        <f>VLOOKUP(A141,BKE!C564:H955,5,0)</f>
        <v>848</v>
      </c>
      <c r="E141" s="130">
        <v>200</v>
      </c>
      <c r="F141" s="126">
        <f t="shared" si="21"/>
        <v>169600</v>
      </c>
      <c r="G141" s="127">
        <f t="shared" si="16"/>
        <v>200</v>
      </c>
      <c r="H141" s="128">
        <f t="shared" si="22"/>
        <v>169600</v>
      </c>
      <c r="I141" s="129">
        <f t="shared" si="19"/>
        <v>200</v>
      </c>
      <c r="J141" s="129">
        <f t="shared" si="19"/>
        <v>169600</v>
      </c>
      <c r="K141" s="130">
        <v>200</v>
      </c>
      <c r="L141" s="124">
        <f t="shared" si="20"/>
        <v>169600</v>
      </c>
      <c r="M141" s="186">
        <f>SUMIFS(BKE!$F:$F,BKE!$C:$C,'nguyen vat lieu kho'!$A:$A,BKE!$B:$B,'nguyen vat lieu kho'!M$3)</f>
        <v>0</v>
      </c>
      <c r="N141" s="186">
        <f>SUMIFS(BKE!$F:$F,BKE!$C:$C,'nguyen vat lieu kho'!$A:$A,BKE!$B:$B,'nguyen vat lieu kho'!N$3)</f>
        <v>0</v>
      </c>
      <c r="O141" s="186">
        <f>SUMIFS(BKE!$F:$F,BKE!$C:$C,'nguyen vat lieu kho'!$A:$A,BKE!$B:$B,'nguyen vat lieu kho'!O$3)</f>
        <v>0</v>
      </c>
      <c r="P141" s="186">
        <f>SUMIFS(BKE!$F:$F,BKE!$C:$C,'nguyen vat lieu kho'!$A:$A,BKE!$B:$B,'nguyen vat lieu kho'!P$3)</f>
        <v>0</v>
      </c>
      <c r="Q141" s="186">
        <f>SUMIFS(BKE!$F:$F,BKE!$C:$C,'nguyen vat lieu kho'!$A:$A,BKE!$B:$B,'nguyen vat lieu kho'!Q$3)</f>
        <v>0</v>
      </c>
      <c r="R141" s="186">
        <f>SUMIFS(BKE!$F:$F,BKE!$C:$C,'nguyen vat lieu kho'!$A:$A,BKE!$B:$B,'nguyen vat lieu kho'!R$3)</f>
        <v>0</v>
      </c>
      <c r="S141" s="186">
        <f>SUMIFS(BKE!$F:$F,BKE!$C:$C,'nguyen vat lieu kho'!$A:$A,BKE!$B:$B,'nguyen vat lieu kho'!S$3)</f>
        <v>0</v>
      </c>
      <c r="T141" s="186">
        <f>SUMIFS(BKE!$F:$F,BKE!$C:$C,'nguyen vat lieu kho'!$A:$A,BKE!$B:$B,'nguyen vat lieu kho'!T$3)</f>
        <v>0</v>
      </c>
      <c r="U141" s="186">
        <f>SUMIFS(BKE!$F:$F,BKE!$C:$C,'nguyen vat lieu kho'!$A:$A,BKE!$B:$B,'nguyen vat lieu kho'!U$3)</f>
        <v>0</v>
      </c>
      <c r="V141" s="186">
        <f>SUMIFS(BKE!$F:$F,BKE!$C:$C,'nguyen vat lieu kho'!$A:$A,BKE!$B:$B,'nguyen vat lieu kho'!V$3)</f>
        <v>0</v>
      </c>
      <c r="W141" s="186">
        <f>SUMIFS(BKE!$F:$F,BKE!$C:$C,'nguyen vat lieu kho'!$A:$A,BKE!$B:$B,'nguyen vat lieu kho'!W$3)</f>
        <v>0</v>
      </c>
      <c r="X141" s="186">
        <f>SUMIFS(BKE!$F:$F,BKE!$C:$C,'nguyen vat lieu kho'!$A:$A,BKE!$B:$B,'nguyen vat lieu kho'!X$3)</f>
        <v>0</v>
      </c>
      <c r="Y141" s="186">
        <f>SUMIFS(BKE!$F:$F,BKE!$C:$C,'nguyen vat lieu kho'!$A:$A,BKE!$B:$B,'nguyen vat lieu kho'!Y$3)</f>
        <v>0</v>
      </c>
      <c r="Z141" s="186">
        <f>SUMIFS(BKE!$F:$F,BKE!$C:$C,'nguyen vat lieu kho'!$A:$A,BKE!$B:$B,'nguyen vat lieu kho'!Z$3)</f>
        <v>0</v>
      </c>
      <c r="AA141" s="186">
        <f>SUMIFS(BKE!$F:$F,BKE!$C:$C,'nguyen vat lieu kho'!$A:$A,BKE!$B:$B,'nguyen vat lieu kho'!AA$3)</f>
        <v>200</v>
      </c>
      <c r="AB141" s="186">
        <f>SUMIFS(BKE!$F:$F,BKE!$C:$C,'nguyen vat lieu kho'!$A:$A,BKE!$B:$B,'nguyen vat lieu kho'!AB$3)</f>
        <v>0</v>
      </c>
      <c r="AC141" s="186">
        <f>SUMIFS(BKE!$F:$F,BKE!$C:$C,'nguyen vat lieu kho'!$A:$A,BKE!$B:$B,'nguyen vat lieu kho'!AC$3)</f>
        <v>0</v>
      </c>
      <c r="AD141" s="186">
        <f>SUMIFS(BKE!$F:$F,BKE!$C:$C,'nguyen vat lieu kho'!$A:$A,BKE!$B:$B,'nguyen vat lieu kho'!AD$3)</f>
        <v>0</v>
      </c>
      <c r="AE141" s="186">
        <f>SUMIFS(BKE!$F:$F,BKE!$C:$C,'nguyen vat lieu kho'!$A:$A,BKE!$B:$B,'nguyen vat lieu kho'!AE$3)</f>
        <v>0</v>
      </c>
      <c r="AF141" s="186">
        <f>SUMIFS(BKE!$F:$F,BKE!$C:$C,'nguyen vat lieu kho'!$A:$A,BKE!$B:$B,'nguyen vat lieu kho'!AF$3)</f>
        <v>0</v>
      </c>
      <c r="AG141" s="186">
        <f>SUMIFS(BKE!$F:$F,BKE!$C:$C,'nguyen vat lieu kho'!$A:$A,BKE!$B:$B,'nguyen vat lieu kho'!AG$3)</f>
        <v>0</v>
      </c>
      <c r="AH141" s="186">
        <f>SUMIFS(BKE!$F:$F,BKE!$C:$C,'nguyen vat lieu kho'!$A:$A,BKE!$B:$B,'nguyen vat lieu kho'!AH$3)</f>
        <v>0</v>
      </c>
      <c r="AI141" s="186">
        <f>SUMIFS(BKE!$F:$F,BKE!$C:$C,'nguyen vat lieu kho'!$A:$A,BKE!$B:$B,'nguyen vat lieu kho'!AI$3)</f>
        <v>0</v>
      </c>
      <c r="AJ141" s="186">
        <f>SUMIFS(BKE!$F:$F,BKE!$C:$C,'nguyen vat lieu kho'!$A:$A,BKE!$B:$B,'nguyen vat lieu kho'!AJ$3)</f>
        <v>0</v>
      </c>
      <c r="AK141" s="186">
        <f>SUMIFS(BKE!$F:$F,BKE!$C:$C,'nguyen vat lieu kho'!$A:$A,BKE!$B:$B,'nguyen vat lieu kho'!AK$3)</f>
        <v>0</v>
      </c>
      <c r="AL141" s="186">
        <f>SUMIFS(BKE!$F:$F,BKE!$C:$C,'nguyen vat lieu kho'!$A:$A,BKE!$B:$B,'nguyen vat lieu kho'!AL$3)</f>
        <v>0</v>
      </c>
      <c r="AM141" s="186">
        <f>SUMIFS(BKE!$F:$F,BKE!$C:$C,'nguyen vat lieu kho'!$A:$A,BKE!$B:$B,'nguyen vat lieu kho'!AM$3)</f>
        <v>0</v>
      </c>
      <c r="AN141" s="186">
        <f>SUMIFS(BKE!$F:$F,BKE!$C:$C,'nguyen vat lieu kho'!$A:$A,BKE!$B:$B,'nguyen vat lieu kho'!AN$3)</f>
        <v>0</v>
      </c>
      <c r="AO141" s="186">
        <f>SUMIFS(BKE!$F:$F,BKE!$C:$C,'nguyen vat lieu kho'!$A:$A,BKE!$B:$B,'nguyen vat lieu kho'!AO$3)</f>
        <v>0</v>
      </c>
      <c r="AP141" s="186">
        <f>SUMIFS(BKE!$F:$F,BKE!$C:$C,'nguyen vat lieu kho'!$A:$A,BKE!$B:$B,'nguyen vat lieu kho'!AP$3)</f>
        <v>0</v>
      </c>
      <c r="AQ141" s="186">
        <f>SUMIFS(BKE!$F:$F,BKE!$C:$C,'nguyen vat lieu kho'!$A:$A,BKE!$B:$B,'nguyen vat lieu kho'!AQ$3)</f>
        <v>0</v>
      </c>
    </row>
    <row r="142" spans="1:43" s="120" customFormat="1" ht="25.5" customHeight="1">
      <c r="A142" s="13" t="s">
        <v>570</v>
      </c>
      <c r="B142" s="131" t="s">
        <v>571</v>
      </c>
      <c r="C142" s="138" t="s">
        <v>27</v>
      </c>
      <c r="D142" s="125"/>
      <c r="E142" s="130">
        <v>0</v>
      </c>
      <c r="F142" s="126">
        <f t="shared" si="21"/>
        <v>0</v>
      </c>
      <c r="G142" s="127">
        <f t="shared" si="16"/>
        <v>0</v>
      </c>
      <c r="H142" s="128">
        <f t="shared" si="22"/>
        <v>0</v>
      </c>
      <c r="I142" s="129">
        <f t="shared" si="19"/>
        <v>0</v>
      </c>
      <c r="J142" s="129">
        <f t="shared" si="19"/>
        <v>0</v>
      </c>
      <c r="K142" s="130"/>
      <c r="L142" s="124">
        <f t="shared" si="20"/>
        <v>0</v>
      </c>
      <c r="M142" s="186">
        <f>SUMIFS(BKE!$F:$F,BKE!$C:$C,'nguyen vat lieu kho'!$A:$A,BKE!$B:$B,'nguyen vat lieu kho'!M$3)</f>
        <v>0</v>
      </c>
      <c r="N142" s="186">
        <f>SUMIFS(BKE!$F:$F,BKE!$C:$C,'nguyen vat lieu kho'!$A:$A,BKE!$B:$B,'nguyen vat lieu kho'!N$3)</f>
        <v>0</v>
      </c>
      <c r="O142" s="186">
        <f>SUMIFS(BKE!$F:$F,BKE!$C:$C,'nguyen vat lieu kho'!$A:$A,BKE!$B:$B,'nguyen vat lieu kho'!O$3)</f>
        <v>0</v>
      </c>
      <c r="P142" s="186">
        <f>SUMIFS(BKE!$F:$F,BKE!$C:$C,'nguyen vat lieu kho'!$A:$A,BKE!$B:$B,'nguyen vat lieu kho'!P$3)</f>
        <v>0</v>
      </c>
      <c r="Q142" s="186">
        <f>SUMIFS(BKE!$F:$F,BKE!$C:$C,'nguyen vat lieu kho'!$A:$A,BKE!$B:$B,'nguyen vat lieu kho'!Q$3)</f>
        <v>0</v>
      </c>
      <c r="R142" s="186">
        <f>SUMIFS(BKE!$F:$F,BKE!$C:$C,'nguyen vat lieu kho'!$A:$A,BKE!$B:$B,'nguyen vat lieu kho'!R$3)</f>
        <v>0</v>
      </c>
      <c r="S142" s="186">
        <f>SUMIFS(BKE!$F:$F,BKE!$C:$C,'nguyen vat lieu kho'!$A:$A,BKE!$B:$B,'nguyen vat lieu kho'!S$3)</f>
        <v>0</v>
      </c>
      <c r="T142" s="186">
        <f>SUMIFS(BKE!$F:$F,BKE!$C:$C,'nguyen vat lieu kho'!$A:$A,BKE!$B:$B,'nguyen vat lieu kho'!T$3)</f>
        <v>0</v>
      </c>
      <c r="U142" s="186">
        <f>SUMIFS(BKE!$F:$F,BKE!$C:$C,'nguyen vat lieu kho'!$A:$A,BKE!$B:$B,'nguyen vat lieu kho'!U$3)</f>
        <v>0</v>
      </c>
      <c r="V142" s="186">
        <f>SUMIFS(BKE!$F:$F,BKE!$C:$C,'nguyen vat lieu kho'!$A:$A,BKE!$B:$B,'nguyen vat lieu kho'!V$3)</f>
        <v>0</v>
      </c>
      <c r="W142" s="186">
        <f>SUMIFS(BKE!$F:$F,BKE!$C:$C,'nguyen vat lieu kho'!$A:$A,BKE!$B:$B,'nguyen vat lieu kho'!W$3)</f>
        <v>0</v>
      </c>
      <c r="X142" s="186">
        <f>SUMIFS(BKE!$F:$F,BKE!$C:$C,'nguyen vat lieu kho'!$A:$A,BKE!$B:$B,'nguyen vat lieu kho'!X$3)</f>
        <v>0</v>
      </c>
      <c r="Y142" s="186">
        <f>SUMIFS(BKE!$F:$F,BKE!$C:$C,'nguyen vat lieu kho'!$A:$A,BKE!$B:$B,'nguyen vat lieu kho'!Y$3)</f>
        <v>0</v>
      </c>
      <c r="Z142" s="186">
        <f>SUMIFS(BKE!$F:$F,BKE!$C:$C,'nguyen vat lieu kho'!$A:$A,BKE!$B:$B,'nguyen vat lieu kho'!Z$3)</f>
        <v>0</v>
      </c>
      <c r="AA142" s="186">
        <f>SUMIFS(BKE!$F:$F,BKE!$C:$C,'nguyen vat lieu kho'!$A:$A,BKE!$B:$B,'nguyen vat lieu kho'!AA$3)</f>
        <v>0</v>
      </c>
      <c r="AB142" s="186">
        <f>SUMIFS(BKE!$F:$F,BKE!$C:$C,'nguyen vat lieu kho'!$A:$A,BKE!$B:$B,'nguyen vat lieu kho'!AB$3)</f>
        <v>0</v>
      </c>
      <c r="AC142" s="186">
        <f>SUMIFS(BKE!$F:$F,BKE!$C:$C,'nguyen vat lieu kho'!$A:$A,BKE!$B:$B,'nguyen vat lieu kho'!AC$3)</f>
        <v>0</v>
      </c>
      <c r="AD142" s="186">
        <f>SUMIFS(BKE!$F:$F,BKE!$C:$C,'nguyen vat lieu kho'!$A:$A,BKE!$B:$B,'nguyen vat lieu kho'!AD$3)</f>
        <v>0</v>
      </c>
      <c r="AE142" s="186">
        <f>SUMIFS(BKE!$F:$F,BKE!$C:$C,'nguyen vat lieu kho'!$A:$A,BKE!$B:$B,'nguyen vat lieu kho'!AE$3)</f>
        <v>0</v>
      </c>
      <c r="AF142" s="186">
        <f>SUMIFS(BKE!$F:$F,BKE!$C:$C,'nguyen vat lieu kho'!$A:$A,BKE!$B:$B,'nguyen vat lieu kho'!AF$3)</f>
        <v>0</v>
      </c>
      <c r="AG142" s="186">
        <f>SUMIFS(BKE!$F:$F,BKE!$C:$C,'nguyen vat lieu kho'!$A:$A,BKE!$B:$B,'nguyen vat lieu kho'!AG$3)</f>
        <v>0</v>
      </c>
      <c r="AH142" s="186">
        <f>SUMIFS(BKE!$F:$F,BKE!$C:$C,'nguyen vat lieu kho'!$A:$A,BKE!$B:$B,'nguyen vat lieu kho'!AH$3)</f>
        <v>0</v>
      </c>
      <c r="AI142" s="186">
        <f>SUMIFS(BKE!$F:$F,BKE!$C:$C,'nguyen vat lieu kho'!$A:$A,BKE!$B:$B,'nguyen vat lieu kho'!AI$3)</f>
        <v>0</v>
      </c>
      <c r="AJ142" s="186">
        <f>SUMIFS(BKE!$F:$F,BKE!$C:$C,'nguyen vat lieu kho'!$A:$A,BKE!$B:$B,'nguyen vat lieu kho'!AJ$3)</f>
        <v>0</v>
      </c>
      <c r="AK142" s="186">
        <f>SUMIFS(BKE!$F:$F,BKE!$C:$C,'nguyen vat lieu kho'!$A:$A,BKE!$B:$B,'nguyen vat lieu kho'!AK$3)</f>
        <v>0</v>
      </c>
      <c r="AL142" s="186">
        <f>SUMIFS(BKE!$F:$F,BKE!$C:$C,'nguyen vat lieu kho'!$A:$A,BKE!$B:$B,'nguyen vat lieu kho'!AL$3)</f>
        <v>0</v>
      </c>
      <c r="AM142" s="186">
        <f>SUMIFS(BKE!$F:$F,BKE!$C:$C,'nguyen vat lieu kho'!$A:$A,BKE!$B:$B,'nguyen vat lieu kho'!AM$3)</f>
        <v>0</v>
      </c>
      <c r="AN142" s="186">
        <f>SUMIFS(BKE!$F:$F,BKE!$C:$C,'nguyen vat lieu kho'!$A:$A,BKE!$B:$B,'nguyen vat lieu kho'!AN$3)</f>
        <v>0</v>
      </c>
      <c r="AO142" s="186">
        <f>SUMIFS(BKE!$F:$F,BKE!$C:$C,'nguyen vat lieu kho'!$A:$A,BKE!$B:$B,'nguyen vat lieu kho'!AO$3)</f>
        <v>0</v>
      </c>
      <c r="AP142" s="186">
        <f>SUMIFS(BKE!$F:$F,BKE!$C:$C,'nguyen vat lieu kho'!$A:$A,BKE!$B:$B,'nguyen vat lieu kho'!AP$3)</f>
        <v>0</v>
      </c>
      <c r="AQ142" s="186">
        <f>SUMIFS(BKE!$F:$F,BKE!$C:$C,'nguyen vat lieu kho'!$A:$A,BKE!$B:$B,'nguyen vat lieu kho'!AQ$3)</f>
        <v>0</v>
      </c>
    </row>
    <row r="143" spans="1:43" s="120" customFormat="1" ht="25.5" customHeight="1">
      <c r="A143" s="6" t="s">
        <v>217</v>
      </c>
      <c r="B143" s="136" t="s">
        <v>218</v>
      </c>
      <c r="C143" s="137" t="s">
        <v>4</v>
      </c>
      <c r="D143" s="125"/>
      <c r="E143" s="130">
        <v>0</v>
      </c>
      <c r="F143" s="126">
        <f t="shared" si="21"/>
        <v>0</v>
      </c>
      <c r="G143" s="127">
        <f t="shared" si="16"/>
        <v>0</v>
      </c>
      <c r="H143" s="128">
        <f t="shared" si="22"/>
        <v>0</v>
      </c>
      <c r="I143" s="129">
        <f t="shared" si="19"/>
        <v>0</v>
      </c>
      <c r="J143" s="129">
        <f t="shared" si="19"/>
        <v>0</v>
      </c>
      <c r="K143" s="130"/>
      <c r="L143" s="124">
        <f t="shared" si="20"/>
        <v>0</v>
      </c>
      <c r="M143" s="186">
        <f>SUMIFS(BKE!$F:$F,BKE!$C:$C,'nguyen vat lieu kho'!$A:$A,BKE!$B:$B,'nguyen vat lieu kho'!M$3)</f>
        <v>0</v>
      </c>
      <c r="N143" s="186">
        <f>SUMIFS(BKE!$F:$F,BKE!$C:$C,'nguyen vat lieu kho'!$A:$A,BKE!$B:$B,'nguyen vat lieu kho'!N$3)</f>
        <v>0</v>
      </c>
      <c r="O143" s="186">
        <f>SUMIFS(BKE!$F:$F,BKE!$C:$C,'nguyen vat lieu kho'!$A:$A,BKE!$B:$B,'nguyen vat lieu kho'!O$3)</f>
        <v>0</v>
      </c>
      <c r="P143" s="186">
        <f>SUMIFS(BKE!$F:$F,BKE!$C:$C,'nguyen vat lieu kho'!$A:$A,BKE!$B:$B,'nguyen vat lieu kho'!P$3)</f>
        <v>0</v>
      </c>
      <c r="Q143" s="186">
        <f>SUMIFS(BKE!$F:$F,BKE!$C:$C,'nguyen vat lieu kho'!$A:$A,BKE!$B:$B,'nguyen vat lieu kho'!Q$3)</f>
        <v>0</v>
      </c>
      <c r="R143" s="186">
        <f>SUMIFS(BKE!$F:$F,BKE!$C:$C,'nguyen vat lieu kho'!$A:$A,BKE!$B:$B,'nguyen vat lieu kho'!R$3)</f>
        <v>0</v>
      </c>
      <c r="S143" s="186">
        <f>SUMIFS(BKE!$F:$F,BKE!$C:$C,'nguyen vat lieu kho'!$A:$A,BKE!$B:$B,'nguyen vat lieu kho'!S$3)</f>
        <v>0</v>
      </c>
      <c r="T143" s="186">
        <f>SUMIFS(BKE!$F:$F,BKE!$C:$C,'nguyen vat lieu kho'!$A:$A,BKE!$B:$B,'nguyen vat lieu kho'!T$3)</f>
        <v>0</v>
      </c>
      <c r="U143" s="186">
        <f>SUMIFS(BKE!$F:$F,BKE!$C:$C,'nguyen vat lieu kho'!$A:$A,BKE!$B:$B,'nguyen vat lieu kho'!U$3)</f>
        <v>0</v>
      </c>
      <c r="V143" s="186">
        <f>SUMIFS(BKE!$F:$F,BKE!$C:$C,'nguyen vat lieu kho'!$A:$A,BKE!$B:$B,'nguyen vat lieu kho'!V$3)</f>
        <v>0</v>
      </c>
      <c r="W143" s="186">
        <f>SUMIFS(BKE!$F:$F,BKE!$C:$C,'nguyen vat lieu kho'!$A:$A,BKE!$B:$B,'nguyen vat lieu kho'!W$3)</f>
        <v>0</v>
      </c>
      <c r="X143" s="186">
        <f>SUMIFS(BKE!$F:$F,BKE!$C:$C,'nguyen vat lieu kho'!$A:$A,BKE!$B:$B,'nguyen vat lieu kho'!X$3)</f>
        <v>0</v>
      </c>
      <c r="Y143" s="186">
        <f>SUMIFS(BKE!$F:$F,BKE!$C:$C,'nguyen vat lieu kho'!$A:$A,BKE!$B:$B,'nguyen vat lieu kho'!Y$3)</f>
        <v>0</v>
      </c>
      <c r="Z143" s="186">
        <f>SUMIFS(BKE!$F:$F,BKE!$C:$C,'nguyen vat lieu kho'!$A:$A,BKE!$B:$B,'nguyen vat lieu kho'!Z$3)</f>
        <v>0</v>
      </c>
      <c r="AA143" s="186">
        <f>SUMIFS(BKE!$F:$F,BKE!$C:$C,'nguyen vat lieu kho'!$A:$A,BKE!$B:$B,'nguyen vat lieu kho'!AA$3)</f>
        <v>0</v>
      </c>
      <c r="AB143" s="186">
        <f>SUMIFS(BKE!$F:$F,BKE!$C:$C,'nguyen vat lieu kho'!$A:$A,BKE!$B:$B,'nguyen vat lieu kho'!AB$3)</f>
        <v>0</v>
      </c>
      <c r="AC143" s="186">
        <f>SUMIFS(BKE!$F:$F,BKE!$C:$C,'nguyen vat lieu kho'!$A:$A,BKE!$B:$B,'nguyen vat lieu kho'!AC$3)</f>
        <v>0</v>
      </c>
      <c r="AD143" s="186">
        <f>SUMIFS(BKE!$F:$F,BKE!$C:$C,'nguyen vat lieu kho'!$A:$A,BKE!$B:$B,'nguyen vat lieu kho'!AD$3)</f>
        <v>0</v>
      </c>
      <c r="AE143" s="186">
        <f>SUMIFS(BKE!$F:$F,BKE!$C:$C,'nguyen vat lieu kho'!$A:$A,BKE!$B:$B,'nguyen vat lieu kho'!AE$3)</f>
        <v>0</v>
      </c>
      <c r="AF143" s="186">
        <f>SUMIFS(BKE!$F:$F,BKE!$C:$C,'nguyen vat lieu kho'!$A:$A,BKE!$B:$B,'nguyen vat lieu kho'!AF$3)</f>
        <v>0</v>
      </c>
      <c r="AG143" s="186">
        <f>SUMIFS(BKE!$F:$F,BKE!$C:$C,'nguyen vat lieu kho'!$A:$A,BKE!$B:$B,'nguyen vat lieu kho'!AG$3)</f>
        <v>0</v>
      </c>
      <c r="AH143" s="186">
        <f>SUMIFS(BKE!$F:$F,BKE!$C:$C,'nguyen vat lieu kho'!$A:$A,BKE!$B:$B,'nguyen vat lieu kho'!AH$3)</f>
        <v>0</v>
      </c>
      <c r="AI143" s="186">
        <f>SUMIFS(BKE!$F:$F,BKE!$C:$C,'nguyen vat lieu kho'!$A:$A,BKE!$B:$B,'nguyen vat lieu kho'!AI$3)</f>
        <v>0</v>
      </c>
      <c r="AJ143" s="186">
        <f>SUMIFS(BKE!$F:$F,BKE!$C:$C,'nguyen vat lieu kho'!$A:$A,BKE!$B:$B,'nguyen vat lieu kho'!AJ$3)</f>
        <v>0</v>
      </c>
      <c r="AK143" s="186">
        <f>SUMIFS(BKE!$F:$F,BKE!$C:$C,'nguyen vat lieu kho'!$A:$A,BKE!$B:$B,'nguyen vat lieu kho'!AK$3)</f>
        <v>0</v>
      </c>
      <c r="AL143" s="186">
        <f>SUMIFS(BKE!$F:$F,BKE!$C:$C,'nguyen vat lieu kho'!$A:$A,BKE!$B:$B,'nguyen vat lieu kho'!AL$3)</f>
        <v>0</v>
      </c>
      <c r="AM143" s="186">
        <f>SUMIFS(BKE!$F:$F,BKE!$C:$C,'nguyen vat lieu kho'!$A:$A,BKE!$B:$B,'nguyen vat lieu kho'!AM$3)</f>
        <v>0</v>
      </c>
      <c r="AN143" s="186">
        <f>SUMIFS(BKE!$F:$F,BKE!$C:$C,'nguyen vat lieu kho'!$A:$A,BKE!$B:$B,'nguyen vat lieu kho'!AN$3)</f>
        <v>0</v>
      </c>
      <c r="AO143" s="186">
        <f>SUMIFS(BKE!$F:$F,BKE!$C:$C,'nguyen vat lieu kho'!$A:$A,BKE!$B:$B,'nguyen vat lieu kho'!AO$3)</f>
        <v>0</v>
      </c>
      <c r="AP143" s="186">
        <f>SUMIFS(BKE!$F:$F,BKE!$C:$C,'nguyen vat lieu kho'!$A:$A,BKE!$B:$B,'nguyen vat lieu kho'!AP$3)</f>
        <v>0</v>
      </c>
      <c r="AQ143" s="186">
        <f>SUMIFS(BKE!$F:$F,BKE!$C:$C,'nguyen vat lieu kho'!$A:$A,BKE!$B:$B,'nguyen vat lieu kho'!AQ$3)</f>
        <v>0</v>
      </c>
    </row>
    <row r="144" spans="1:43" s="120" customFormat="1" ht="25.5" customHeight="1">
      <c r="A144" s="6" t="s">
        <v>219</v>
      </c>
      <c r="B144" s="136" t="s">
        <v>220</v>
      </c>
      <c r="C144" s="137" t="s">
        <v>4</v>
      </c>
      <c r="D144" s="125">
        <f>VLOOKUP(A144,BKE!C567:H958,5,0)</f>
        <v>48999</v>
      </c>
      <c r="E144" s="130">
        <v>3</v>
      </c>
      <c r="F144" s="126">
        <f t="shared" si="21"/>
        <v>146997</v>
      </c>
      <c r="G144" s="127">
        <f t="shared" si="16"/>
        <v>15</v>
      </c>
      <c r="H144" s="128">
        <f t="shared" si="22"/>
        <v>734985</v>
      </c>
      <c r="I144" s="129">
        <f t="shared" si="19"/>
        <v>16.100000000000001</v>
      </c>
      <c r="J144" s="129">
        <f t="shared" si="19"/>
        <v>788883.9</v>
      </c>
      <c r="K144" s="130">
        <v>1.9</v>
      </c>
      <c r="L144" s="124">
        <f t="shared" si="20"/>
        <v>93098.099999999991</v>
      </c>
      <c r="M144" s="186">
        <f>SUMIFS(BKE!$F:$F,BKE!$C:$C,'nguyen vat lieu kho'!$A:$A,BKE!$B:$B,'nguyen vat lieu kho'!M$3)</f>
        <v>3</v>
      </c>
      <c r="N144" s="186">
        <f>SUMIFS(BKE!$F:$F,BKE!$C:$C,'nguyen vat lieu kho'!$A:$A,BKE!$B:$B,'nguyen vat lieu kho'!N$3)</f>
        <v>0</v>
      </c>
      <c r="O144" s="186">
        <f>SUMIFS(BKE!$F:$F,BKE!$C:$C,'nguyen vat lieu kho'!$A:$A,BKE!$B:$B,'nguyen vat lieu kho'!O$3)</f>
        <v>0</v>
      </c>
      <c r="P144" s="186">
        <f>SUMIFS(BKE!$F:$F,BKE!$C:$C,'nguyen vat lieu kho'!$A:$A,BKE!$B:$B,'nguyen vat lieu kho'!P$3)</f>
        <v>0</v>
      </c>
      <c r="Q144" s="186">
        <f>SUMIFS(BKE!$F:$F,BKE!$C:$C,'nguyen vat lieu kho'!$A:$A,BKE!$B:$B,'nguyen vat lieu kho'!Q$3)</f>
        <v>0</v>
      </c>
      <c r="R144" s="186">
        <f>SUMIFS(BKE!$F:$F,BKE!$C:$C,'nguyen vat lieu kho'!$A:$A,BKE!$B:$B,'nguyen vat lieu kho'!R$3)</f>
        <v>0</v>
      </c>
      <c r="S144" s="186">
        <f>SUMIFS(BKE!$F:$F,BKE!$C:$C,'nguyen vat lieu kho'!$A:$A,BKE!$B:$B,'nguyen vat lieu kho'!S$3)</f>
        <v>0</v>
      </c>
      <c r="T144" s="186">
        <f>SUMIFS(BKE!$F:$F,BKE!$C:$C,'nguyen vat lieu kho'!$A:$A,BKE!$B:$B,'nguyen vat lieu kho'!T$3)</f>
        <v>3</v>
      </c>
      <c r="U144" s="186">
        <f>SUMIFS(BKE!$F:$F,BKE!$C:$C,'nguyen vat lieu kho'!$A:$A,BKE!$B:$B,'nguyen vat lieu kho'!U$3)</f>
        <v>0</v>
      </c>
      <c r="V144" s="186">
        <f>SUMIFS(BKE!$F:$F,BKE!$C:$C,'nguyen vat lieu kho'!$A:$A,BKE!$B:$B,'nguyen vat lieu kho'!V$3)</f>
        <v>0</v>
      </c>
      <c r="W144" s="186">
        <f>SUMIFS(BKE!$F:$F,BKE!$C:$C,'nguyen vat lieu kho'!$A:$A,BKE!$B:$B,'nguyen vat lieu kho'!W$3)</f>
        <v>0</v>
      </c>
      <c r="X144" s="186">
        <f>SUMIFS(BKE!$F:$F,BKE!$C:$C,'nguyen vat lieu kho'!$A:$A,BKE!$B:$B,'nguyen vat lieu kho'!X$3)</f>
        <v>0</v>
      </c>
      <c r="Y144" s="186">
        <f>SUMIFS(BKE!$F:$F,BKE!$C:$C,'nguyen vat lieu kho'!$A:$A,BKE!$B:$B,'nguyen vat lieu kho'!Y$3)</f>
        <v>0</v>
      </c>
      <c r="Z144" s="186">
        <f>SUMIFS(BKE!$F:$F,BKE!$C:$C,'nguyen vat lieu kho'!$A:$A,BKE!$B:$B,'nguyen vat lieu kho'!Z$3)</f>
        <v>0</v>
      </c>
      <c r="AA144" s="186">
        <f>SUMIFS(BKE!$F:$F,BKE!$C:$C,'nguyen vat lieu kho'!$A:$A,BKE!$B:$B,'nguyen vat lieu kho'!AA$3)</f>
        <v>3</v>
      </c>
      <c r="AB144" s="186">
        <f>SUMIFS(BKE!$F:$F,BKE!$C:$C,'nguyen vat lieu kho'!$A:$A,BKE!$B:$B,'nguyen vat lieu kho'!AB$3)</f>
        <v>0</v>
      </c>
      <c r="AC144" s="186">
        <f>SUMIFS(BKE!$F:$F,BKE!$C:$C,'nguyen vat lieu kho'!$A:$A,BKE!$B:$B,'nguyen vat lieu kho'!AC$3)</f>
        <v>0</v>
      </c>
      <c r="AD144" s="186">
        <f>SUMIFS(BKE!$F:$F,BKE!$C:$C,'nguyen vat lieu kho'!$A:$A,BKE!$B:$B,'nguyen vat lieu kho'!AD$3)</f>
        <v>0</v>
      </c>
      <c r="AE144" s="186">
        <f>SUMIFS(BKE!$F:$F,BKE!$C:$C,'nguyen vat lieu kho'!$A:$A,BKE!$B:$B,'nguyen vat lieu kho'!AE$3)</f>
        <v>0</v>
      </c>
      <c r="AF144" s="186">
        <f>SUMIFS(BKE!$F:$F,BKE!$C:$C,'nguyen vat lieu kho'!$A:$A,BKE!$B:$B,'nguyen vat lieu kho'!AF$3)</f>
        <v>0</v>
      </c>
      <c r="AG144" s="186">
        <f>SUMIFS(BKE!$F:$F,BKE!$C:$C,'nguyen vat lieu kho'!$A:$A,BKE!$B:$B,'nguyen vat lieu kho'!AG$3)</f>
        <v>0</v>
      </c>
      <c r="AH144" s="186">
        <f>SUMIFS(BKE!$F:$F,BKE!$C:$C,'nguyen vat lieu kho'!$A:$A,BKE!$B:$B,'nguyen vat lieu kho'!AH$3)</f>
        <v>3</v>
      </c>
      <c r="AI144" s="186">
        <f>SUMIFS(BKE!$F:$F,BKE!$C:$C,'nguyen vat lieu kho'!$A:$A,BKE!$B:$B,'nguyen vat lieu kho'!AI$3)</f>
        <v>0</v>
      </c>
      <c r="AJ144" s="186">
        <f>SUMIFS(BKE!$F:$F,BKE!$C:$C,'nguyen vat lieu kho'!$A:$A,BKE!$B:$B,'nguyen vat lieu kho'!AJ$3)</f>
        <v>0</v>
      </c>
      <c r="AK144" s="186">
        <f>SUMIFS(BKE!$F:$F,BKE!$C:$C,'nguyen vat lieu kho'!$A:$A,BKE!$B:$B,'nguyen vat lieu kho'!AK$3)</f>
        <v>0</v>
      </c>
      <c r="AL144" s="186">
        <f>SUMIFS(BKE!$F:$F,BKE!$C:$C,'nguyen vat lieu kho'!$A:$A,BKE!$B:$B,'nguyen vat lieu kho'!AL$3)</f>
        <v>0</v>
      </c>
      <c r="AM144" s="186">
        <f>SUMIFS(BKE!$F:$F,BKE!$C:$C,'nguyen vat lieu kho'!$A:$A,BKE!$B:$B,'nguyen vat lieu kho'!AM$3)</f>
        <v>0</v>
      </c>
      <c r="AN144" s="186">
        <f>SUMIFS(BKE!$F:$F,BKE!$C:$C,'nguyen vat lieu kho'!$A:$A,BKE!$B:$B,'nguyen vat lieu kho'!AN$3)</f>
        <v>0</v>
      </c>
      <c r="AO144" s="186">
        <f>SUMIFS(BKE!$F:$F,BKE!$C:$C,'nguyen vat lieu kho'!$A:$A,BKE!$B:$B,'nguyen vat lieu kho'!AO$3)</f>
        <v>3</v>
      </c>
      <c r="AP144" s="186">
        <f>SUMIFS(BKE!$F:$F,BKE!$C:$C,'nguyen vat lieu kho'!$A:$A,BKE!$B:$B,'nguyen vat lieu kho'!AP$3)</f>
        <v>0</v>
      </c>
      <c r="AQ144" s="186">
        <f>SUMIFS(BKE!$F:$F,BKE!$C:$C,'nguyen vat lieu kho'!$A:$A,BKE!$B:$B,'nguyen vat lieu kho'!AQ$3)</f>
        <v>0</v>
      </c>
    </row>
    <row r="145" spans="1:43" s="120" customFormat="1" ht="25.5" customHeight="1">
      <c r="A145" s="6" t="s">
        <v>221</v>
      </c>
      <c r="B145" s="136" t="s">
        <v>222</v>
      </c>
      <c r="C145" s="137" t="s">
        <v>4</v>
      </c>
      <c r="D145" s="125">
        <f>VLOOKUP(A145,BKE!C568:H959,5,0)</f>
        <v>49186.571428571428</v>
      </c>
      <c r="E145" s="130">
        <v>1</v>
      </c>
      <c r="F145" s="126">
        <f t="shared" si="21"/>
        <v>49186.571428571428</v>
      </c>
      <c r="G145" s="127">
        <f t="shared" si="16"/>
        <v>14</v>
      </c>
      <c r="H145" s="128">
        <f t="shared" si="22"/>
        <v>688612</v>
      </c>
      <c r="I145" s="129">
        <f t="shared" si="19"/>
        <v>12.9</v>
      </c>
      <c r="J145" s="129">
        <f t="shared" si="19"/>
        <v>634506.77142857143</v>
      </c>
      <c r="K145" s="130">
        <v>2.1</v>
      </c>
      <c r="L145" s="124">
        <f t="shared" si="20"/>
        <v>103291.8</v>
      </c>
      <c r="M145" s="186">
        <f>SUMIFS(BKE!$F:$F,BKE!$C:$C,'nguyen vat lieu kho'!$A:$A,BKE!$B:$B,'nguyen vat lieu kho'!M$3)</f>
        <v>3</v>
      </c>
      <c r="N145" s="186">
        <f>SUMIFS(BKE!$F:$F,BKE!$C:$C,'nguyen vat lieu kho'!$A:$A,BKE!$B:$B,'nguyen vat lieu kho'!N$3)</f>
        <v>0</v>
      </c>
      <c r="O145" s="186">
        <f>SUMIFS(BKE!$F:$F,BKE!$C:$C,'nguyen vat lieu kho'!$A:$A,BKE!$B:$B,'nguyen vat lieu kho'!O$3)</f>
        <v>0</v>
      </c>
      <c r="P145" s="186">
        <f>SUMIFS(BKE!$F:$F,BKE!$C:$C,'nguyen vat lieu kho'!$A:$A,BKE!$B:$B,'nguyen vat lieu kho'!P$3)</f>
        <v>0</v>
      </c>
      <c r="Q145" s="186">
        <f>SUMIFS(BKE!$F:$F,BKE!$C:$C,'nguyen vat lieu kho'!$A:$A,BKE!$B:$B,'nguyen vat lieu kho'!Q$3)</f>
        <v>0</v>
      </c>
      <c r="R145" s="186">
        <f>SUMIFS(BKE!$F:$F,BKE!$C:$C,'nguyen vat lieu kho'!$A:$A,BKE!$B:$B,'nguyen vat lieu kho'!R$3)</f>
        <v>0</v>
      </c>
      <c r="S145" s="186">
        <f>SUMIFS(BKE!$F:$F,BKE!$C:$C,'nguyen vat lieu kho'!$A:$A,BKE!$B:$B,'nguyen vat lieu kho'!S$3)</f>
        <v>0</v>
      </c>
      <c r="T145" s="186">
        <f>SUMIFS(BKE!$F:$F,BKE!$C:$C,'nguyen vat lieu kho'!$A:$A,BKE!$B:$B,'nguyen vat lieu kho'!T$3)</f>
        <v>3</v>
      </c>
      <c r="U145" s="186">
        <f>SUMIFS(BKE!$F:$F,BKE!$C:$C,'nguyen vat lieu kho'!$A:$A,BKE!$B:$B,'nguyen vat lieu kho'!U$3)</f>
        <v>0</v>
      </c>
      <c r="V145" s="186">
        <f>SUMIFS(BKE!$F:$F,BKE!$C:$C,'nguyen vat lieu kho'!$A:$A,BKE!$B:$B,'nguyen vat lieu kho'!V$3)</f>
        <v>0</v>
      </c>
      <c r="W145" s="186">
        <f>SUMIFS(BKE!$F:$F,BKE!$C:$C,'nguyen vat lieu kho'!$A:$A,BKE!$B:$B,'nguyen vat lieu kho'!W$3)</f>
        <v>0</v>
      </c>
      <c r="X145" s="186">
        <f>SUMIFS(BKE!$F:$F,BKE!$C:$C,'nguyen vat lieu kho'!$A:$A,BKE!$B:$B,'nguyen vat lieu kho'!X$3)</f>
        <v>0</v>
      </c>
      <c r="Y145" s="186">
        <f>SUMIFS(BKE!$F:$F,BKE!$C:$C,'nguyen vat lieu kho'!$A:$A,BKE!$B:$B,'nguyen vat lieu kho'!Y$3)</f>
        <v>0</v>
      </c>
      <c r="Z145" s="186">
        <f>SUMIFS(BKE!$F:$F,BKE!$C:$C,'nguyen vat lieu kho'!$A:$A,BKE!$B:$B,'nguyen vat lieu kho'!Z$3)</f>
        <v>0</v>
      </c>
      <c r="AA145" s="186">
        <f>SUMIFS(BKE!$F:$F,BKE!$C:$C,'nguyen vat lieu kho'!$A:$A,BKE!$B:$B,'nguyen vat lieu kho'!AA$3)</f>
        <v>3</v>
      </c>
      <c r="AB145" s="186">
        <f>SUMIFS(BKE!$F:$F,BKE!$C:$C,'nguyen vat lieu kho'!$A:$A,BKE!$B:$B,'nguyen vat lieu kho'!AB$3)</f>
        <v>0</v>
      </c>
      <c r="AC145" s="186">
        <f>SUMIFS(BKE!$F:$F,BKE!$C:$C,'nguyen vat lieu kho'!$A:$A,BKE!$B:$B,'nguyen vat lieu kho'!AC$3)</f>
        <v>0</v>
      </c>
      <c r="AD145" s="186">
        <f>SUMIFS(BKE!$F:$F,BKE!$C:$C,'nguyen vat lieu kho'!$A:$A,BKE!$B:$B,'nguyen vat lieu kho'!AD$3)</f>
        <v>0</v>
      </c>
      <c r="AE145" s="186">
        <f>SUMIFS(BKE!$F:$F,BKE!$C:$C,'nguyen vat lieu kho'!$A:$A,BKE!$B:$B,'nguyen vat lieu kho'!AE$3)</f>
        <v>0</v>
      </c>
      <c r="AF145" s="186">
        <f>SUMIFS(BKE!$F:$F,BKE!$C:$C,'nguyen vat lieu kho'!$A:$A,BKE!$B:$B,'nguyen vat lieu kho'!AF$3)</f>
        <v>0</v>
      </c>
      <c r="AG145" s="186">
        <f>SUMIFS(BKE!$F:$F,BKE!$C:$C,'nguyen vat lieu kho'!$A:$A,BKE!$B:$B,'nguyen vat lieu kho'!AG$3)</f>
        <v>0</v>
      </c>
      <c r="AH145" s="186">
        <f>SUMIFS(BKE!$F:$F,BKE!$C:$C,'nguyen vat lieu kho'!$A:$A,BKE!$B:$B,'nguyen vat lieu kho'!AH$3)</f>
        <v>2</v>
      </c>
      <c r="AI145" s="186">
        <f>SUMIFS(BKE!$F:$F,BKE!$C:$C,'nguyen vat lieu kho'!$A:$A,BKE!$B:$B,'nguyen vat lieu kho'!AI$3)</f>
        <v>0</v>
      </c>
      <c r="AJ145" s="186">
        <f>SUMIFS(BKE!$F:$F,BKE!$C:$C,'nguyen vat lieu kho'!$A:$A,BKE!$B:$B,'nguyen vat lieu kho'!AJ$3)</f>
        <v>0</v>
      </c>
      <c r="AK145" s="186">
        <f>SUMIFS(BKE!$F:$F,BKE!$C:$C,'nguyen vat lieu kho'!$A:$A,BKE!$B:$B,'nguyen vat lieu kho'!AK$3)</f>
        <v>0</v>
      </c>
      <c r="AL145" s="186">
        <f>SUMIFS(BKE!$F:$F,BKE!$C:$C,'nguyen vat lieu kho'!$A:$A,BKE!$B:$B,'nguyen vat lieu kho'!AL$3)</f>
        <v>0</v>
      </c>
      <c r="AM145" s="186">
        <f>SUMIFS(BKE!$F:$F,BKE!$C:$C,'nguyen vat lieu kho'!$A:$A,BKE!$B:$B,'nguyen vat lieu kho'!AM$3)</f>
        <v>0</v>
      </c>
      <c r="AN145" s="186">
        <f>SUMIFS(BKE!$F:$F,BKE!$C:$C,'nguyen vat lieu kho'!$A:$A,BKE!$B:$B,'nguyen vat lieu kho'!AN$3)</f>
        <v>0</v>
      </c>
      <c r="AO145" s="186">
        <f>SUMIFS(BKE!$F:$F,BKE!$C:$C,'nguyen vat lieu kho'!$A:$A,BKE!$B:$B,'nguyen vat lieu kho'!AO$3)</f>
        <v>3</v>
      </c>
      <c r="AP145" s="186">
        <f>SUMIFS(BKE!$F:$F,BKE!$C:$C,'nguyen vat lieu kho'!$A:$A,BKE!$B:$B,'nguyen vat lieu kho'!AP$3)</f>
        <v>0</v>
      </c>
      <c r="AQ145" s="186">
        <f>SUMIFS(BKE!$F:$F,BKE!$C:$C,'nguyen vat lieu kho'!$A:$A,BKE!$B:$B,'nguyen vat lieu kho'!AQ$3)</f>
        <v>0</v>
      </c>
    </row>
    <row r="146" spans="1:43" s="120" customFormat="1" ht="25.5" customHeight="1">
      <c r="A146" s="6" t="s">
        <v>223</v>
      </c>
      <c r="B146" s="136" t="s">
        <v>224</v>
      </c>
      <c r="C146" s="137" t="s">
        <v>4</v>
      </c>
      <c r="D146" s="125">
        <v>51937.047500000001</v>
      </c>
      <c r="E146" s="130">
        <v>4</v>
      </c>
      <c r="F146" s="126">
        <f t="shared" si="21"/>
        <v>207748.19</v>
      </c>
      <c r="G146" s="127">
        <f t="shared" si="16"/>
        <v>0</v>
      </c>
      <c r="H146" s="128">
        <f t="shared" si="22"/>
        <v>0</v>
      </c>
      <c r="I146" s="129">
        <f t="shared" si="19"/>
        <v>-3.3</v>
      </c>
      <c r="J146" s="129">
        <f t="shared" si="19"/>
        <v>-171392.25675</v>
      </c>
      <c r="K146" s="130">
        <v>7.3</v>
      </c>
      <c r="L146" s="124">
        <f t="shared" si="20"/>
        <v>379140.44675</v>
      </c>
      <c r="M146" s="186">
        <f>SUMIFS(BKE!$F:$F,BKE!$C:$C,'nguyen vat lieu kho'!$A:$A,BKE!$B:$B,'nguyen vat lieu kho'!M$3)</f>
        <v>0</v>
      </c>
      <c r="N146" s="186">
        <f>SUMIFS(BKE!$F:$F,BKE!$C:$C,'nguyen vat lieu kho'!$A:$A,BKE!$B:$B,'nguyen vat lieu kho'!N$3)</f>
        <v>0</v>
      </c>
      <c r="O146" s="186">
        <f>SUMIFS(BKE!$F:$F,BKE!$C:$C,'nguyen vat lieu kho'!$A:$A,BKE!$B:$B,'nguyen vat lieu kho'!O$3)</f>
        <v>0</v>
      </c>
      <c r="P146" s="186">
        <f>SUMIFS(BKE!$F:$F,BKE!$C:$C,'nguyen vat lieu kho'!$A:$A,BKE!$B:$B,'nguyen vat lieu kho'!P$3)</f>
        <v>0</v>
      </c>
      <c r="Q146" s="186">
        <f>SUMIFS(BKE!$F:$F,BKE!$C:$C,'nguyen vat lieu kho'!$A:$A,BKE!$B:$B,'nguyen vat lieu kho'!Q$3)</f>
        <v>0</v>
      </c>
      <c r="R146" s="186">
        <f>SUMIFS(BKE!$F:$F,BKE!$C:$C,'nguyen vat lieu kho'!$A:$A,BKE!$B:$B,'nguyen vat lieu kho'!R$3)</f>
        <v>0</v>
      </c>
      <c r="S146" s="186">
        <f>SUMIFS(BKE!$F:$F,BKE!$C:$C,'nguyen vat lieu kho'!$A:$A,BKE!$B:$B,'nguyen vat lieu kho'!S$3)</f>
        <v>0</v>
      </c>
      <c r="T146" s="186">
        <f>SUMIFS(BKE!$F:$F,BKE!$C:$C,'nguyen vat lieu kho'!$A:$A,BKE!$B:$B,'nguyen vat lieu kho'!T$3)</f>
        <v>0</v>
      </c>
      <c r="U146" s="186">
        <f>SUMIFS(BKE!$F:$F,BKE!$C:$C,'nguyen vat lieu kho'!$A:$A,BKE!$B:$B,'nguyen vat lieu kho'!U$3)</f>
        <v>0</v>
      </c>
      <c r="V146" s="186">
        <f>SUMIFS(BKE!$F:$F,BKE!$C:$C,'nguyen vat lieu kho'!$A:$A,BKE!$B:$B,'nguyen vat lieu kho'!V$3)</f>
        <v>0</v>
      </c>
      <c r="W146" s="186">
        <f>SUMIFS(BKE!$F:$F,BKE!$C:$C,'nguyen vat lieu kho'!$A:$A,BKE!$B:$B,'nguyen vat lieu kho'!W$3)</f>
        <v>0</v>
      </c>
      <c r="X146" s="186">
        <f>SUMIFS(BKE!$F:$F,BKE!$C:$C,'nguyen vat lieu kho'!$A:$A,BKE!$B:$B,'nguyen vat lieu kho'!X$3)</f>
        <v>0</v>
      </c>
      <c r="Y146" s="186">
        <f>SUMIFS(BKE!$F:$F,BKE!$C:$C,'nguyen vat lieu kho'!$A:$A,BKE!$B:$B,'nguyen vat lieu kho'!Y$3)</f>
        <v>0</v>
      </c>
      <c r="Z146" s="186">
        <f>SUMIFS(BKE!$F:$F,BKE!$C:$C,'nguyen vat lieu kho'!$A:$A,BKE!$B:$B,'nguyen vat lieu kho'!Z$3)</f>
        <v>0</v>
      </c>
      <c r="AA146" s="186">
        <f>SUMIFS(BKE!$F:$F,BKE!$C:$C,'nguyen vat lieu kho'!$A:$A,BKE!$B:$B,'nguyen vat lieu kho'!AA$3)</f>
        <v>0</v>
      </c>
      <c r="AB146" s="186">
        <f>SUMIFS(BKE!$F:$F,BKE!$C:$C,'nguyen vat lieu kho'!$A:$A,BKE!$B:$B,'nguyen vat lieu kho'!AB$3)</f>
        <v>0</v>
      </c>
      <c r="AC146" s="186">
        <f>SUMIFS(BKE!$F:$F,BKE!$C:$C,'nguyen vat lieu kho'!$A:$A,BKE!$B:$B,'nguyen vat lieu kho'!AC$3)</f>
        <v>0</v>
      </c>
      <c r="AD146" s="186">
        <f>SUMIFS(BKE!$F:$F,BKE!$C:$C,'nguyen vat lieu kho'!$A:$A,BKE!$B:$B,'nguyen vat lieu kho'!AD$3)</f>
        <v>0</v>
      </c>
      <c r="AE146" s="186">
        <f>SUMIFS(BKE!$F:$F,BKE!$C:$C,'nguyen vat lieu kho'!$A:$A,BKE!$B:$B,'nguyen vat lieu kho'!AE$3)</f>
        <v>0</v>
      </c>
      <c r="AF146" s="186">
        <f>SUMIFS(BKE!$F:$F,BKE!$C:$C,'nguyen vat lieu kho'!$A:$A,BKE!$B:$B,'nguyen vat lieu kho'!AF$3)</f>
        <v>0</v>
      </c>
      <c r="AG146" s="186">
        <f>SUMIFS(BKE!$F:$F,BKE!$C:$C,'nguyen vat lieu kho'!$A:$A,BKE!$B:$B,'nguyen vat lieu kho'!AG$3)</f>
        <v>0</v>
      </c>
      <c r="AH146" s="186">
        <f>SUMIFS(BKE!$F:$F,BKE!$C:$C,'nguyen vat lieu kho'!$A:$A,BKE!$B:$B,'nguyen vat lieu kho'!AH$3)</f>
        <v>0</v>
      </c>
      <c r="AI146" s="186">
        <f>SUMIFS(BKE!$F:$F,BKE!$C:$C,'nguyen vat lieu kho'!$A:$A,BKE!$B:$B,'nguyen vat lieu kho'!AI$3)</f>
        <v>0</v>
      </c>
      <c r="AJ146" s="186">
        <f>SUMIFS(BKE!$F:$F,BKE!$C:$C,'nguyen vat lieu kho'!$A:$A,BKE!$B:$B,'nguyen vat lieu kho'!AJ$3)</f>
        <v>0</v>
      </c>
      <c r="AK146" s="186">
        <f>SUMIFS(BKE!$F:$F,BKE!$C:$C,'nguyen vat lieu kho'!$A:$A,BKE!$B:$B,'nguyen vat lieu kho'!AK$3)</f>
        <v>0</v>
      </c>
      <c r="AL146" s="186">
        <f>SUMIFS(BKE!$F:$F,BKE!$C:$C,'nguyen vat lieu kho'!$A:$A,BKE!$B:$B,'nguyen vat lieu kho'!AL$3)</f>
        <v>0</v>
      </c>
      <c r="AM146" s="186">
        <f>SUMIFS(BKE!$F:$F,BKE!$C:$C,'nguyen vat lieu kho'!$A:$A,BKE!$B:$B,'nguyen vat lieu kho'!AM$3)</f>
        <v>0</v>
      </c>
      <c r="AN146" s="186">
        <f>SUMIFS(BKE!$F:$F,BKE!$C:$C,'nguyen vat lieu kho'!$A:$A,BKE!$B:$B,'nguyen vat lieu kho'!AN$3)</f>
        <v>0</v>
      </c>
      <c r="AO146" s="186">
        <f>SUMIFS(BKE!$F:$F,BKE!$C:$C,'nguyen vat lieu kho'!$A:$A,BKE!$B:$B,'nguyen vat lieu kho'!AO$3)</f>
        <v>0</v>
      </c>
      <c r="AP146" s="186">
        <f>SUMIFS(BKE!$F:$F,BKE!$C:$C,'nguyen vat lieu kho'!$A:$A,BKE!$B:$B,'nguyen vat lieu kho'!AP$3)</f>
        <v>0</v>
      </c>
      <c r="AQ146" s="186">
        <f>SUMIFS(BKE!$F:$F,BKE!$C:$C,'nguyen vat lieu kho'!$A:$A,BKE!$B:$B,'nguyen vat lieu kho'!AQ$3)</f>
        <v>0</v>
      </c>
    </row>
    <row r="147" spans="1:43" s="120" customFormat="1" ht="25.5" customHeight="1">
      <c r="A147" s="6" t="s">
        <v>225</v>
      </c>
      <c r="B147" s="136" t="s">
        <v>226</v>
      </c>
      <c r="C147" s="137" t="s">
        <v>4</v>
      </c>
      <c r="D147" s="125">
        <v>53866.490000000005</v>
      </c>
      <c r="E147" s="130">
        <v>2</v>
      </c>
      <c r="F147" s="126">
        <f t="shared" si="21"/>
        <v>107732.98000000001</v>
      </c>
      <c r="G147" s="127">
        <f t="shared" si="16"/>
        <v>0</v>
      </c>
      <c r="H147" s="128">
        <f t="shared" si="22"/>
        <v>0</v>
      </c>
      <c r="I147" s="253">
        <f t="shared" si="19"/>
        <v>-7.4</v>
      </c>
      <c r="J147" s="129">
        <f t="shared" si="19"/>
        <v>-398612.02600000007</v>
      </c>
      <c r="K147" s="130">
        <v>9.4</v>
      </c>
      <c r="L147" s="124">
        <f t="shared" si="20"/>
        <v>506345.00600000005</v>
      </c>
      <c r="M147" s="186">
        <f>SUMIFS(BKE!$F:$F,BKE!$C:$C,'nguyen vat lieu kho'!$A:$A,BKE!$B:$B,'nguyen vat lieu kho'!M$3)</f>
        <v>0</v>
      </c>
      <c r="N147" s="186">
        <f>SUMIFS(BKE!$F:$F,BKE!$C:$C,'nguyen vat lieu kho'!$A:$A,BKE!$B:$B,'nguyen vat lieu kho'!N$3)</f>
        <v>0</v>
      </c>
      <c r="O147" s="186">
        <f>SUMIFS(BKE!$F:$F,BKE!$C:$C,'nguyen vat lieu kho'!$A:$A,BKE!$B:$B,'nguyen vat lieu kho'!O$3)</f>
        <v>0</v>
      </c>
      <c r="P147" s="186">
        <f>SUMIFS(BKE!$F:$F,BKE!$C:$C,'nguyen vat lieu kho'!$A:$A,BKE!$B:$B,'nguyen vat lieu kho'!P$3)</f>
        <v>0</v>
      </c>
      <c r="Q147" s="186">
        <f>SUMIFS(BKE!$F:$F,BKE!$C:$C,'nguyen vat lieu kho'!$A:$A,BKE!$B:$B,'nguyen vat lieu kho'!Q$3)</f>
        <v>0</v>
      </c>
      <c r="R147" s="186">
        <f>SUMIFS(BKE!$F:$F,BKE!$C:$C,'nguyen vat lieu kho'!$A:$A,BKE!$B:$B,'nguyen vat lieu kho'!R$3)</f>
        <v>0</v>
      </c>
      <c r="S147" s="186">
        <f>SUMIFS(BKE!$F:$F,BKE!$C:$C,'nguyen vat lieu kho'!$A:$A,BKE!$B:$B,'nguyen vat lieu kho'!S$3)</f>
        <v>0</v>
      </c>
      <c r="T147" s="186">
        <f>SUMIFS(BKE!$F:$F,BKE!$C:$C,'nguyen vat lieu kho'!$A:$A,BKE!$B:$B,'nguyen vat lieu kho'!T$3)</f>
        <v>0</v>
      </c>
      <c r="U147" s="186">
        <f>SUMIFS(BKE!$F:$F,BKE!$C:$C,'nguyen vat lieu kho'!$A:$A,BKE!$B:$B,'nguyen vat lieu kho'!U$3)</f>
        <v>0</v>
      </c>
      <c r="V147" s="186">
        <f>SUMIFS(BKE!$F:$F,BKE!$C:$C,'nguyen vat lieu kho'!$A:$A,BKE!$B:$B,'nguyen vat lieu kho'!V$3)</f>
        <v>0</v>
      </c>
      <c r="W147" s="186">
        <f>SUMIFS(BKE!$F:$F,BKE!$C:$C,'nguyen vat lieu kho'!$A:$A,BKE!$B:$B,'nguyen vat lieu kho'!W$3)</f>
        <v>0</v>
      </c>
      <c r="X147" s="186">
        <f>SUMIFS(BKE!$F:$F,BKE!$C:$C,'nguyen vat lieu kho'!$A:$A,BKE!$B:$B,'nguyen vat lieu kho'!X$3)</f>
        <v>0</v>
      </c>
      <c r="Y147" s="186">
        <f>SUMIFS(BKE!$F:$F,BKE!$C:$C,'nguyen vat lieu kho'!$A:$A,BKE!$B:$B,'nguyen vat lieu kho'!Y$3)</f>
        <v>0</v>
      </c>
      <c r="Z147" s="186">
        <f>SUMIFS(BKE!$F:$F,BKE!$C:$C,'nguyen vat lieu kho'!$A:$A,BKE!$B:$B,'nguyen vat lieu kho'!Z$3)</f>
        <v>0</v>
      </c>
      <c r="AA147" s="186">
        <f>SUMIFS(BKE!$F:$F,BKE!$C:$C,'nguyen vat lieu kho'!$A:$A,BKE!$B:$B,'nguyen vat lieu kho'!AA$3)</f>
        <v>0</v>
      </c>
      <c r="AB147" s="186">
        <f>SUMIFS(BKE!$F:$F,BKE!$C:$C,'nguyen vat lieu kho'!$A:$A,BKE!$B:$B,'nguyen vat lieu kho'!AB$3)</f>
        <v>0</v>
      </c>
      <c r="AC147" s="186">
        <f>SUMIFS(BKE!$F:$F,BKE!$C:$C,'nguyen vat lieu kho'!$A:$A,BKE!$B:$B,'nguyen vat lieu kho'!AC$3)</f>
        <v>0</v>
      </c>
      <c r="AD147" s="186">
        <f>SUMIFS(BKE!$F:$F,BKE!$C:$C,'nguyen vat lieu kho'!$A:$A,BKE!$B:$B,'nguyen vat lieu kho'!AD$3)</f>
        <v>0</v>
      </c>
      <c r="AE147" s="186">
        <f>SUMIFS(BKE!$F:$F,BKE!$C:$C,'nguyen vat lieu kho'!$A:$A,BKE!$B:$B,'nguyen vat lieu kho'!AE$3)</f>
        <v>0</v>
      </c>
      <c r="AF147" s="186">
        <f>SUMIFS(BKE!$F:$F,BKE!$C:$C,'nguyen vat lieu kho'!$A:$A,BKE!$B:$B,'nguyen vat lieu kho'!AF$3)</f>
        <v>0</v>
      </c>
      <c r="AG147" s="186">
        <f>SUMIFS(BKE!$F:$F,BKE!$C:$C,'nguyen vat lieu kho'!$A:$A,BKE!$B:$B,'nguyen vat lieu kho'!AG$3)</f>
        <v>0</v>
      </c>
      <c r="AH147" s="186">
        <f>SUMIFS(BKE!$F:$F,BKE!$C:$C,'nguyen vat lieu kho'!$A:$A,BKE!$B:$B,'nguyen vat lieu kho'!AH$3)</f>
        <v>0</v>
      </c>
      <c r="AI147" s="186">
        <f>SUMIFS(BKE!$F:$F,BKE!$C:$C,'nguyen vat lieu kho'!$A:$A,BKE!$B:$B,'nguyen vat lieu kho'!AI$3)</f>
        <v>0</v>
      </c>
      <c r="AJ147" s="186">
        <f>SUMIFS(BKE!$F:$F,BKE!$C:$C,'nguyen vat lieu kho'!$A:$A,BKE!$B:$B,'nguyen vat lieu kho'!AJ$3)</f>
        <v>0</v>
      </c>
      <c r="AK147" s="186">
        <f>SUMIFS(BKE!$F:$F,BKE!$C:$C,'nguyen vat lieu kho'!$A:$A,BKE!$B:$B,'nguyen vat lieu kho'!AK$3)</f>
        <v>0</v>
      </c>
      <c r="AL147" s="186">
        <f>SUMIFS(BKE!$F:$F,BKE!$C:$C,'nguyen vat lieu kho'!$A:$A,BKE!$B:$B,'nguyen vat lieu kho'!AL$3)</f>
        <v>0</v>
      </c>
      <c r="AM147" s="186">
        <f>SUMIFS(BKE!$F:$F,BKE!$C:$C,'nguyen vat lieu kho'!$A:$A,BKE!$B:$B,'nguyen vat lieu kho'!AM$3)</f>
        <v>0</v>
      </c>
      <c r="AN147" s="186">
        <f>SUMIFS(BKE!$F:$F,BKE!$C:$C,'nguyen vat lieu kho'!$A:$A,BKE!$B:$B,'nguyen vat lieu kho'!AN$3)</f>
        <v>0</v>
      </c>
      <c r="AO147" s="186">
        <f>SUMIFS(BKE!$F:$F,BKE!$C:$C,'nguyen vat lieu kho'!$A:$A,BKE!$B:$B,'nguyen vat lieu kho'!AO$3)</f>
        <v>0</v>
      </c>
      <c r="AP147" s="186">
        <f>SUMIFS(BKE!$F:$F,BKE!$C:$C,'nguyen vat lieu kho'!$A:$A,BKE!$B:$B,'nguyen vat lieu kho'!AP$3)</f>
        <v>0</v>
      </c>
      <c r="AQ147" s="186">
        <f>SUMIFS(BKE!$F:$F,BKE!$C:$C,'nguyen vat lieu kho'!$A:$A,BKE!$B:$B,'nguyen vat lieu kho'!AQ$3)</f>
        <v>0</v>
      </c>
    </row>
    <row r="148" spans="1:43" s="120" customFormat="1" ht="25.5" customHeight="1">
      <c r="A148" s="6" t="s">
        <v>227</v>
      </c>
      <c r="B148" s="136" t="s">
        <v>228</v>
      </c>
      <c r="C148" s="137" t="s">
        <v>4</v>
      </c>
      <c r="D148" s="125">
        <v>52723.743333333339</v>
      </c>
      <c r="E148" s="130">
        <v>3</v>
      </c>
      <c r="F148" s="126">
        <f t="shared" si="21"/>
        <v>158171.23000000001</v>
      </c>
      <c r="G148" s="127">
        <f t="shared" ref="G148:G204" si="23">SUM(M148:AQ148)</f>
        <v>0</v>
      </c>
      <c r="H148" s="128">
        <f t="shared" si="22"/>
        <v>0</v>
      </c>
      <c r="I148" s="129">
        <f t="shared" si="19"/>
        <v>-6.3000000000000007</v>
      </c>
      <c r="J148" s="129">
        <f t="shared" si="19"/>
        <v>-332159.5830000001</v>
      </c>
      <c r="K148" s="130">
        <v>9.3000000000000007</v>
      </c>
      <c r="L148" s="124">
        <f t="shared" si="20"/>
        <v>490330.81300000008</v>
      </c>
      <c r="M148" s="186">
        <f>SUMIFS(BKE!$F:$F,BKE!$C:$C,'nguyen vat lieu kho'!$A:$A,BKE!$B:$B,'nguyen vat lieu kho'!M$3)</f>
        <v>0</v>
      </c>
      <c r="N148" s="186">
        <f>SUMIFS(BKE!$F:$F,BKE!$C:$C,'nguyen vat lieu kho'!$A:$A,BKE!$B:$B,'nguyen vat lieu kho'!N$3)</f>
        <v>0</v>
      </c>
      <c r="O148" s="186">
        <f>SUMIFS(BKE!$F:$F,BKE!$C:$C,'nguyen vat lieu kho'!$A:$A,BKE!$B:$B,'nguyen vat lieu kho'!O$3)</f>
        <v>0</v>
      </c>
      <c r="P148" s="186">
        <f>SUMIFS(BKE!$F:$F,BKE!$C:$C,'nguyen vat lieu kho'!$A:$A,BKE!$B:$B,'nguyen vat lieu kho'!P$3)</f>
        <v>0</v>
      </c>
      <c r="Q148" s="186">
        <f>SUMIFS(BKE!$F:$F,BKE!$C:$C,'nguyen vat lieu kho'!$A:$A,BKE!$B:$B,'nguyen vat lieu kho'!Q$3)</f>
        <v>0</v>
      </c>
      <c r="R148" s="186">
        <f>SUMIFS(BKE!$F:$F,BKE!$C:$C,'nguyen vat lieu kho'!$A:$A,BKE!$B:$B,'nguyen vat lieu kho'!R$3)</f>
        <v>0</v>
      </c>
      <c r="S148" s="186">
        <f>SUMIFS(BKE!$F:$F,BKE!$C:$C,'nguyen vat lieu kho'!$A:$A,BKE!$B:$B,'nguyen vat lieu kho'!S$3)</f>
        <v>0</v>
      </c>
      <c r="T148" s="186">
        <f>SUMIFS(BKE!$F:$F,BKE!$C:$C,'nguyen vat lieu kho'!$A:$A,BKE!$B:$B,'nguyen vat lieu kho'!T$3)</f>
        <v>0</v>
      </c>
      <c r="U148" s="186">
        <f>SUMIFS(BKE!$F:$F,BKE!$C:$C,'nguyen vat lieu kho'!$A:$A,BKE!$B:$B,'nguyen vat lieu kho'!U$3)</f>
        <v>0</v>
      </c>
      <c r="V148" s="186">
        <f>SUMIFS(BKE!$F:$F,BKE!$C:$C,'nguyen vat lieu kho'!$A:$A,BKE!$B:$B,'nguyen vat lieu kho'!V$3)</f>
        <v>0</v>
      </c>
      <c r="W148" s="186">
        <f>SUMIFS(BKE!$F:$F,BKE!$C:$C,'nguyen vat lieu kho'!$A:$A,BKE!$B:$B,'nguyen vat lieu kho'!W$3)</f>
        <v>0</v>
      </c>
      <c r="X148" s="186">
        <f>SUMIFS(BKE!$F:$F,BKE!$C:$C,'nguyen vat lieu kho'!$A:$A,BKE!$B:$B,'nguyen vat lieu kho'!X$3)</f>
        <v>0</v>
      </c>
      <c r="Y148" s="186">
        <f>SUMIFS(BKE!$F:$F,BKE!$C:$C,'nguyen vat lieu kho'!$A:$A,BKE!$B:$B,'nguyen vat lieu kho'!Y$3)</f>
        <v>0</v>
      </c>
      <c r="Z148" s="186">
        <f>SUMIFS(BKE!$F:$F,BKE!$C:$C,'nguyen vat lieu kho'!$A:$A,BKE!$B:$B,'nguyen vat lieu kho'!Z$3)</f>
        <v>0</v>
      </c>
      <c r="AA148" s="186">
        <f>SUMIFS(BKE!$F:$F,BKE!$C:$C,'nguyen vat lieu kho'!$A:$A,BKE!$B:$B,'nguyen vat lieu kho'!AA$3)</f>
        <v>0</v>
      </c>
      <c r="AB148" s="186">
        <f>SUMIFS(BKE!$F:$F,BKE!$C:$C,'nguyen vat lieu kho'!$A:$A,BKE!$B:$B,'nguyen vat lieu kho'!AB$3)</f>
        <v>0</v>
      </c>
      <c r="AC148" s="186">
        <f>SUMIFS(BKE!$F:$F,BKE!$C:$C,'nguyen vat lieu kho'!$A:$A,BKE!$B:$B,'nguyen vat lieu kho'!AC$3)</f>
        <v>0</v>
      </c>
      <c r="AD148" s="186">
        <f>SUMIFS(BKE!$F:$F,BKE!$C:$C,'nguyen vat lieu kho'!$A:$A,BKE!$B:$B,'nguyen vat lieu kho'!AD$3)</f>
        <v>0</v>
      </c>
      <c r="AE148" s="186">
        <f>SUMIFS(BKE!$F:$F,BKE!$C:$C,'nguyen vat lieu kho'!$A:$A,BKE!$B:$B,'nguyen vat lieu kho'!AE$3)</f>
        <v>0</v>
      </c>
      <c r="AF148" s="186">
        <f>SUMIFS(BKE!$F:$F,BKE!$C:$C,'nguyen vat lieu kho'!$A:$A,BKE!$B:$B,'nguyen vat lieu kho'!AF$3)</f>
        <v>0</v>
      </c>
      <c r="AG148" s="186">
        <f>SUMIFS(BKE!$F:$F,BKE!$C:$C,'nguyen vat lieu kho'!$A:$A,BKE!$B:$B,'nguyen vat lieu kho'!AG$3)</f>
        <v>0</v>
      </c>
      <c r="AH148" s="186">
        <f>SUMIFS(BKE!$F:$F,BKE!$C:$C,'nguyen vat lieu kho'!$A:$A,BKE!$B:$B,'nguyen vat lieu kho'!AH$3)</f>
        <v>0</v>
      </c>
      <c r="AI148" s="186">
        <f>SUMIFS(BKE!$F:$F,BKE!$C:$C,'nguyen vat lieu kho'!$A:$A,BKE!$B:$B,'nguyen vat lieu kho'!AI$3)</f>
        <v>0</v>
      </c>
      <c r="AJ148" s="186">
        <f>SUMIFS(BKE!$F:$F,BKE!$C:$C,'nguyen vat lieu kho'!$A:$A,BKE!$B:$B,'nguyen vat lieu kho'!AJ$3)</f>
        <v>0</v>
      </c>
      <c r="AK148" s="186">
        <f>SUMIFS(BKE!$F:$F,BKE!$C:$C,'nguyen vat lieu kho'!$A:$A,BKE!$B:$B,'nguyen vat lieu kho'!AK$3)</f>
        <v>0</v>
      </c>
      <c r="AL148" s="186">
        <f>SUMIFS(BKE!$F:$F,BKE!$C:$C,'nguyen vat lieu kho'!$A:$A,BKE!$B:$B,'nguyen vat lieu kho'!AL$3)</f>
        <v>0</v>
      </c>
      <c r="AM148" s="186">
        <f>SUMIFS(BKE!$F:$F,BKE!$C:$C,'nguyen vat lieu kho'!$A:$A,BKE!$B:$B,'nguyen vat lieu kho'!AM$3)</f>
        <v>0</v>
      </c>
      <c r="AN148" s="186">
        <f>SUMIFS(BKE!$F:$F,BKE!$C:$C,'nguyen vat lieu kho'!$A:$A,BKE!$B:$B,'nguyen vat lieu kho'!AN$3)</f>
        <v>0</v>
      </c>
      <c r="AO148" s="186">
        <f>SUMIFS(BKE!$F:$F,BKE!$C:$C,'nguyen vat lieu kho'!$A:$A,BKE!$B:$B,'nguyen vat lieu kho'!AO$3)</f>
        <v>0</v>
      </c>
      <c r="AP148" s="186">
        <f>SUMIFS(BKE!$F:$F,BKE!$C:$C,'nguyen vat lieu kho'!$A:$A,BKE!$B:$B,'nguyen vat lieu kho'!AP$3)</f>
        <v>0</v>
      </c>
      <c r="AQ148" s="186">
        <f>SUMIFS(BKE!$F:$F,BKE!$C:$C,'nguyen vat lieu kho'!$A:$A,BKE!$B:$B,'nguyen vat lieu kho'!AQ$3)</f>
        <v>0</v>
      </c>
    </row>
    <row r="149" spans="1:43" s="120" customFormat="1" ht="25.5" customHeight="1">
      <c r="A149" s="6" t="s">
        <v>229</v>
      </c>
      <c r="B149" s="136" t="s">
        <v>230</v>
      </c>
      <c r="C149" s="137" t="s">
        <v>4</v>
      </c>
      <c r="D149" s="125">
        <v>51707.49</v>
      </c>
      <c r="E149" s="297">
        <v>3</v>
      </c>
      <c r="F149" s="126">
        <f t="shared" si="21"/>
        <v>155122.47</v>
      </c>
      <c r="G149" s="127">
        <f t="shared" si="23"/>
        <v>0</v>
      </c>
      <c r="H149" s="128">
        <f t="shared" si="22"/>
        <v>0</v>
      </c>
      <c r="I149" s="129">
        <f t="shared" si="19"/>
        <v>-3.2</v>
      </c>
      <c r="J149" s="129">
        <f t="shared" si="19"/>
        <v>-165463.96800000002</v>
      </c>
      <c r="K149" s="297">
        <v>6.2</v>
      </c>
      <c r="L149" s="124">
        <f t="shared" si="20"/>
        <v>320586.43800000002</v>
      </c>
      <c r="M149" s="186">
        <f>SUMIFS(BKE!$F:$F,BKE!$C:$C,'nguyen vat lieu kho'!$A:$A,BKE!$B:$B,'nguyen vat lieu kho'!M$3)</f>
        <v>0</v>
      </c>
      <c r="N149" s="186">
        <f>SUMIFS(BKE!$F:$F,BKE!$C:$C,'nguyen vat lieu kho'!$A:$A,BKE!$B:$B,'nguyen vat lieu kho'!N$3)</f>
        <v>0</v>
      </c>
      <c r="O149" s="186">
        <f>SUMIFS(BKE!$F:$F,BKE!$C:$C,'nguyen vat lieu kho'!$A:$A,BKE!$B:$B,'nguyen vat lieu kho'!O$3)</f>
        <v>0</v>
      </c>
      <c r="P149" s="186">
        <f>SUMIFS(BKE!$F:$F,BKE!$C:$C,'nguyen vat lieu kho'!$A:$A,BKE!$B:$B,'nguyen vat lieu kho'!P$3)</f>
        <v>0</v>
      </c>
      <c r="Q149" s="186">
        <f>SUMIFS(BKE!$F:$F,BKE!$C:$C,'nguyen vat lieu kho'!$A:$A,BKE!$B:$B,'nguyen vat lieu kho'!Q$3)</f>
        <v>0</v>
      </c>
      <c r="R149" s="186">
        <f>SUMIFS(BKE!$F:$F,BKE!$C:$C,'nguyen vat lieu kho'!$A:$A,BKE!$B:$B,'nguyen vat lieu kho'!R$3)</f>
        <v>0</v>
      </c>
      <c r="S149" s="186">
        <f>SUMIFS(BKE!$F:$F,BKE!$C:$C,'nguyen vat lieu kho'!$A:$A,BKE!$B:$B,'nguyen vat lieu kho'!S$3)</f>
        <v>0</v>
      </c>
      <c r="T149" s="186">
        <f>SUMIFS(BKE!$F:$F,BKE!$C:$C,'nguyen vat lieu kho'!$A:$A,BKE!$B:$B,'nguyen vat lieu kho'!T$3)</f>
        <v>0</v>
      </c>
      <c r="U149" s="186">
        <f>SUMIFS(BKE!$F:$F,BKE!$C:$C,'nguyen vat lieu kho'!$A:$A,BKE!$B:$B,'nguyen vat lieu kho'!U$3)</f>
        <v>0</v>
      </c>
      <c r="V149" s="186">
        <f>SUMIFS(BKE!$F:$F,BKE!$C:$C,'nguyen vat lieu kho'!$A:$A,BKE!$B:$B,'nguyen vat lieu kho'!V$3)</f>
        <v>0</v>
      </c>
      <c r="W149" s="186">
        <f>SUMIFS(BKE!$F:$F,BKE!$C:$C,'nguyen vat lieu kho'!$A:$A,BKE!$B:$B,'nguyen vat lieu kho'!W$3)</f>
        <v>0</v>
      </c>
      <c r="X149" s="186">
        <f>SUMIFS(BKE!$F:$F,BKE!$C:$C,'nguyen vat lieu kho'!$A:$A,BKE!$B:$B,'nguyen vat lieu kho'!X$3)</f>
        <v>0</v>
      </c>
      <c r="Y149" s="186">
        <f>SUMIFS(BKE!$F:$F,BKE!$C:$C,'nguyen vat lieu kho'!$A:$A,BKE!$B:$B,'nguyen vat lieu kho'!Y$3)</f>
        <v>0</v>
      </c>
      <c r="Z149" s="186">
        <f>SUMIFS(BKE!$F:$F,BKE!$C:$C,'nguyen vat lieu kho'!$A:$A,BKE!$B:$B,'nguyen vat lieu kho'!Z$3)</f>
        <v>0</v>
      </c>
      <c r="AA149" s="186">
        <f>SUMIFS(BKE!$F:$F,BKE!$C:$C,'nguyen vat lieu kho'!$A:$A,BKE!$B:$B,'nguyen vat lieu kho'!AA$3)</f>
        <v>0</v>
      </c>
      <c r="AB149" s="186">
        <f>SUMIFS(BKE!$F:$F,BKE!$C:$C,'nguyen vat lieu kho'!$A:$A,BKE!$B:$B,'nguyen vat lieu kho'!AB$3)</f>
        <v>0</v>
      </c>
      <c r="AC149" s="186">
        <f>SUMIFS(BKE!$F:$F,BKE!$C:$C,'nguyen vat lieu kho'!$A:$A,BKE!$B:$B,'nguyen vat lieu kho'!AC$3)</f>
        <v>0</v>
      </c>
      <c r="AD149" s="186">
        <f>SUMIFS(BKE!$F:$F,BKE!$C:$C,'nguyen vat lieu kho'!$A:$A,BKE!$B:$B,'nguyen vat lieu kho'!AD$3)</f>
        <v>0</v>
      </c>
      <c r="AE149" s="186">
        <f>SUMIFS(BKE!$F:$F,BKE!$C:$C,'nguyen vat lieu kho'!$A:$A,BKE!$B:$B,'nguyen vat lieu kho'!AE$3)</f>
        <v>0</v>
      </c>
      <c r="AF149" s="186">
        <f>SUMIFS(BKE!$F:$F,BKE!$C:$C,'nguyen vat lieu kho'!$A:$A,BKE!$B:$B,'nguyen vat lieu kho'!AF$3)</f>
        <v>0</v>
      </c>
      <c r="AG149" s="186">
        <f>SUMIFS(BKE!$F:$F,BKE!$C:$C,'nguyen vat lieu kho'!$A:$A,BKE!$B:$B,'nguyen vat lieu kho'!AG$3)</f>
        <v>0</v>
      </c>
      <c r="AH149" s="186">
        <f>SUMIFS(BKE!$F:$F,BKE!$C:$C,'nguyen vat lieu kho'!$A:$A,BKE!$B:$B,'nguyen vat lieu kho'!AH$3)</f>
        <v>0</v>
      </c>
      <c r="AI149" s="186">
        <f>SUMIFS(BKE!$F:$F,BKE!$C:$C,'nguyen vat lieu kho'!$A:$A,BKE!$B:$B,'nguyen vat lieu kho'!AI$3)</f>
        <v>0</v>
      </c>
      <c r="AJ149" s="186">
        <f>SUMIFS(BKE!$F:$F,BKE!$C:$C,'nguyen vat lieu kho'!$A:$A,BKE!$B:$B,'nguyen vat lieu kho'!AJ$3)</f>
        <v>0</v>
      </c>
      <c r="AK149" s="186">
        <f>SUMIFS(BKE!$F:$F,BKE!$C:$C,'nguyen vat lieu kho'!$A:$A,BKE!$B:$B,'nguyen vat lieu kho'!AK$3)</f>
        <v>0</v>
      </c>
      <c r="AL149" s="186">
        <f>SUMIFS(BKE!$F:$F,BKE!$C:$C,'nguyen vat lieu kho'!$A:$A,BKE!$B:$B,'nguyen vat lieu kho'!AL$3)</f>
        <v>0</v>
      </c>
      <c r="AM149" s="186">
        <f>SUMIFS(BKE!$F:$F,BKE!$C:$C,'nguyen vat lieu kho'!$A:$A,BKE!$B:$B,'nguyen vat lieu kho'!AM$3)</f>
        <v>0</v>
      </c>
      <c r="AN149" s="186">
        <f>SUMIFS(BKE!$F:$F,BKE!$C:$C,'nguyen vat lieu kho'!$A:$A,BKE!$B:$B,'nguyen vat lieu kho'!AN$3)</f>
        <v>0</v>
      </c>
      <c r="AO149" s="186">
        <f>SUMIFS(BKE!$F:$F,BKE!$C:$C,'nguyen vat lieu kho'!$A:$A,BKE!$B:$B,'nguyen vat lieu kho'!AO$3)</f>
        <v>0</v>
      </c>
      <c r="AP149" s="186">
        <f>SUMIFS(BKE!$F:$F,BKE!$C:$C,'nguyen vat lieu kho'!$A:$A,BKE!$B:$B,'nguyen vat lieu kho'!AP$3)</f>
        <v>0</v>
      </c>
      <c r="AQ149" s="186">
        <f>SUMIFS(BKE!$F:$F,BKE!$C:$C,'nguyen vat lieu kho'!$A:$A,BKE!$B:$B,'nguyen vat lieu kho'!AQ$3)</f>
        <v>0</v>
      </c>
    </row>
    <row r="150" spans="1:43" s="120" customFormat="1" ht="25.5" customHeight="1">
      <c r="A150" s="6" t="s">
        <v>231</v>
      </c>
      <c r="B150" s="136" t="s">
        <v>232</v>
      </c>
      <c r="C150" s="137" t="s">
        <v>4</v>
      </c>
      <c r="D150" s="125"/>
      <c r="E150" s="130">
        <v>0</v>
      </c>
      <c r="F150" s="126">
        <f t="shared" si="21"/>
        <v>0</v>
      </c>
      <c r="G150" s="127">
        <f t="shared" si="23"/>
        <v>0</v>
      </c>
      <c r="H150" s="128">
        <f t="shared" si="22"/>
        <v>0</v>
      </c>
      <c r="I150" s="129">
        <f t="shared" si="19"/>
        <v>0</v>
      </c>
      <c r="J150" s="129">
        <f t="shared" si="19"/>
        <v>0</v>
      </c>
      <c r="K150" s="130"/>
      <c r="L150" s="124">
        <f t="shared" si="20"/>
        <v>0</v>
      </c>
      <c r="M150" s="186">
        <f>SUMIFS(BKE!$F:$F,BKE!$C:$C,'nguyen vat lieu kho'!$A:$A,BKE!$B:$B,'nguyen vat lieu kho'!M$3)</f>
        <v>0</v>
      </c>
      <c r="N150" s="186">
        <f>SUMIFS(BKE!$F:$F,BKE!$C:$C,'nguyen vat lieu kho'!$A:$A,BKE!$B:$B,'nguyen vat lieu kho'!N$3)</f>
        <v>0</v>
      </c>
      <c r="O150" s="186">
        <f>SUMIFS(BKE!$F:$F,BKE!$C:$C,'nguyen vat lieu kho'!$A:$A,BKE!$B:$B,'nguyen vat lieu kho'!O$3)</f>
        <v>0</v>
      </c>
      <c r="P150" s="186">
        <f>SUMIFS(BKE!$F:$F,BKE!$C:$C,'nguyen vat lieu kho'!$A:$A,BKE!$B:$B,'nguyen vat lieu kho'!P$3)</f>
        <v>0</v>
      </c>
      <c r="Q150" s="186">
        <f>SUMIFS(BKE!$F:$F,BKE!$C:$C,'nguyen vat lieu kho'!$A:$A,BKE!$B:$B,'nguyen vat lieu kho'!Q$3)</f>
        <v>0</v>
      </c>
      <c r="R150" s="186">
        <f>SUMIFS(BKE!$F:$F,BKE!$C:$C,'nguyen vat lieu kho'!$A:$A,BKE!$B:$B,'nguyen vat lieu kho'!R$3)</f>
        <v>0</v>
      </c>
      <c r="S150" s="186">
        <f>SUMIFS(BKE!$F:$F,BKE!$C:$C,'nguyen vat lieu kho'!$A:$A,BKE!$B:$B,'nguyen vat lieu kho'!S$3)</f>
        <v>0</v>
      </c>
      <c r="T150" s="186">
        <f>SUMIFS(BKE!$F:$F,BKE!$C:$C,'nguyen vat lieu kho'!$A:$A,BKE!$B:$B,'nguyen vat lieu kho'!T$3)</f>
        <v>0</v>
      </c>
      <c r="U150" s="186">
        <f>SUMIFS(BKE!$F:$F,BKE!$C:$C,'nguyen vat lieu kho'!$A:$A,BKE!$B:$B,'nguyen vat lieu kho'!U$3)</f>
        <v>0</v>
      </c>
      <c r="V150" s="186">
        <f>SUMIFS(BKE!$F:$F,BKE!$C:$C,'nguyen vat lieu kho'!$A:$A,BKE!$B:$B,'nguyen vat lieu kho'!V$3)</f>
        <v>0</v>
      </c>
      <c r="W150" s="186">
        <f>SUMIFS(BKE!$F:$F,BKE!$C:$C,'nguyen vat lieu kho'!$A:$A,BKE!$B:$B,'nguyen vat lieu kho'!W$3)</f>
        <v>0</v>
      </c>
      <c r="X150" s="186">
        <f>SUMIFS(BKE!$F:$F,BKE!$C:$C,'nguyen vat lieu kho'!$A:$A,BKE!$B:$B,'nguyen vat lieu kho'!X$3)</f>
        <v>0</v>
      </c>
      <c r="Y150" s="186">
        <f>SUMIFS(BKE!$F:$F,BKE!$C:$C,'nguyen vat lieu kho'!$A:$A,BKE!$B:$B,'nguyen vat lieu kho'!Y$3)</f>
        <v>0</v>
      </c>
      <c r="Z150" s="186">
        <f>SUMIFS(BKE!$F:$F,BKE!$C:$C,'nguyen vat lieu kho'!$A:$A,BKE!$B:$B,'nguyen vat lieu kho'!Z$3)</f>
        <v>0</v>
      </c>
      <c r="AA150" s="186">
        <f>SUMIFS(BKE!$F:$F,BKE!$C:$C,'nguyen vat lieu kho'!$A:$A,BKE!$B:$B,'nguyen vat lieu kho'!AA$3)</f>
        <v>0</v>
      </c>
      <c r="AB150" s="186">
        <f>SUMIFS(BKE!$F:$F,BKE!$C:$C,'nguyen vat lieu kho'!$A:$A,BKE!$B:$B,'nguyen vat lieu kho'!AB$3)</f>
        <v>0</v>
      </c>
      <c r="AC150" s="186">
        <f>SUMIFS(BKE!$F:$F,BKE!$C:$C,'nguyen vat lieu kho'!$A:$A,BKE!$B:$B,'nguyen vat lieu kho'!AC$3)</f>
        <v>0</v>
      </c>
      <c r="AD150" s="186">
        <f>SUMIFS(BKE!$F:$F,BKE!$C:$C,'nguyen vat lieu kho'!$A:$A,BKE!$B:$B,'nguyen vat lieu kho'!AD$3)</f>
        <v>0</v>
      </c>
      <c r="AE150" s="186">
        <f>SUMIFS(BKE!$F:$F,BKE!$C:$C,'nguyen vat lieu kho'!$A:$A,BKE!$B:$B,'nguyen vat lieu kho'!AE$3)</f>
        <v>0</v>
      </c>
      <c r="AF150" s="186">
        <f>SUMIFS(BKE!$F:$F,BKE!$C:$C,'nguyen vat lieu kho'!$A:$A,BKE!$B:$B,'nguyen vat lieu kho'!AF$3)</f>
        <v>0</v>
      </c>
      <c r="AG150" s="186">
        <f>SUMIFS(BKE!$F:$F,BKE!$C:$C,'nguyen vat lieu kho'!$A:$A,BKE!$B:$B,'nguyen vat lieu kho'!AG$3)</f>
        <v>0</v>
      </c>
      <c r="AH150" s="186">
        <f>SUMIFS(BKE!$F:$F,BKE!$C:$C,'nguyen vat lieu kho'!$A:$A,BKE!$B:$B,'nguyen vat lieu kho'!AH$3)</f>
        <v>0</v>
      </c>
      <c r="AI150" s="186">
        <f>SUMIFS(BKE!$F:$F,BKE!$C:$C,'nguyen vat lieu kho'!$A:$A,BKE!$B:$B,'nguyen vat lieu kho'!AI$3)</f>
        <v>0</v>
      </c>
      <c r="AJ150" s="186">
        <f>SUMIFS(BKE!$F:$F,BKE!$C:$C,'nguyen vat lieu kho'!$A:$A,BKE!$B:$B,'nguyen vat lieu kho'!AJ$3)</f>
        <v>0</v>
      </c>
      <c r="AK150" s="186">
        <f>SUMIFS(BKE!$F:$F,BKE!$C:$C,'nguyen vat lieu kho'!$A:$A,BKE!$B:$B,'nguyen vat lieu kho'!AK$3)</f>
        <v>0</v>
      </c>
      <c r="AL150" s="186">
        <f>SUMIFS(BKE!$F:$F,BKE!$C:$C,'nguyen vat lieu kho'!$A:$A,BKE!$B:$B,'nguyen vat lieu kho'!AL$3)</f>
        <v>0</v>
      </c>
      <c r="AM150" s="186">
        <f>SUMIFS(BKE!$F:$F,BKE!$C:$C,'nguyen vat lieu kho'!$A:$A,BKE!$B:$B,'nguyen vat lieu kho'!AM$3)</f>
        <v>0</v>
      </c>
      <c r="AN150" s="186">
        <f>SUMIFS(BKE!$F:$F,BKE!$C:$C,'nguyen vat lieu kho'!$A:$A,BKE!$B:$B,'nguyen vat lieu kho'!AN$3)</f>
        <v>0</v>
      </c>
      <c r="AO150" s="186">
        <f>SUMIFS(BKE!$F:$F,BKE!$C:$C,'nguyen vat lieu kho'!$A:$A,BKE!$B:$B,'nguyen vat lieu kho'!AO$3)</f>
        <v>0</v>
      </c>
      <c r="AP150" s="186">
        <f>SUMIFS(BKE!$F:$F,BKE!$C:$C,'nguyen vat lieu kho'!$A:$A,BKE!$B:$B,'nguyen vat lieu kho'!AP$3)</f>
        <v>0</v>
      </c>
      <c r="AQ150" s="186">
        <f>SUMIFS(BKE!$F:$F,BKE!$C:$C,'nguyen vat lieu kho'!$A:$A,BKE!$B:$B,'nguyen vat lieu kho'!AQ$3)</f>
        <v>0</v>
      </c>
    </row>
    <row r="151" spans="1:43" s="120" customFormat="1" ht="25.5" customHeight="1">
      <c r="A151" s="6" t="s">
        <v>233</v>
      </c>
      <c r="B151" s="136" t="s">
        <v>234</v>
      </c>
      <c r="C151" s="137" t="s">
        <v>4</v>
      </c>
      <c r="D151" s="125">
        <f>VLOOKUP(A151,BKE!C574:H965,5,0)</f>
        <v>49000</v>
      </c>
      <c r="E151" s="130">
        <v>1</v>
      </c>
      <c r="F151" s="126">
        <f t="shared" si="21"/>
        <v>49000</v>
      </c>
      <c r="G151" s="127">
        <f t="shared" si="23"/>
        <v>9</v>
      </c>
      <c r="H151" s="128">
        <f t="shared" si="22"/>
        <v>441000</v>
      </c>
      <c r="I151" s="129">
        <f t="shared" si="19"/>
        <v>6.5</v>
      </c>
      <c r="J151" s="129">
        <f t="shared" si="19"/>
        <v>318500</v>
      </c>
      <c r="K151" s="130">
        <v>3.5</v>
      </c>
      <c r="L151" s="124">
        <f t="shared" si="20"/>
        <v>171500</v>
      </c>
      <c r="M151" s="186">
        <f>SUMIFS(BKE!$F:$F,BKE!$C:$C,'nguyen vat lieu kho'!$A:$A,BKE!$B:$B,'nguyen vat lieu kho'!M$3)</f>
        <v>5</v>
      </c>
      <c r="N151" s="186">
        <f>SUMIFS(BKE!$F:$F,BKE!$C:$C,'nguyen vat lieu kho'!$A:$A,BKE!$B:$B,'nguyen vat lieu kho'!N$3)</f>
        <v>0</v>
      </c>
      <c r="O151" s="186">
        <f>SUMIFS(BKE!$F:$F,BKE!$C:$C,'nguyen vat lieu kho'!$A:$A,BKE!$B:$B,'nguyen vat lieu kho'!O$3)</f>
        <v>0</v>
      </c>
      <c r="P151" s="186">
        <f>SUMIFS(BKE!$F:$F,BKE!$C:$C,'nguyen vat lieu kho'!$A:$A,BKE!$B:$B,'nguyen vat lieu kho'!P$3)</f>
        <v>0</v>
      </c>
      <c r="Q151" s="186">
        <f>SUMIFS(BKE!$F:$F,BKE!$C:$C,'nguyen vat lieu kho'!$A:$A,BKE!$B:$B,'nguyen vat lieu kho'!Q$3)</f>
        <v>0</v>
      </c>
      <c r="R151" s="186">
        <f>SUMIFS(BKE!$F:$F,BKE!$C:$C,'nguyen vat lieu kho'!$A:$A,BKE!$B:$B,'nguyen vat lieu kho'!R$3)</f>
        <v>0</v>
      </c>
      <c r="S151" s="186">
        <f>SUMIFS(BKE!$F:$F,BKE!$C:$C,'nguyen vat lieu kho'!$A:$A,BKE!$B:$B,'nguyen vat lieu kho'!S$3)</f>
        <v>0</v>
      </c>
      <c r="T151" s="186">
        <f>SUMIFS(BKE!$F:$F,BKE!$C:$C,'nguyen vat lieu kho'!$A:$A,BKE!$B:$B,'nguyen vat lieu kho'!T$3)</f>
        <v>0</v>
      </c>
      <c r="U151" s="186">
        <f>SUMIFS(BKE!$F:$F,BKE!$C:$C,'nguyen vat lieu kho'!$A:$A,BKE!$B:$B,'nguyen vat lieu kho'!U$3)</f>
        <v>0</v>
      </c>
      <c r="V151" s="186">
        <f>SUMIFS(BKE!$F:$F,BKE!$C:$C,'nguyen vat lieu kho'!$A:$A,BKE!$B:$B,'nguyen vat lieu kho'!V$3)</f>
        <v>0</v>
      </c>
      <c r="W151" s="186">
        <f>SUMIFS(BKE!$F:$F,BKE!$C:$C,'nguyen vat lieu kho'!$A:$A,BKE!$B:$B,'nguyen vat lieu kho'!W$3)</f>
        <v>0</v>
      </c>
      <c r="X151" s="186">
        <f>SUMIFS(BKE!$F:$F,BKE!$C:$C,'nguyen vat lieu kho'!$A:$A,BKE!$B:$B,'nguyen vat lieu kho'!X$3)</f>
        <v>0</v>
      </c>
      <c r="Y151" s="186">
        <f>SUMIFS(BKE!$F:$F,BKE!$C:$C,'nguyen vat lieu kho'!$A:$A,BKE!$B:$B,'nguyen vat lieu kho'!Y$3)</f>
        <v>0</v>
      </c>
      <c r="Z151" s="186">
        <f>SUMIFS(BKE!$F:$F,BKE!$C:$C,'nguyen vat lieu kho'!$A:$A,BKE!$B:$B,'nguyen vat lieu kho'!Z$3)</f>
        <v>0</v>
      </c>
      <c r="AA151" s="186">
        <f>SUMIFS(BKE!$F:$F,BKE!$C:$C,'nguyen vat lieu kho'!$A:$A,BKE!$B:$B,'nguyen vat lieu kho'!AA$3)</f>
        <v>2</v>
      </c>
      <c r="AB151" s="186">
        <f>SUMIFS(BKE!$F:$F,BKE!$C:$C,'nguyen vat lieu kho'!$A:$A,BKE!$B:$B,'nguyen vat lieu kho'!AB$3)</f>
        <v>0</v>
      </c>
      <c r="AC151" s="186">
        <f>SUMIFS(BKE!$F:$F,BKE!$C:$C,'nguyen vat lieu kho'!$A:$A,BKE!$B:$B,'nguyen vat lieu kho'!AC$3)</f>
        <v>0</v>
      </c>
      <c r="AD151" s="186">
        <f>SUMIFS(BKE!$F:$F,BKE!$C:$C,'nguyen vat lieu kho'!$A:$A,BKE!$B:$B,'nguyen vat lieu kho'!AD$3)</f>
        <v>0</v>
      </c>
      <c r="AE151" s="186">
        <f>SUMIFS(BKE!$F:$F,BKE!$C:$C,'nguyen vat lieu kho'!$A:$A,BKE!$B:$B,'nguyen vat lieu kho'!AE$3)</f>
        <v>0</v>
      </c>
      <c r="AF151" s="186">
        <f>SUMIFS(BKE!$F:$F,BKE!$C:$C,'nguyen vat lieu kho'!$A:$A,BKE!$B:$B,'nguyen vat lieu kho'!AF$3)</f>
        <v>0</v>
      </c>
      <c r="AG151" s="186">
        <f>SUMIFS(BKE!$F:$F,BKE!$C:$C,'nguyen vat lieu kho'!$A:$A,BKE!$B:$B,'nguyen vat lieu kho'!AG$3)</f>
        <v>0</v>
      </c>
      <c r="AH151" s="186">
        <f>SUMIFS(BKE!$F:$F,BKE!$C:$C,'nguyen vat lieu kho'!$A:$A,BKE!$B:$B,'nguyen vat lieu kho'!AH$3)</f>
        <v>2</v>
      </c>
      <c r="AI151" s="186">
        <f>SUMIFS(BKE!$F:$F,BKE!$C:$C,'nguyen vat lieu kho'!$A:$A,BKE!$B:$B,'nguyen vat lieu kho'!AI$3)</f>
        <v>0</v>
      </c>
      <c r="AJ151" s="186">
        <f>SUMIFS(BKE!$F:$F,BKE!$C:$C,'nguyen vat lieu kho'!$A:$A,BKE!$B:$B,'nguyen vat lieu kho'!AJ$3)</f>
        <v>0</v>
      </c>
      <c r="AK151" s="186">
        <f>SUMIFS(BKE!$F:$F,BKE!$C:$C,'nguyen vat lieu kho'!$A:$A,BKE!$B:$B,'nguyen vat lieu kho'!AK$3)</f>
        <v>0</v>
      </c>
      <c r="AL151" s="186">
        <f>SUMIFS(BKE!$F:$F,BKE!$C:$C,'nguyen vat lieu kho'!$A:$A,BKE!$B:$B,'nguyen vat lieu kho'!AL$3)</f>
        <v>0</v>
      </c>
      <c r="AM151" s="186">
        <f>SUMIFS(BKE!$F:$F,BKE!$C:$C,'nguyen vat lieu kho'!$A:$A,BKE!$B:$B,'nguyen vat lieu kho'!AM$3)</f>
        <v>0</v>
      </c>
      <c r="AN151" s="186">
        <f>SUMIFS(BKE!$F:$F,BKE!$C:$C,'nguyen vat lieu kho'!$A:$A,BKE!$B:$B,'nguyen vat lieu kho'!AN$3)</f>
        <v>0</v>
      </c>
      <c r="AO151" s="186">
        <f>SUMIFS(BKE!$F:$F,BKE!$C:$C,'nguyen vat lieu kho'!$A:$A,BKE!$B:$B,'nguyen vat lieu kho'!AO$3)</f>
        <v>0</v>
      </c>
      <c r="AP151" s="186">
        <f>SUMIFS(BKE!$F:$F,BKE!$C:$C,'nguyen vat lieu kho'!$A:$A,BKE!$B:$B,'nguyen vat lieu kho'!AP$3)</f>
        <v>0</v>
      </c>
      <c r="AQ151" s="186">
        <f>SUMIFS(BKE!$F:$F,BKE!$C:$C,'nguyen vat lieu kho'!$A:$A,BKE!$B:$B,'nguyen vat lieu kho'!AQ$3)</f>
        <v>0</v>
      </c>
    </row>
    <row r="152" spans="1:43" s="120" customFormat="1" ht="25.5" customHeight="1">
      <c r="A152" s="6" t="s">
        <v>235</v>
      </c>
      <c r="B152" s="136" t="s">
        <v>236</v>
      </c>
      <c r="C152" s="137" t="s">
        <v>4</v>
      </c>
      <c r="D152" s="125">
        <v>52459.94</v>
      </c>
      <c r="E152" s="130">
        <v>5</v>
      </c>
      <c r="F152" s="126">
        <f t="shared" si="21"/>
        <v>262299.7</v>
      </c>
      <c r="G152" s="127">
        <f t="shared" si="23"/>
        <v>0</v>
      </c>
      <c r="H152" s="128">
        <f t="shared" si="22"/>
        <v>0</v>
      </c>
      <c r="I152" s="253">
        <f t="shared" si="19"/>
        <v>-3.5</v>
      </c>
      <c r="J152" s="129">
        <f t="shared" si="19"/>
        <v>-183609.78999999998</v>
      </c>
      <c r="K152" s="130">
        <v>8.5</v>
      </c>
      <c r="L152" s="124">
        <f t="shared" si="20"/>
        <v>445909.49</v>
      </c>
      <c r="M152" s="186">
        <f>SUMIFS(BKE!$F:$F,BKE!$C:$C,'nguyen vat lieu kho'!$A:$A,BKE!$B:$B,'nguyen vat lieu kho'!M$3)</f>
        <v>0</v>
      </c>
      <c r="N152" s="186">
        <f>SUMIFS(BKE!$F:$F,BKE!$C:$C,'nguyen vat lieu kho'!$A:$A,BKE!$B:$B,'nguyen vat lieu kho'!N$3)</f>
        <v>0</v>
      </c>
      <c r="O152" s="186">
        <f>SUMIFS(BKE!$F:$F,BKE!$C:$C,'nguyen vat lieu kho'!$A:$A,BKE!$B:$B,'nguyen vat lieu kho'!O$3)</f>
        <v>0</v>
      </c>
      <c r="P152" s="186">
        <f>SUMIFS(BKE!$F:$F,BKE!$C:$C,'nguyen vat lieu kho'!$A:$A,BKE!$B:$B,'nguyen vat lieu kho'!P$3)</f>
        <v>0</v>
      </c>
      <c r="Q152" s="186">
        <f>SUMIFS(BKE!$F:$F,BKE!$C:$C,'nguyen vat lieu kho'!$A:$A,BKE!$B:$B,'nguyen vat lieu kho'!Q$3)</f>
        <v>0</v>
      </c>
      <c r="R152" s="186">
        <f>SUMIFS(BKE!$F:$F,BKE!$C:$C,'nguyen vat lieu kho'!$A:$A,BKE!$B:$B,'nguyen vat lieu kho'!R$3)</f>
        <v>0</v>
      </c>
      <c r="S152" s="186">
        <f>SUMIFS(BKE!$F:$F,BKE!$C:$C,'nguyen vat lieu kho'!$A:$A,BKE!$B:$B,'nguyen vat lieu kho'!S$3)</f>
        <v>0</v>
      </c>
      <c r="T152" s="186">
        <f>SUMIFS(BKE!$F:$F,BKE!$C:$C,'nguyen vat lieu kho'!$A:$A,BKE!$B:$B,'nguyen vat lieu kho'!T$3)</f>
        <v>0</v>
      </c>
      <c r="U152" s="186">
        <f>SUMIFS(BKE!$F:$F,BKE!$C:$C,'nguyen vat lieu kho'!$A:$A,BKE!$B:$B,'nguyen vat lieu kho'!U$3)</f>
        <v>0</v>
      </c>
      <c r="V152" s="186">
        <f>SUMIFS(BKE!$F:$F,BKE!$C:$C,'nguyen vat lieu kho'!$A:$A,BKE!$B:$B,'nguyen vat lieu kho'!V$3)</f>
        <v>0</v>
      </c>
      <c r="W152" s="186">
        <f>SUMIFS(BKE!$F:$F,BKE!$C:$C,'nguyen vat lieu kho'!$A:$A,BKE!$B:$B,'nguyen vat lieu kho'!W$3)</f>
        <v>0</v>
      </c>
      <c r="X152" s="186">
        <f>SUMIFS(BKE!$F:$F,BKE!$C:$C,'nguyen vat lieu kho'!$A:$A,BKE!$B:$B,'nguyen vat lieu kho'!X$3)</f>
        <v>0</v>
      </c>
      <c r="Y152" s="186">
        <f>SUMIFS(BKE!$F:$F,BKE!$C:$C,'nguyen vat lieu kho'!$A:$A,BKE!$B:$B,'nguyen vat lieu kho'!Y$3)</f>
        <v>0</v>
      </c>
      <c r="Z152" s="186">
        <f>SUMIFS(BKE!$F:$F,BKE!$C:$C,'nguyen vat lieu kho'!$A:$A,BKE!$B:$B,'nguyen vat lieu kho'!Z$3)</f>
        <v>0</v>
      </c>
      <c r="AA152" s="186">
        <f>SUMIFS(BKE!$F:$F,BKE!$C:$C,'nguyen vat lieu kho'!$A:$A,BKE!$B:$B,'nguyen vat lieu kho'!AA$3)</f>
        <v>0</v>
      </c>
      <c r="AB152" s="186">
        <f>SUMIFS(BKE!$F:$F,BKE!$C:$C,'nguyen vat lieu kho'!$A:$A,BKE!$B:$B,'nguyen vat lieu kho'!AB$3)</f>
        <v>0</v>
      </c>
      <c r="AC152" s="186">
        <f>SUMIFS(BKE!$F:$F,BKE!$C:$C,'nguyen vat lieu kho'!$A:$A,BKE!$B:$B,'nguyen vat lieu kho'!AC$3)</f>
        <v>0</v>
      </c>
      <c r="AD152" s="186">
        <f>SUMIFS(BKE!$F:$F,BKE!$C:$C,'nguyen vat lieu kho'!$A:$A,BKE!$B:$B,'nguyen vat lieu kho'!AD$3)</f>
        <v>0</v>
      </c>
      <c r="AE152" s="186">
        <f>SUMIFS(BKE!$F:$F,BKE!$C:$C,'nguyen vat lieu kho'!$A:$A,BKE!$B:$B,'nguyen vat lieu kho'!AE$3)</f>
        <v>0</v>
      </c>
      <c r="AF152" s="186">
        <f>SUMIFS(BKE!$F:$F,BKE!$C:$C,'nguyen vat lieu kho'!$A:$A,BKE!$B:$B,'nguyen vat lieu kho'!AF$3)</f>
        <v>0</v>
      </c>
      <c r="AG152" s="186">
        <f>SUMIFS(BKE!$F:$F,BKE!$C:$C,'nguyen vat lieu kho'!$A:$A,BKE!$B:$B,'nguyen vat lieu kho'!AG$3)</f>
        <v>0</v>
      </c>
      <c r="AH152" s="186">
        <f>SUMIFS(BKE!$F:$F,BKE!$C:$C,'nguyen vat lieu kho'!$A:$A,BKE!$B:$B,'nguyen vat lieu kho'!AH$3)</f>
        <v>0</v>
      </c>
      <c r="AI152" s="186">
        <f>SUMIFS(BKE!$F:$F,BKE!$C:$C,'nguyen vat lieu kho'!$A:$A,BKE!$B:$B,'nguyen vat lieu kho'!AI$3)</f>
        <v>0</v>
      </c>
      <c r="AJ152" s="186">
        <f>SUMIFS(BKE!$F:$F,BKE!$C:$C,'nguyen vat lieu kho'!$A:$A,BKE!$B:$B,'nguyen vat lieu kho'!AJ$3)</f>
        <v>0</v>
      </c>
      <c r="AK152" s="186">
        <f>SUMIFS(BKE!$F:$F,BKE!$C:$C,'nguyen vat lieu kho'!$A:$A,BKE!$B:$B,'nguyen vat lieu kho'!AK$3)</f>
        <v>0</v>
      </c>
      <c r="AL152" s="186">
        <f>SUMIFS(BKE!$F:$F,BKE!$C:$C,'nguyen vat lieu kho'!$A:$A,BKE!$B:$B,'nguyen vat lieu kho'!AL$3)</f>
        <v>0</v>
      </c>
      <c r="AM152" s="186">
        <f>SUMIFS(BKE!$F:$F,BKE!$C:$C,'nguyen vat lieu kho'!$A:$A,BKE!$B:$B,'nguyen vat lieu kho'!AM$3)</f>
        <v>0</v>
      </c>
      <c r="AN152" s="186">
        <f>SUMIFS(BKE!$F:$F,BKE!$C:$C,'nguyen vat lieu kho'!$A:$A,BKE!$B:$B,'nguyen vat lieu kho'!AN$3)</f>
        <v>0</v>
      </c>
      <c r="AO152" s="186">
        <f>SUMIFS(BKE!$F:$F,BKE!$C:$C,'nguyen vat lieu kho'!$A:$A,BKE!$B:$B,'nguyen vat lieu kho'!AO$3)</f>
        <v>0</v>
      </c>
      <c r="AP152" s="186">
        <f>SUMIFS(BKE!$F:$F,BKE!$C:$C,'nguyen vat lieu kho'!$A:$A,BKE!$B:$B,'nguyen vat lieu kho'!AP$3)</f>
        <v>0</v>
      </c>
      <c r="AQ152" s="186">
        <f>SUMIFS(BKE!$F:$F,BKE!$C:$C,'nguyen vat lieu kho'!$A:$A,BKE!$B:$B,'nguyen vat lieu kho'!AQ$3)</f>
        <v>0</v>
      </c>
    </row>
    <row r="153" spans="1:43" s="120" customFormat="1" ht="25.5" customHeight="1">
      <c r="A153" s="6" t="s">
        <v>237</v>
      </c>
      <c r="B153" s="136" t="s">
        <v>238</v>
      </c>
      <c r="C153" s="137" t="s">
        <v>4</v>
      </c>
      <c r="D153" s="125">
        <v>87000</v>
      </c>
      <c r="E153" s="130">
        <v>7</v>
      </c>
      <c r="F153" s="126">
        <f t="shared" si="21"/>
        <v>609000</v>
      </c>
      <c r="G153" s="127">
        <f t="shared" si="23"/>
        <v>0</v>
      </c>
      <c r="H153" s="128">
        <f t="shared" si="22"/>
        <v>0</v>
      </c>
      <c r="I153" s="129">
        <f t="shared" si="19"/>
        <v>0.40000000000000036</v>
      </c>
      <c r="J153" s="129">
        <f t="shared" si="19"/>
        <v>34800</v>
      </c>
      <c r="K153" s="130">
        <v>6.6</v>
      </c>
      <c r="L153" s="124">
        <f t="shared" si="20"/>
        <v>574200</v>
      </c>
      <c r="M153" s="186">
        <f>SUMIFS(BKE!$F:$F,BKE!$C:$C,'nguyen vat lieu kho'!$A:$A,BKE!$B:$B,'nguyen vat lieu kho'!M$3)</f>
        <v>0</v>
      </c>
      <c r="N153" s="186">
        <f>SUMIFS(BKE!$F:$F,BKE!$C:$C,'nguyen vat lieu kho'!$A:$A,BKE!$B:$B,'nguyen vat lieu kho'!N$3)</f>
        <v>0</v>
      </c>
      <c r="O153" s="186">
        <f>SUMIFS(BKE!$F:$F,BKE!$C:$C,'nguyen vat lieu kho'!$A:$A,BKE!$B:$B,'nguyen vat lieu kho'!O$3)</f>
        <v>0</v>
      </c>
      <c r="P153" s="186">
        <f>SUMIFS(BKE!$F:$F,BKE!$C:$C,'nguyen vat lieu kho'!$A:$A,BKE!$B:$B,'nguyen vat lieu kho'!P$3)</f>
        <v>0</v>
      </c>
      <c r="Q153" s="186">
        <f>SUMIFS(BKE!$F:$F,BKE!$C:$C,'nguyen vat lieu kho'!$A:$A,BKE!$B:$B,'nguyen vat lieu kho'!Q$3)</f>
        <v>0</v>
      </c>
      <c r="R153" s="186">
        <f>SUMIFS(BKE!$F:$F,BKE!$C:$C,'nguyen vat lieu kho'!$A:$A,BKE!$B:$B,'nguyen vat lieu kho'!R$3)</f>
        <v>0</v>
      </c>
      <c r="S153" s="186">
        <f>SUMIFS(BKE!$F:$F,BKE!$C:$C,'nguyen vat lieu kho'!$A:$A,BKE!$B:$B,'nguyen vat lieu kho'!S$3)</f>
        <v>0</v>
      </c>
      <c r="T153" s="186">
        <f>SUMIFS(BKE!$F:$F,BKE!$C:$C,'nguyen vat lieu kho'!$A:$A,BKE!$B:$B,'nguyen vat lieu kho'!T$3)</f>
        <v>0</v>
      </c>
      <c r="U153" s="186">
        <f>SUMIFS(BKE!$F:$F,BKE!$C:$C,'nguyen vat lieu kho'!$A:$A,BKE!$B:$B,'nguyen vat lieu kho'!U$3)</f>
        <v>0</v>
      </c>
      <c r="V153" s="186">
        <f>SUMIFS(BKE!$F:$F,BKE!$C:$C,'nguyen vat lieu kho'!$A:$A,BKE!$B:$B,'nguyen vat lieu kho'!V$3)</f>
        <v>0</v>
      </c>
      <c r="W153" s="186">
        <f>SUMIFS(BKE!$F:$F,BKE!$C:$C,'nguyen vat lieu kho'!$A:$A,BKE!$B:$B,'nguyen vat lieu kho'!W$3)</f>
        <v>0</v>
      </c>
      <c r="X153" s="186">
        <f>SUMIFS(BKE!$F:$F,BKE!$C:$C,'nguyen vat lieu kho'!$A:$A,BKE!$B:$B,'nguyen vat lieu kho'!X$3)</f>
        <v>0</v>
      </c>
      <c r="Y153" s="186">
        <f>SUMIFS(BKE!$F:$F,BKE!$C:$C,'nguyen vat lieu kho'!$A:$A,BKE!$B:$B,'nguyen vat lieu kho'!Y$3)</f>
        <v>0</v>
      </c>
      <c r="Z153" s="186">
        <f>SUMIFS(BKE!$F:$F,BKE!$C:$C,'nguyen vat lieu kho'!$A:$A,BKE!$B:$B,'nguyen vat lieu kho'!Z$3)</f>
        <v>0</v>
      </c>
      <c r="AA153" s="186">
        <f>SUMIFS(BKE!$F:$F,BKE!$C:$C,'nguyen vat lieu kho'!$A:$A,BKE!$B:$B,'nguyen vat lieu kho'!AA$3)</f>
        <v>0</v>
      </c>
      <c r="AB153" s="186">
        <f>SUMIFS(BKE!$F:$F,BKE!$C:$C,'nguyen vat lieu kho'!$A:$A,BKE!$B:$B,'nguyen vat lieu kho'!AB$3)</f>
        <v>0</v>
      </c>
      <c r="AC153" s="186">
        <f>SUMIFS(BKE!$F:$F,BKE!$C:$C,'nguyen vat lieu kho'!$A:$A,BKE!$B:$B,'nguyen vat lieu kho'!AC$3)</f>
        <v>0</v>
      </c>
      <c r="AD153" s="186">
        <f>SUMIFS(BKE!$F:$F,BKE!$C:$C,'nguyen vat lieu kho'!$A:$A,BKE!$B:$B,'nguyen vat lieu kho'!AD$3)</f>
        <v>0</v>
      </c>
      <c r="AE153" s="186">
        <f>SUMIFS(BKE!$F:$F,BKE!$C:$C,'nguyen vat lieu kho'!$A:$A,BKE!$B:$B,'nguyen vat lieu kho'!AE$3)</f>
        <v>0</v>
      </c>
      <c r="AF153" s="186">
        <f>SUMIFS(BKE!$F:$F,BKE!$C:$C,'nguyen vat lieu kho'!$A:$A,BKE!$B:$B,'nguyen vat lieu kho'!AF$3)</f>
        <v>0</v>
      </c>
      <c r="AG153" s="186">
        <f>SUMIFS(BKE!$F:$F,BKE!$C:$C,'nguyen vat lieu kho'!$A:$A,BKE!$B:$B,'nguyen vat lieu kho'!AG$3)</f>
        <v>0</v>
      </c>
      <c r="AH153" s="186">
        <f>SUMIFS(BKE!$F:$F,BKE!$C:$C,'nguyen vat lieu kho'!$A:$A,BKE!$B:$B,'nguyen vat lieu kho'!AH$3)</f>
        <v>0</v>
      </c>
      <c r="AI153" s="186">
        <f>SUMIFS(BKE!$F:$F,BKE!$C:$C,'nguyen vat lieu kho'!$A:$A,BKE!$B:$B,'nguyen vat lieu kho'!AI$3)</f>
        <v>0</v>
      </c>
      <c r="AJ153" s="186">
        <f>SUMIFS(BKE!$F:$F,BKE!$C:$C,'nguyen vat lieu kho'!$A:$A,BKE!$B:$B,'nguyen vat lieu kho'!AJ$3)</f>
        <v>0</v>
      </c>
      <c r="AK153" s="186">
        <f>SUMIFS(BKE!$F:$F,BKE!$C:$C,'nguyen vat lieu kho'!$A:$A,BKE!$B:$B,'nguyen vat lieu kho'!AK$3)</f>
        <v>0</v>
      </c>
      <c r="AL153" s="186">
        <f>SUMIFS(BKE!$F:$F,BKE!$C:$C,'nguyen vat lieu kho'!$A:$A,BKE!$B:$B,'nguyen vat lieu kho'!AL$3)</f>
        <v>0</v>
      </c>
      <c r="AM153" s="186">
        <f>SUMIFS(BKE!$F:$F,BKE!$C:$C,'nguyen vat lieu kho'!$A:$A,BKE!$B:$B,'nguyen vat lieu kho'!AM$3)</f>
        <v>0</v>
      </c>
      <c r="AN153" s="186">
        <f>SUMIFS(BKE!$F:$F,BKE!$C:$C,'nguyen vat lieu kho'!$A:$A,BKE!$B:$B,'nguyen vat lieu kho'!AN$3)</f>
        <v>0</v>
      </c>
      <c r="AO153" s="186">
        <f>SUMIFS(BKE!$F:$F,BKE!$C:$C,'nguyen vat lieu kho'!$A:$A,BKE!$B:$B,'nguyen vat lieu kho'!AO$3)</f>
        <v>0</v>
      </c>
      <c r="AP153" s="186">
        <f>SUMIFS(BKE!$F:$F,BKE!$C:$C,'nguyen vat lieu kho'!$A:$A,BKE!$B:$B,'nguyen vat lieu kho'!AP$3)</f>
        <v>0</v>
      </c>
      <c r="AQ153" s="186">
        <f>SUMIFS(BKE!$F:$F,BKE!$C:$C,'nguyen vat lieu kho'!$A:$A,BKE!$B:$B,'nguyen vat lieu kho'!AQ$3)</f>
        <v>0</v>
      </c>
    </row>
    <row r="154" spans="1:43" s="120" customFormat="1" ht="25.5" customHeight="1">
      <c r="A154" s="6" t="s">
        <v>239</v>
      </c>
      <c r="B154" s="136" t="s">
        <v>240</v>
      </c>
      <c r="C154" s="137" t="s">
        <v>4</v>
      </c>
      <c r="D154" s="125">
        <v>85701.34</v>
      </c>
      <c r="E154" s="130">
        <v>6.5</v>
      </c>
      <c r="F154" s="126">
        <f t="shared" si="21"/>
        <v>557058.71</v>
      </c>
      <c r="G154" s="127">
        <f t="shared" si="23"/>
        <v>0</v>
      </c>
      <c r="H154" s="128">
        <f t="shared" si="22"/>
        <v>0</v>
      </c>
      <c r="I154" s="253">
        <f t="shared" si="19"/>
        <v>-1.0999999999999996</v>
      </c>
      <c r="J154" s="129">
        <f t="shared" si="19"/>
        <v>-94271.473999999929</v>
      </c>
      <c r="K154" s="130">
        <v>7.6</v>
      </c>
      <c r="L154" s="124">
        <f t="shared" si="20"/>
        <v>651330.18399999989</v>
      </c>
      <c r="M154" s="186">
        <f>SUMIFS(BKE!$F:$F,BKE!$C:$C,'nguyen vat lieu kho'!$A:$A,BKE!$B:$B,'nguyen vat lieu kho'!M$3)</f>
        <v>0</v>
      </c>
      <c r="N154" s="186">
        <f>SUMIFS(BKE!$F:$F,BKE!$C:$C,'nguyen vat lieu kho'!$A:$A,BKE!$B:$B,'nguyen vat lieu kho'!N$3)</f>
        <v>0</v>
      </c>
      <c r="O154" s="186">
        <f>SUMIFS(BKE!$F:$F,BKE!$C:$C,'nguyen vat lieu kho'!$A:$A,BKE!$B:$B,'nguyen vat lieu kho'!O$3)</f>
        <v>0</v>
      </c>
      <c r="P154" s="186">
        <f>SUMIFS(BKE!$F:$F,BKE!$C:$C,'nguyen vat lieu kho'!$A:$A,BKE!$B:$B,'nguyen vat lieu kho'!P$3)</f>
        <v>0</v>
      </c>
      <c r="Q154" s="186">
        <f>SUMIFS(BKE!$F:$F,BKE!$C:$C,'nguyen vat lieu kho'!$A:$A,BKE!$B:$B,'nguyen vat lieu kho'!Q$3)</f>
        <v>0</v>
      </c>
      <c r="R154" s="186">
        <f>SUMIFS(BKE!$F:$F,BKE!$C:$C,'nguyen vat lieu kho'!$A:$A,BKE!$B:$B,'nguyen vat lieu kho'!R$3)</f>
        <v>0</v>
      </c>
      <c r="S154" s="186">
        <f>SUMIFS(BKE!$F:$F,BKE!$C:$C,'nguyen vat lieu kho'!$A:$A,BKE!$B:$B,'nguyen vat lieu kho'!S$3)</f>
        <v>0</v>
      </c>
      <c r="T154" s="186">
        <f>SUMIFS(BKE!$F:$F,BKE!$C:$C,'nguyen vat lieu kho'!$A:$A,BKE!$B:$B,'nguyen vat lieu kho'!T$3)</f>
        <v>0</v>
      </c>
      <c r="U154" s="186">
        <f>SUMIFS(BKE!$F:$F,BKE!$C:$C,'nguyen vat lieu kho'!$A:$A,BKE!$B:$B,'nguyen vat lieu kho'!U$3)</f>
        <v>0</v>
      </c>
      <c r="V154" s="186">
        <f>SUMIFS(BKE!$F:$F,BKE!$C:$C,'nguyen vat lieu kho'!$A:$A,BKE!$B:$B,'nguyen vat lieu kho'!V$3)</f>
        <v>0</v>
      </c>
      <c r="W154" s="186">
        <f>SUMIFS(BKE!$F:$F,BKE!$C:$C,'nguyen vat lieu kho'!$A:$A,BKE!$B:$B,'nguyen vat lieu kho'!W$3)</f>
        <v>0</v>
      </c>
      <c r="X154" s="186">
        <f>SUMIFS(BKE!$F:$F,BKE!$C:$C,'nguyen vat lieu kho'!$A:$A,BKE!$B:$B,'nguyen vat lieu kho'!X$3)</f>
        <v>0</v>
      </c>
      <c r="Y154" s="186">
        <f>SUMIFS(BKE!$F:$F,BKE!$C:$C,'nguyen vat lieu kho'!$A:$A,BKE!$B:$B,'nguyen vat lieu kho'!Y$3)</f>
        <v>0</v>
      </c>
      <c r="Z154" s="186">
        <f>SUMIFS(BKE!$F:$F,BKE!$C:$C,'nguyen vat lieu kho'!$A:$A,BKE!$B:$B,'nguyen vat lieu kho'!Z$3)</f>
        <v>0</v>
      </c>
      <c r="AA154" s="186">
        <f>SUMIFS(BKE!$F:$F,BKE!$C:$C,'nguyen vat lieu kho'!$A:$A,BKE!$B:$B,'nguyen vat lieu kho'!AA$3)</f>
        <v>0</v>
      </c>
      <c r="AB154" s="186">
        <f>SUMIFS(BKE!$F:$F,BKE!$C:$C,'nguyen vat lieu kho'!$A:$A,BKE!$B:$B,'nguyen vat lieu kho'!AB$3)</f>
        <v>0</v>
      </c>
      <c r="AC154" s="186">
        <f>SUMIFS(BKE!$F:$F,BKE!$C:$C,'nguyen vat lieu kho'!$A:$A,BKE!$B:$B,'nguyen vat lieu kho'!AC$3)</f>
        <v>0</v>
      </c>
      <c r="AD154" s="186">
        <f>SUMIFS(BKE!$F:$F,BKE!$C:$C,'nguyen vat lieu kho'!$A:$A,BKE!$B:$B,'nguyen vat lieu kho'!AD$3)</f>
        <v>0</v>
      </c>
      <c r="AE154" s="186">
        <f>SUMIFS(BKE!$F:$F,BKE!$C:$C,'nguyen vat lieu kho'!$A:$A,BKE!$B:$B,'nguyen vat lieu kho'!AE$3)</f>
        <v>0</v>
      </c>
      <c r="AF154" s="186">
        <f>SUMIFS(BKE!$F:$F,BKE!$C:$C,'nguyen vat lieu kho'!$A:$A,BKE!$B:$B,'nguyen vat lieu kho'!AF$3)</f>
        <v>0</v>
      </c>
      <c r="AG154" s="186">
        <f>SUMIFS(BKE!$F:$F,BKE!$C:$C,'nguyen vat lieu kho'!$A:$A,BKE!$B:$B,'nguyen vat lieu kho'!AG$3)</f>
        <v>0</v>
      </c>
      <c r="AH154" s="186">
        <f>SUMIFS(BKE!$F:$F,BKE!$C:$C,'nguyen vat lieu kho'!$A:$A,BKE!$B:$B,'nguyen vat lieu kho'!AH$3)</f>
        <v>0</v>
      </c>
      <c r="AI154" s="186">
        <f>SUMIFS(BKE!$F:$F,BKE!$C:$C,'nguyen vat lieu kho'!$A:$A,BKE!$B:$B,'nguyen vat lieu kho'!AI$3)</f>
        <v>0</v>
      </c>
      <c r="AJ154" s="186">
        <f>SUMIFS(BKE!$F:$F,BKE!$C:$C,'nguyen vat lieu kho'!$A:$A,BKE!$B:$B,'nguyen vat lieu kho'!AJ$3)</f>
        <v>0</v>
      </c>
      <c r="AK154" s="186">
        <f>SUMIFS(BKE!$F:$F,BKE!$C:$C,'nguyen vat lieu kho'!$A:$A,BKE!$B:$B,'nguyen vat lieu kho'!AK$3)</f>
        <v>0</v>
      </c>
      <c r="AL154" s="186">
        <f>SUMIFS(BKE!$F:$F,BKE!$C:$C,'nguyen vat lieu kho'!$A:$A,BKE!$B:$B,'nguyen vat lieu kho'!AL$3)</f>
        <v>0</v>
      </c>
      <c r="AM154" s="186">
        <f>SUMIFS(BKE!$F:$F,BKE!$C:$C,'nguyen vat lieu kho'!$A:$A,BKE!$B:$B,'nguyen vat lieu kho'!AM$3)</f>
        <v>0</v>
      </c>
      <c r="AN154" s="186">
        <f>SUMIFS(BKE!$F:$F,BKE!$C:$C,'nguyen vat lieu kho'!$A:$A,BKE!$B:$B,'nguyen vat lieu kho'!AN$3)</f>
        <v>0</v>
      </c>
      <c r="AO154" s="186">
        <f>SUMIFS(BKE!$F:$F,BKE!$C:$C,'nguyen vat lieu kho'!$A:$A,BKE!$B:$B,'nguyen vat lieu kho'!AO$3)</f>
        <v>0</v>
      </c>
      <c r="AP154" s="186">
        <f>SUMIFS(BKE!$F:$F,BKE!$C:$C,'nguyen vat lieu kho'!$A:$A,BKE!$B:$B,'nguyen vat lieu kho'!AP$3)</f>
        <v>0</v>
      </c>
      <c r="AQ154" s="186">
        <f>SUMIFS(BKE!$F:$F,BKE!$C:$C,'nguyen vat lieu kho'!$A:$A,BKE!$B:$B,'nguyen vat lieu kho'!AQ$3)</f>
        <v>0</v>
      </c>
    </row>
    <row r="155" spans="1:43" s="120" customFormat="1" ht="25.5" customHeight="1">
      <c r="A155" s="6" t="s">
        <v>241</v>
      </c>
      <c r="B155" s="131" t="s">
        <v>242</v>
      </c>
      <c r="C155" s="138" t="s">
        <v>4</v>
      </c>
      <c r="D155" s="125">
        <v>75000</v>
      </c>
      <c r="E155" s="130">
        <v>2</v>
      </c>
      <c r="F155" s="126">
        <f t="shared" si="21"/>
        <v>150000</v>
      </c>
      <c r="G155" s="127">
        <f t="shared" si="23"/>
        <v>0</v>
      </c>
      <c r="H155" s="128">
        <f t="shared" si="22"/>
        <v>0</v>
      </c>
      <c r="I155" s="253">
        <f t="shared" si="19"/>
        <v>0.5</v>
      </c>
      <c r="J155" s="129">
        <f t="shared" si="19"/>
        <v>37500</v>
      </c>
      <c r="K155" s="130">
        <v>1.5</v>
      </c>
      <c r="L155" s="124">
        <f t="shared" si="20"/>
        <v>112500</v>
      </c>
      <c r="M155" s="186">
        <f>SUMIFS(BKE!$F:$F,BKE!$C:$C,'nguyen vat lieu kho'!$A:$A,BKE!$B:$B,'nguyen vat lieu kho'!M$3)</f>
        <v>0</v>
      </c>
      <c r="N155" s="186">
        <f>SUMIFS(BKE!$F:$F,BKE!$C:$C,'nguyen vat lieu kho'!$A:$A,BKE!$B:$B,'nguyen vat lieu kho'!N$3)</f>
        <v>0</v>
      </c>
      <c r="O155" s="186">
        <f>SUMIFS(BKE!$F:$F,BKE!$C:$C,'nguyen vat lieu kho'!$A:$A,BKE!$B:$B,'nguyen vat lieu kho'!O$3)</f>
        <v>0</v>
      </c>
      <c r="P155" s="186">
        <f>SUMIFS(BKE!$F:$F,BKE!$C:$C,'nguyen vat lieu kho'!$A:$A,BKE!$B:$B,'nguyen vat lieu kho'!P$3)</f>
        <v>0</v>
      </c>
      <c r="Q155" s="186">
        <f>SUMIFS(BKE!$F:$F,BKE!$C:$C,'nguyen vat lieu kho'!$A:$A,BKE!$B:$B,'nguyen vat lieu kho'!Q$3)</f>
        <v>0</v>
      </c>
      <c r="R155" s="186">
        <f>SUMIFS(BKE!$F:$F,BKE!$C:$C,'nguyen vat lieu kho'!$A:$A,BKE!$B:$B,'nguyen vat lieu kho'!R$3)</f>
        <v>0</v>
      </c>
      <c r="S155" s="186">
        <f>SUMIFS(BKE!$F:$F,BKE!$C:$C,'nguyen vat lieu kho'!$A:$A,BKE!$B:$B,'nguyen vat lieu kho'!S$3)</f>
        <v>0</v>
      </c>
      <c r="T155" s="186">
        <f>SUMIFS(BKE!$F:$F,BKE!$C:$C,'nguyen vat lieu kho'!$A:$A,BKE!$B:$B,'nguyen vat lieu kho'!T$3)</f>
        <v>0</v>
      </c>
      <c r="U155" s="186">
        <f>SUMIFS(BKE!$F:$F,BKE!$C:$C,'nguyen vat lieu kho'!$A:$A,BKE!$B:$B,'nguyen vat lieu kho'!U$3)</f>
        <v>0</v>
      </c>
      <c r="V155" s="186">
        <f>SUMIFS(BKE!$F:$F,BKE!$C:$C,'nguyen vat lieu kho'!$A:$A,BKE!$B:$B,'nguyen vat lieu kho'!V$3)</f>
        <v>0</v>
      </c>
      <c r="W155" s="186">
        <f>SUMIFS(BKE!$F:$F,BKE!$C:$C,'nguyen vat lieu kho'!$A:$A,BKE!$B:$B,'nguyen vat lieu kho'!W$3)</f>
        <v>0</v>
      </c>
      <c r="X155" s="186">
        <f>SUMIFS(BKE!$F:$F,BKE!$C:$C,'nguyen vat lieu kho'!$A:$A,BKE!$B:$B,'nguyen vat lieu kho'!X$3)</f>
        <v>0</v>
      </c>
      <c r="Y155" s="186">
        <f>SUMIFS(BKE!$F:$F,BKE!$C:$C,'nguyen vat lieu kho'!$A:$A,BKE!$B:$B,'nguyen vat lieu kho'!Y$3)</f>
        <v>0</v>
      </c>
      <c r="Z155" s="186">
        <f>SUMIFS(BKE!$F:$F,BKE!$C:$C,'nguyen vat lieu kho'!$A:$A,BKE!$B:$B,'nguyen vat lieu kho'!Z$3)</f>
        <v>0</v>
      </c>
      <c r="AA155" s="186">
        <f>SUMIFS(BKE!$F:$F,BKE!$C:$C,'nguyen vat lieu kho'!$A:$A,BKE!$B:$B,'nguyen vat lieu kho'!AA$3)</f>
        <v>0</v>
      </c>
      <c r="AB155" s="186">
        <f>SUMIFS(BKE!$F:$F,BKE!$C:$C,'nguyen vat lieu kho'!$A:$A,BKE!$B:$B,'nguyen vat lieu kho'!AB$3)</f>
        <v>0</v>
      </c>
      <c r="AC155" s="186">
        <f>SUMIFS(BKE!$F:$F,BKE!$C:$C,'nguyen vat lieu kho'!$A:$A,BKE!$B:$B,'nguyen vat lieu kho'!AC$3)</f>
        <v>0</v>
      </c>
      <c r="AD155" s="186">
        <f>SUMIFS(BKE!$F:$F,BKE!$C:$C,'nguyen vat lieu kho'!$A:$A,BKE!$B:$B,'nguyen vat lieu kho'!AD$3)</f>
        <v>0</v>
      </c>
      <c r="AE155" s="186">
        <f>SUMIFS(BKE!$F:$F,BKE!$C:$C,'nguyen vat lieu kho'!$A:$A,BKE!$B:$B,'nguyen vat lieu kho'!AE$3)</f>
        <v>0</v>
      </c>
      <c r="AF155" s="186">
        <f>SUMIFS(BKE!$F:$F,BKE!$C:$C,'nguyen vat lieu kho'!$A:$A,BKE!$B:$B,'nguyen vat lieu kho'!AF$3)</f>
        <v>0</v>
      </c>
      <c r="AG155" s="186">
        <f>SUMIFS(BKE!$F:$F,BKE!$C:$C,'nguyen vat lieu kho'!$A:$A,BKE!$B:$B,'nguyen vat lieu kho'!AG$3)</f>
        <v>0</v>
      </c>
      <c r="AH155" s="186">
        <f>SUMIFS(BKE!$F:$F,BKE!$C:$C,'nguyen vat lieu kho'!$A:$A,BKE!$B:$B,'nguyen vat lieu kho'!AH$3)</f>
        <v>0</v>
      </c>
      <c r="AI155" s="186">
        <f>SUMIFS(BKE!$F:$F,BKE!$C:$C,'nguyen vat lieu kho'!$A:$A,BKE!$B:$B,'nguyen vat lieu kho'!AI$3)</f>
        <v>0</v>
      </c>
      <c r="AJ155" s="186">
        <f>SUMIFS(BKE!$F:$F,BKE!$C:$C,'nguyen vat lieu kho'!$A:$A,BKE!$B:$B,'nguyen vat lieu kho'!AJ$3)</f>
        <v>0</v>
      </c>
      <c r="AK155" s="186">
        <f>SUMIFS(BKE!$F:$F,BKE!$C:$C,'nguyen vat lieu kho'!$A:$A,BKE!$B:$B,'nguyen vat lieu kho'!AK$3)</f>
        <v>0</v>
      </c>
      <c r="AL155" s="186">
        <f>SUMIFS(BKE!$F:$F,BKE!$C:$C,'nguyen vat lieu kho'!$A:$A,BKE!$B:$B,'nguyen vat lieu kho'!AL$3)</f>
        <v>0</v>
      </c>
      <c r="AM155" s="186">
        <f>SUMIFS(BKE!$F:$F,BKE!$C:$C,'nguyen vat lieu kho'!$A:$A,BKE!$B:$B,'nguyen vat lieu kho'!AM$3)</f>
        <v>0</v>
      </c>
      <c r="AN155" s="186">
        <f>SUMIFS(BKE!$F:$F,BKE!$C:$C,'nguyen vat lieu kho'!$A:$A,BKE!$B:$B,'nguyen vat lieu kho'!AN$3)</f>
        <v>0</v>
      </c>
      <c r="AO155" s="186">
        <f>SUMIFS(BKE!$F:$F,BKE!$C:$C,'nguyen vat lieu kho'!$A:$A,BKE!$B:$B,'nguyen vat lieu kho'!AO$3)</f>
        <v>0</v>
      </c>
      <c r="AP155" s="186">
        <f>SUMIFS(BKE!$F:$F,BKE!$C:$C,'nguyen vat lieu kho'!$A:$A,BKE!$B:$B,'nguyen vat lieu kho'!AP$3)</f>
        <v>0</v>
      </c>
      <c r="AQ155" s="186">
        <f>SUMIFS(BKE!$F:$F,BKE!$C:$C,'nguyen vat lieu kho'!$A:$A,BKE!$B:$B,'nguyen vat lieu kho'!AQ$3)</f>
        <v>0</v>
      </c>
    </row>
    <row r="156" spans="1:43" s="120" customFormat="1" ht="25.5" customHeight="1">
      <c r="A156" s="6" t="s">
        <v>243</v>
      </c>
      <c r="B156" s="136" t="s">
        <v>244</v>
      </c>
      <c r="C156" s="137" t="s">
        <v>4</v>
      </c>
      <c r="D156" s="125">
        <f>VLOOKUP(A156,BKE!C579:H970,5,0)</f>
        <v>51855</v>
      </c>
      <c r="E156" s="130">
        <v>0.2</v>
      </c>
      <c r="F156" s="126">
        <f t="shared" si="21"/>
        <v>10371</v>
      </c>
      <c r="G156" s="127">
        <f t="shared" si="23"/>
        <v>1</v>
      </c>
      <c r="H156" s="128">
        <f t="shared" si="22"/>
        <v>51855</v>
      </c>
      <c r="I156" s="253">
        <f t="shared" si="19"/>
        <v>0.5</v>
      </c>
      <c r="J156" s="129">
        <f t="shared" si="19"/>
        <v>25927.5</v>
      </c>
      <c r="K156" s="130">
        <v>0.7</v>
      </c>
      <c r="L156" s="124">
        <f t="shared" si="20"/>
        <v>36298.5</v>
      </c>
      <c r="M156" s="186">
        <f>SUMIFS(BKE!$F:$F,BKE!$C:$C,'nguyen vat lieu kho'!$A:$A,BKE!$B:$B,'nguyen vat lieu kho'!M$3)</f>
        <v>0</v>
      </c>
      <c r="N156" s="186">
        <f>SUMIFS(BKE!$F:$F,BKE!$C:$C,'nguyen vat lieu kho'!$A:$A,BKE!$B:$B,'nguyen vat lieu kho'!N$3)</f>
        <v>0</v>
      </c>
      <c r="O156" s="186">
        <f>SUMIFS(BKE!$F:$F,BKE!$C:$C,'nguyen vat lieu kho'!$A:$A,BKE!$B:$B,'nguyen vat lieu kho'!O$3)</f>
        <v>0</v>
      </c>
      <c r="P156" s="186">
        <f>SUMIFS(BKE!$F:$F,BKE!$C:$C,'nguyen vat lieu kho'!$A:$A,BKE!$B:$B,'nguyen vat lieu kho'!P$3)</f>
        <v>0</v>
      </c>
      <c r="Q156" s="186">
        <f>SUMIFS(BKE!$F:$F,BKE!$C:$C,'nguyen vat lieu kho'!$A:$A,BKE!$B:$B,'nguyen vat lieu kho'!Q$3)</f>
        <v>0</v>
      </c>
      <c r="R156" s="186">
        <f>SUMIFS(BKE!$F:$F,BKE!$C:$C,'nguyen vat lieu kho'!$A:$A,BKE!$B:$B,'nguyen vat lieu kho'!R$3)</f>
        <v>0</v>
      </c>
      <c r="S156" s="186">
        <f>SUMIFS(BKE!$F:$F,BKE!$C:$C,'nguyen vat lieu kho'!$A:$A,BKE!$B:$B,'nguyen vat lieu kho'!S$3)</f>
        <v>0</v>
      </c>
      <c r="T156" s="186">
        <f>SUMIFS(BKE!$F:$F,BKE!$C:$C,'nguyen vat lieu kho'!$A:$A,BKE!$B:$B,'nguyen vat lieu kho'!T$3)</f>
        <v>0</v>
      </c>
      <c r="U156" s="186">
        <f>SUMIFS(BKE!$F:$F,BKE!$C:$C,'nguyen vat lieu kho'!$A:$A,BKE!$B:$B,'nguyen vat lieu kho'!U$3)</f>
        <v>0</v>
      </c>
      <c r="V156" s="186">
        <f>SUMIFS(BKE!$F:$F,BKE!$C:$C,'nguyen vat lieu kho'!$A:$A,BKE!$B:$B,'nguyen vat lieu kho'!V$3)</f>
        <v>0</v>
      </c>
      <c r="W156" s="186">
        <f>SUMIFS(BKE!$F:$F,BKE!$C:$C,'nguyen vat lieu kho'!$A:$A,BKE!$B:$B,'nguyen vat lieu kho'!W$3)</f>
        <v>0</v>
      </c>
      <c r="X156" s="186">
        <f>SUMIFS(BKE!$F:$F,BKE!$C:$C,'nguyen vat lieu kho'!$A:$A,BKE!$B:$B,'nguyen vat lieu kho'!X$3)</f>
        <v>0</v>
      </c>
      <c r="Y156" s="186">
        <f>SUMIFS(BKE!$F:$F,BKE!$C:$C,'nguyen vat lieu kho'!$A:$A,BKE!$B:$B,'nguyen vat lieu kho'!Y$3)</f>
        <v>0</v>
      </c>
      <c r="Z156" s="186">
        <f>SUMIFS(BKE!$F:$F,BKE!$C:$C,'nguyen vat lieu kho'!$A:$A,BKE!$B:$B,'nguyen vat lieu kho'!Z$3)</f>
        <v>0</v>
      </c>
      <c r="AA156" s="186">
        <f>SUMIFS(BKE!$F:$F,BKE!$C:$C,'nguyen vat lieu kho'!$A:$A,BKE!$B:$B,'nguyen vat lieu kho'!AA$3)</f>
        <v>0</v>
      </c>
      <c r="AB156" s="186">
        <f>SUMIFS(BKE!$F:$F,BKE!$C:$C,'nguyen vat lieu kho'!$A:$A,BKE!$B:$B,'nguyen vat lieu kho'!AB$3)</f>
        <v>0</v>
      </c>
      <c r="AC156" s="186">
        <f>SUMIFS(BKE!$F:$F,BKE!$C:$C,'nguyen vat lieu kho'!$A:$A,BKE!$B:$B,'nguyen vat lieu kho'!AC$3)</f>
        <v>0</v>
      </c>
      <c r="AD156" s="186">
        <f>SUMIFS(BKE!$F:$F,BKE!$C:$C,'nguyen vat lieu kho'!$A:$A,BKE!$B:$B,'nguyen vat lieu kho'!AD$3)</f>
        <v>0</v>
      </c>
      <c r="AE156" s="186">
        <f>SUMIFS(BKE!$F:$F,BKE!$C:$C,'nguyen vat lieu kho'!$A:$A,BKE!$B:$B,'nguyen vat lieu kho'!AE$3)</f>
        <v>0</v>
      </c>
      <c r="AF156" s="186">
        <f>SUMIFS(BKE!$F:$F,BKE!$C:$C,'nguyen vat lieu kho'!$A:$A,BKE!$B:$B,'nguyen vat lieu kho'!AF$3)</f>
        <v>0</v>
      </c>
      <c r="AG156" s="186">
        <f>SUMIFS(BKE!$F:$F,BKE!$C:$C,'nguyen vat lieu kho'!$A:$A,BKE!$B:$B,'nguyen vat lieu kho'!AG$3)</f>
        <v>0</v>
      </c>
      <c r="AH156" s="186">
        <f>SUMIFS(BKE!$F:$F,BKE!$C:$C,'nguyen vat lieu kho'!$A:$A,BKE!$B:$B,'nguyen vat lieu kho'!AH$3)</f>
        <v>1</v>
      </c>
      <c r="AI156" s="186">
        <f>SUMIFS(BKE!$F:$F,BKE!$C:$C,'nguyen vat lieu kho'!$A:$A,BKE!$B:$B,'nguyen vat lieu kho'!AI$3)</f>
        <v>0</v>
      </c>
      <c r="AJ156" s="186">
        <f>SUMIFS(BKE!$F:$F,BKE!$C:$C,'nguyen vat lieu kho'!$A:$A,BKE!$B:$B,'nguyen vat lieu kho'!AJ$3)</f>
        <v>0</v>
      </c>
      <c r="AK156" s="186">
        <f>SUMIFS(BKE!$F:$F,BKE!$C:$C,'nguyen vat lieu kho'!$A:$A,BKE!$B:$B,'nguyen vat lieu kho'!AK$3)</f>
        <v>0</v>
      </c>
      <c r="AL156" s="186">
        <f>SUMIFS(BKE!$F:$F,BKE!$C:$C,'nguyen vat lieu kho'!$A:$A,BKE!$B:$B,'nguyen vat lieu kho'!AL$3)</f>
        <v>0</v>
      </c>
      <c r="AM156" s="186">
        <f>SUMIFS(BKE!$F:$F,BKE!$C:$C,'nguyen vat lieu kho'!$A:$A,BKE!$B:$B,'nguyen vat lieu kho'!AM$3)</f>
        <v>0</v>
      </c>
      <c r="AN156" s="186">
        <f>SUMIFS(BKE!$F:$F,BKE!$C:$C,'nguyen vat lieu kho'!$A:$A,BKE!$B:$B,'nguyen vat lieu kho'!AN$3)</f>
        <v>0</v>
      </c>
      <c r="AO156" s="186">
        <f>SUMIFS(BKE!$F:$F,BKE!$C:$C,'nguyen vat lieu kho'!$A:$A,BKE!$B:$B,'nguyen vat lieu kho'!AO$3)</f>
        <v>0</v>
      </c>
      <c r="AP156" s="186">
        <f>SUMIFS(BKE!$F:$F,BKE!$C:$C,'nguyen vat lieu kho'!$A:$A,BKE!$B:$B,'nguyen vat lieu kho'!AP$3)</f>
        <v>0</v>
      </c>
      <c r="AQ156" s="186">
        <f>SUMIFS(BKE!$F:$F,BKE!$C:$C,'nguyen vat lieu kho'!$A:$A,BKE!$B:$B,'nguyen vat lieu kho'!AQ$3)</f>
        <v>0</v>
      </c>
    </row>
    <row r="157" spans="1:43" s="120" customFormat="1" ht="25.5" customHeight="1">
      <c r="A157" s="9" t="s">
        <v>834</v>
      </c>
      <c r="B157" s="9" t="s">
        <v>349</v>
      </c>
      <c r="C157" s="9" t="s">
        <v>4</v>
      </c>
      <c r="D157" s="125">
        <v>96957.54</v>
      </c>
      <c r="E157" s="130">
        <v>0.5</v>
      </c>
      <c r="F157" s="126">
        <f t="shared" si="21"/>
        <v>48478.77</v>
      </c>
      <c r="G157" s="127">
        <f t="shared" si="23"/>
        <v>0</v>
      </c>
      <c r="H157" s="128">
        <f t="shared" si="22"/>
        <v>0</v>
      </c>
      <c r="I157" s="129">
        <f t="shared" si="19"/>
        <v>0</v>
      </c>
      <c r="J157" s="129">
        <f t="shared" si="19"/>
        <v>0</v>
      </c>
      <c r="K157" s="130">
        <v>0.5</v>
      </c>
      <c r="L157" s="124">
        <f t="shared" si="20"/>
        <v>48478.77</v>
      </c>
      <c r="M157" s="186">
        <f>SUMIFS(BKE!$F:$F,BKE!$C:$C,'nguyen vat lieu kho'!$A:$A,BKE!$B:$B,'nguyen vat lieu kho'!M$3)</f>
        <v>0</v>
      </c>
      <c r="N157" s="186">
        <f>SUMIFS(BKE!$F:$F,BKE!$C:$C,'nguyen vat lieu kho'!$A:$A,BKE!$B:$B,'nguyen vat lieu kho'!N$3)</f>
        <v>0</v>
      </c>
      <c r="O157" s="186">
        <f>SUMIFS(BKE!$F:$F,BKE!$C:$C,'nguyen vat lieu kho'!$A:$A,BKE!$B:$B,'nguyen vat lieu kho'!O$3)</f>
        <v>0</v>
      </c>
      <c r="P157" s="186">
        <f>SUMIFS(BKE!$F:$F,BKE!$C:$C,'nguyen vat lieu kho'!$A:$A,BKE!$B:$B,'nguyen vat lieu kho'!P$3)</f>
        <v>0</v>
      </c>
      <c r="Q157" s="186">
        <f>SUMIFS(BKE!$F:$F,BKE!$C:$C,'nguyen vat lieu kho'!$A:$A,BKE!$B:$B,'nguyen vat lieu kho'!Q$3)</f>
        <v>0</v>
      </c>
      <c r="R157" s="186">
        <f>SUMIFS(BKE!$F:$F,BKE!$C:$C,'nguyen vat lieu kho'!$A:$A,BKE!$B:$B,'nguyen vat lieu kho'!R$3)</f>
        <v>0</v>
      </c>
      <c r="S157" s="186">
        <f>SUMIFS(BKE!$F:$F,BKE!$C:$C,'nguyen vat lieu kho'!$A:$A,BKE!$B:$B,'nguyen vat lieu kho'!S$3)</f>
        <v>0</v>
      </c>
      <c r="T157" s="186">
        <f>SUMIFS(BKE!$F:$F,BKE!$C:$C,'nguyen vat lieu kho'!$A:$A,BKE!$B:$B,'nguyen vat lieu kho'!T$3)</f>
        <v>0</v>
      </c>
      <c r="U157" s="186">
        <f>SUMIFS(BKE!$F:$F,BKE!$C:$C,'nguyen vat lieu kho'!$A:$A,BKE!$B:$B,'nguyen vat lieu kho'!U$3)</f>
        <v>0</v>
      </c>
      <c r="V157" s="186">
        <f>SUMIFS(BKE!$F:$F,BKE!$C:$C,'nguyen vat lieu kho'!$A:$A,BKE!$B:$B,'nguyen vat lieu kho'!V$3)</f>
        <v>0</v>
      </c>
      <c r="W157" s="186">
        <f>SUMIFS(BKE!$F:$F,BKE!$C:$C,'nguyen vat lieu kho'!$A:$A,BKE!$B:$B,'nguyen vat lieu kho'!W$3)</f>
        <v>0</v>
      </c>
      <c r="X157" s="186">
        <f>SUMIFS(BKE!$F:$F,BKE!$C:$C,'nguyen vat lieu kho'!$A:$A,BKE!$B:$B,'nguyen vat lieu kho'!X$3)</f>
        <v>0</v>
      </c>
      <c r="Y157" s="186">
        <f>SUMIFS(BKE!$F:$F,BKE!$C:$C,'nguyen vat lieu kho'!$A:$A,BKE!$B:$B,'nguyen vat lieu kho'!Y$3)</f>
        <v>0</v>
      </c>
      <c r="Z157" s="186">
        <f>SUMIFS(BKE!$F:$F,BKE!$C:$C,'nguyen vat lieu kho'!$A:$A,BKE!$B:$B,'nguyen vat lieu kho'!Z$3)</f>
        <v>0</v>
      </c>
      <c r="AA157" s="186">
        <f>SUMIFS(BKE!$F:$F,BKE!$C:$C,'nguyen vat lieu kho'!$A:$A,BKE!$B:$B,'nguyen vat lieu kho'!AA$3)</f>
        <v>0</v>
      </c>
      <c r="AB157" s="186">
        <f>SUMIFS(BKE!$F:$F,BKE!$C:$C,'nguyen vat lieu kho'!$A:$A,BKE!$B:$B,'nguyen vat lieu kho'!AB$3)</f>
        <v>0</v>
      </c>
      <c r="AC157" s="186">
        <f>SUMIFS(BKE!$F:$F,BKE!$C:$C,'nguyen vat lieu kho'!$A:$A,BKE!$B:$B,'nguyen vat lieu kho'!AC$3)</f>
        <v>0</v>
      </c>
      <c r="AD157" s="186">
        <f>SUMIFS(BKE!$F:$F,BKE!$C:$C,'nguyen vat lieu kho'!$A:$A,BKE!$B:$B,'nguyen vat lieu kho'!AD$3)</f>
        <v>0</v>
      </c>
      <c r="AE157" s="186">
        <f>SUMIFS(BKE!$F:$F,BKE!$C:$C,'nguyen vat lieu kho'!$A:$A,BKE!$B:$B,'nguyen vat lieu kho'!AE$3)</f>
        <v>0</v>
      </c>
      <c r="AF157" s="186">
        <f>SUMIFS(BKE!$F:$F,BKE!$C:$C,'nguyen vat lieu kho'!$A:$A,BKE!$B:$B,'nguyen vat lieu kho'!AF$3)</f>
        <v>0</v>
      </c>
      <c r="AG157" s="186">
        <f>SUMIFS(BKE!$F:$F,BKE!$C:$C,'nguyen vat lieu kho'!$A:$A,BKE!$B:$B,'nguyen vat lieu kho'!AG$3)</f>
        <v>0</v>
      </c>
      <c r="AH157" s="186">
        <f>SUMIFS(BKE!$F:$F,BKE!$C:$C,'nguyen vat lieu kho'!$A:$A,BKE!$B:$B,'nguyen vat lieu kho'!AH$3)</f>
        <v>0</v>
      </c>
      <c r="AI157" s="186">
        <f>SUMIFS(BKE!$F:$F,BKE!$C:$C,'nguyen vat lieu kho'!$A:$A,BKE!$B:$B,'nguyen vat lieu kho'!AI$3)</f>
        <v>0</v>
      </c>
      <c r="AJ157" s="186">
        <f>SUMIFS(BKE!$F:$F,BKE!$C:$C,'nguyen vat lieu kho'!$A:$A,BKE!$B:$B,'nguyen vat lieu kho'!AJ$3)</f>
        <v>0</v>
      </c>
      <c r="AK157" s="186">
        <f>SUMIFS(BKE!$F:$F,BKE!$C:$C,'nguyen vat lieu kho'!$A:$A,BKE!$B:$B,'nguyen vat lieu kho'!AK$3)</f>
        <v>0</v>
      </c>
      <c r="AL157" s="186">
        <f>SUMIFS(BKE!$F:$F,BKE!$C:$C,'nguyen vat lieu kho'!$A:$A,BKE!$B:$B,'nguyen vat lieu kho'!AL$3)</f>
        <v>0</v>
      </c>
      <c r="AM157" s="186">
        <f>SUMIFS(BKE!$F:$F,BKE!$C:$C,'nguyen vat lieu kho'!$A:$A,BKE!$B:$B,'nguyen vat lieu kho'!AM$3)</f>
        <v>0</v>
      </c>
      <c r="AN157" s="186">
        <f>SUMIFS(BKE!$F:$F,BKE!$C:$C,'nguyen vat lieu kho'!$A:$A,BKE!$B:$B,'nguyen vat lieu kho'!AN$3)</f>
        <v>0</v>
      </c>
      <c r="AO157" s="186">
        <f>SUMIFS(BKE!$F:$F,BKE!$C:$C,'nguyen vat lieu kho'!$A:$A,BKE!$B:$B,'nguyen vat lieu kho'!AO$3)</f>
        <v>0</v>
      </c>
      <c r="AP157" s="186">
        <f>SUMIFS(BKE!$F:$F,BKE!$C:$C,'nguyen vat lieu kho'!$A:$A,BKE!$B:$B,'nguyen vat lieu kho'!AP$3)</f>
        <v>0</v>
      </c>
      <c r="AQ157" s="186">
        <f>SUMIFS(BKE!$F:$F,BKE!$C:$C,'nguyen vat lieu kho'!$A:$A,BKE!$B:$B,'nguyen vat lieu kho'!AQ$3)</f>
        <v>0</v>
      </c>
    </row>
    <row r="158" spans="1:43" s="120" customFormat="1" ht="25.5" customHeight="1">
      <c r="A158" s="9" t="s">
        <v>350</v>
      </c>
      <c r="B158" s="251" t="s">
        <v>351</v>
      </c>
      <c r="C158" s="9" t="s">
        <v>4</v>
      </c>
      <c r="D158" s="125"/>
      <c r="E158" s="130">
        <v>0</v>
      </c>
      <c r="F158" s="126">
        <f t="shared" si="21"/>
        <v>0</v>
      </c>
      <c r="G158" s="127">
        <f t="shared" si="23"/>
        <v>0</v>
      </c>
      <c r="H158" s="128">
        <f t="shared" si="22"/>
        <v>0</v>
      </c>
      <c r="I158" s="129">
        <f t="shared" si="19"/>
        <v>-0.5</v>
      </c>
      <c r="J158" s="129">
        <f t="shared" si="19"/>
        <v>0</v>
      </c>
      <c r="K158" s="130">
        <v>0.5</v>
      </c>
      <c r="L158" s="124">
        <f t="shared" si="20"/>
        <v>0</v>
      </c>
      <c r="M158" s="186">
        <f>SUMIFS(BKE!$F:$F,BKE!$C:$C,'nguyen vat lieu kho'!$A:$A,BKE!$B:$B,'nguyen vat lieu kho'!M$3)</f>
        <v>0</v>
      </c>
      <c r="N158" s="186">
        <f>SUMIFS(BKE!$F:$F,BKE!$C:$C,'nguyen vat lieu kho'!$A:$A,BKE!$B:$B,'nguyen vat lieu kho'!N$3)</f>
        <v>0</v>
      </c>
      <c r="O158" s="186">
        <f>SUMIFS(BKE!$F:$F,BKE!$C:$C,'nguyen vat lieu kho'!$A:$A,BKE!$B:$B,'nguyen vat lieu kho'!O$3)</f>
        <v>0</v>
      </c>
      <c r="P158" s="186">
        <f>SUMIFS(BKE!$F:$F,BKE!$C:$C,'nguyen vat lieu kho'!$A:$A,BKE!$B:$B,'nguyen vat lieu kho'!P$3)</f>
        <v>0</v>
      </c>
      <c r="Q158" s="186">
        <f>SUMIFS(BKE!$F:$F,BKE!$C:$C,'nguyen vat lieu kho'!$A:$A,BKE!$B:$B,'nguyen vat lieu kho'!Q$3)</f>
        <v>0</v>
      </c>
      <c r="R158" s="186">
        <f>SUMIFS(BKE!$F:$F,BKE!$C:$C,'nguyen vat lieu kho'!$A:$A,BKE!$B:$B,'nguyen vat lieu kho'!R$3)</f>
        <v>0</v>
      </c>
      <c r="S158" s="186">
        <f>SUMIFS(BKE!$F:$F,BKE!$C:$C,'nguyen vat lieu kho'!$A:$A,BKE!$B:$B,'nguyen vat lieu kho'!S$3)</f>
        <v>0</v>
      </c>
      <c r="T158" s="186">
        <f>SUMIFS(BKE!$F:$F,BKE!$C:$C,'nguyen vat lieu kho'!$A:$A,BKE!$B:$B,'nguyen vat lieu kho'!T$3)</f>
        <v>0</v>
      </c>
      <c r="U158" s="186">
        <f>SUMIFS(BKE!$F:$F,BKE!$C:$C,'nguyen vat lieu kho'!$A:$A,BKE!$B:$B,'nguyen vat lieu kho'!U$3)</f>
        <v>0</v>
      </c>
      <c r="V158" s="186">
        <f>SUMIFS(BKE!$F:$F,BKE!$C:$C,'nguyen vat lieu kho'!$A:$A,BKE!$B:$B,'nguyen vat lieu kho'!V$3)</f>
        <v>0</v>
      </c>
      <c r="W158" s="186">
        <f>SUMIFS(BKE!$F:$F,BKE!$C:$C,'nguyen vat lieu kho'!$A:$A,BKE!$B:$B,'nguyen vat lieu kho'!W$3)</f>
        <v>0</v>
      </c>
      <c r="X158" s="186">
        <f>SUMIFS(BKE!$F:$F,BKE!$C:$C,'nguyen vat lieu kho'!$A:$A,BKE!$B:$B,'nguyen vat lieu kho'!X$3)</f>
        <v>0</v>
      </c>
      <c r="Y158" s="186">
        <f>SUMIFS(BKE!$F:$F,BKE!$C:$C,'nguyen vat lieu kho'!$A:$A,BKE!$B:$B,'nguyen vat lieu kho'!Y$3)</f>
        <v>0</v>
      </c>
      <c r="Z158" s="186">
        <f>SUMIFS(BKE!$F:$F,BKE!$C:$C,'nguyen vat lieu kho'!$A:$A,BKE!$B:$B,'nguyen vat lieu kho'!Z$3)</f>
        <v>0</v>
      </c>
      <c r="AA158" s="186">
        <f>SUMIFS(BKE!$F:$F,BKE!$C:$C,'nguyen vat lieu kho'!$A:$A,BKE!$B:$B,'nguyen vat lieu kho'!AA$3)</f>
        <v>0</v>
      </c>
      <c r="AB158" s="186">
        <f>SUMIFS(BKE!$F:$F,BKE!$C:$C,'nguyen vat lieu kho'!$A:$A,BKE!$B:$B,'nguyen vat lieu kho'!AB$3)</f>
        <v>0</v>
      </c>
      <c r="AC158" s="186">
        <f>SUMIFS(BKE!$F:$F,BKE!$C:$C,'nguyen vat lieu kho'!$A:$A,BKE!$B:$B,'nguyen vat lieu kho'!AC$3)</f>
        <v>0</v>
      </c>
      <c r="AD158" s="186">
        <f>SUMIFS(BKE!$F:$F,BKE!$C:$C,'nguyen vat lieu kho'!$A:$A,BKE!$B:$B,'nguyen vat lieu kho'!AD$3)</f>
        <v>0</v>
      </c>
      <c r="AE158" s="186">
        <f>SUMIFS(BKE!$F:$F,BKE!$C:$C,'nguyen vat lieu kho'!$A:$A,BKE!$B:$B,'nguyen vat lieu kho'!AE$3)</f>
        <v>0</v>
      </c>
      <c r="AF158" s="186">
        <f>SUMIFS(BKE!$F:$F,BKE!$C:$C,'nguyen vat lieu kho'!$A:$A,BKE!$B:$B,'nguyen vat lieu kho'!AF$3)</f>
        <v>0</v>
      </c>
      <c r="AG158" s="186">
        <f>SUMIFS(BKE!$F:$F,BKE!$C:$C,'nguyen vat lieu kho'!$A:$A,BKE!$B:$B,'nguyen vat lieu kho'!AG$3)</f>
        <v>0</v>
      </c>
      <c r="AH158" s="186">
        <f>SUMIFS(BKE!$F:$F,BKE!$C:$C,'nguyen vat lieu kho'!$A:$A,BKE!$B:$B,'nguyen vat lieu kho'!AH$3)</f>
        <v>0</v>
      </c>
      <c r="AI158" s="186">
        <f>SUMIFS(BKE!$F:$F,BKE!$C:$C,'nguyen vat lieu kho'!$A:$A,BKE!$B:$B,'nguyen vat lieu kho'!AI$3)</f>
        <v>0</v>
      </c>
      <c r="AJ158" s="186">
        <f>SUMIFS(BKE!$F:$F,BKE!$C:$C,'nguyen vat lieu kho'!$A:$A,BKE!$B:$B,'nguyen vat lieu kho'!AJ$3)</f>
        <v>0</v>
      </c>
      <c r="AK158" s="186">
        <f>SUMIFS(BKE!$F:$F,BKE!$C:$C,'nguyen vat lieu kho'!$A:$A,BKE!$B:$B,'nguyen vat lieu kho'!AK$3)</f>
        <v>0</v>
      </c>
      <c r="AL158" s="186">
        <f>SUMIFS(BKE!$F:$F,BKE!$C:$C,'nguyen vat lieu kho'!$A:$A,BKE!$B:$B,'nguyen vat lieu kho'!AL$3)</f>
        <v>0</v>
      </c>
      <c r="AM158" s="186">
        <f>SUMIFS(BKE!$F:$F,BKE!$C:$C,'nguyen vat lieu kho'!$A:$A,BKE!$B:$B,'nguyen vat lieu kho'!AM$3)</f>
        <v>0</v>
      </c>
      <c r="AN158" s="186">
        <f>SUMIFS(BKE!$F:$F,BKE!$C:$C,'nguyen vat lieu kho'!$A:$A,BKE!$B:$B,'nguyen vat lieu kho'!AN$3)</f>
        <v>0</v>
      </c>
      <c r="AO158" s="186">
        <f>SUMIFS(BKE!$F:$F,BKE!$C:$C,'nguyen vat lieu kho'!$A:$A,BKE!$B:$B,'nguyen vat lieu kho'!AO$3)</f>
        <v>0</v>
      </c>
      <c r="AP158" s="186">
        <f>SUMIFS(BKE!$F:$F,BKE!$C:$C,'nguyen vat lieu kho'!$A:$A,BKE!$B:$B,'nguyen vat lieu kho'!AP$3)</f>
        <v>0</v>
      </c>
      <c r="AQ158" s="186">
        <f>SUMIFS(BKE!$F:$F,BKE!$C:$C,'nguyen vat lieu kho'!$A:$A,BKE!$B:$B,'nguyen vat lieu kho'!AQ$3)</f>
        <v>0</v>
      </c>
    </row>
    <row r="159" spans="1:43" s="120" customFormat="1" ht="25.5" customHeight="1">
      <c r="A159" s="6" t="s">
        <v>245</v>
      </c>
      <c r="B159" s="136" t="s">
        <v>246</v>
      </c>
      <c r="C159" s="137" t="s">
        <v>430</v>
      </c>
      <c r="D159" s="125">
        <f>VLOOKUP(A159,BKE!C582:H973,5,0)</f>
        <v>133333</v>
      </c>
      <c r="E159" s="130">
        <v>2</v>
      </c>
      <c r="F159" s="126">
        <f t="shared" si="21"/>
        <v>266666</v>
      </c>
      <c r="G159" s="127">
        <f t="shared" si="23"/>
        <v>3</v>
      </c>
      <c r="H159" s="128">
        <f t="shared" si="22"/>
        <v>399999</v>
      </c>
      <c r="I159" s="129">
        <f t="shared" si="19"/>
        <v>-1</v>
      </c>
      <c r="J159" s="129">
        <f t="shared" si="19"/>
        <v>-133333</v>
      </c>
      <c r="K159" s="130">
        <v>6</v>
      </c>
      <c r="L159" s="124">
        <f t="shared" si="20"/>
        <v>799998</v>
      </c>
      <c r="M159" s="186">
        <f>SUMIFS(BKE!$F:$F,BKE!$C:$C,'nguyen vat lieu kho'!$A:$A,BKE!$B:$B,'nguyen vat lieu kho'!M$3)</f>
        <v>1</v>
      </c>
      <c r="N159" s="186">
        <f>SUMIFS(BKE!$F:$F,BKE!$C:$C,'nguyen vat lieu kho'!$A:$A,BKE!$B:$B,'nguyen vat lieu kho'!N$3)</f>
        <v>0</v>
      </c>
      <c r="O159" s="186">
        <f>SUMIFS(BKE!$F:$F,BKE!$C:$C,'nguyen vat lieu kho'!$A:$A,BKE!$B:$B,'nguyen vat lieu kho'!O$3)</f>
        <v>0</v>
      </c>
      <c r="P159" s="186">
        <f>SUMIFS(BKE!$F:$F,BKE!$C:$C,'nguyen vat lieu kho'!$A:$A,BKE!$B:$B,'nguyen vat lieu kho'!P$3)</f>
        <v>0</v>
      </c>
      <c r="Q159" s="186">
        <f>SUMIFS(BKE!$F:$F,BKE!$C:$C,'nguyen vat lieu kho'!$A:$A,BKE!$B:$B,'nguyen vat lieu kho'!Q$3)</f>
        <v>0</v>
      </c>
      <c r="R159" s="186">
        <f>SUMIFS(BKE!$F:$F,BKE!$C:$C,'nguyen vat lieu kho'!$A:$A,BKE!$B:$B,'nguyen vat lieu kho'!R$3)</f>
        <v>0</v>
      </c>
      <c r="S159" s="186">
        <f>SUMIFS(BKE!$F:$F,BKE!$C:$C,'nguyen vat lieu kho'!$A:$A,BKE!$B:$B,'nguyen vat lieu kho'!S$3)</f>
        <v>0</v>
      </c>
      <c r="T159" s="186">
        <f>SUMIFS(BKE!$F:$F,BKE!$C:$C,'nguyen vat lieu kho'!$A:$A,BKE!$B:$B,'nguyen vat lieu kho'!T$3)</f>
        <v>1</v>
      </c>
      <c r="U159" s="186">
        <f>SUMIFS(BKE!$F:$F,BKE!$C:$C,'nguyen vat lieu kho'!$A:$A,BKE!$B:$B,'nguyen vat lieu kho'!U$3)</f>
        <v>0</v>
      </c>
      <c r="V159" s="186">
        <f>SUMIFS(BKE!$F:$F,BKE!$C:$C,'nguyen vat lieu kho'!$A:$A,BKE!$B:$B,'nguyen vat lieu kho'!V$3)</f>
        <v>0</v>
      </c>
      <c r="W159" s="186">
        <f>SUMIFS(BKE!$F:$F,BKE!$C:$C,'nguyen vat lieu kho'!$A:$A,BKE!$B:$B,'nguyen vat lieu kho'!W$3)</f>
        <v>0</v>
      </c>
      <c r="X159" s="186">
        <f>SUMIFS(BKE!$F:$F,BKE!$C:$C,'nguyen vat lieu kho'!$A:$A,BKE!$B:$B,'nguyen vat lieu kho'!X$3)</f>
        <v>0</v>
      </c>
      <c r="Y159" s="186">
        <f>SUMIFS(BKE!$F:$F,BKE!$C:$C,'nguyen vat lieu kho'!$A:$A,BKE!$B:$B,'nguyen vat lieu kho'!Y$3)</f>
        <v>0</v>
      </c>
      <c r="Z159" s="186">
        <f>SUMIFS(BKE!$F:$F,BKE!$C:$C,'nguyen vat lieu kho'!$A:$A,BKE!$B:$B,'nguyen vat lieu kho'!Z$3)</f>
        <v>0</v>
      </c>
      <c r="AA159" s="186">
        <f>SUMIFS(BKE!$F:$F,BKE!$C:$C,'nguyen vat lieu kho'!$A:$A,BKE!$B:$B,'nguyen vat lieu kho'!AA$3)</f>
        <v>1</v>
      </c>
      <c r="AB159" s="186">
        <f>SUMIFS(BKE!$F:$F,BKE!$C:$C,'nguyen vat lieu kho'!$A:$A,BKE!$B:$B,'nguyen vat lieu kho'!AB$3)</f>
        <v>0</v>
      </c>
      <c r="AC159" s="186">
        <f>SUMIFS(BKE!$F:$F,BKE!$C:$C,'nguyen vat lieu kho'!$A:$A,BKE!$B:$B,'nguyen vat lieu kho'!AC$3)</f>
        <v>0</v>
      </c>
      <c r="AD159" s="186">
        <f>SUMIFS(BKE!$F:$F,BKE!$C:$C,'nguyen vat lieu kho'!$A:$A,BKE!$B:$B,'nguyen vat lieu kho'!AD$3)</f>
        <v>0</v>
      </c>
      <c r="AE159" s="186">
        <f>SUMIFS(BKE!$F:$F,BKE!$C:$C,'nguyen vat lieu kho'!$A:$A,BKE!$B:$B,'nguyen vat lieu kho'!AE$3)</f>
        <v>0</v>
      </c>
      <c r="AF159" s="186">
        <f>SUMIFS(BKE!$F:$F,BKE!$C:$C,'nguyen vat lieu kho'!$A:$A,BKE!$B:$B,'nguyen vat lieu kho'!AF$3)</f>
        <v>0</v>
      </c>
      <c r="AG159" s="186">
        <f>SUMIFS(BKE!$F:$F,BKE!$C:$C,'nguyen vat lieu kho'!$A:$A,BKE!$B:$B,'nguyen vat lieu kho'!AG$3)</f>
        <v>0</v>
      </c>
      <c r="AH159" s="186">
        <f>SUMIFS(BKE!$F:$F,BKE!$C:$C,'nguyen vat lieu kho'!$A:$A,BKE!$B:$B,'nguyen vat lieu kho'!AH$3)</f>
        <v>0</v>
      </c>
      <c r="AI159" s="186">
        <f>SUMIFS(BKE!$F:$F,BKE!$C:$C,'nguyen vat lieu kho'!$A:$A,BKE!$B:$B,'nguyen vat lieu kho'!AI$3)</f>
        <v>0</v>
      </c>
      <c r="AJ159" s="186">
        <f>SUMIFS(BKE!$F:$F,BKE!$C:$C,'nguyen vat lieu kho'!$A:$A,BKE!$B:$B,'nguyen vat lieu kho'!AJ$3)</f>
        <v>0</v>
      </c>
      <c r="AK159" s="186">
        <f>SUMIFS(BKE!$F:$F,BKE!$C:$C,'nguyen vat lieu kho'!$A:$A,BKE!$B:$B,'nguyen vat lieu kho'!AK$3)</f>
        <v>0</v>
      </c>
      <c r="AL159" s="186">
        <f>SUMIFS(BKE!$F:$F,BKE!$C:$C,'nguyen vat lieu kho'!$A:$A,BKE!$B:$B,'nguyen vat lieu kho'!AL$3)</f>
        <v>0</v>
      </c>
      <c r="AM159" s="186">
        <f>SUMIFS(BKE!$F:$F,BKE!$C:$C,'nguyen vat lieu kho'!$A:$A,BKE!$B:$B,'nguyen vat lieu kho'!AM$3)</f>
        <v>0</v>
      </c>
      <c r="AN159" s="186">
        <f>SUMIFS(BKE!$F:$F,BKE!$C:$C,'nguyen vat lieu kho'!$A:$A,BKE!$B:$B,'nguyen vat lieu kho'!AN$3)</f>
        <v>0</v>
      </c>
      <c r="AO159" s="186">
        <f>SUMIFS(BKE!$F:$F,BKE!$C:$C,'nguyen vat lieu kho'!$A:$A,BKE!$B:$B,'nguyen vat lieu kho'!AO$3)</f>
        <v>0</v>
      </c>
      <c r="AP159" s="186">
        <f>SUMIFS(BKE!$F:$F,BKE!$C:$C,'nguyen vat lieu kho'!$A:$A,BKE!$B:$B,'nguyen vat lieu kho'!AP$3)</f>
        <v>0</v>
      </c>
      <c r="AQ159" s="186">
        <f>SUMIFS(BKE!$F:$F,BKE!$C:$C,'nguyen vat lieu kho'!$A:$A,BKE!$B:$B,'nguyen vat lieu kho'!AQ$3)</f>
        <v>0</v>
      </c>
    </row>
    <row r="160" spans="1:43" s="120" customFormat="1" ht="25.5" customHeight="1">
      <c r="A160" s="9" t="s">
        <v>352</v>
      </c>
      <c r="B160" s="9" t="s">
        <v>353</v>
      </c>
      <c r="C160" s="9" t="s">
        <v>247</v>
      </c>
      <c r="D160" s="125"/>
      <c r="E160" s="130">
        <v>0</v>
      </c>
      <c r="F160" s="126">
        <f t="shared" si="21"/>
        <v>0</v>
      </c>
      <c r="G160" s="127">
        <f t="shared" si="23"/>
        <v>0</v>
      </c>
      <c r="H160" s="128">
        <f t="shared" si="22"/>
        <v>0</v>
      </c>
      <c r="I160" s="129">
        <f t="shared" si="19"/>
        <v>0</v>
      </c>
      <c r="J160" s="129">
        <f t="shared" si="19"/>
        <v>0</v>
      </c>
      <c r="K160" s="130"/>
      <c r="L160" s="124">
        <f t="shared" si="20"/>
        <v>0</v>
      </c>
      <c r="M160" s="186">
        <f>SUMIFS(BKE!$F:$F,BKE!$C:$C,'nguyen vat lieu kho'!$A:$A,BKE!$B:$B,'nguyen vat lieu kho'!M$3)</f>
        <v>0</v>
      </c>
      <c r="N160" s="186">
        <f>SUMIFS(BKE!$F:$F,BKE!$C:$C,'nguyen vat lieu kho'!$A:$A,BKE!$B:$B,'nguyen vat lieu kho'!N$3)</f>
        <v>0</v>
      </c>
      <c r="O160" s="186">
        <f>SUMIFS(BKE!$F:$F,BKE!$C:$C,'nguyen vat lieu kho'!$A:$A,BKE!$B:$B,'nguyen vat lieu kho'!O$3)</f>
        <v>0</v>
      </c>
      <c r="P160" s="186">
        <f>SUMIFS(BKE!$F:$F,BKE!$C:$C,'nguyen vat lieu kho'!$A:$A,BKE!$B:$B,'nguyen vat lieu kho'!P$3)</f>
        <v>0</v>
      </c>
      <c r="Q160" s="186">
        <f>SUMIFS(BKE!$F:$F,BKE!$C:$C,'nguyen vat lieu kho'!$A:$A,BKE!$B:$B,'nguyen vat lieu kho'!Q$3)</f>
        <v>0</v>
      </c>
      <c r="R160" s="186">
        <f>SUMIFS(BKE!$F:$F,BKE!$C:$C,'nguyen vat lieu kho'!$A:$A,BKE!$B:$B,'nguyen vat lieu kho'!R$3)</f>
        <v>0</v>
      </c>
      <c r="S160" s="186">
        <f>SUMIFS(BKE!$F:$F,BKE!$C:$C,'nguyen vat lieu kho'!$A:$A,BKE!$B:$B,'nguyen vat lieu kho'!S$3)</f>
        <v>0</v>
      </c>
      <c r="T160" s="186">
        <f>SUMIFS(BKE!$F:$F,BKE!$C:$C,'nguyen vat lieu kho'!$A:$A,BKE!$B:$B,'nguyen vat lieu kho'!T$3)</f>
        <v>0</v>
      </c>
      <c r="U160" s="186">
        <f>SUMIFS(BKE!$F:$F,BKE!$C:$C,'nguyen vat lieu kho'!$A:$A,BKE!$B:$B,'nguyen vat lieu kho'!U$3)</f>
        <v>0</v>
      </c>
      <c r="V160" s="186">
        <f>SUMIFS(BKE!$F:$F,BKE!$C:$C,'nguyen vat lieu kho'!$A:$A,BKE!$B:$B,'nguyen vat lieu kho'!V$3)</f>
        <v>0</v>
      </c>
      <c r="W160" s="186">
        <f>SUMIFS(BKE!$F:$F,BKE!$C:$C,'nguyen vat lieu kho'!$A:$A,BKE!$B:$B,'nguyen vat lieu kho'!W$3)</f>
        <v>0</v>
      </c>
      <c r="X160" s="186">
        <f>SUMIFS(BKE!$F:$F,BKE!$C:$C,'nguyen vat lieu kho'!$A:$A,BKE!$B:$B,'nguyen vat lieu kho'!X$3)</f>
        <v>0</v>
      </c>
      <c r="Y160" s="186">
        <f>SUMIFS(BKE!$F:$F,BKE!$C:$C,'nguyen vat lieu kho'!$A:$A,BKE!$B:$B,'nguyen vat lieu kho'!Y$3)</f>
        <v>0</v>
      </c>
      <c r="Z160" s="186">
        <f>SUMIFS(BKE!$F:$F,BKE!$C:$C,'nguyen vat lieu kho'!$A:$A,BKE!$B:$B,'nguyen vat lieu kho'!Z$3)</f>
        <v>0</v>
      </c>
      <c r="AA160" s="186">
        <f>SUMIFS(BKE!$F:$F,BKE!$C:$C,'nguyen vat lieu kho'!$A:$A,BKE!$B:$B,'nguyen vat lieu kho'!AA$3)</f>
        <v>0</v>
      </c>
      <c r="AB160" s="186">
        <f>SUMIFS(BKE!$F:$F,BKE!$C:$C,'nguyen vat lieu kho'!$A:$A,BKE!$B:$B,'nguyen vat lieu kho'!AB$3)</f>
        <v>0</v>
      </c>
      <c r="AC160" s="186">
        <f>SUMIFS(BKE!$F:$F,BKE!$C:$C,'nguyen vat lieu kho'!$A:$A,BKE!$B:$B,'nguyen vat lieu kho'!AC$3)</f>
        <v>0</v>
      </c>
      <c r="AD160" s="186">
        <f>SUMIFS(BKE!$F:$F,BKE!$C:$C,'nguyen vat lieu kho'!$A:$A,BKE!$B:$B,'nguyen vat lieu kho'!AD$3)</f>
        <v>0</v>
      </c>
      <c r="AE160" s="186">
        <f>SUMIFS(BKE!$F:$F,BKE!$C:$C,'nguyen vat lieu kho'!$A:$A,BKE!$B:$B,'nguyen vat lieu kho'!AE$3)</f>
        <v>0</v>
      </c>
      <c r="AF160" s="186">
        <f>SUMIFS(BKE!$F:$F,BKE!$C:$C,'nguyen vat lieu kho'!$A:$A,BKE!$B:$B,'nguyen vat lieu kho'!AF$3)</f>
        <v>0</v>
      </c>
      <c r="AG160" s="186">
        <f>SUMIFS(BKE!$F:$F,BKE!$C:$C,'nguyen vat lieu kho'!$A:$A,BKE!$B:$B,'nguyen vat lieu kho'!AG$3)</f>
        <v>0</v>
      </c>
      <c r="AH160" s="186">
        <f>SUMIFS(BKE!$F:$F,BKE!$C:$C,'nguyen vat lieu kho'!$A:$A,BKE!$B:$B,'nguyen vat lieu kho'!AH$3)</f>
        <v>0</v>
      </c>
      <c r="AI160" s="186">
        <f>SUMIFS(BKE!$F:$F,BKE!$C:$C,'nguyen vat lieu kho'!$A:$A,BKE!$B:$B,'nguyen vat lieu kho'!AI$3)</f>
        <v>0</v>
      </c>
      <c r="AJ160" s="186">
        <f>SUMIFS(BKE!$F:$F,BKE!$C:$C,'nguyen vat lieu kho'!$A:$A,BKE!$B:$B,'nguyen vat lieu kho'!AJ$3)</f>
        <v>0</v>
      </c>
      <c r="AK160" s="186">
        <f>SUMIFS(BKE!$F:$F,BKE!$C:$C,'nguyen vat lieu kho'!$A:$A,BKE!$B:$B,'nguyen vat lieu kho'!AK$3)</f>
        <v>0</v>
      </c>
      <c r="AL160" s="186">
        <f>SUMIFS(BKE!$F:$F,BKE!$C:$C,'nguyen vat lieu kho'!$A:$A,BKE!$B:$B,'nguyen vat lieu kho'!AL$3)</f>
        <v>0</v>
      </c>
      <c r="AM160" s="186">
        <f>SUMIFS(BKE!$F:$F,BKE!$C:$C,'nguyen vat lieu kho'!$A:$A,BKE!$B:$B,'nguyen vat lieu kho'!AM$3)</f>
        <v>0</v>
      </c>
      <c r="AN160" s="186">
        <f>SUMIFS(BKE!$F:$F,BKE!$C:$C,'nguyen vat lieu kho'!$A:$A,BKE!$B:$B,'nguyen vat lieu kho'!AN$3)</f>
        <v>0</v>
      </c>
      <c r="AO160" s="186">
        <f>SUMIFS(BKE!$F:$F,BKE!$C:$C,'nguyen vat lieu kho'!$A:$A,BKE!$B:$B,'nguyen vat lieu kho'!AO$3)</f>
        <v>0</v>
      </c>
      <c r="AP160" s="186">
        <f>SUMIFS(BKE!$F:$F,BKE!$C:$C,'nguyen vat lieu kho'!$A:$A,BKE!$B:$B,'nguyen vat lieu kho'!AP$3)</f>
        <v>0</v>
      </c>
      <c r="AQ160" s="186">
        <f>SUMIFS(BKE!$F:$F,BKE!$C:$C,'nguyen vat lieu kho'!$A:$A,BKE!$B:$B,'nguyen vat lieu kho'!AQ$3)</f>
        <v>0</v>
      </c>
    </row>
    <row r="161" spans="1:43" s="120" customFormat="1" ht="25.5" customHeight="1">
      <c r="A161" s="9" t="s">
        <v>327</v>
      </c>
      <c r="B161" s="9" t="s">
        <v>328</v>
      </c>
      <c r="C161" s="9" t="s">
        <v>247</v>
      </c>
      <c r="D161" s="125"/>
      <c r="E161" s="130">
        <v>0</v>
      </c>
      <c r="F161" s="126">
        <f t="shared" si="21"/>
        <v>0</v>
      </c>
      <c r="G161" s="127">
        <f t="shared" si="23"/>
        <v>0</v>
      </c>
      <c r="H161" s="128">
        <f t="shared" si="22"/>
        <v>0</v>
      </c>
      <c r="I161" s="129">
        <f t="shared" si="19"/>
        <v>0</v>
      </c>
      <c r="J161" s="129">
        <f t="shared" si="19"/>
        <v>0</v>
      </c>
      <c r="K161" s="130"/>
      <c r="L161" s="124">
        <f t="shared" si="20"/>
        <v>0</v>
      </c>
      <c r="M161" s="186">
        <f>SUMIFS(BKE!$F:$F,BKE!$C:$C,'nguyen vat lieu kho'!$A:$A,BKE!$B:$B,'nguyen vat lieu kho'!M$3)</f>
        <v>0</v>
      </c>
      <c r="N161" s="186">
        <f>SUMIFS(BKE!$F:$F,BKE!$C:$C,'nguyen vat lieu kho'!$A:$A,BKE!$B:$B,'nguyen vat lieu kho'!N$3)</f>
        <v>0</v>
      </c>
      <c r="O161" s="186">
        <f>SUMIFS(BKE!$F:$F,BKE!$C:$C,'nguyen vat lieu kho'!$A:$A,BKE!$B:$B,'nguyen vat lieu kho'!O$3)</f>
        <v>0</v>
      </c>
      <c r="P161" s="186">
        <f>SUMIFS(BKE!$F:$F,BKE!$C:$C,'nguyen vat lieu kho'!$A:$A,BKE!$B:$B,'nguyen vat lieu kho'!P$3)</f>
        <v>0</v>
      </c>
      <c r="Q161" s="186">
        <f>SUMIFS(BKE!$F:$F,BKE!$C:$C,'nguyen vat lieu kho'!$A:$A,BKE!$B:$B,'nguyen vat lieu kho'!Q$3)</f>
        <v>0</v>
      </c>
      <c r="R161" s="186">
        <f>SUMIFS(BKE!$F:$F,BKE!$C:$C,'nguyen vat lieu kho'!$A:$A,BKE!$B:$B,'nguyen vat lieu kho'!R$3)</f>
        <v>0</v>
      </c>
      <c r="S161" s="186">
        <f>SUMIFS(BKE!$F:$F,BKE!$C:$C,'nguyen vat lieu kho'!$A:$A,BKE!$B:$B,'nguyen vat lieu kho'!S$3)</f>
        <v>0</v>
      </c>
      <c r="T161" s="186">
        <f>SUMIFS(BKE!$F:$F,BKE!$C:$C,'nguyen vat lieu kho'!$A:$A,BKE!$B:$B,'nguyen vat lieu kho'!T$3)</f>
        <v>0</v>
      </c>
      <c r="U161" s="186">
        <f>SUMIFS(BKE!$F:$F,BKE!$C:$C,'nguyen vat lieu kho'!$A:$A,BKE!$B:$B,'nguyen vat lieu kho'!U$3)</f>
        <v>0</v>
      </c>
      <c r="V161" s="186">
        <f>SUMIFS(BKE!$F:$F,BKE!$C:$C,'nguyen vat lieu kho'!$A:$A,BKE!$B:$B,'nguyen vat lieu kho'!V$3)</f>
        <v>0</v>
      </c>
      <c r="W161" s="186">
        <f>SUMIFS(BKE!$F:$F,BKE!$C:$C,'nguyen vat lieu kho'!$A:$A,BKE!$B:$B,'nguyen vat lieu kho'!W$3)</f>
        <v>0</v>
      </c>
      <c r="X161" s="186">
        <f>SUMIFS(BKE!$F:$F,BKE!$C:$C,'nguyen vat lieu kho'!$A:$A,BKE!$B:$B,'nguyen vat lieu kho'!X$3)</f>
        <v>0</v>
      </c>
      <c r="Y161" s="186">
        <f>SUMIFS(BKE!$F:$F,BKE!$C:$C,'nguyen vat lieu kho'!$A:$A,BKE!$B:$B,'nguyen vat lieu kho'!Y$3)</f>
        <v>0</v>
      </c>
      <c r="Z161" s="186">
        <f>SUMIFS(BKE!$F:$F,BKE!$C:$C,'nguyen vat lieu kho'!$A:$A,BKE!$B:$B,'nguyen vat lieu kho'!Z$3)</f>
        <v>0</v>
      </c>
      <c r="AA161" s="186">
        <f>SUMIFS(BKE!$F:$F,BKE!$C:$C,'nguyen vat lieu kho'!$A:$A,BKE!$B:$B,'nguyen vat lieu kho'!AA$3)</f>
        <v>0</v>
      </c>
      <c r="AB161" s="186">
        <f>SUMIFS(BKE!$F:$F,BKE!$C:$C,'nguyen vat lieu kho'!$A:$A,BKE!$B:$B,'nguyen vat lieu kho'!AB$3)</f>
        <v>0</v>
      </c>
      <c r="AC161" s="186">
        <f>SUMIFS(BKE!$F:$F,BKE!$C:$C,'nguyen vat lieu kho'!$A:$A,BKE!$B:$B,'nguyen vat lieu kho'!AC$3)</f>
        <v>0</v>
      </c>
      <c r="AD161" s="186">
        <f>SUMIFS(BKE!$F:$F,BKE!$C:$C,'nguyen vat lieu kho'!$A:$A,BKE!$B:$B,'nguyen vat lieu kho'!AD$3)</f>
        <v>0</v>
      </c>
      <c r="AE161" s="186">
        <f>SUMIFS(BKE!$F:$F,BKE!$C:$C,'nguyen vat lieu kho'!$A:$A,BKE!$B:$B,'nguyen vat lieu kho'!AE$3)</f>
        <v>0</v>
      </c>
      <c r="AF161" s="186">
        <f>SUMIFS(BKE!$F:$F,BKE!$C:$C,'nguyen vat lieu kho'!$A:$A,BKE!$B:$B,'nguyen vat lieu kho'!AF$3)</f>
        <v>0</v>
      </c>
      <c r="AG161" s="186">
        <f>SUMIFS(BKE!$F:$F,BKE!$C:$C,'nguyen vat lieu kho'!$A:$A,BKE!$B:$B,'nguyen vat lieu kho'!AG$3)</f>
        <v>0</v>
      </c>
      <c r="AH161" s="186">
        <f>SUMIFS(BKE!$F:$F,BKE!$C:$C,'nguyen vat lieu kho'!$A:$A,BKE!$B:$B,'nguyen vat lieu kho'!AH$3)</f>
        <v>0</v>
      </c>
      <c r="AI161" s="186">
        <f>SUMIFS(BKE!$F:$F,BKE!$C:$C,'nguyen vat lieu kho'!$A:$A,BKE!$B:$B,'nguyen vat lieu kho'!AI$3)</f>
        <v>0</v>
      </c>
      <c r="AJ161" s="186">
        <f>SUMIFS(BKE!$F:$F,BKE!$C:$C,'nguyen vat lieu kho'!$A:$A,BKE!$B:$B,'nguyen vat lieu kho'!AJ$3)</f>
        <v>0</v>
      </c>
      <c r="AK161" s="186">
        <f>SUMIFS(BKE!$F:$F,BKE!$C:$C,'nguyen vat lieu kho'!$A:$A,BKE!$B:$B,'nguyen vat lieu kho'!AK$3)</f>
        <v>0</v>
      </c>
      <c r="AL161" s="186">
        <f>SUMIFS(BKE!$F:$F,BKE!$C:$C,'nguyen vat lieu kho'!$A:$A,BKE!$B:$B,'nguyen vat lieu kho'!AL$3)</f>
        <v>0</v>
      </c>
      <c r="AM161" s="186">
        <f>SUMIFS(BKE!$F:$F,BKE!$C:$C,'nguyen vat lieu kho'!$A:$A,BKE!$B:$B,'nguyen vat lieu kho'!AM$3)</f>
        <v>0</v>
      </c>
      <c r="AN161" s="186">
        <f>SUMIFS(BKE!$F:$F,BKE!$C:$C,'nguyen vat lieu kho'!$A:$A,BKE!$B:$B,'nguyen vat lieu kho'!AN$3)</f>
        <v>0</v>
      </c>
      <c r="AO161" s="186">
        <f>SUMIFS(BKE!$F:$F,BKE!$C:$C,'nguyen vat lieu kho'!$A:$A,BKE!$B:$B,'nguyen vat lieu kho'!AO$3)</f>
        <v>0</v>
      </c>
      <c r="AP161" s="186">
        <f>SUMIFS(BKE!$F:$F,BKE!$C:$C,'nguyen vat lieu kho'!$A:$A,BKE!$B:$B,'nguyen vat lieu kho'!AP$3)</f>
        <v>0</v>
      </c>
      <c r="AQ161" s="186">
        <f>SUMIFS(BKE!$F:$F,BKE!$C:$C,'nguyen vat lieu kho'!$A:$A,BKE!$B:$B,'nguyen vat lieu kho'!AQ$3)</f>
        <v>0</v>
      </c>
    </row>
    <row r="162" spans="1:43" s="120" customFormat="1" ht="25.5" customHeight="1">
      <c r="A162" s="6" t="s">
        <v>1034</v>
      </c>
      <c r="B162" s="267" t="s">
        <v>1035</v>
      </c>
      <c r="C162" s="137" t="s">
        <v>1055</v>
      </c>
      <c r="D162" s="125">
        <f>VLOOKUP(A162,BKE!C585:H976,5,0)</f>
        <v>99820</v>
      </c>
      <c r="E162" s="130">
        <v>0</v>
      </c>
      <c r="F162" s="126">
        <f t="shared" si="21"/>
        <v>0</v>
      </c>
      <c r="G162" s="127">
        <f t="shared" si="23"/>
        <v>1</v>
      </c>
      <c r="H162" s="128">
        <f t="shared" si="22"/>
        <v>99820</v>
      </c>
      <c r="I162" s="129">
        <f t="shared" si="19"/>
        <v>0.30000000000000004</v>
      </c>
      <c r="J162" s="129">
        <f t="shared" si="19"/>
        <v>29946</v>
      </c>
      <c r="K162" s="130">
        <v>0.7</v>
      </c>
      <c r="L162" s="124">
        <f t="shared" si="20"/>
        <v>69874</v>
      </c>
      <c r="M162" s="186">
        <f>SUMIFS(BKE!$F:$F,BKE!$C:$C,'nguyen vat lieu kho'!$A:$A,BKE!$B:$B,'nguyen vat lieu kho'!M$3)</f>
        <v>0</v>
      </c>
      <c r="N162" s="186">
        <f>SUMIFS(BKE!$F:$F,BKE!$C:$C,'nguyen vat lieu kho'!$A:$A,BKE!$B:$B,'nguyen vat lieu kho'!N$3)</f>
        <v>0</v>
      </c>
      <c r="O162" s="186">
        <f>SUMIFS(BKE!$F:$F,BKE!$C:$C,'nguyen vat lieu kho'!$A:$A,BKE!$B:$B,'nguyen vat lieu kho'!O$3)</f>
        <v>0</v>
      </c>
      <c r="P162" s="186">
        <f>SUMIFS(BKE!$F:$F,BKE!$C:$C,'nguyen vat lieu kho'!$A:$A,BKE!$B:$B,'nguyen vat lieu kho'!P$3)</f>
        <v>0</v>
      </c>
      <c r="Q162" s="186">
        <f>SUMIFS(BKE!$F:$F,BKE!$C:$C,'nguyen vat lieu kho'!$A:$A,BKE!$B:$B,'nguyen vat lieu kho'!Q$3)</f>
        <v>0</v>
      </c>
      <c r="R162" s="186">
        <f>SUMIFS(BKE!$F:$F,BKE!$C:$C,'nguyen vat lieu kho'!$A:$A,BKE!$B:$B,'nguyen vat lieu kho'!R$3)</f>
        <v>0</v>
      </c>
      <c r="S162" s="186">
        <f>SUMIFS(BKE!$F:$F,BKE!$C:$C,'nguyen vat lieu kho'!$A:$A,BKE!$B:$B,'nguyen vat lieu kho'!S$3)</f>
        <v>0</v>
      </c>
      <c r="T162" s="186">
        <f>SUMIFS(BKE!$F:$F,BKE!$C:$C,'nguyen vat lieu kho'!$A:$A,BKE!$B:$B,'nguyen vat lieu kho'!T$3)</f>
        <v>0</v>
      </c>
      <c r="U162" s="186">
        <f>SUMIFS(BKE!$F:$F,BKE!$C:$C,'nguyen vat lieu kho'!$A:$A,BKE!$B:$B,'nguyen vat lieu kho'!U$3)</f>
        <v>0</v>
      </c>
      <c r="V162" s="186">
        <f>SUMIFS(BKE!$F:$F,BKE!$C:$C,'nguyen vat lieu kho'!$A:$A,BKE!$B:$B,'nguyen vat lieu kho'!V$3)</f>
        <v>0</v>
      </c>
      <c r="W162" s="186">
        <f>SUMIFS(BKE!$F:$F,BKE!$C:$C,'nguyen vat lieu kho'!$A:$A,BKE!$B:$B,'nguyen vat lieu kho'!W$3)</f>
        <v>0</v>
      </c>
      <c r="X162" s="186">
        <f>SUMIFS(BKE!$F:$F,BKE!$C:$C,'nguyen vat lieu kho'!$A:$A,BKE!$B:$B,'nguyen vat lieu kho'!X$3)</f>
        <v>0</v>
      </c>
      <c r="Y162" s="186">
        <f>SUMIFS(BKE!$F:$F,BKE!$C:$C,'nguyen vat lieu kho'!$A:$A,BKE!$B:$B,'nguyen vat lieu kho'!Y$3)</f>
        <v>0</v>
      </c>
      <c r="Z162" s="186">
        <f>SUMIFS(BKE!$F:$F,BKE!$C:$C,'nguyen vat lieu kho'!$A:$A,BKE!$B:$B,'nguyen vat lieu kho'!Z$3)</f>
        <v>0</v>
      </c>
      <c r="AA162" s="186">
        <f>SUMIFS(BKE!$F:$F,BKE!$C:$C,'nguyen vat lieu kho'!$A:$A,BKE!$B:$B,'nguyen vat lieu kho'!AA$3)</f>
        <v>0</v>
      </c>
      <c r="AB162" s="186">
        <f>SUMIFS(BKE!$F:$F,BKE!$C:$C,'nguyen vat lieu kho'!$A:$A,BKE!$B:$B,'nguyen vat lieu kho'!AB$3)</f>
        <v>0</v>
      </c>
      <c r="AC162" s="186">
        <f>SUMIFS(BKE!$F:$F,BKE!$C:$C,'nguyen vat lieu kho'!$A:$A,BKE!$B:$B,'nguyen vat lieu kho'!AC$3)</f>
        <v>0</v>
      </c>
      <c r="AD162" s="186">
        <f>SUMIFS(BKE!$F:$F,BKE!$C:$C,'nguyen vat lieu kho'!$A:$A,BKE!$B:$B,'nguyen vat lieu kho'!AD$3)</f>
        <v>0</v>
      </c>
      <c r="AE162" s="186">
        <f>SUMIFS(BKE!$F:$F,BKE!$C:$C,'nguyen vat lieu kho'!$A:$A,BKE!$B:$B,'nguyen vat lieu kho'!AE$3)</f>
        <v>0</v>
      </c>
      <c r="AF162" s="186">
        <f>SUMIFS(BKE!$F:$F,BKE!$C:$C,'nguyen vat lieu kho'!$A:$A,BKE!$B:$B,'nguyen vat lieu kho'!AF$3)</f>
        <v>0</v>
      </c>
      <c r="AG162" s="186">
        <f>SUMIFS(BKE!$F:$F,BKE!$C:$C,'nguyen vat lieu kho'!$A:$A,BKE!$B:$B,'nguyen vat lieu kho'!AG$3)</f>
        <v>0</v>
      </c>
      <c r="AH162" s="186">
        <f>SUMIFS(BKE!$F:$F,BKE!$C:$C,'nguyen vat lieu kho'!$A:$A,BKE!$B:$B,'nguyen vat lieu kho'!AH$3)</f>
        <v>1</v>
      </c>
      <c r="AI162" s="186">
        <f>SUMIFS(BKE!$F:$F,BKE!$C:$C,'nguyen vat lieu kho'!$A:$A,BKE!$B:$B,'nguyen vat lieu kho'!AI$3)</f>
        <v>0</v>
      </c>
      <c r="AJ162" s="186">
        <f>SUMIFS(BKE!$F:$F,BKE!$C:$C,'nguyen vat lieu kho'!$A:$A,BKE!$B:$B,'nguyen vat lieu kho'!AJ$3)</f>
        <v>0</v>
      </c>
      <c r="AK162" s="186">
        <f>SUMIFS(BKE!$F:$F,BKE!$C:$C,'nguyen vat lieu kho'!$A:$A,BKE!$B:$B,'nguyen vat lieu kho'!AK$3)</f>
        <v>0</v>
      </c>
      <c r="AL162" s="186">
        <f>SUMIFS(BKE!$F:$F,BKE!$C:$C,'nguyen vat lieu kho'!$A:$A,BKE!$B:$B,'nguyen vat lieu kho'!AL$3)</f>
        <v>0</v>
      </c>
      <c r="AM162" s="186">
        <f>SUMIFS(BKE!$F:$F,BKE!$C:$C,'nguyen vat lieu kho'!$A:$A,BKE!$B:$B,'nguyen vat lieu kho'!AM$3)</f>
        <v>0</v>
      </c>
      <c r="AN162" s="186">
        <f>SUMIFS(BKE!$F:$F,BKE!$C:$C,'nguyen vat lieu kho'!$A:$A,BKE!$B:$B,'nguyen vat lieu kho'!AN$3)</f>
        <v>0</v>
      </c>
      <c r="AO162" s="186">
        <f>SUMIFS(BKE!$F:$F,BKE!$C:$C,'nguyen vat lieu kho'!$A:$A,BKE!$B:$B,'nguyen vat lieu kho'!AO$3)</f>
        <v>0</v>
      </c>
      <c r="AP162" s="186">
        <f>SUMIFS(BKE!$F:$F,BKE!$C:$C,'nguyen vat lieu kho'!$A:$A,BKE!$B:$B,'nguyen vat lieu kho'!AP$3)</f>
        <v>0</v>
      </c>
      <c r="AQ162" s="186">
        <f>SUMIFS(BKE!$F:$F,BKE!$C:$C,'nguyen vat lieu kho'!$A:$A,BKE!$B:$B,'nguyen vat lieu kho'!AQ$3)</f>
        <v>0</v>
      </c>
    </row>
    <row r="163" spans="1:43" s="120" customFormat="1" ht="25.5" customHeight="1">
      <c r="A163" s="9" t="s">
        <v>833</v>
      </c>
      <c r="B163" s="9" t="s">
        <v>346</v>
      </c>
      <c r="C163" s="9" t="s">
        <v>31</v>
      </c>
      <c r="D163" s="125">
        <f>VLOOKUP(A163,BKE!C586:H977,5,0)</f>
        <v>250000</v>
      </c>
      <c r="E163" s="130">
        <v>2</v>
      </c>
      <c r="F163" s="126">
        <f t="shared" si="21"/>
        <v>500000</v>
      </c>
      <c r="G163" s="127">
        <f t="shared" si="23"/>
        <v>1</v>
      </c>
      <c r="H163" s="128">
        <f t="shared" si="22"/>
        <v>250000</v>
      </c>
      <c r="I163" s="129">
        <f t="shared" si="19"/>
        <v>1</v>
      </c>
      <c r="J163" s="129">
        <f t="shared" si="19"/>
        <v>250000</v>
      </c>
      <c r="K163" s="130">
        <v>2</v>
      </c>
      <c r="L163" s="124">
        <f t="shared" si="20"/>
        <v>500000</v>
      </c>
      <c r="M163" s="186">
        <f>SUMIFS(BKE!$F:$F,BKE!$C:$C,'nguyen vat lieu kho'!$A:$A,BKE!$B:$B,'nguyen vat lieu kho'!M$3)</f>
        <v>0</v>
      </c>
      <c r="N163" s="186">
        <f>SUMIFS(BKE!$F:$F,BKE!$C:$C,'nguyen vat lieu kho'!$A:$A,BKE!$B:$B,'nguyen vat lieu kho'!N$3)</f>
        <v>0</v>
      </c>
      <c r="O163" s="186">
        <f>SUMIFS(BKE!$F:$F,BKE!$C:$C,'nguyen vat lieu kho'!$A:$A,BKE!$B:$B,'nguyen vat lieu kho'!O$3)</f>
        <v>0</v>
      </c>
      <c r="P163" s="186">
        <f>SUMIFS(BKE!$F:$F,BKE!$C:$C,'nguyen vat lieu kho'!$A:$A,BKE!$B:$B,'nguyen vat lieu kho'!P$3)</f>
        <v>0</v>
      </c>
      <c r="Q163" s="186">
        <f>SUMIFS(BKE!$F:$F,BKE!$C:$C,'nguyen vat lieu kho'!$A:$A,BKE!$B:$B,'nguyen vat lieu kho'!Q$3)</f>
        <v>0</v>
      </c>
      <c r="R163" s="186">
        <f>SUMIFS(BKE!$F:$F,BKE!$C:$C,'nguyen vat lieu kho'!$A:$A,BKE!$B:$B,'nguyen vat lieu kho'!R$3)</f>
        <v>0</v>
      </c>
      <c r="S163" s="186">
        <f>SUMIFS(BKE!$F:$F,BKE!$C:$C,'nguyen vat lieu kho'!$A:$A,BKE!$B:$B,'nguyen vat lieu kho'!S$3)</f>
        <v>0</v>
      </c>
      <c r="T163" s="186">
        <f>SUMIFS(BKE!$F:$F,BKE!$C:$C,'nguyen vat lieu kho'!$A:$A,BKE!$B:$B,'nguyen vat lieu kho'!T$3)</f>
        <v>0</v>
      </c>
      <c r="U163" s="186">
        <f>SUMIFS(BKE!$F:$F,BKE!$C:$C,'nguyen vat lieu kho'!$A:$A,BKE!$B:$B,'nguyen vat lieu kho'!U$3)</f>
        <v>0</v>
      </c>
      <c r="V163" s="186">
        <f>SUMIFS(BKE!$F:$F,BKE!$C:$C,'nguyen vat lieu kho'!$A:$A,BKE!$B:$B,'nguyen vat lieu kho'!V$3)</f>
        <v>0</v>
      </c>
      <c r="W163" s="186">
        <f>SUMIFS(BKE!$F:$F,BKE!$C:$C,'nguyen vat lieu kho'!$A:$A,BKE!$B:$B,'nguyen vat lieu kho'!W$3)</f>
        <v>0</v>
      </c>
      <c r="X163" s="186">
        <f>SUMIFS(BKE!$F:$F,BKE!$C:$C,'nguyen vat lieu kho'!$A:$A,BKE!$B:$B,'nguyen vat lieu kho'!X$3)</f>
        <v>0</v>
      </c>
      <c r="Y163" s="186">
        <f>SUMIFS(BKE!$F:$F,BKE!$C:$C,'nguyen vat lieu kho'!$A:$A,BKE!$B:$B,'nguyen vat lieu kho'!Y$3)</f>
        <v>0</v>
      </c>
      <c r="Z163" s="186">
        <f>SUMIFS(BKE!$F:$F,BKE!$C:$C,'nguyen vat lieu kho'!$A:$A,BKE!$B:$B,'nguyen vat lieu kho'!Z$3)</f>
        <v>0</v>
      </c>
      <c r="AA163" s="186">
        <f>SUMIFS(BKE!$F:$F,BKE!$C:$C,'nguyen vat lieu kho'!$A:$A,BKE!$B:$B,'nguyen vat lieu kho'!AA$3)</f>
        <v>1</v>
      </c>
      <c r="AB163" s="186">
        <f>SUMIFS(BKE!$F:$F,BKE!$C:$C,'nguyen vat lieu kho'!$A:$A,BKE!$B:$B,'nguyen vat lieu kho'!AB$3)</f>
        <v>0</v>
      </c>
      <c r="AC163" s="186">
        <f>SUMIFS(BKE!$F:$F,BKE!$C:$C,'nguyen vat lieu kho'!$A:$A,BKE!$B:$B,'nguyen vat lieu kho'!AC$3)</f>
        <v>0</v>
      </c>
      <c r="AD163" s="186">
        <f>SUMIFS(BKE!$F:$F,BKE!$C:$C,'nguyen vat lieu kho'!$A:$A,BKE!$B:$B,'nguyen vat lieu kho'!AD$3)</f>
        <v>0</v>
      </c>
      <c r="AE163" s="186">
        <f>SUMIFS(BKE!$F:$F,BKE!$C:$C,'nguyen vat lieu kho'!$A:$A,BKE!$B:$B,'nguyen vat lieu kho'!AE$3)</f>
        <v>0</v>
      </c>
      <c r="AF163" s="186">
        <f>SUMIFS(BKE!$F:$F,BKE!$C:$C,'nguyen vat lieu kho'!$A:$A,BKE!$B:$B,'nguyen vat lieu kho'!AF$3)</f>
        <v>0</v>
      </c>
      <c r="AG163" s="186">
        <f>SUMIFS(BKE!$F:$F,BKE!$C:$C,'nguyen vat lieu kho'!$A:$A,BKE!$B:$B,'nguyen vat lieu kho'!AG$3)</f>
        <v>0</v>
      </c>
      <c r="AH163" s="186">
        <f>SUMIFS(BKE!$F:$F,BKE!$C:$C,'nguyen vat lieu kho'!$A:$A,BKE!$B:$B,'nguyen vat lieu kho'!AH$3)</f>
        <v>0</v>
      </c>
      <c r="AI163" s="186">
        <f>SUMIFS(BKE!$F:$F,BKE!$C:$C,'nguyen vat lieu kho'!$A:$A,BKE!$B:$B,'nguyen vat lieu kho'!AI$3)</f>
        <v>0</v>
      </c>
      <c r="AJ163" s="186">
        <f>SUMIFS(BKE!$F:$F,BKE!$C:$C,'nguyen vat lieu kho'!$A:$A,BKE!$B:$B,'nguyen vat lieu kho'!AJ$3)</f>
        <v>0</v>
      </c>
      <c r="AK163" s="186">
        <f>SUMIFS(BKE!$F:$F,BKE!$C:$C,'nguyen vat lieu kho'!$A:$A,BKE!$B:$B,'nguyen vat lieu kho'!AK$3)</f>
        <v>0</v>
      </c>
      <c r="AL163" s="186">
        <f>SUMIFS(BKE!$F:$F,BKE!$C:$C,'nguyen vat lieu kho'!$A:$A,BKE!$B:$B,'nguyen vat lieu kho'!AL$3)</f>
        <v>0</v>
      </c>
      <c r="AM163" s="186">
        <f>SUMIFS(BKE!$F:$F,BKE!$C:$C,'nguyen vat lieu kho'!$A:$A,BKE!$B:$B,'nguyen vat lieu kho'!AM$3)</f>
        <v>0</v>
      </c>
      <c r="AN163" s="186">
        <f>SUMIFS(BKE!$F:$F,BKE!$C:$C,'nguyen vat lieu kho'!$A:$A,BKE!$B:$B,'nguyen vat lieu kho'!AN$3)</f>
        <v>0</v>
      </c>
      <c r="AO163" s="186">
        <f>SUMIFS(BKE!$F:$F,BKE!$C:$C,'nguyen vat lieu kho'!$A:$A,BKE!$B:$B,'nguyen vat lieu kho'!AO$3)</f>
        <v>0</v>
      </c>
      <c r="AP163" s="186">
        <f>SUMIFS(BKE!$F:$F,BKE!$C:$C,'nguyen vat lieu kho'!$A:$A,BKE!$B:$B,'nguyen vat lieu kho'!AP$3)</f>
        <v>0</v>
      </c>
      <c r="AQ163" s="186">
        <f>SUMIFS(BKE!$F:$F,BKE!$C:$C,'nguyen vat lieu kho'!$A:$A,BKE!$B:$B,'nguyen vat lieu kho'!AQ$3)</f>
        <v>0</v>
      </c>
    </row>
    <row r="164" spans="1:43" s="120" customFormat="1" ht="25.5" customHeight="1">
      <c r="A164" s="9" t="s">
        <v>841</v>
      </c>
      <c r="B164" s="9" t="s">
        <v>326</v>
      </c>
      <c r="C164" s="9" t="s">
        <v>31</v>
      </c>
      <c r="D164" s="125">
        <f>VLOOKUP(A164,BKE!C587:H978,5,0)</f>
        <v>249991</v>
      </c>
      <c r="E164" s="130">
        <v>1</v>
      </c>
      <c r="F164" s="126">
        <f t="shared" si="21"/>
        <v>249991</v>
      </c>
      <c r="G164" s="127">
        <f t="shared" si="23"/>
        <v>2</v>
      </c>
      <c r="H164" s="128">
        <f t="shared" si="22"/>
        <v>499982</v>
      </c>
      <c r="I164" s="129">
        <f t="shared" si="19"/>
        <v>1</v>
      </c>
      <c r="J164" s="129">
        <f t="shared" si="19"/>
        <v>249991</v>
      </c>
      <c r="K164" s="130">
        <v>2</v>
      </c>
      <c r="L164" s="124">
        <f t="shared" si="20"/>
        <v>499982</v>
      </c>
      <c r="M164" s="186">
        <f>SUMIFS(BKE!$F:$F,BKE!$C:$C,'nguyen vat lieu kho'!$A:$A,BKE!$B:$B,'nguyen vat lieu kho'!M$3)</f>
        <v>1</v>
      </c>
      <c r="N164" s="186">
        <f>SUMIFS(BKE!$F:$F,BKE!$C:$C,'nguyen vat lieu kho'!$A:$A,BKE!$B:$B,'nguyen vat lieu kho'!N$3)</f>
        <v>0</v>
      </c>
      <c r="O164" s="186">
        <f>SUMIFS(BKE!$F:$F,BKE!$C:$C,'nguyen vat lieu kho'!$A:$A,BKE!$B:$B,'nguyen vat lieu kho'!O$3)</f>
        <v>0</v>
      </c>
      <c r="P164" s="186">
        <f>SUMIFS(BKE!$F:$F,BKE!$C:$C,'nguyen vat lieu kho'!$A:$A,BKE!$B:$B,'nguyen vat lieu kho'!P$3)</f>
        <v>0</v>
      </c>
      <c r="Q164" s="186">
        <f>SUMIFS(BKE!$F:$F,BKE!$C:$C,'nguyen vat lieu kho'!$A:$A,BKE!$B:$B,'nguyen vat lieu kho'!Q$3)</f>
        <v>0</v>
      </c>
      <c r="R164" s="186">
        <f>SUMIFS(BKE!$F:$F,BKE!$C:$C,'nguyen vat lieu kho'!$A:$A,BKE!$B:$B,'nguyen vat lieu kho'!R$3)</f>
        <v>0</v>
      </c>
      <c r="S164" s="186">
        <f>SUMIFS(BKE!$F:$F,BKE!$C:$C,'nguyen vat lieu kho'!$A:$A,BKE!$B:$B,'nguyen vat lieu kho'!S$3)</f>
        <v>0</v>
      </c>
      <c r="T164" s="186">
        <f>SUMIFS(BKE!$F:$F,BKE!$C:$C,'nguyen vat lieu kho'!$A:$A,BKE!$B:$B,'nguyen vat lieu kho'!T$3)</f>
        <v>0</v>
      </c>
      <c r="U164" s="186">
        <f>SUMIFS(BKE!$F:$F,BKE!$C:$C,'nguyen vat lieu kho'!$A:$A,BKE!$B:$B,'nguyen vat lieu kho'!U$3)</f>
        <v>0</v>
      </c>
      <c r="V164" s="186">
        <f>SUMIFS(BKE!$F:$F,BKE!$C:$C,'nguyen vat lieu kho'!$A:$A,BKE!$B:$B,'nguyen vat lieu kho'!V$3)</f>
        <v>0</v>
      </c>
      <c r="W164" s="186">
        <f>SUMIFS(BKE!$F:$F,BKE!$C:$C,'nguyen vat lieu kho'!$A:$A,BKE!$B:$B,'nguyen vat lieu kho'!W$3)</f>
        <v>0</v>
      </c>
      <c r="X164" s="186">
        <f>SUMIFS(BKE!$F:$F,BKE!$C:$C,'nguyen vat lieu kho'!$A:$A,BKE!$B:$B,'nguyen vat lieu kho'!X$3)</f>
        <v>0</v>
      </c>
      <c r="Y164" s="186">
        <f>SUMIFS(BKE!$F:$F,BKE!$C:$C,'nguyen vat lieu kho'!$A:$A,BKE!$B:$B,'nguyen vat lieu kho'!Y$3)</f>
        <v>0</v>
      </c>
      <c r="Z164" s="186">
        <f>SUMIFS(BKE!$F:$F,BKE!$C:$C,'nguyen vat lieu kho'!$A:$A,BKE!$B:$B,'nguyen vat lieu kho'!Z$3)</f>
        <v>0</v>
      </c>
      <c r="AA164" s="186">
        <f>SUMIFS(BKE!$F:$F,BKE!$C:$C,'nguyen vat lieu kho'!$A:$A,BKE!$B:$B,'nguyen vat lieu kho'!AA$3)</f>
        <v>1</v>
      </c>
      <c r="AB164" s="186">
        <f>SUMIFS(BKE!$F:$F,BKE!$C:$C,'nguyen vat lieu kho'!$A:$A,BKE!$B:$B,'nguyen vat lieu kho'!AB$3)</f>
        <v>0</v>
      </c>
      <c r="AC164" s="186">
        <f>SUMIFS(BKE!$F:$F,BKE!$C:$C,'nguyen vat lieu kho'!$A:$A,BKE!$B:$B,'nguyen vat lieu kho'!AC$3)</f>
        <v>0</v>
      </c>
      <c r="AD164" s="186">
        <f>SUMIFS(BKE!$F:$F,BKE!$C:$C,'nguyen vat lieu kho'!$A:$A,BKE!$B:$B,'nguyen vat lieu kho'!AD$3)</f>
        <v>0</v>
      </c>
      <c r="AE164" s="186">
        <f>SUMIFS(BKE!$F:$F,BKE!$C:$C,'nguyen vat lieu kho'!$A:$A,BKE!$B:$B,'nguyen vat lieu kho'!AE$3)</f>
        <v>0</v>
      </c>
      <c r="AF164" s="186">
        <f>SUMIFS(BKE!$F:$F,BKE!$C:$C,'nguyen vat lieu kho'!$A:$A,BKE!$B:$B,'nguyen vat lieu kho'!AF$3)</f>
        <v>0</v>
      </c>
      <c r="AG164" s="186">
        <f>SUMIFS(BKE!$F:$F,BKE!$C:$C,'nguyen vat lieu kho'!$A:$A,BKE!$B:$B,'nguyen vat lieu kho'!AG$3)</f>
        <v>0</v>
      </c>
      <c r="AH164" s="186">
        <f>SUMIFS(BKE!$F:$F,BKE!$C:$C,'nguyen vat lieu kho'!$A:$A,BKE!$B:$B,'nguyen vat lieu kho'!AH$3)</f>
        <v>0</v>
      </c>
      <c r="AI164" s="186">
        <f>SUMIFS(BKE!$F:$F,BKE!$C:$C,'nguyen vat lieu kho'!$A:$A,BKE!$B:$B,'nguyen vat lieu kho'!AI$3)</f>
        <v>0</v>
      </c>
      <c r="AJ164" s="186">
        <f>SUMIFS(BKE!$F:$F,BKE!$C:$C,'nguyen vat lieu kho'!$A:$A,BKE!$B:$B,'nguyen vat lieu kho'!AJ$3)</f>
        <v>0</v>
      </c>
      <c r="AK164" s="186">
        <f>SUMIFS(BKE!$F:$F,BKE!$C:$C,'nguyen vat lieu kho'!$A:$A,BKE!$B:$B,'nguyen vat lieu kho'!AK$3)</f>
        <v>0</v>
      </c>
      <c r="AL164" s="186">
        <f>SUMIFS(BKE!$F:$F,BKE!$C:$C,'nguyen vat lieu kho'!$A:$A,BKE!$B:$B,'nguyen vat lieu kho'!AL$3)</f>
        <v>0</v>
      </c>
      <c r="AM164" s="186">
        <f>SUMIFS(BKE!$F:$F,BKE!$C:$C,'nguyen vat lieu kho'!$A:$A,BKE!$B:$B,'nguyen vat lieu kho'!AM$3)</f>
        <v>0</v>
      </c>
      <c r="AN164" s="186">
        <f>SUMIFS(BKE!$F:$F,BKE!$C:$C,'nguyen vat lieu kho'!$A:$A,BKE!$B:$B,'nguyen vat lieu kho'!AN$3)</f>
        <v>0</v>
      </c>
      <c r="AO164" s="186">
        <f>SUMIFS(BKE!$F:$F,BKE!$C:$C,'nguyen vat lieu kho'!$A:$A,BKE!$B:$B,'nguyen vat lieu kho'!AO$3)</f>
        <v>0</v>
      </c>
      <c r="AP164" s="186">
        <f>SUMIFS(BKE!$F:$F,BKE!$C:$C,'nguyen vat lieu kho'!$A:$A,BKE!$B:$B,'nguyen vat lieu kho'!AP$3)</f>
        <v>0</v>
      </c>
      <c r="AQ164" s="186">
        <f>SUMIFS(BKE!$F:$F,BKE!$C:$C,'nguyen vat lieu kho'!$A:$A,BKE!$B:$B,'nguyen vat lieu kho'!AQ$3)</f>
        <v>0</v>
      </c>
    </row>
    <row r="165" spans="1:43" s="120" customFormat="1" ht="25.5" customHeight="1">
      <c r="A165" s="6" t="s">
        <v>248</v>
      </c>
      <c r="B165" s="136" t="s">
        <v>249</v>
      </c>
      <c r="C165" s="137" t="s">
        <v>27</v>
      </c>
      <c r="D165" s="125"/>
      <c r="E165" s="130">
        <v>0</v>
      </c>
      <c r="F165" s="126">
        <f t="shared" si="21"/>
        <v>0</v>
      </c>
      <c r="G165" s="127">
        <f t="shared" si="23"/>
        <v>0</v>
      </c>
      <c r="H165" s="128">
        <f t="shared" si="22"/>
        <v>0</v>
      </c>
      <c r="I165" s="129">
        <f t="shared" si="19"/>
        <v>0</v>
      </c>
      <c r="J165" s="129">
        <f t="shared" si="19"/>
        <v>0</v>
      </c>
      <c r="K165" s="130"/>
      <c r="L165" s="124">
        <f t="shared" si="20"/>
        <v>0</v>
      </c>
      <c r="M165" s="186">
        <f>SUMIFS(BKE!$F:$F,BKE!$C:$C,'nguyen vat lieu kho'!$A:$A,BKE!$B:$B,'nguyen vat lieu kho'!M$3)</f>
        <v>0</v>
      </c>
      <c r="N165" s="186">
        <f>SUMIFS(BKE!$F:$F,BKE!$C:$C,'nguyen vat lieu kho'!$A:$A,BKE!$B:$B,'nguyen vat lieu kho'!N$3)</f>
        <v>0</v>
      </c>
      <c r="O165" s="186">
        <f>SUMIFS(BKE!$F:$F,BKE!$C:$C,'nguyen vat lieu kho'!$A:$A,BKE!$B:$B,'nguyen vat lieu kho'!O$3)</f>
        <v>0</v>
      </c>
      <c r="P165" s="186">
        <f>SUMIFS(BKE!$F:$F,BKE!$C:$C,'nguyen vat lieu kho'!$A:$A,BKE!$B:$B,'nguyen vat lieu kho'!P$3)</f>
        <v>0</v>
      </c>
      <c r="Q165" s="186">
        <f>SUMIFS(BKE!$F:$F,BKE!$C:$C,'nguyen vat lieu kho'!$A:$A,BKE!$B:$B,'nguyen vat lieu kho'!Q$3)</f>
        <v>0</v>
      </c>
      <c r="R165" s="186">
        <f>SUMIFS(BKE!$F:$F,BKE!$C:$C,'nguyen vat lieu kho'!$A:$A,BKE!$B:$B,'nguyen vat lieu kho'!R$3)</f>
        <v>0</v>
      </c>
      <c r="S165" s="186">
        <f>SUMIFS(BKE!$F:$F,BKE!$C:$C,'nguyen vat lieu kho'!$A:$A,BKE!$B:$B,'nguyen vat lieu kho'!S$3)</f>
        <v>0</v>
      </c>
      <c r="T165" s="186">
        <f>SUMIFS(BKE!$F:$F,BKE!$C:$C,'nguyen vat lieu kho'!$A:$A,BKE!$B:$B,'nguyen vat lieu kho'!T$3)</f>
        <v>0</v>
      </c>
      <c r="U165" s="186">
        <f>SUMIFS(BKE!$F:$F,BKE!$C:$C,'nguyen vat lieu kho'!$A:$A,BKE!$B:$B,'nguyen vat lieu kho'!U$3)</f>
        <v>0</v>
      </c>
      <c r="V165" s="186">
        <f>SUMIFS(BKE!$F:$F,BKE!$C:$C,'nguyen vat lieu kho'!$A:$A,BKE!$B:$B,'nguyen vat lieu kho'!V$3)</f>
        <v>0</v>
      </c>
      <c r="W165" s="186">
        <f>SUMIFS(BKE!$F:$F,BKE!$C:$C,'nguyen vat lieu kho'!$A:$A,BKE!$B:$B,'nguyen vat lieu kho'!W$3)</f>
        <v>0</v>
      </c>
      <c r="X165" s="186">
        <f>SUMIFS(BKE!$F:$F,BKE!$C:$C,'nguyen vat lieu kho'!$A:$A,BKE!$B:$B,'nguyen vat lieu kho'!X$3)</f>
        <v>0</v>
      </c>
      <c r="Y165" s="186">
        <f>SUMIFS(BKE!$F:$F,BKE!$C:$C,'nguyen vat lieu kho'!$A:$A,BKE!$B:$B,'nguyen vat lieu kho'!Y$3)</f>
        <v>0</v>
      </c>
      <c r="Z165" s="186">
        <f>SUMIFS(BKE!$F:$F,BKE!$C:$C,'nguyen vat lieu kho'!$A:$A,BKE!$B:$B,'nguyen vat lieu kho'!Z$3)</f>
        <v>0</v>
      </c>
      <c r="AA165" s="186">
        <f>SUMIFS(BKE!$F:$F,BKE!$C:$C,'nguyen vat lieu kho'!$A:$A,BKE!$B:$B,'nguyen vat lieu kho'!AA$3)</f>
        <v>0</v>
      </c>
      <c r="AB165" s="186">
        <f>SUMIFS(BKE!$F:$F,BKE!$C:$C,'nguyen vat lieu kho'!$A:$A,BKE!$B:$B,'nguyen vat lieu kho'!AB$3)</f>
        <v>0</v>
      </c>
      <c r="AC165" s="186">
        <f>SUMIFS(BKE!$F:$F,BKE!$C:$C,'nguyen vat lieu kho'!$A:$A,BKE!$B:$B,'nguyen vat lieu kho'!AC$3)</f>
        <v>0</v>
      </c>
      <c r="AD165" s="186">
        <f>SUMIFS(BKE!$F:$F,BKE!$C:$C,'nguyen vat lieu kho'!$A:$A,BKE!$B:$B,'nguyen vat lieu kho'!AD$3)</f>
        <v>0</v>
      </c>
      <c r="AE165" s="186">
        <f>SUMIFS(BKE!$F:$F,BKE!$C:$C,'nguyen vat lieu kho'!$A:$A,BKE!$B:$B,'nguyen vat lieu kho'!AE$3)</f>
        <v>0</v>
      </c>
      <c r="AF165" s="186">
        <f>SUMIFS(BKE!$F:$F,BKE!$C:$C,'nguyen vat lieu kho'!$A:$A,BKE!$B:$B,'nguyen vat lieu kho'!AF$3)</f>
        <v>0</v>
      </c>
      <c r="AG165" s="186">
        <f>SUMIFS(BKE!$F:$F,BKE!$C:$C,'nguyen vat lieu kho'!$A:$A,BKE!$B:$B,'nguyen vat lieu kho'!AG$3)</f>
        <v>0</v>
      </c>
      <c r="AH165" s="186">
        <f>SUMIFS(BKE!$F:$F,BKE!$C:$C,'nguyen vat lieu kho'!$A:$A,BKE!$B:$B,'nguyen vat lieu kho'!AH$3)</f>
        <v>0</v>
      </c>
      <c r="AI165" s="186">
        <f>SUMIFS(BKE!$F:$F,BKE!$C:$C,'nguyen vat lieu kho'!$A:$A,BKE!$B:$B,'nguyen vat lieu kho'!AI$3)</f>
        <v>0</v>
      </c>
      <c r="AJ165" s="186">
        <f>SUMIFS(BKE!$F:$F,BKE!$C:$C,'nguyen vat lieu kho'!$A:$A,BKE!$B:$B,'nguyen vat lieu kho'!AJ$3)</f>
        <v>0</v>
      </c>
      <c r="AK165" s="186">
        <f>SUMIFS(BKE!$F:$F,BKE!$C:$C,'nguyen vat lieu kho'!$A:$A,BKE!$B:$B,'nguyen vat lieu kho'!AK$3)</f>
        <v>0</v>
      </c>
      <c r="AL165" s="186">
        <f>SUMIFS(BKE!$F:$F,BKE!$C:$C,'nguyen vat lieu kho'!$A:$A,BKE!$B:$B,'nguyen vat lieu kho'!AL$3)</f>
        <v>0</v>
      </c>
      <c r="AM165" s="186">
        <f>SUMIFS(BKE!$F:$F,BKE!$C:$C,'nguyen vat lieu kho'!$A:$A,BKE!$B:$B,'nguyen vat lieu kho'!AM$3)</f>
        <v>0</v>
      </c>
      <c r="AN165" s="186">
        <f>SUMIFS(BKE!$F:$F,BKE!$C:$C,'nguyen vat lieu kho'!$A:$A,BKE!$B:$B,'nguyen vat lieu kho'!AN$3)</f>
        <v>0</v>
      </c>
      <c r="AO165" s="186">
        <f>SUMIFS(BKE!$F:$F,BKE!$C:$C,'nguyen vat lieu kho'!$A:$A,BKE!$B:$B,'nguyen vat lieu kho'!AO$3)</f>
        <v>0</v>
      </c>
      <c r="AP165" s="186">
        <f>SUMIFS(BKE!$F:$F,BKE!$C:$C,'nguyen vat lieu kho'!$A:$A,BKE!$B:$B,'nguyen vat lieu kho'!AP$3)</f>
        <v>0</v>
      </c>
      <c r="AQ165" s="186">
        <f>SUMIFS(BKE!$F:$F,BKE!$C:$C,'nguyen vat lieu kho'!$A:$A,BKE!$B:$B,'nguyen vat lieu kho'!AQ$3)</f>
        <v>0</v>
      </c>
    </row>
    <row r="166" spans="1:43" s="120" customFormat="1" ht="25.5" customHeight="1">
      <c r="A166" s="6" t="s">
        <v>250</v>
      </c>
      <c r="B166" s="136" t="s">
        <v>251</v>
      </c>
      <c r="C166" s="137" t="s">
        <v>27</v>
      </c>
      <c r="D166" s="125"/>
      <c r="E166" s="130">
        <v>150</v>
      </c>
      <c r="F166" s="126">
        <f t="shared" si="21"/>
        <v>0</v>
      </c>
      <c r="G166" s="127">
        <f t="shared" si="23"/>
        <v>0</v>
      </c>
      <c r="H166" s="128">
        <f t="shared" si="22"/>
        <v>0</v>
      </c>
      <c r="I166" s="129">
        <f t="shared" si="19"/>
        <v>15</v>
      </c>
      <c r="J166" s="129">
        <f t="shared" si="19"/>
        <v>0</v>
      </c>
      <c r="K166" s="130">
        <v>135</v>
      </c>
      <c r="L166" s="124">
        <f t="shared" si="20"/>
        <v>0</v>
      </c>
      <c r="M166" s="186">
        <f>SUMIFS(BKE!$F:$F,BKE!$C:$C,'nguyen vat lieu kho'!$A:$A,BKE!$B:$B,'nguyen vat lieu kho'!M$3)</f>
        <v>0</v>
      </c>
      <c r="N166" s="186">
        <f>SUMIFS(BKE!$F:$F,BKE!$C:$C,'nguyen vat lieu kho'!$A:$A,BKE!$B:$B,'nguyen vat lieu kho'!N$3)</f>
        <v>0</v>
      </c>
      <c r="O166" s="186">
        <f>SUMIFS(BKE!$F:$F,BKE!$C:$C,'nguyen vat lieu kho'!$A:$A,BKE!$B:$B,'nguyen vat lieu kho'!O$3)</f>
        <v>0</v>
      </c>
      <c r="P166" s="186">
        <f>SUMIFS(BKE!$F:$F,BKE!$C:$C,'nguyen vat lieu kho'!$A:$A,BKE!$B:$B,'nguyen vat lieu kho'!P$3)</f>
        <v>0</v>
      </c>
      <c r="Q166" s="186">
        <f>SUMIFS(BKE!$F:$F,BKE!$C:$C,'nguyen vat lieu kho'!$A:$A,BKE!$B:$B,'nguyen vat lieu kho'!Q$3)</f>
        <v>0</v>
      </c>
      <c r="R166" s="186">
        <f>SUMIFS(BKE!$F:$F,BKE!$C:$C,'nguyen vat lieu kho'!$A:$A,BKE!$B:$B,'nguyen vat lieu kho'!R$3)</f>
        <v>0</v>
      </c>
      <c r="S166" s="186">
        <f>SUMIFS(BKE!$F:$F,BKE!$C:$C,'nguyen vat lieu kho'!$A:$A,BKE!$B:$B,'nguyen vat lieu kho'!S$3)</f>
        <v>0</v>
      </c>
      <c r="T166" s="186">
        <f>SUMIFS(BKE!$F:$F,BKE!$C:$C,'nguyen vat lieu kho'!$A:$A,BKE!$B:$B,'nguyen vat lieu kho'!T$3)</f>
        <v>0</v>
      </c>
      <c r="U166" s="186">
        <f>SUMIFS(BKE!$F:$F,BKE!$C:$C,'nguyen vat lieu kho'!$A:$A,BKE!$B:$B,'nguyen vat lieu kho'!U$3)</f>
        <v>0</v>
      </c>
      <c r="V166" s="186">
        <f>SUMIFS(BKE!$F:$F,BKE!$C:$C,'nguyen vat lieu kho'!$A:$A,BKE!$B:$B,'nguyen vat lieu kho'!V$3)</f>
        <v>0</v>
      </c>
      <c r="W166" s="186">
        <f>SUMIFS(BKE!$F:$F,BKE!$C:$C,'nguyen vat lieu kho'!$A:$A,BKE!$B:$B,'nguyen vat lieu kho'!W$3)</f>
        <v>0</v>
      </c>
      <c r="X166" s="186">
        <f>SUMIFS(BKE!$F:$F,BKE!$C:$C,'nguyen vat lieu kho'!$A:$A,BKE!$B:$B,'nguyen vat lieu kho'!X$3)</f>
        <v>0</v>
      </c>
      <c r="Y166" s="186">
        <f>SUMIFS(BKE!$F:$F,BKE!$C:$C,'nguyen vat lieu kho'!$A:$A,BKE!$B:$B,'nguyen vat lieu kho'!Y$3)</f>
        <v>0</v>
      </c>
      <c r="Z166" s="186">
        <f>SUMIFS(BKE!$F:$F,BKE!$C:$C,'nguyen vat lieu kho'!$A:$A,BKE!$B:$B,'nguyen vat lieu kho'!Z$3)</f>
        <v>0</v>
      </c>
      <c r="AA166" s="186">
        <f>SUMIFS(BKE!$F:$F,BKE!$C:$C,'nguyen vat lieu kho'!$A:$A,BKE!$B:$B,'nguyen vat lieu kho'!AA$3)</f>
        <v>0</v>
      </c>
      <c r="AB166" s="186">
        <f>SUMIFS(BKE!$F:$F,BKE!$C:$C,'nguyen vat lieu kho'!$A:$A,BKE!$B:$B,'nguyen vat lieu kho'!AB$3)</f>
        <v>0</v>
      </c>
      <c r="AC166" s="186">
        <f>SUMIFS(BKE!$F:$F,BKE!$C:$C,'nguyen vat lieu kho'!$A:$A,BKE!$B:$B,'nguyen vat lieu kho'!AC$3)</f>
        <v>0</v>
      </c>
      <c r="AD166" s="186">
        <f>SUMIFS(BKE!$F:$F,BKE!$C:$C,'nguyen vat lieu kho'!$A:$A,BKE!$B:$B,'nguyen vat lieu kho'!AD$3)</f>
        <v>0</v>
      </c>
      <c r="AE166" s="186">
        <f>SUMIFS(BKE!$F:$F,BKE!$C:$C,'nguyen vat lieu kho'!$A:$A,BKE!$B:$B,'nguyen vat lieu kho'!AE$3)</f>
        <v>0</v>
      </c>
      <c r="AF166" s="186">
        <f>SUMIFS(BKE!$F:$F,BKE!$C:$C,'nguyen vat lieu kho'!$A:$A,BKE!$B:$B,'nguyen vat lieu kho'!AF$3)</f>
        <v>0</v>
      </c>
      <c r="AG166" s="186">
        <f>SUMIFS(BKE!$F:$F,BKE!$C:$C,'nguyen vat lieu kho'!$A:$A,BKE!$B:$B,'nguyen vat lieu kho'!AG$3)</f>
        <v>0</v>
      </c>
      <c r="AH166" s="186">
        <f>SUMIFS(BKE!$F:$F,BKE!$C:$C,'nguyen vat lieu kho'!$A:$A,BKE!$B:$B,'nguyen vat lieu kho'!AH$3)</f>
        <v>0</v>
      </c>
      <c r="AI166" s="186">
        <f>SUMIFS(BKE!$F:$F,BKE!$C:$C,'nguyen vat lieu kho'!$A:$A,BKE!$B:$B,'nguyen vat lieu kho'!AI$3)</f>
        <v>0</v>
      </c>
      <c r="AJ166" s="186">
        <f>SUMIFS(BKE!$F:$F,BKE!$C:$C,'nguyen vat lieu kho'!$A:$A,BKE!$B:$B,'nguyen vat lieu kho'!AJ$3)</f>
        <v>0</v>
      </c>
      <c r="AK166" s="186">
        <f>SUMIFS(BKE!$F:$F,BKE!$C:$C,'nguyen vat lieu kho'!$A:$A,BKE!$B:$B,'nguyen vat lieu kho'!AK$3)</f>
        <v>0</v>
      </c>
      <c r="AL166" s="186">
        <f>SUMIFS(BKE!$F:$F,BKE!$C:$C,'nguyen vat lieu kho'!$A:$A,BKE!$B:$B,'nguyen vat lieu kho'!AL$3)</f>
        <v>0</v>
      </c>
      <c r="AM166" s="186">
        <f>SUMIFS(BKE!$F:$F,BKE!$C:$C,'nguyen vat lieu kho'!$A:$A,BKE!$B:$B,'nguyen vat lieu kho'!AM$3)</f>
        <v>0</v>
      </c>
      <c r="AN166" s="186">
        <f>SUMIFS(BKE!$F:$F,BKE!$C:$C,'nguyen vat lieu kho'!$A:$A,BKE!$B:$B,'nguyen vat lieu kho'!AN$3)</f>
        <v>0</v>
      </c>
      <c r="AO166" s="186">
        <f>SUMIFS(BKE!$F:$F,BKE!$C:$C,'nguyen vat lieu kho'!$A:$A,BKE!$B:$B,'nguyen vat lieu kho'!AO$3)</f>
        <v>0</v>
      </c>
      <c r="AP166" s="186">
        <f>SUMIFS(BKE!$F:$F,BKE!$C:$C,'nguyen vat lieu kho'!$A:$A,BKE!$B:$B,'nguyen vat lieu kho'!AP$3)</f>
        <v>0</v>
      </c>
      <c r="AQ166" s="186">
        <f>SUMIFS(BKE!$F:$F,BKE!$C:$C,'nguyen vat lieu kho'!$A:$A,BKE!$B:$B,'nguyen vat lieu kho'!AQ$3)</f>
        <v>0</v>
      </c>
    </row>
    <row r="167" spans="1:43" s="120" customFormat="1" ht="25.5" customHeight="1">
      <c r="A167" s="9" t="s">
        <v>381</v>
      </c>
      <c r="B167" s="9" t="s">
        <v>382</v>
      </c>
      <c r="C167" s="9" t="s">
        <v>27</v>
      </c>
      <c r="D167" s="125"/>
      <c r="E167" s="130">
        <v>0</v>
      </c>
      <c r="F167" s="126">
        <f t="shared" si="21"/>
        <v>0</v>
      </c>
      <c r="G167" s="127">
        <f t="shared" si="23"/>
        <v>0</v>
      </c>
      <c r="H167" s="128">
        <f t="shared" si="22"/>
        <v>0</v>
      </c>
      <c r="I167" s="129">
        <f t="shared" si="19"/>
        <v>0</v>
      </c>
      <c r="J167" s="129">
        <f t="shared" si="19"/>
        <v>0</v>
      </c>
      <c r="K167" s="130"/>
      <c r="L167" s="124">
        <f t="shared" si="20"/>
        <v>0</v>
      </c>
      <c r="M167" s="186">
        <f>SUMIFS(BKE!$F:$F,BKE!$C:$C,'nguyen vat lieu kho'!$A:$A,BKE!$B:$B,'nguyen vat lieu kho'!M$3)</f>
        <v>0</v>
      </c>
      <c r="N167" s="186">
        <f>SUMIFS(BKE!$F:$F,BKE!$C:$C,'nguyen vat lieu kho'!$A:$A,BKE!$B:$B,'nguyen vat lieu kho'!N$3)</f>
        <v>0</v>
      </c>
      <c r="O167" s="186">
        <f>SUMIFS(BKE!$F:$F,BKE!$C:$C,'nguyen vat lieu kho'!$A:$A,BKE!$B:$B,'nguyen vat lieu kho'!O$3)</f>
        <v>0</v>
      </c>
      <c r="P167" s="186">
        <f>SUMIFS(BKE!$F:$F,BKE!$C:$C,'nguyen vat lieu kho'!$A:$A,BKE!$B:$B,'nguyen vat lieu kho'!P$3)</f>
        <v>0</v>
      </c>
      <c r="Q167" s="186">
        <f>SUMIFS(BKE!$F:$F,BKE!$C:$C,'nguyen vat lieu kho'!$A:$A,BKE!$B:$B,'nguyen vat lieu kho'!Q$3)</f>
        <v>0</v>
      </c>
      <c r="R167" s="186">
        <f>SUMIFS(BKE!$F:$F,BKE!$C:$C,'nguyen vat lieu kho'!$A:$A,BKE!$B:$B,'nguyen vat lieu kho'!R$3)</f>
        <v>0</v>
      </c>
      <c r="S167" s="186">
        <f>SUMIFS(BKE!$F:$F,BKE!$C:$C,'nguyen vat lieu kho'!$A:$A,BKE!$B:$B,'nguyen vat lieu kho'!S$3)</f>
        <v>0</v>
      </c>
      <c r="T167" s="186">
        <f>SUMIFS(BKE!$F:$F,BKE!$C:$C,'nguyen vat lieu kho'!$A:$A,BKE!$B:$B,'nguyen vat lieu kho'!T$3)</f>
        <v>0</v>
      </c>
      <c r="U167" s="186">
        <f>SUMIFS(BKE!$F:$F,BKE!$C:$C,'nguyen vat lieu kho'!$A:$A,BKE!$B:$B,'nguyen vat lieu kho'!U$3)</f>
        <v>0</v>
      </c>
      <c r="V167" s="186">
        <f>SUMIFS(BKE!$F:$F,BKE!$C:$C,'nguyen vat lieu kho'!$A:$A,BKE!$B:$B,'nguyen vat lieu kho'!V$3)</f>
        <v>0</v>
      </c>
      <c r="W167" s="186">
        <f>SUMIFS(BKE!$F:$F,BKE!$C:$C,'nguyen vat lieu kho'!$A:$A,BKE!$B:$B,'nguyen vat lieu kho'!W$3)</f>
        <v>0</v>
      </c>
      <c r="X167" s="186">
        <f>SUMIFS(BKE!$F:$F,BKE!$C:$C,'nguyen vat lieu kho'!$A:$A,BKE!$B:$B,'nguyen vat lieu kho'!X$3)</f>
        <v>0</v>
      </c>
      <c r="Y167" s="186">
        <f>SUMIFS(BKE!$F:$F,BKE!$C:$C,'nguyen vat lieu kho'!$A:$A,BKE!$B:$B,'nguyen vat lieu kho'!Y$3)</f>
        <v>0</v>
      </c>
      <c r="Z167" s="186">
        <f>SUMIFS(BKE!$F:$F,BKE!$C:$C,'nguyen vat lieu kho'!$A:$A,BKE!$B:$B,'nguyen vat lieu kho'!Z$3)</f>
        <v>0</v>
      </c>
      <c r="AA167" s="186">
        <f>SUMIFS(BKE!$F:$F,BKE!$C:$C,'nguyen vat lieu kho'!$A:$A,BKE!$B:$B,'nguyen vat lieu kho'!AA$3)</f>
        <v>0</v>
      </c>
      <c r="AB167" s="186">
        <f>SUMIFS(BKE!$F:$F,BKE!$C:$C,'nguyen vat lieu kho'!$A:$A,BKE!$B:$B,'nguyen vat lieu kho'!AB$3)</f>
        <v>0</v>
      </c>
      <c r="AC167" s="186">
        <f>SUMIFS(BKE!$F:$F,BKE!$C:$C,'nguyen vat lieu kho'!$A:$A,BKE!$B:$B,'nguyen vat lieu kho'!AC$3)</f>
        <v>0</v>
      </c>
      <c r="AD167" s="186">
        <f>SUMIFS(BKE!$F:$F,BKE!$C:$C,'nguyen vat lieu kho'!$A:$A,BKE!$B:$B,'nguyen vat lieu kho'!AD$3)</f>
        <v>0</v>
      </c>
      <c r="AE167" s="186">
        <f>SUMIFS(BKE!$F:$F,BKE!$C:$C,'nguyen vat lieu kho'!$A:$A,BKE!$B:$B,'nguyen vat lieu kho'!AE$3)</f>
        <v>0</v>
      </c>
      <c r="AF167" s="186">
        <f>SUMIFS(BKE!$F:$F,BKE!$C:$C,'nguyen vat lieu kho'!$A:$A,BKE!$B:$B,'nguyen vat lieu kho'!AF$3)</f>
        <v>0</v>
      </c>
      <c r="AG167" s="186">
        <f>SUMIFS(BKE!$F:$F,BKE!$C:$C,'nguyen vat lieu kho'!$A:$A,BKE!$B:$B,'nguyen vat lieu kho'!AG$3)</f>
        <v>0</v>
      </c>
      <c r="AH167" s="186">
        <f>SUMIFS(BKE!$F:$F,BKE!$C:$C,'nguyen vat lieu kho'!$A:$A,BKE!$B:$B,'nguyen vat lieu kho'!AH$3)</f>
        <v>0</v>
      </c>
      <c r="AI167" s="186">
        <f>SUMIFS(BKE!$F:$F,BKE!$C:$C,'nguyen vat lieu kho'!$A:$A,BKE!$B:$B,'nguyen vat lieu kho'!AI$3)</f>
        <v>0</v>
      </c>
      <c r="AJ167" s="186">
        <f>SUMIFS(BKE!$F:$F,BKE!$C:$C,'nguyen vat lieu kho'!$A:$A,BKE!$B:$B,'nguyen vat lieu kho'!AJ$3)</f>
        <v>0</v>
      </c>
      <c r="AK167" s="186">
        <f>SUMIFS(BKE!$F:$F,BKE!$C:$C,'nguyen vat lieu kho'!$A:$A,BKE!$B:$B,'nguyen vat lieu kho'!AK$3)</f>
        <v>0</v>
      </c>
      <c r="AL167" s="186">
        <f>SUMIFS(BKE!$F:$F,BKE!$C:$C,'nguyen vat lieu kho'!$A:$A,BKE!$B:$B,'nguyen vat lieu kho'!AL$3)</f>
        <v>0</v>
      </c>
      <c r="AM167" s="186">
        <f>SUMIFS(BKE!$F:$F,BKE!$C:$C,'nguyen vat lieu kho'!$A:$A,BKE!$B:$B,'nguyen vat lieu kho'!AM$3)</f>
        <v>0</v>
      </c>
      <c r="AN167" s="186">
        <f>SUMIFS(BKE!$F:$F,BKE!$C:$C,'nguyen vat lieu kho'!$A:$A,BKE!$B:$B,'nguyen vat lieu kho'!AN$3)</f>
        <v>0</v>
      </c>
      <c r="AO167" s="186">
        <f>SUMIFS(BKE!$F:$F,BKE!$C:$C,'nguyen vat lieu kho'!$A:$A,BKE!$B:$B,'nguyen vat lieu kho'!AO$3)</f>
        <v>0</v>
      </c>
      <c r="AP167" s="186">
        <f>SUMIFS(BKE!$F:$F,BKE!$C:$C,'nguyen vat lieu kho'!$A:$A,BKE!$B:$B,'nguyen vat lieu kho'!AP$3)</f>
        <v>0</v>
      </c>
      <c r="AQ167" s="186">
        <f>SUMIFS(BKE!$F:$F,BKE!$C:$C,'nguyen vat lieu kho'!$A:$A,BKE!$B:$B,'nguyen vat lieu kho'!AQ$3)</f>
        <v>0</v>
      </c>
    </row>
    <row r="168" spans="1:43" s="120" customFormat="1" ht="25.5" customHeight="1">
      <c r="A168" s="6" t="s">
        <v>252</v>
      </c>
      <c r="B168" s="136" t="s">
        <v>253</v>
      </c>
      <c r="C168" s="137" t="s">
        <v>27</v>
      </c>
      <c r="D168" s="125"/>
      <c r="E168" s="130">
        <v>0</v>
      </c>
      <c r="F168" s="126">
        <f t="shared" si="21"/>
        <v>0</v>
      </c>
      <c r="G168" s="127">
        <f t="shared" si="23"/>
        <v>0</v>
      </c>
      <c r="H168" s="128">
        <f t="shared" si="22"/>
        <v>0</v>
      </c>
      <c r="I168" s="129">
        <f t="shared" si="19"/>
        <v>0</v>
      </c>
      <c r="J168" s="129">
        <f t="shared" si="19"/>
        <v>0</v>
      </c>
      <c r="K168" s="130"/>
      <c r="L168" s="124">
        <f t="shared" si="20"/>
        <v>0</v>
      </c>
      <c r="M168" s="186">
        <f>SUMIFS(BKE!$F:$F,BKE!$C:$C,'nguyen vat lieu kho'!$A:$A,BKE!$B:$B,'nguyen vat lieu kho'!M$3)</f>
        <v>0</v>
      </c>
      <c r="N168" s="186">
        <f>SUMIFS(BKE!$F:$F,BKE!$C:$C,'nguyen vat lieu kho'!$A:$A,BKE!$B:$B,'nguyen vat lieu kho'!N$3)</f>
        <v>0</v>
      </c>
      <c r="O168" s="186">
        <f>SUMIFS(BKE!$F:$F,BKE!$C:$C,'nguyen vat lieu kho'!$A:$A,BKE!$B:$B,'nguyen vat lieu kho'!O$3)</f>
        <v>0</v>
      </c>
      <c r="P168" s="186">
        <f>SUMIFS(BKE!$F:$F,BKE!$C:$C,'nguyen vat lieu kho'!$A:$A,BKE!$B:$B,'nguyen vat lieu kho'!P$3)</f>
        <v>0</v>
      </c>
      <c r="Q168" s="186">
        <f>SUMIFS(BKE!$F:$F,BKE!$C:$C,'nguyen vat lieu kho'!$A:$A,BKE!$B:$B,'nguyen vat lieu kho'!Q$3)</f>
        <v>0</v>
      </c>
      <c r="R168" s="186">
        <f>SUMIFS(BKE!$F:$F,BKE!$C:$C,'nguyen vat lieu kho'!$A:$A,BKE!$B:$B,'nguyen vat lieu kho'!R$3)</f>
        <v>0</v>
      </c>
      <c r="S168" s="186">
        <f>SUMIFS(BKE!$F:$F,BKE!$C:$C,'nguyen vat lieu kho'!$A:$A,BKE!$B:$B,'nguyen vat lieu kho'!S$3)</f>
        <v>0</v>
      </c>
      <c r="T168" s="186">
        <f>SUMIFS(BKE!$F:$F,BKE!$C:$C,'nguyen vat lieu kho'!$A:$A,BKE!$B:$B,'nguyen vat lieu kho'!T$3)</f>
        <v>0</v>
      </c>
      <c r="U168" s="186">
        <f>SUMIFS(BKE!$F:$F,BKE!$C:$C,'nguyen vat lieu kho'!$A:$A,BKE!$B:$B,'nguyen vat lieu kho'!U$3)</f>
        <v>0</v>
      </c>
      <c r="V168" s="186">
        <f>SUMIFS(BKE!$F:$F,BKE!$C:$C,'nguyen vat lieu kho'!$A:$A,BKE!$B:$B,'nguyen vat lieu kho'!V$3)</f>
        <v>0</v>
      </c>
      <c r="W168" s="186">
        <f>SUMIFS(BKE!$F:$F,BKE!$C:$C,'nguyen vat lieu kho'!$A:$A,BKE!$B:$B,'nguyen vat lieu kho'!W$3)</f>
        <v>0</v>
      </c>
      <c r="X168" s="186">
        <f>SUMIFS(BKE!$F:$F,BKE!$C:$C,'nguyen vat lieu kho'!$A:$A,BKE!$B:$B,'nguyen vat lieu kho'!X$3)</f>
        <v>0</v>
      </c>
      <c r="Y168" s="186">
        <f>SUMIFS(BKE!$F:$F,BKE!$C:$C,'nguyen vat lieu kho'!$A:$A,BKE!$B:$B,'nguyen vat lieu kho'!Y$3)</f>
        <v>0</v>
      </c>
      <c r="Z168" s="186">
        <f>SUMIFS(BKE!$F:$F,BKE!$C:$C,'nguyen vat lieu kho'!$A:$A,BKE!$B:$B,'nguyen vat lieu kho'!Z$3)</f>
        <v>0</v>
      </c>
      <c r="AA168" s="186">
        <f>SUMIFS(BKE!$F:$F,BKE!$C:$C,'nguyen vat lieu kho'!$A:$A,BKE!$B:$B,'nguyen vat lieu kho'!AA$3)</f>
        <v>0</v>
      </c>
      <c r="AB168" s="186">
        <f>SUMIFS(BKE!$F:$F,BKE!$C:$C,'nguyen vat lieu kho'!$A:$A,BKE!$B:$B,'nguyen vat lieu kho'!AB$3)</f>
        <v>0</v>
      </c>
      <c r="AC168" s="186">
        <f>SUMIFS(BKE!$F:$F,BKE!$C:$C,'nguyen vat lieu kho'!$A:$A,BKE!$B:$B,'nguyen vat lieu kho'!AC$3)</f>
        <v>0</v>
      </c>
      <c r="AD168" s="186">
        <f>SUMIFS(BKE!$F:$F,BKE!$C:$C,'nguyen vat lieu kho'!$A:$A,BKE!$B:$B,'nguyen vat lieu kho'!AD$3)</f>
        <v>0</v>
      </c>
      <c r="AE168" s="186">
        <f>SUMIFS(BKE!$F:$F,BKE!$C:$C,'nguyen vat lieu kho'!$A:$A,BKE!$B:$B,'nguyen vat lieu kho'!AE$3)</f>
        <v>0</v>
      </c>
      <c r="AF168" s="186">
        <f>SUMIFS(BKE!$F:$F,BKE!$C:$C,'nguyen vat lieu kho'!$A:$A,BKE!$B:$B,'nguyen vat lieu kho'!AF$3)</f>
        <v>0</v>
      </c>
      <c r="AG168" s="186">
        <f>SUMIFS(BKE!$F:$F,BKE!$C:$C,'nguyen vat lieu kho'!$A:$A,BKE!$B:$B,'nguyen vat lieu kho'!AG$3)</f>
        <v>0</v>
      </c>
      <c r="AH168" s="186">
        <f>SUMIFS(BKE!$F:$F,BKE!$C:$C,'nguyen vat lieu kho'!$A:$A,BKE!$B:$B,'nguyen vat lieu kho'!AH$3)</f>
        <v>0</v>
      </c>
      <c r="AI168" s="186">
        <f>SUMIFS(BKE!$F:$F,BKE!$C:$C,'nguyen vat lieu kho'!$A:$A,BKE!$B:$B,'nguyen vat lieu kho'!AI$3)</f>
        <v>0</v>
      </c>
      <c r="AJ168" s="186">
        <f>SUMIFS(BKE!$F:$F,BKE!$C:$C,'nguyen vat lieu kho'!$A:$A,BKE!$B:$B,'nguyen vat lieu kho'!AJ$3)</f>
        <v>0</v>
      </c>
      <c r="AK168" s="186">
        <f>SUMIFS(BKE!$F:$F,BKE!$C:$C,'nguyen vat lieu kho'!$A:$A,BKE!$B:$B,'nguyen vat lieu kho'!AK$3)</f>
        <v>0</v>
      </c>
      <c r="AL168" s="186">
        <f>SUMIFS(BKE!$F:$F,BKE!$C:$C,'nguyen vat lieu kho'!$A:$A,BKE!$B:$B,'nguyen vat lieu kho'!AL$3)</f>
        <v>0</v>
      </c>
      <c r="AM168" s="186">
        <f>SUMIFS(BKE!$F:$F,BKE!$C:$C,'nguyen vat lieu kho'!$A:$A,BKE!$B:$B,'nguyen vat lieu kho'!AM$3)</f>
        <v>0</v>
      </c>
      <c r="AN168" s="186">
        <f>SUMIFS(BKE!$F:$F,BKE!$C:$C,'nguyen vat lieu kho'!$A:$A,BKE!$B:$B,'nguyen vat lieu kho'!AN$3)</f>
        <v>0</v>
      </c>
      <c r="AO168" s="186">
        <f>SUMIFS(BKE!$F:$F,BKE!$C:$C,'nguyen vat lieu kho'!$A:$A,BKE!$B:$B,'nguyen vat lieu kho'!AO$3)</f>
        <v>0</v>
      </c>
      <c r="AP168" s="186">
        <f>SUMIFS(BKE!$F:$F,BKE!$C:$C,'nguyen vat lieu kho'!$A:$A,BKE!$B:$B,'nguyen vat lieu kho'!AP$3)</f>
        <v>0</v>
      </c>
      <c r="AQ168" s="186">
        <f>SUMIFS(BKE!$F:$F,BKE!$C:$C,'nguyen vat lieu kho'!$A:$A,BKE!$B:$B,'nguyen vat lieu kho'!AQ$3)</f>
        <v>0</v>
      </c>
    </row>
    <row r="169" spans="1:43" s="120" customFormat="1" ht="25.5" customHeight="1">
      <c r="A169" s="6" t="s">
        <v>254</v>
      </c>
      <c r="B169" s="136" t="s">
        <v>255</v>
      </c>
      <c r="C169" s="137" t="s">
        <v>27</v>
      </c>
      <c r="D169" s="125"/>
      <c r="E169" s="130">
        <v>0</v>
      </c>
      <c r="F169" s="126">
        <f t="shared" si="21"/>
        <v>0</v>
      </c>
      <c r="G169" s="127">
        <f t="shared" si="23"/>
        <v>0</v>
      </c>
      <c r="H169" s="128">
        <f t="shared" si="22"/>
        <v>0</v>
      </c>
      <c r="I169" s="129">
        <f t="shared" ref="I169:J200" si="24">E169+G169-K169</f>
        <v>0</v>
      </c>
      <c r="J169" s="129">
        <f t="shared" si="24"/>
        <v>0</v>
      </c>
      <c r="K169" s="130"/>
      <c r="L169" s="124">
        <f t="shared" ref="L169:L200" si="25">K169*D169</f>
        <v>0</v>
      </c>
      <c r="M169" s="186">
        <f>SUMIFS(BKE!$F:$F,BKE!$C:$C,'nguyen vat lieu kho'!$A:$A,BKE!$B:$B,'nguyen vat lieu kho'!M$3)</f>
        <v>0</v>
      </c>
      <c r="N169" s="186">
        <f>SUMIFS(BKE!$F:$F,BKE!$C:$C,'nguyen vat lieu kho'!$A:$A,BKE!$B:$B,'nguyen vat lieu kho'!N$3)</f>
        <v>0</v>
      </c>
      <c r="O169" s="186">
        <f>SUMIFS(BKE!$F:$F,BKE!$C:$C,'nguyen vat lieu kho'!$A:$A,BKE!$B:$B,'nguyen vat lieu kho'!O$3)</f>
        <v>0</v>
      </c>
      <c r="P169" s="186">
        <f>SUMIFS(BKE!$F:$F,BKE!$C:$C,'nguyen vat lieu kho'!$A:$A,BKE!$B:$B,'nguyen vat lieu kho'!P$3)</f>
        <v>0</v>
      </c>
      <c r="Q169" s="186">
        <f>SUMIFS(BKE!$F:$F,BKE!$C:$C,'nguyen vat lieu kho'!$A:$A,BKE!$B:$B,'nguyen vat lieu kho'!Q$3)</f>
        <v>0</v>
      </c>
      <c r="R169" s="186">
        <f>SUMIFS(BKE!$F:$F,BKE!$C:$C,'nguyen vat lieu kho'!$A:$A,BKE!$B:$B,'nguyen vat lieu kho'!R$3)</f>
        <v>0</v>
      </c>
      <c r="S169" s="186">
        <f>SUMIFS(BKE!$F:$F,BKE!$C:$C,'nguyen vat lieu kho'!$A:$A,BKE!$B:$B,'nguyen vat lieu kho'!S$3)</f>
        <v>0</v>
      </c>
      <c r="T169" s="186">
        <f>SUMIFS(BKE!$F:$F,BKE!$C:$C,'nguyen vat lieu kho'!$A:$A,BKE!$B:$B,'nguyen vat lieu kho'!T$3)</f>
        <v>0</v>
      </c>
      <c r="U169" s="186">
        <f>SUMIFS(BKE!$F:$F,BKE!$C:$C,'nguyen vat lieu kho'!$A:$A,BKE!$B:$B,'nguyen vat lieu kho'!U$3)</f>
        <v>0</v>
      </c>
      <c r="V169" s="186">
        <f>SUMIFS(BKE!$F:$F,BKE!$C:$C,'nguyen vat lieu kho'!$A:$A,BKE!$B:$B,'nguyen vat lieu kho'!V$3)</f>
        <v>0</v>
      </c>
      <c r="W169" s="186">
        <f>SUMIFS(BKE!$F:$F,BKE!$C:$C,'nguyen vat lieu kho'!$A:$A,BKE!$B:$B,'nguyen vat lieu kho'!W$3)</f>
        <v>0</v>
      </c>
      <c r="X169" s="186">
        <f>SUMIFS(BKE!$F:$F,BKE!$C:$C,'nguyen vat lieu kho'!$A:$A,BKE!$B:$B,'nguyen vat lieu kho'!X$3)</f>
        <v>0</v>
      </c>
      <c r="Y169" s="186">
        <f>SUMIFS(BKE!$F:$F,BKE!$C:$C,'nguyen vat lieu kho'!$A:$A,BKE!$B:$B,'nguyen vat lieu kho'!Y$3)</f>
        <v>0</v>
      </c>
      <c r="Z169" s="186">
        <f>SUMIFS(BKE!$F:$F,BKE!$C:$C,'nguyen vat lieu kho'!$A:$A,BKE!$B:$B,'nguyen vat lieu kho'!Z$3)</f>
        <v>0</v>
      </c>
      <c r="AA169" s="186">
        <f>SUMIFS(BKE!$F:$F,BKE!$C:$C,'nguyen vat lieu kho'!$A:$A,BKE!$B:$B,'nguyen vat lieu kho'!AA$3)</f>
        <v>0</v>
      </c>
      <c r="AB169" s="186">
        <f>SUMIFS(BKE!$F:$F,BKE!$C:$C,'nguyen vat lieu kho'!$A:$A,BKE!$B:$B,'nguyen vat lieu kho'!AB$3)</f>
        <v>0</v>
      </c>
      <c r="AC169" s="186">
        <f>SUMIFS(BKE!$F:$F,BKE!$C:$C,'nguyen vat lieu kho'!$A:$A,BKE!$B:$B,'nguyen vat lieu kho'!AC$3)</f>
        <v>0</v>
      </c>
      <c r="AD169" s="186">
        <f>SUMIFS(BKE!$F:$F,BKE!$C:$C,'nguyen vat lieu kho'!$A:$A,BKE!$B:$B,'nguyen vat lieu kho'!AD$3)</f>
        <v>0</v>
      </c>
      <c r="AE169" s="186">
        <f>SUMIFS(BKE!$F:$F,BKE!$C:$C,'nguyen vat lieu kho'!$A:$A,BKE!$B:$B,'nguyen vat lieu kho'!AE$3)</f>
        <v>0</v>
      </c>
      <c r="AF169" s="186">
        <f>SUMIFS(BKE!$F:$F,BKE!$C:$C,'nguyen vat lieu kho'!$A:$A,BKE!$B:$B,'nguyen vat lieu kho'!AF$3)</f>
        <v>0</v>
      </c>
      <c r="AG169" s="186">
        <f>SUMIFS(BKE!$F:$F,BKE!$C:$C,'nguyen vat lieu kho'!$A:$A,BKE!$B:$B,'nguyen vat lieu kho'!AG$3)</f>
        <v>0</v>
      </c>
      <c r="AH169" s="186">
        <f>SUMIFS(BKE!$F:$F,BKE!$C:$C,'nguyen vat lieu kho'!$A:$A,BKE!$B:$B,'nguyen vat lieu kho'!AH$3)</f>
        <v>0</v>
      </c>
      <c r="AI169" s="186">
        <f>SUMIFS(BKE!$F:$F,BKE!$C:$C,'nguyen vat lieu kho'!$A:$A,BKE!$B:$B,'nguyen vat lieu kho'!AI$3)</f>
        <v>0</v>
      </c>
      <c r="AJ169" s="186">
        <f>SUMIFS(BKE!$F:$F,BKE!$C:$C,'nguyen vat lieu kho'!$A:$A,BKE!$B:$B,'nguyen vat lieu kho'!AJ$3)</f>
        <v>0</v>
      </c>
      <c r="AK169" s="186">
        <f>SUMIFS(BKE!$F:$F,BKE!$C:$C,'nguyen vat lieu kho'!$A:$A,BKE!$B:$B,'nguyen vat lieu kho'!AK$3)</f>
        <v>0</v>
      </c>
      <c r="AL169" s="186">
        <f>SUMIFS(BKE!$F:$F,BKE!$C:$C,'nguyen vat lieu kho'!$A:$A,BKE!$B:$B,'nguyen vat lieu kho'!AL$3)</f>
        <v>0</v>
      </c>
      <c r="AM169" s="186">
        <f>SUMIFS(BKE!$F:$F,BKE!$C:$C,'nguyen vat lieu kho'!$A:$A,BKE!$B:$B,'nguyen vat lieu kho'!AM$3)</f>
        <v>0</v>
      </c>
      <c r="AN169" s="186">
        <f>SUMIFS(BKE!$F:$F,BKE!$C:$C,'nguyen vat lieu kho'!$A:$A,BKE!$B:$B,'nguyen vat lieu kho'!AN$3)</f>
        <v>0</v>
      </c>
      <c r="AO169" s="186">
        <f>SUMIFS(BKE!$F:$F,BKE!$C:$C,'nguyen vat lieu kho'!$A:$A,BKE!$B:$B,'nguyen vat lieu kho'!AO$3)</f>
        <v>0</v>
      </c>
      <c r="AP169" s="186">
        <f>SUMIFS(BKE!$F:$F,BKE!$C:$C,'nguyen vat lieu kho'!$A:$A,BKE!$B:$B,'nguyen vat lieu kho'!AP$3)</f>
        <v>0</v>
      </c>
      <c r="AQ169" s="186">
        <f>SUMIFS(BKE!$F:$F,BKE!$C:$C,'nguyen vat lieu kho'!$A:$A,BKE!$B:$B,'nguyen vat lieu kho'!AQ$3)</f>
        <v>0</v>
      </c>
    </row>
    <row r="170" spans="1:43" s="120" customFormat="1" ht="25.5" customHeight="1">
      <c r="A170" s="6" t="s">
        <v>256</v>
      </c>
      <c r="B170" s="136" t="s">
        <v>257</v>
      </c>
      <c r="C170" s="137" t="s">
        <v>27</v>
      </c>
      <c r="D170" s="125"/>
      <c r="E170" s="130">
        <v>0</v>
      </c>
      <c r="F170" s="126">
        <f t="shared" si="21"/>
        <v>0</v>
      </c>
      <c r="G170" s="127">
        <f t="shared" si="23"/>
        <v>0</v>
      </c>
      <c r="H170" s="128">
        <f t="shared" si="22"/>
        <v>0</v>
      </c>
      <c r="I170" s="129">
        <f t="shared" si="24"/>
        <v>0</v>
      </c>
      <c r="J170" s="129">
        <f t="shared" si="24"/>
        <v>0</v>
      </c>
      <c r="K170" s="130"/>
      <c r="L170" s="124">
        <f t="shared" si="25"/>
        <v>0</v>
      </c>
      <c r="M170" s="186">
        <f>SUMIFS(BKE!$F:$F,BKE!$C:$C,'nguyen vat lieu kho'!$A:$A,BKE!$B:$B,'nguyen vat lieu kho'!M$3)</f>
        <v>0</v>
      </c>
      <c r="N170" s="186">
        <f>SUMIFS(BKE!$F:$F,BKE!$C:$C,'nguyen vat lieu kho'!$A:$A,BKE!$B:$B,'nguyen vat lieu kho'!N$3)</f>
        <v>0</v>
      </c>
      <c r="O170" s="186">
        <f>SUMIFS(BKE!$F:$F,BKE!$C:$C,'nguyen vat lieu kho'!$A:$A,BKE!$B:$B,'nguyen vat lieu kho'!O$3)</f>
        <v>0</v>
      </c>
      <c r="P170" s="186">
        <f>SUMIFS(BKE!$F:$F,BKE!$C:$C,'nguyen vat lieu kho'!$A:$A,BKE!$B:$B,'nguyen vat lieu kho'!P$3)</f>
        <v>0</v>
      </c>
      <c r="Q170" s="186">
        <f>SUMIFS(BKE!$F:$F,BKE!$C:$C,'nguyen vat lieu kho'!$A:$A,BKE!$B:$B,'nguyen vat lieu kho'!Q$3)</f>
        <v>0</v>
      </c>
      <c r="R170" s="186">
        <f>SUMIFS(BKE!$F:$F,BKE!$C:$C,'nguyen vat lieu kho'!$A:$A,BKE!$B:$B,'nguyen vat lieu kho'!R$3)</f>
        <v>0</v>
      </c>
      <c r="S170" s="186">
        <f>SUMIFS(BKE!$F:$F,BKE!$C:$C,'nguyen vat lieu kho'!$A:$A,BKE!$B:$B,'nguyen vat lieu kho'!S$3)</f>
        <v>0</v>
      </c>
      <c r="T170" s="186">
        <f>SUMIFS(BKE!$F:$F,BKE!$C:$C,'nguyen vat lieu kho'!$A:$A,BKE!$B:$B,'nguyen vat lieu kho'!T$3)</f>
        <v>0</v>
      </c>
      <c r="U170" s="186">
        <f>SUMIFS(BKE!$F:$F,BKE!$C:$C,'nguyen vat lieu kho'!$A:$A,BKE!$B:$B,'nguyen vat lieu kho'!U$3)</f>
        <v>0</v>
      </c>
      <c r="V170" s="186">
        <f>SUMIFS(BKE!$F:$F,BKE!$C:$C,'nguyen vat lieu kho'!$A:$A,BKE!$B:$B,'nguyen vat lieu kho'!V$3)</f>
        <v>0</v>
      </c>
      <c r="W170" s="186">
        <f>SUMIFS(BKE!$F:$F,BKE!$C:$C,'nguyen vat lieu kho'!$A:$A,BKE!$B:$B,'nguyen vat lieu kho'!W$3)</f>
        <v>0</v>
      </c>
      <c r="X170" s="186">
        <f>SUMIFS(BKE!$F:$F,BKE!$C:$C,'nguyen vat lieu kho'!$A:$A,BKE!$B:$B,'nguyen vat lieu kho'!X$3)</f>
        <v>0</v>
      </c>
      <c r="Y170" s="186">
        <f>SUMIFS(BKE!$F:$F,BKE!$C:$C,'nguyen vat lieu kho'!$A:$A,BKE!$B:$B,'nguyen vat lieu kho'!Y$3)</f>
        <v>0</v>
      </c>
      <c r="Z170" s="186">
        <f>SUMIFS(BKE!$F:$F,BKE!$C:$C,'nguyen vat lieu kho'!$A:$A,BKE!$B:$B,'nguyen vat lieu kho'!Z$3)</f>
        <v>0</v>
      </c>
      <c r="AA170" s="186">
        <f>SUMIFS(BKE!$F:$F,BKE!$C:$C,'nguyen vat lieu kho'!$A:$A,BKE!$B:$B,'nguyen vat lieu kho'!AA$3)</f>
        <v>0</v>
      </c>
      <c r="AB170" s="186">
        <f>SUMIFS(BKE!$F:$F,BKE!$C:$C,'nguyen vat lieu kho'!$A:$A,BKE!$B:$B,'nguyen vat lieu kho'!AB$3)</f>
        <v>0</v>
      </c>
      <c r="AC170" s="186">
        <f>SUMIFS(BKE!$F:$F,BKE!$C:$C,'nguyen vat lieu kho'!$A:$A,BKE!$B:$B,'nguyen vat lieu kho'!AC$3)</f>
        <v>0</v>
      </c>
      <c r="AD170" s="186">
        <f>SUMIFS(BKE!$F:$F,BKE!$C:$C,'nguyen vat lieu kho'!$A:$A,BKE!$B:$B,'nguyen vat lieu kho'!AD$3)</f>
        <v>0</v>
      </c>
      <c r="AE170" s="186">
        <f>SUMIFS(BKE!$F:$F,BKE!$C:$C,'nguyen vat lieu kho'!$A:$A,BKE!$B:$B,'nguyen vat lieu kho'!AE$3)</f>
        <v>0</v>
      </c>
      <c r="AF170" s="186">
        <f>SUMIFS(BKE!$F:$F,BKE!$C:$C,'nguyen vat lieu kho'!$A:$A,BKE!$B:$B,'nguyen vat lieu kho'!AF$3)</f>
        <v>0</v>
      </c>
      <c r="AG170" s="186">
        <f>SUMIFS(BKE!$F:$F,BKE!$C:$C,'nguyen vat lieu kho'!$A:$A,BKE!$B:$B,'nguyen vat lieu kho'!AG$3)</f>
        <v>0</v>
      </c>
      <c r="AH170" s="186">
        <f>SUMIFS(BKE!$F:$F,BKE!$C:$C,'nguyen vat lieu kho'!$A:$A,BKE!$B:$B,'nguyen vat lieu kho'!AH$3)</f>
        <v>0</v>
      </c>
      <c r="AI170" s="186">
        <f>SUMIFS(BKE!$F:$F,BKE!$C:$C,'nguyen vat lieu kho'!$A:$A,BKE!$B:$B,'nguyen vat lieu kho'!AI$3)</f>
        <v>0</v>
      </c>
      <c r="AJ170" s="186">
        <f>SUMIFS(BKE!$F:$F,BKE!$C:$C,'nguyen vat lieu kho'!$A:$A,BKE!$B:$B,'nguyen vat lieu kho'!AJ$3)</f>
        <v>0</v>
      </c>
      <c r="AK170" s="186">
        <f>SUMIFS(BKE!$F:$F,BKE!$C:$C,'nguyen vat lieu kho'!$A:$A,BKE!$B:$B,'nguyen vat lieu kho'!AK$3)</f>
        <v>0</v>
      </c>
      <c r="AL170" s="186">
        <f>SUMIFS(BKE!$F:$F,BKE!$C:$C,'nguyen vat lieu kho'!$A:$A,BKE!$B:$B,'nguyen vat lieu kho'!AL$3)</f>
        <v>0</v>
      </c>
      <c r="AM170" s="186">
        <f>SUMIFS(BKE!$F:$F,BKE!$C:$C,'nguyen vat lieu kho'!$A:$A,BKE!$B:$B,'nguyen vat lieu kho'!AM$3)</f>
        <v>0</v>
      </c>
      <c r="AN170" s="186">
        <f>SUMIFS(BKE!$F:$F,BKE!$C:$C,'nguyen vat lieu kho'!$A:$A,BKE!$B:$B,'nguyen vat lieu kho'!AN$3)</f>
        <v>0</v>
      </c>
      <c r="AO170" s="186">
        <f>SUMIFS(BKE!$F:$F,BKE!$C:$C,'nguyen vat lieu kho'!$A:$A,BKE!$B:$B,'nguyen vat lieu kho'!AO$3)</f>
        <v>0</v>
      </c>
      <c r="AP170" s="186">
        <f>SUMIFS(BKE!$F:$F,BKE!$C:$C,'nguyen vat lieu kho'!$A:$A,BKE!$B:$B,'nguyen vat lieu kho'!AP$3)</f>
        <v>0</v>
      </c>
      <c r="AQ170" s="186">
        <f>SUMIFS(BKE!$F:$F,BKE!$C:$C,'nguyen vat lieu kho'!$A:$A,BKE!$B:$B,'nguyen vat lieu kho'!AQ$3)</f>
        <v>0</v>
      </c>
    </row>
    <row r="171" spans="1:43" s="120" customFormat="1" ht="25.5" customHeight="1">
      <c r="A171" s="9" t="s">
        <v>383</v>
      </c>
      <c r="B171" s="9" t="s">
        <v>384</v>
      </c>
      <c r="C171" s="9" t="s">
        <v>27</v>
      </c>
      <c r="D171" s="125"/>
      <c r="E171" s="130">
        <v>0</v>
      </c>
      <c r="F171" s="126">
        <f t="shared" si="21"/>
        <v>0</v>
      </c>
      <c r="G171" s="127">
        <f t="shared" si="23"/>
        <v>0</v>
      </c>
      <c r="H171" s="128">
        <f t="shared" si="22"/>
        <v>0</v>
      </c>
      <c r="I171" s="129">
        <f t="shared" si="24"/>
        <v>0</v>
      </c>
      <c r="J171" s="129">
        <f t="shared" si="24"/>
        <v>0</v>
      </c>
      <c r="K171" s="130"/>
      <c r="L171" s="124">
        <f t="shared" si="25"/>
        <v>0</v>
      </c>
      <c r="M171" s="186">
        <f>SUMIFS(BKE!$F:$F,BKE!$C:$C,'nguyen vat lieu kho'!$A:$A,BKE!$B:$B,'nguyen vat lieu kho'!M$3)</f>
        <v>0</v>
      </c>
      <c r="N171" s="186">
        <f>SUMIFS(BKE!$F:$F,BKE!$C:$C,'nguyen vat lieu kho'!$A:$A,BKE!$B:$B,'nguyen vat lieu kho'!N$3)</f>
        <v>0</v>
      </c>
      <c r="O171" s="186">
        <f>SUMIFS(BKE!$F:$F,BKE!$C:$C,'nguyen vat lieu kho'!$A:$A,BKE!$B:$B,'nguyen vat lieu kho'!O$3)</f>
        <v>0</v>
      </c>
      <c r="P171" s="186">
        <f>SUMIFS(BKE!$F:$F,BKE!$C:$C,'nguyen vat lieu kho'!$A:$A,BKE!$B:$B,'nguyen vat lieu kho'!P$3)</f>
        <v>0</v>
      </c>
      <c r="Q171" s="186">
        <f>SUMIFS(BKE!$F:$F,BKE!$C:$C,'nguyen vat lieu kho'!$A:$A,BKE!$B:$B,'nguyen vat lieu kho'!Q$3)</f>
        <v>0</v>
      </c>
      <c r="R171" s="186">
        <f>SUMIFS(BKE!$F:$F,BKE!$C:$C,'nguyen vat lieu kho'!$A:$A,BKE!$B:$B,'nguyen vat lieu kho'!R$3)</f>
        <v>0</v>
      </c>
      <c r="S171" s="186">
        <f>SUMIFS(BKE!$F:$F,BKE!$C:$C,'nguyen vat lieu kho'!$A:$A,BKE!$B:$B,'nguyen vat lieu kho'!S$3)</f>
        <v>0</v>
      </c>
      <c r="T171" s="186">
        <f>SUMIFS(BKE!$F:$F,BKE!$C:$C,'nguyen vat lieu kho'!$A:$A,BKE!$B:$B,'nguyen vat lieu kho'!T$3)</f>
        <v>0</v>
      </c>
      <c r="U171" s="186">
        <f>SUMIFS(BKE!$F:$F,BKE!$C:$C,'nguyen vat lieu kho'!$A:$A,BKE!$B:$B,'nguyen vat lieu kho'!U$3)</f>
        <v>0</v>
      </c>
      <c r="V171" s="186">
        <f>SUMIFS(BKE!$F:$F,BKE!$C:$C,'nguyen vat lieu kho'!$A:$A,BKE!$B:$B,'nguyen vat lieu kho'!V$3)</f>
        <v>0</v>
      </c>
      <c r="W171" s="186">
        <f>SUMIFS(BKE!$F:$F,BKE!$C:$C,'nguyen vat lieu kho'!$A:$A,BKE!$B:$B,'nguyen vat lieu kho'!W$3)</f>
        <v>0</v>
      </c>
      <c r="X171" s="186">
        <f>SUMIFS(BKE!$F:$F,BKE!$C:$C,'nguyen vat lieu kho'!$A:$A,BKE!$B:$B,'nguyen vat lieu kho'!X$3)</f>
        <v>0</v>
      </c>
      <c r="Y171" s="186">
        <f>SUMIFS(BKE!$F:$F,BKE!$C:$C,'nguyen vat lieu kho'!$A:$A,BKE!$B:$B,'nguyen vat lieu kho'!Y$3)</f>
        <v>0</v>
      </c>
      <c r="Z171" s="186">
        <f>SUMIFS(BKE!$F:$F,BKE!$C:$C,'nguyen vat lieu kho'!$A:$A,BKE!$B:$B,'nguyen vat lieu kho'!Z$3)</f>
        <v>0</v>
      </c>
      <c r="AA171" s="186">
        <f>SUMIFS(BKE!$F:$F,BKE!$C:$C,'nguyen vat lieu kho'!$A:$A,BKE!$B:$B,'nguyen vat lieu kho'!AA$3)</f>
        <v>0</v>
      </c>
      <c r="AB171" s="186">
        <f>SUMIFS(BKE!$F:$F,BKE!$C:$C,'nguyen vat lieu kho'!$A:$A,BKE!$B:$B,'nguyen vat lieu kho'!AB$3)</f>
        <v>0</v>
      </c>
      <c r="AC171" s="186">
        <f>SUMIFS(BKE!$F:$F,BKE!$C:$C,'nguyen vat lieu kho'!$A:$A,BKE!$B:$B,'nguyen vat lieu kho'!AC$3)</f>
        <v>0</v>
      </c>
      <c r="AD171" s="186">
        <f>SUMIFS(BKE!$F:$F,BKE!$C:$C,'nguyen vat lieu kho'!$A:$A,BKE!$B:$B,'nguyen vat lieu kho'!AD$3)</f>
        <v>0</v>
      </c>
      <c r="AE171" s="186">
        <f>SUMIFS(BKE!$F:$F,BKE!$C:$C,'nguyen vat lieu kho'!$A:$A,BKE!$B:$B,'nguyen vat lieu kho'!AE$3)</f>
        <v>0</v>
      </c>
      <c r="AF171" s="186">
        <f>SUMIFS(BKE!$F:$F,BKE!$C:$C,'nguyen vat lieu kho'!$A:$A,BKE!$B:$B,'nguyen vat lieu kho'!AF$3)</f>
        <v>0</v>
      </c>
      <c r="AG171" s="186">
        <f>SUMIFS(BKE!$F:$F,BKE!$C:$C,'nguyen vat lieu kho'!$A:$A,BKE!$B:$B,'nguyen vat lieu kho'!AG$3)</f>
        <v>0</v>
      </c>
      <c r="AH171" s="186">
        <f>SUMIFS(BKE!$F:$F,BKE!$C:$C,'nguyen vat lieu kho'!$A:$A,BKE!$B:$B,'nguyen vat lieu kho'!AH$3)</f>
        <v>0</v>
      </c>
      <c r="AI171" s="186">
        <f>SUMIFS(BKE!$F:$F,BKE!$C:$C,'nguyen vat lieu kho'!$A:$A,BKE!$B:$B,'nguyen vat lieu kho'!AI$3)</f>
        <v>0</v>
      </c>
      <c r="AJ171" s="186">
        <f>SUMIFS(BKE!$F:$F,BKE!$C:$C,'nguyen vat lieu kho'!$A:$A,BKE!$B:$B,'nguyen vat lieu kho'!AJ$3)</f>
        <v>0</v>
      </c>
      <c r="AK171" s="186">
        <f>SUMIFS(BKE!$F:$F,BKE!$C:$C,'nguyen vat lieu kho'!$A:$A,BKE!$B:$B,'nguyen vat lieu kho'!AK$3)</f>
        <v>0</v>
      </c>
      <c r="AL171" s="186">
        <f>SUMIFS(BKE!$F:$F,BKE!$C:$C,'nguyen vat lieu kho'!$A:$A,BKE!$B:$B,'nguyen vat lieu kho'!AL$3)</f>
        <v>0</v>
      </c>
      <c r="AM171" s="186">
        <f>SUMIFS(BKE!$F:$F,BKE!$C:$C,'nguyen vat lieu kho'!$A:$A,BKE!$B:$B,'nguyen vat lieu kho'!AM$3)</f>
        <v>0</v>
      </c>
      <c r="AN171" s="186">
        <f>SUMIFS(BKE!$F:$F,BKE!$C:$C,'nguyen vat lieu kho'!$A:$A,BKE!$B:$B,'nguyen vat lieu kho'!AN$3)</f>
        <v>0</v>
      </c>
      <c r="AO171" s="186">
        <f>SUMIFS(BKE!$F:$F,BKE!$C:$C,'nguyen vat lieu kho'!$A:$A,BKE!$B:$B,'nguyen vat lieu kho'!AO$3)</f>
        <v>0</v>
      </c>
      <c r="AP171" s="186">
        <f>SUMIFS(BKE!$F:$F,BKE!$C:$C,'nguyen vat lieu kho'!$A:$A,BKE!$B:$B,'nguyen vat lieu kho'!AP$3)</f>
        <v>0</v>
      </c>
      <c r="AQ171" s="186">
        <f>SUMIFS(BKE!$F:$F,BKE!$C:$C,'nguyen vat lieu kho'!$A:$A,BKE!$B:$B,'nguyen vat lieu kho'!AQ$3)</f>
        <v>0</v>
      </c>
    </row>
    <row r="172" spans="1:43" s="120" customFormat="1" ht="25.5" customHeight="1">
      <c r="A172" s="9" t="s">
        <v>881</v>
      </c>
      <c r="B172" s="9" t="s">
        <v>385</v>
      </c>
      <c r="C172" s="9" t="s">
        <v>27</v>
      </c>
      <c r="D172" s="125"/>
      <c r="E172" s="130">
        <v>0</v>
      </c>
      <c r="F172" s="126">
        <f t="shared" si="21"/>
        <v>0</v>
      </c>
      <c r="G172" s="127">
        <f t="shared" si="23"/>
        <v>0</v>
      </c>
      <c r="H172" s="128">
        <f t="shared" si="22"/>
        <v>0</v>
      </c>
      <c r="I172" s="253">
        <f t="shared" si="24"/>
        <v>0</v>
      </c>
      <c r="J172" s="129">
        <f t="shared" si="24"/>
        <v>0</v>
      </c>
      <c r="K172" s="130"/>
      <c r="L172" s="124">
        <f t="shared" si="25"/>
        <v>0</v>
      </c>
      <c r="M172" s="186">
        <f>SUMIFS(BKE!$F:$F,BKE!$C:$C,'nguyen vat lieu kho'!$A:$A,BKE!$B:$B,'nguyen vat lieu kho'!M$3)</f>
        <v>0</v>
      </c>
      <c r="N172" s="186">
        <f>SUMIFS(BKE!$F:$F,BKE!$C:$C,'nguyen vat lieu kho'!$A:$A,BKE!$B:$B,'nguyen vat lieu kho'!N$3)</f>
        <v>0</v>
      </c>
      <c r="O172" s="186">
        <f>SUMIFS(BKE!$F:$F,BKE!$C:$C,'nguyen vat lieu kho'!$A:$A,BKE!$B:$B,'nguyen vat lieu kho'!O$3)</f>
        <v>0</v>
      </c>
      <c r="P172" s="186">
        <f>SUMIFS(BKE!$F:$F,BKE!$C:$C,'nguyen vat lieu kho'!$A:$A,BKE!$B:$B,'nguyen vat lieu kho'!P$3)</f>
        <v>0</v>
      </c>
      <c r="Q172" s="186">
        <f>SUMIFS(BKE!$F:$F,BKE!$C:$C,'nguyen vat lieu kho'!$A:$A,BKE!$B:$B,'nguyen vat lieu kho'!Q$3)</f>
        <v>0</v>
      </c>
      <c r="R172" s="186">
        <f>SUMIFS(BKE!$F:$F,BKE!$C:$C,'nguyen vat lieu kho'!$A:$A,BKE!$B:$B,'nguyen vat lieu kho'!R$3)</f>
        <v>0</v>
      </c>
      <c r="S172" s="186">
        <f>SUMIFS(BKE!$F:$F,BKE!$C:$C,'nguyen vat lieu kho'!$A:$A,BKE!$B:$B,'nguyen vat lieu kho'!S$3)</f>
        <v>0</v>
      </c>
      <c r="T172" s="186">
        <f>SUMIFS(BKE!$F:$F,BKE!$C:$C,'nguyen vat lieu kho'!$A:$A,BKE!$B:$B,'nguyen vat lieu kho'!T$3)</f>
        <v>0</v>
      </c>
      <c r="U172" s="186">
        <f>SUMIFS(BKE!$F:$F,BKE!$C:$C,'nguyen vat lieu kho'!$A:$A,BKE!$B:$B,'nguyen vat lieu kho'!U$3)</f>
        <v>0</v>
      </c>
      <c r="V172" s="186">
        <f>SUMIFS(BKE!$F:$F,BKE!$C:$C,'nguyen vat lieu kho'!$A:$A,BKE!$B:$B,'nguyen vat lieu kho'!V$3)</f>
        <v>0</v>
      </c>
      <c r="W172" s="186">
        <f>SUMIFS(BKE!$F:$F,BKE!$C:$C,'nguyen vat lieu kho'!$A:$A,BKE!$B:$B,'nguyen vat lieu kho'!W$3)</f>
        <v>0</v>
      </c>
      <c r="X172" s="186">
        <f>SUMIFS(BKE!$F:$F,BKE!$C:$C,'nguyen vat lieu kho'!$A:$A,BKE!$B:$B,'nguyen vat lieu kho'!X$3)</f>
        <v>0</v>
      </c>
      <c r="Y172" s="186">
        <f>SUMIFS(BKE!$F:$F,BKE!$C:$C,'nguyen vat lieu kho'!$A:$A,BKE!$B:$B,'nguyen vat lieu kho'!Y$3)</f>
        <v>0</v>
      </c>
      <c r="Z172" s="186">
        <f>SUMIFS(BKE!$F:$F,BKE!$C:$C,'nguyen vat lieu kho'!$A:$A,BKE!$B:$B,'nguyen vat lieu kho'!Z$3)</f>
        <v>0</v>
      </c>
      <c r="AA172" s="186">
        <f>SUMIFS(BKE!$F:$F,BKE!$C:$C,'nguyen vat lieu kho'!$A:$A,BKE!$B:$B,'nguyen vat lieu kho'!AA$3)</f>
        <v>0</v>
      </c>
      <c r="AB172" s="186">
        <f>SUMIFS(BKE!$F:$F,BKE!$C:$C,'nguyen vat lieu kho'!$A:$A,BKE!$B:$B,'nguyen vat lieu kho'!AB$3)</f>
        <v>0</v>
      </c>
      <c r="AC172" s="186">
        <f>SUMIFS(BKE!$F:$F,BKE!$C:$C,'nguyen vat lieu kho'!$A:$A,BKE!$B:$B,'nguyen vat lieu kho'!AC$3)</f>
        <v>0</v>
      </c>
      <c r="AD172" s="186">
        <f>SUMIFS(BKE!$F:$F,BKE!$C:$C,'nguyen vat lieu kho'!$A:$A,BKE!$B:$B,'nguyen vat lieu kho'!AD$3)</f>
        <v>0</v>
      </c>
      <c r="AE172" s="186">
        <f>SUMIFS(BKE!$F:$F,BKE!$C:$C,'nguyen vat lieu kho'!$A:$A,BKE!$B:$B,'nguyen vat lieu kho'!AE$3)</f>
        <v>0</v>
      </c>
      <c r="AF172" s="186">
        <f>SUMIFS(BKE!$F:$F,BKE!$C:$C,'nguyen vat lieu kho'!$A:$A,BKE!$B:$B,'nguyen vat lieu kho'!AF$3)</f>
        <v>0</v>
      </c>
      <c r="AG172" s="186">
        <f>SUMIFS(BKE!$F:$F,BKE!$C:$C,'nguyen vat lieu kho'!$A:$A,BKE!$B:$B,'nguyen vat lieu kho'!AG$3)</f>
        <v>0</v>
      </c>
      <c r="AH172" s="186">
        <f>SUMIFS(BKE!$F:$F,BKE!$C:$C,'nguyen vat lieu kho'!$A:$A,BKE!$B:$B,'nguyen vat lieu kho'!AH$3)</f>
        <v>0</v>
      </c>
      <c r="AI172" s="186">
        <f>SUMIFS(BKE!$F:$F,BKE!$C:$C,'nguyen vat lieu kho'!$A:$A,BKE!$B:$B,'nguyen vat lieu kho'!AI$3)</f>
        <v>0</v>
      </c>
      <c r="AJ172" s="186">
        <f>SUMIFS(BKE!$F:$F,BKE!$C:$C,'nguyen vat lieu kho'!$A:$A,BKE!$B:$B,'nguyen vat lieu kho'!AJ$3)</f>
        <v>0</v>
      </c>
      <c r="AK172" s="186">
        <f>SUMIFS(BKE!$F:$F,BKE!$C:$C,'nguyen vat lieu kho'!$A:$A,BKE!$B:$B,'nguyen vat lieu kho'!AK$3)</f>
        <v>0</v>
      </c>
      <c r="AL172" s="186">
        <f>SUMIFS(BKE!$F:$F,BKE!$C:$C,'nguyen vat lieu kho'!$A:$A,BKE!$B:$B,'nguyen vat lieu kho'!AL$3)</f>
        <v>0</v>
      </c>
      <c r="AM172" s="186">
        <f>SUMIFS(BKE!$F:$F,BKE!$C:$C,'nguyen vat lieu kho'!$A:$A,BKE!$B:$B,'nguyen vat lieu kho'!AM$3)</f>
        <v>0</v>
      </c>
      <c r="AN172" s="186">
        <f>SUMIFS(BKE!$F:$F,BKE!$C:$C,'nguyen vat lieu kho'!$A:$A,BKE!$B:$B,'nguyen vat lieu kho'!AN$3)</f>
        <v>0</v>
      </c>
      <c r="AO172" s="186">
        <f>SUMIFS(BKE!$F:$F,BKE!$C:$C,'nguyen vat lieu kho'!$A:$A,BKE!$B:$B,'nguyen vat lieu kho'!AO$3)</f>
        <v>0</v>
      </c>
      <c r="AP172" s="186">
        <f>SUMIFS(BKE!$F:$F,BKE!$C:$C,'nguyen vat lieu kho'!$A:$A,BKE!$B:$B,'nguyen vat lieu kho'!AP$3)</f>
        <v>0</v>
      </c>
      <c r="AQ172" s="186">
        <f>SUMIFS(BKE!$F:$F,BKE!$C:$C,'nguyen vat lieu kho'!$A:$A,BKE!$B:$B,'nguyen vat lieu kho'!AQ$3)</f>
        <v>0</v>
      </c>
    </row>
    <row r="173" spans="1:43" s="120" customFormat="1" ht="25.5" customHeight="1">
      <c r="A173" s="9" t="s">
        <v>386</v>
      </c>
      <c r="B173" s="9" t="s">
        <v>387</v>
      </c>
      <c r="C173" s="9" t="s">
        <v>27</v>
      </c>
      <c r="D173" s="125"/>
      <c r="E173" s="130">
        <v>0</v>
      </c>
      <c r="F173" s="126">
        <f t="shared" si="21"/>
        <v>0</v>
      </c>
      <c r="G173" s="127">
        <f t="shared" si="23"/>
        <v>0</v>
      </c>
      <c r="H173" s="128">
        <f t="shared" si="22"/>
        <v>0</v>
      </c>
      <c r="I173" s="129">
        <f t="shared" si="24"/>
        <v>0</v>
      </c>
      <c r="J173" s="129">
        <f t="shared" si="24"/>
        <v>0</v>
      </c>
      <c r="K173" s="130"/>
      <c r="L173" s="124">
        <f t="shared" si="25"/>
        <v>0</v>
      </c>
      <c r="M173" s="186">
        <f>SUMIFS(BKE!$F:$F,BKE!$C:$C,'nguyen vat lieu kho'!$A:$A,BKE!$B:$B,'nguyen vat lieu kho'!M$3)</f>
        <v>0</v>
      </c>
      <c r="N173" s="186">
        <f>SUMIFS(BKE!$F:$F,BKE!$C:$C,'nguyen vat lieu kho'!$A:$A,BKE!$B:$B,'nguyen vat lieu kho'!N$3)</f>
        <v>0</v>
      </c>
      <c r="O173" s="186">
        <f>SUMIFS(BKE!$F:$F,BKE!$C:$C,'nguyen vat lieu kho'!$A:$A,BKE!$B:$B,'nguyen vat lieu kho'!O$3)</f>
        <v>0</v>
      </c>
      <c r="P173" s="186">
        <f>SUMIFS(BKE!$F:$F,BKE!$C:$C,'nguyen vat lieu kho'!$A:$A,BKE!$B:$B,'nguyen vat lieu kho'!P$3)</f>
        <v>0</v>
      </c>
      <c r="Q173" s="186">
        <f>SUMIFS(BKE!$F:$F,BKE!$C:$C,'nguyen vat lieu kho'!$A:$A,BKE!$B:$B,'nguyen vat lieu kho'!Q$3)</f>
        <v>0</v>
      </c>
      <c r="R173" s="186">
        <f>SUMIFS(BKE!$F:$F,BKE!$C:$C,'nguyen vat lieu kho'!$A:$A,BKE!$B:$B,'nguyen vat lieu kho'!R$3)</f>
        <v>0</v>
      </c>
      <c r="S173" s="186">
        <f>SUMIFS(BKE!$F:$F,BKE!$C:$C,'nguyen vat lieu kho'!$A:$A,BKE!$B:$B,'nguyen vat lieu kho'!S$3)</f>
        <v>0</v>
      </c>
      <c r="T173" s="186">
        <f>SUMIFS(BKE!$F:$F,BKE!$C:$C,'nguyen vat lieu kho'!$A:$A,BKE!$B:$B,'nguyen vat lieu kho'!T$3)</f>
        <v>0</v>
      </c>
      <c r="U173" s="186">
        <f>SUMIFS(BKE!$F:$F,BKE!$C:$C,'nguyen vat lieu kho'!$A:$A,BKE!$B:$B,'nguyen vat lieu kho'!U$3)</f>
        <v>0</v>
      </c>
      <c r="V173" s="186">
        <f>SUMIFS(BKE!$F:$F,BKE!$C:$C,'nguyen vat lieu kho'!$A:$A,BKE!$B:$B,'nguyen vat lieu kho'!V$3)</f>
        <v>0</v>
      </c>
      <c r="W173" s="186">
        <f>SUMIFS(BKE!$F:$F,BKE!$C:$C,'nguyen vat lieu kho'!$A:$A,BKE!$B:$B,'nguyen vat lieu kho'!W$3)</f>
        <v>0</v>
      </c>
      <c r="X173" s="186">
        <f>SUMIFS(BKE!$F:$F,BKE!$C:$C,'nguyen vat lieu kho'!$A:$A,BKE!$B:$B,'nguyen vat lieu kho'!X$3)</f>
        <v>0</v>
      </c>
      <c r="Y173" s="186">
        <f>SUMIFS(BKE!$F:$F,BKE!$C:$C,'nguyen vat lieu kho'!$A:$A,BKE!$B:$B,'nguyen vat lieu kho'!Y$3)</f>
        <v>0</v>
      </c>
      <c r="Z173" s="186">
        <f>SUMIFS(BKE!$F:$F,BKE!$C:$C,'nguyen vat lieu kho'!$A:$A,BKE!$B:$B,'nguyen vat lieu kho'!Z$3)</f>
        <v>0</v>
      </c>
      <c r="AA173" s="186">
        <f>SUMIFS(BKE!$F:$F,BKE!$C:$C,'nguyen vat lieu kho'!$A:$A,BKE!$B:$B,'nguyen vat lieu kho'!AA$3)</f>
        <v>0</v>
      </c>
      <c r="AB173" s="186">
        <f>SUMIFS(BKE!$F:$F,BKE!$C:$C,'nguyen vat lieu kho'!$A:$A,BKE!$B:$B,'nguyen vat lieu kho'!AB$3)</f>
        <v>0</v>
      </c>
      <c r="AC173" s="186">
        <f>SUMIFS(BKE!$F:$F,BKE!$C:$C,'nguyen vat lieu kho'!$A:$A,BKE!$B:$B,'nguyen vat lieu kho'!AC$3)</f>
        <v>0</v>
      </c>
      <c r="AD173" s="186">
        <f>SUMIFS(BKE!$F:$F,BKE!$C:$C,'nguyen vat lieu kho'!$A:$A,BKE!$B:$B,'nguyen vat lieu kho'!AD$3)</f>
        <v>0</v>
      </c>
      <c r="AE173" s="186">
        <f>SUMIFS(BKE!$F:$F,BKE!$C:$C,'nguyen vat lieu kho'!$A:$A,BKE!$B:$B,'nguyen vat lieu kho'!AE$3)</f>
        <v>0</v>
      </c>
      <c r="AF173" s="186">
        <f>SUMIFS(BKE!$F:$F,BKE!$C:$C,'nguyen vat lieu kho'!$A:$A,BKE!$B:$B,'nguyen vat lieu kho'!AF$3)</f>
        <v>0</v>
      </c>
      <c r="AG173" s="186">
        <f>SUMIFS(BKE!$F:$F,BKE!$C:$C,'nguyen vat lieu kho'!$A:$A,BKE!$B:$B,'nguyen vat lieu kho'!AG$3)</f>
        <v>0</v>
      </c>
      <c r="AH173" s="186">
        <f>SUMIFS(BKE!$F:$F,BKE!$C:$C,'nguyen vat lieu kho'!$A:$A,BKE!$B:$B,'nguyen vat lieu kho'!AH$3)</f>
        <v>0</v>
      </c>
      <c r="AI173" s="186">
        <f>SUMIFS(BKE!$F:$F,BKE!$C:$C,'nguyen vat lieu kho'!$A:$A,BKE!$B:$B,'nguyen vat lieu kho'!AI$3)</f>
        <v>0</v>
      </c>
      <c r="AJ173" s="186">
        <f>SUMIFS(BKE!$F:$F,BKE!$C:$C,'nguyen vat lieu kho'!$A:$A,BKE!$B:$B,'nguyen vat lieu kho'!AJ$3)</f>
        <v>0</v>
      </c>
      <c r="AK173" s="186">
        <f>SUMIFS(BKE!$F:$F,BKE!$C:$C,'nguyen vat lieu kho'!$A:$A,BKE!$B:$B,'nguyen vat lieu kho'!AK$3)</f>
        <v>0</v>
      </c>
      <c r="AL173" s="186">
        <f>SUMIFS(BKE!$F:$F,BKE!$C:$C,'nguyen vat lieu kho'!$A:$A,BKE!$B:$B,'nguyen vat lieu kho'!AL$3)</f>
        <v>0</v>
      </c>
      <c r="AM173" s="186">
        <f>SUMIFS(BKE!$F:$F,BKE!$C:$C,'nguyen vat lieu kho'!$A:$A,BKE!$B:$B,'nguyen vat lieu kho'!AM$3)</f>
        <v>0</v>
      </c>
      <c r="AN173" s="186">
        <f>SUMIFS(BKE!$F:$F,BKE!$C:$C,'nguyen vat lieu kho'!$A:$A,BKE!$B:$B,'nguyen vat lieu kho'!AN$3)</f>
        <v>0</v>
      </c>
      <c r="AO173" s="186">
        <f>SUMIFS(BKE!$F:$F,BKE!$C:$C,'nguyen vat lieu kho'!$A:$A,BKE!$B:$B,'nguyen vat lieu kho'!AO$3)</f>
        <v>0</v>
      </c>
      <c r="AP173" s="186">
        <f>SUMIFS(BKE!$F:$F,BKE!$C:$C,'nguyen vat lieu kho'!$A:$A,BKE!$B:$B,'nguyen vat lieu kho'!AP$3)</f>
        <v>0</v>
      </c>
      <c r="AQ173" s="186">
        <f>SUMIFS(BKE!$F:$F,BKE!$C:$C,'nguyen vat lieu kho'!$A:$A,BKE!$B:$B,'nguyen vat lieu kho'!AQ$3)</f>
        <v>0</v>
      </c>
    </row>
    <row r="174" spans="1:43" s="120" customFormat="1" ht="25.5" customHeight="1">
      <c r="A174" s="9" t="s">
        <v>388</v>
      </c>
      <c r="B174" s="9" t="s">
        <v>389</v>
      </c>
      <c r="C174" s="9" t="s">
        <v>27</v>
      </c>
      <c r="D174" s="125"/>
      <c r="E174" s="130">
        <v>0</v>
      </c>
      <c r="F174" s="126">
        <f t="shared" si="21"/>
        <v>0</v>
      </c>
      <c r="G174" s="127">
        <f t="shared" si="23"/>
        <v>0</v>
      </c>
      <c r="H174" s="128">
        <f t="shared" si="22"/>
        <v>0</v>
      </c>
      <c r="I174" s="129">
        <f t="shared" si="24"/>
        <v>0</v>
      </c>
      <c r="J174" s="129">
        <f t="shared" si="24"/>
        <v>0</v>
      </c>
      <c r="K174" s="130"/>
      <c r="L174" s="124">
        <f t="shared" si="25"/>
        <v>0</v>
      </c>
      <c r="M174" s="186">
        <f>SUMIFS(BKE!$F:$F,BKE!$C:$C,'nguyen vat lieu kho'!$A:$A,BKE!$B:$B,'nguyen vat lieu kho'!M$3)</f>
        <v>0</v>
      </c>
      <c r="N174" s="186">
        <f>SUMIFS(BKE!$F:$F,BKE!$C:$C,'nguyen vat lieu kho'!$A:$A,BKE!$B:$B,'nguyen vat lieu kho'!N$3)</f>
        <v>0</v>
      </c>
      <c r="O174" s="186">
        <f>SUMIFS(BKE!$F:$F,BKE!$C:$C,'nguyen vat lieu kho'!$A:$A,BKE!$B:$B,'nguyen vat lieu kho'!O$3)</f>
        <v>0</v>
      </c>
      <c r="P174" s="186">
        <f>SUMIFS(BKE!$F:$F,BKE!$C:$C,'nguyen vat lieu kho'!$A:$A,BKE!$B:$B,'nguyen vat lieu kho'!P$3)</f>
        <v>0</v>
      </c>
      <c r="Q174" s="186">
        <f>SUMIFS(BKE!$F:$F,BKE!$C:$C,'nguyen vat lieu kho'!$A:$A,BKE!$B:$B,'nguyen vat lieu kho'!Q$3)</f>
        <v>0</v>
      </c>
      <c r="R174" s="186">
        <f>SUMIFS(BKE!$F:$F,BKE!$C:$C,'nguyen vat lieu kho'!$A:$A,BKE!$B:$B,'nguyen vat lieu kho'!R$3)</f>
        <v>0</v>
      </c>
      <c r="S174" s="186">
        <f>SUMIFS(BKE!$F:$F,BKE!$C:$C,'nguyen vat lieu kho'!$A:$A,BKE!$B:$B,'nguyen vat lieu kho'!S$3)</f>
        <v>0</v>
      </c>
      <c r="T174" s="186">
        <f>SUMIFS(BKE!$F:$F,BKE!$C:$C,'nguyen vat lieu kho'!$A:$A,BKE!$B:$B,'nguyen vat lieu kho'!T$3)</f>
        <v>0</v>
      </c>
      <c r="U174" s="186">
        <f>SUMIFS(BKE!$F:$F,BKE!$C:$C,'nguyen vat lieu kho'!$A:$A,BKE!$B:$B,'nguyen vat lieu kho'!U$3)</f>
        <v>0</v>
      </c>
      <c r="V174" s="186">
        <f>SUMIFS(BKE!$F:$F,BKE!$C:$C,'nguyen vat lieu kho'!$A:$A,BKE!$B:$B,'nguyen vat lieu kho'!V$3)</f>
        <v>0</v>
      </c>
      <c r="W174" s="186">
        <f>SUMIFS(BKE!$F:$F,BKE!$C:$C,'nguyen vat lieu kho'!$A:$A,BKE!$B:$B,'nguyen vat lieu kho'!W$3)</f>
        <v>0</v>
      </c>
      <c r="X174" s="186">
        <f>SUMIFS(BKE!$F:$F,BKE!$C:$C,'nguyen vat lieu kho'!$A:$A,BKE!$B:$B,'nguyen vat lieu kho'!X$3)</f>
        <v>0</v>
      </c>
      <c r="Y174" s="186">
        <f>SUMIFS(BKE!$F:$F,BKE!$C:$C,'nguyen vat lieu kho'!$A:$A,BKE!$B:$B,'nguyen vat lieu kho'!Y$3)</f>
        <v>0</v>
      </c>
      <c r="Z174" s="186">
        <f>SUMIFS(BKE!$F:$F,BKE!$C:$C,'nguyen vat lieu kho'!$A:$A,BKE!$B:$B,'nguyen vat lieu kho'!Z$3)</f>
        <v>0</v>
      </c>
      <c r="AA174" s="186">
        <f>SUMIFS(BKE!$F:$F,BKE!$C:$C,'nguyen vat lieu kho'!$A:$A,BKE!$B:$B,'nguyen vat lieu kho'!AA$3)</f>
        <v>0</v>
      </c>
      <c r="AB174" s="186">
        <f>SUMIFS(BKE!$F:$F,BKE!$C:$C,'nguyen vat lieu kho'!$A:$A,BKE!$B:$B,'nguyen vat lieu kho'!AB$3)</f>
        <v>0</v>
      </c>
      <c r="AC174" s="186">
        <f>SUMIFS(BKE!$F:$F,BKE!$C:$C,'nguyen vat lieu kho'!$A:$A,BKE!$B:$B,'nguyen vat lieu kho'!AC$3)</f>
        <v>0</v>
      </c>
      <c r="AD174" s="186">
        <f>SUMIFS(BKE!$F:$F,BKE!$C:$C,'nguyen vat lieu kho'!$A:$A,BKE!$B:$B,'nguyen vat lieu kho'!AD$3)</f>
        <v>0</v>
      </c>
      <c r="AE174" s="186">
        <f>SUMIFS(BKE!$F:$F,BKE!$C:$C,'nguyen vat lieu kho'!$A:$A,BKE!$B:$B,'nguyen vat lieu kho'!AE$3)</f>
        <v>0</v>
      </c>
      <c r="AF174" s="186">
        <f>SUMIFS(BKE!$F:$F,BKE!$C:$C,'nguyen vat lieu kho'!$A:$A,BKE!$B:$B,'nguyen vat lieu kho'!AF$3)</f>
        <v>0</v>
      </c>
      <c r="AG174" s="186">
        <f>SUMIFS(BKE!$F:$F,BKE!$C:$C,'nguyen vat lieu kho'!$A:$A,BKE!$B:$B,'nguyen vat lieu kho'!AG$3)</f>
        <v>0</v>
      </c>
      <c r="AH174" s="186">
        <f>SUMIFS(BKE!$F:$F,BKE!$C:$C,'nguyen vat lieu kho'!$A:$A,BKE!$B:$B,'nguyen vat lieu kho'!AH$3)</f>
        <v>0</v>
      </c>
      <c r="AI174" s="186">
        <f>SUMIFS(BKE!$F:$F,BKE!$C:$C,'nguyen vat lieu kho'!$A:$A,BKE!$B:$B,'nguyen vat lieu kho'!AI$3)</f>
        <v>0</v>
      </c>
      <c r="AJ174" s="186">
        <f>SUMIFS(BKE!$F:$F,BKE!$C:$C,'nguyen vat lieu kho'!$A:$A,BKE!$B:$B,'nguyen vat lieu kho'!AJ$3)</f>
        <v>0</v>
      </c>
      <c r="AK174" s="186">
        <f>SUMIFS(BKE!$F:$F,BKE!$C:$C,'nguyen vat lieu kho'!$A:$A,BKE!$B:$B,'nguyen vat lieu kho'!AK$3)</f>
        <v>0</v>
      </c>
      <c r="AL174" s="186">
        <f>SUMIFS(BKE!$F:$F,BKE!$C:$C,'nguyen vat lieu kho'!$A:$A,BKE!$B:$B,'nguyen vat lieu kho'!AL$3)</f>
        <v>0</v>
      </c>
      <c r="AM174" s="186">
        <f>SUMIFS(BKE!$F:$F,BKE!$C:$C,'nguyen vat lieu kho'!$A:$A,BKE!$B:$B,'nguyen vat lieu kho'!AM$3)</f>
        <v>0</v>
      </c>
      <c r="AN174" s="186">
        <f>SUMIFS(BKE!$F:$F,BKE!$C:$C,'nguyen vat lieu kho'!$A:$A,BKE!$B:$B,'nguyen vat lieu kho'!AN$3)</f>
        <v>0</v>
      </c>
      <c r="AO174" s="186">
        <f>SUMIFS(BKE!$F:$F,BKE!$C:$C,'nguyen vat lieu kho'!$A:$A,BKE!$B:$B,'nguyen vat lieu kho'!AO$3)</f>
        <v>0</v>
      </c>
      <c r="AP174" s="186">
        <f>SUMIFS(BKE!$F:$F,BKE!$C:$C,'nguyen vat lieu kho'!$A:$A,BKE!$B:$B,'nguyen vat lieu kho'!AP$3)</f>
        <v>0</v>
      </c>
      <c r="AQ174" s="186">
        <f>SUMIFS(BKE!$F:$F,BKE!$C:$C,'nguyen vat lieu kho'!$A:$A,BKE!$B:$B,'nguyen vat lieu kho'!AQ$3)</f>
        <v>0</v>
      </c>
    </row>
    <row r="175" spans="1:43" s="120" customFormat="1" ht="25.5" customHeight="1">
      <c r="A175" s="9" t="s">
        <v>843</v>
      </c>
      <c r="B175" s="9" t="s">
        <v>354</v>
      </c>
      <c r="C175" s="9" t="s">
        <v>27</v>
      </c>
      <c r="D175" s="125">
        <f>VLOOKUP(A175,BKE!C598:H989,5,0)</f>
        <v>4143</v>
      </c>
      <c r="E175" s="130">
        <v>100</v>
      </c>
      <c r="F175" s="126">
        <f t="shared" si="21"/>
        <v>414300</v>
      </c>
      <c r="G175" s="127">
        <f t="shared" si="23"/>
        <v>50</v>
      </c>
      <c r="H175" s="128">
        <f t="shared" si="22"/>
        <v>207150</v>
      </c>
      <c r="I175" s="253">
        <f t="shared" si="24"/>
        <v>0</v>
      </c>
      <c r="J175" s="129">
        <f t="shared" si="24"/>
        <v>0</v>
      </c>
      <c r="K175" s="130">
        <v>150</v>
      </c>
      <c r="L175" s="124">
        <f t="shared" si="25"/>
        <v>621450</v>
      </c>
      <c r="M175" s="186">
        <f>SUMIFS(BKE!$F:$F,BKE!$C:$C,'nguyen vat lieu kho'!$A:$A,BKE!$B:$B,'nguyen vat lieu kho'!M$3)</f>
        <v>0</v>
      </c>
      <c r="N175" s="186">
        <f>SUMIFS(BKE!$F:$F,BKE!$C:$C,'nguyen vat lieu kho'!$A:$A,BKE!$B:$B,'nguyen vat lieu kho'!N$3)</f>
        <v>0</v>
      </c>
      <c r="O175" s="186">
        <f>SUMIFS(BKE!$F:$F,BKE!$C:$C,'nguyen vat lieu kho'!$A:$A,BKE!$B:$B,'nguyen vat lieu kho'!O$3)</f>
        <v>0</v>
      </c>
      <c r="P175" s="186">
        <f>SUMIFS(BKE!$F:$F,BKE!$C:$C,'nguyen vat lieu kho'!$A:$A,BKE!$B:$B,'nguyen vat lieu kho'!P$3)</f>
        <v>0</v>
      </c>
      <c r="Q175" s="186">
        <f>SUMIFS(BKE!$F:$F,BKE!$C:$C,'nguyen vat lieu kho'!$A:$A,BKE!$B:$B,'nguyen vat lieu kho'!Q$3)</f>
        <v>0</v>
      </c>
      <c r="R175" s="186">
        <f>SUMIFS(BKE!$F:$F,BKE!$C:$C,'nguyen vat lieu kho'!$A:$A,BKE!$B:$B,'nguyen vat lieu kho'!R$3)</f>
        <v>0</v>
      </c>
      <c r="S175" s="186">
        <f>SUMIFS(BKE!$F:$F,BKE!$C:$C,'nguyen vat lieu kho'!$A:$A,BKE!$B:$B,'nguyen vat lieu kho'!S$3)</f>
        <v>0</v>
      </c>
      <c r="T175" s="186">
        <f>SUMIFS(BKE!$F:$F,BKE!$C:$C,'nguyen vat lieu kho'!$A:$A,BKE!$B:$B,'nguyen vat lieu kho'!T$3)</f>
        <v>50</v>
      </c>
      <c r="U175" s="186">
        <f>SUMIFS(BKE!$F:$F,BKE!$C:$C,'nguyen vat lieu kho'!$A:$A,BKE!$B:$B,'nguyen vat lieu kho'!U$3)</f>
        <v>0</v>
      </c>
      <c r="V175" s="186">
        <f>SUMIFS(BKE!$F:$F,BKE!$C:$C,'nguyen vat lieu kho'!$A:$A,BKE!$B:$B,'nguyen vat lieu kho'!V$3)</f>
        <v>0</v>
      </c>
      <c r="W175" s="186">
        <f>SUMIFS(BKE!$F:$F,BKE!$C:$C,'nguyen vat lieu kho'!$A:$A,BKE!$B:$B,'nguyen vat lieu kho'!W$3)</f>
        <v>0</v>
      </c>
      <c r="X175" s="186">
        <f>SUMIFS(BKE!$F:$F,BKE!$C:$C,'nguyen vat lieu kho'!$A:$A,BKE!$B:$B,'nguyen vat lieu kho'!X$3)</f>
        <v>0</v>
      </c>
      <c r="Y175" s="186">
        <f>SUMIFS(BKE!$F:$F,BKE!$C:$C,'nguyen vat lieu kho'!$A:$A,BKE!$B:$B,'nguyen vat lieu kho'!Y$3)</f>
        <v>0</v>
      </c>
      <c r="Z175" s="186">
        <f>SUMIFS(BKE!$F:$F,BKE!$C:$C,'nguyen vat lieu kho'!$A:$A,BKE!$B:$B,'nguyen vat lieu kho'!Z$3)</f>
        <v>0</v>
      </c>
      <c r="AA175" s="186">
        <f>SUMIFS(BKE!$F:$F,BKE!$C:$C,'nguyen vat lieu kho'!$A:$A,BKE!$B:$B,'nguyen vat lieu kho'!AA$3)</f>
        <v>0</v>
      </c>
      <c r="AB175" s="186">
        <f>SUMIFS(BKE!$F:$F,BKE!$C:$C,'nguyen vat lieu kho'!$A:$A,BKE!$B:$B,'nguyen vat lieu kho'!AB$3)</f>
        <v>0</v>
      </c>
      <c r="AC175" s="186">
        <f>SUMIFS(BKE!$F:$F,BKE!$C:$C,'nguyen vat lieu kho'!$A:$A,BKE!$B:$B,'nguyen vat lieu kho'!AC$3)</f>
        <v>0</v>
      </c>
      <c r="AD175" s="186">
        <f>SUMIFS(BKE!$F:$F,BKE!$C:$C,'nguyen vat lieu kho'!$A:$A,BKE!$B:$B,'nguyen vat lieu kho'!AD$3)</f>
        <v>0</v>
      </c>
      <c r="AE175" s="186">
        <f>SUMIFS(BKE!$F:$F,BKE!$C:$C,'nguyen vat lieu kho'!$A:$A,BKE!$B:$B,'nguyen vat lieu kho'!AE$3)</f>
        <v>0</v>
      </c>
      <c r="AF175" s="186">
        <f>SUMIFS(BKE!$F:$F,BKE!$C:$C,'nguyen vat lieu kho'!$A:$A,BKE!$B:$B,'nguyen vat lieu kho'!AF$3)</f>
        <v>0</v>
      </c>
      <c r="AG175" s="186">
        <f>SUMIFS(BKE!$F:$F,BKE!$C:$C,'nguyen vat lieu kho'!$A:$A,BKE!$B:$B,'nguyen vat lieu kho'!AG$3)</f>
        <v>0</v>
      </c>
      <c r="AH175" s="186">
        <f>SUMIFS(BKE!$F:$F,BKE!$C:$C,'nguyen vat lieu kho'!$A:$A,BKE!$B:$B,'nguyen vat lieu kho'!AH$3)</f>
        <v>0</v>
      </c>
      <c r="AI175" s="186">
        <f>SUMIFS(BKE!$F:$F,BKE!$C:$C,'nguyen vat lieu kho'!$A:$A,BKE!$B:$B,'nguyen vat lieu kho'!AI$3)</f>
        <v>0</v>
      </c>
      <c r="AJ175" s="186">
        <f>SUMIFS(BKE!$F:$F,BKE!$C:$C,'nguyen vat lieu kho'!$A:$A,BKE!$B:$B,'nguyen vat lieu kho'!AJ$3)</f>
        <v>0</v>
      </c>
      <c r="AK175" s="186">
        <f>SUMIFS(BKE!$F:$F,BKE!$C:$C,'nguyen vat lieu kho'!$A:$A,BKE!$B:$B,'nguyen vat lieu kho'!AK$3)</f>
        <v>0</v>
      </c>
      <c r="AL175" s="186">
        <f>SUMIFS(BKE!$F:$F,BKE!$C:$C,'nguyen vat lieu kho'!$A:$A,BKE!$B:$B,'nguyen vat lieu kho'!AL$3)</f>
        <v>0</v>
      </c>
      <c r="AM175" s="186">
        <f>SUMIFS(BKE!$F:$F,BKE!$C:$C,'nguyen vat lieu kho'!$A:$A,BKE!$B:$B,'nguyen vat lieu kho'!AM$3)</f>
        <v>0</v>
      </c>
      <c r="AN175" s="186">
        <f>SUMIFS(BKE!$F:$F,BKE!$C:$C,'nguyen vat lieu kho'!$A:$A,BKE!$B:$B,'nguyen vat lieu kho'!AN$3)</f>
        <v>0</v>
      </c>
      <c r="AO175" s="186">
        <f>SUMIFS(BKE!$F:$F,BKE!$C:$C,'nguyen vat lieu kho'!$A:$A,BKE!$B:$B,'nguyen vat lieu kho'!AO$3)</f>
        <v>0</v>
      </c>
      <c r="AP175" s="186">
        <f>SUMIFS(BKE!$F:$F,BKE!$C:$C,'nguyen vat lieu kho'!$A:$A,BKE!$B:$B,'nguyen vat lieu kho'!AP$3)</f>
        <v>0</v>
      </c>
      <c r="AQ175" s="186">
        <f>SUMIFS(BKE!$F:$F,BKE!$C:$C,'nguyen vat lieu kho'!$A:$A,BKE!$B:$B,'nguyen vat lieu kho'!AQ$3)</f>
        <v>0</v>
      </c>
    </row>
    <row r="176" spans="1:43" s="120" customFormat="1" ht="25.5" customHeight="1">
      <c r="A176" s="6" t="s">
        <v>258</v>
      </c>
      <c r="B176" s="136" t="s">
        <v>259</v>
      </c>
      <c r="C176" s="137" t="s">
        <v>27</v>
      </c>
      <c r="D176" s="125">
        <f>VLOOKUP(A176,BKE!C599:H990,5,0)</f>
        <v>1988.4</v>
      </c>
      <c r="E176" s="130">
        <v>100</v>
      </c>
      <c r="F176" s="126">
        <f t="shared" si="21"/>
        <v>198840</v>
      </c>
      <c r="G176" s="127">
        <f t="shared" si="23"/>
        <v>750</v>
      </c>
      <c r="H176" s="128">
        <f t="shared" si="22"/>
        <v>1491300</v>
      </c>
      <c r="I176" s="129">
        <f t="shared" si="24"/>
        <v>675</v>
      </c>
      <c r="J176" s="129">
        <f t="shared" si="24"/>
        <v>1342170</v>
      </c>
      <c r="K176" s="130">
        <v>175</v>
      </c>
      <c r="L176" s="124">
        <f t="shared" si="25"/>
        <v>347970</v>
      </c>
      <c r="M176" s="186">
        <f>SUMIFS(BKE!$F:$F,BKE!$C:$C,'nguyen vat lieu kho'!$A:$A,BKE!$B:$B,'nguyen vat lieu kho'!M$3)</f>
        <v>100</v>
      </c>
      <c r="N176" s="186">
        <f>SUMIFS(BKE!$F:$F,BKE!$C:$C,'nguyen vat lieu kho'!$A:$A,BKE!$B:$B,'nguyen vat lieu kho'!N$3)</f>
        <v>0</v>
      </c>
      <c r="O176" s="186">
        <f>SUMIFS(BKE!$F:$F,BKE!$C:$C,'nguyen vat lieu kho'!$A:$A,BKE!$B:$B,'nguyen vat lieu kho'!O$3)</f>
        <v>0</v>
      </c>
      <c r="P176" s="186">
        <f>SUMIFS(BKE!$F:$F,BKE!$C:$C,'nguyen vat lieu kho'!$A:$A,BKE!$B:$B,'nguyen vat lieu kho'!P$3)</f>
        <v>0</v>
      </c>
      <c r="Q176" s="186">
        <f>SUMIFS(BKE!$F:$F,BKE!$C:$C,'nguyen vat lieu kho'!$A:$A,BKE!$B:$B,'nguyen vat lieu kho'!Q$3)</f>
        <v>0</v>
      </c>
      <c r="R176" s="186">
        <f>SUMIFS(BKE!$F:$F,BKE!$C:$C,'nguyen vat lieu kho'!$A:$A,BKE!$B:$B,'nguyen vat lieu kho'!R$3)</f>
        <v>0</v>
      </c>
      <c r="S176" s="186">
        <f>SUMIFS(BKE!$F:$F,BKE!$C:$C,'nguyen vat lieu kho'!$A:$A,BKE!$B:$B,'nguyen vat lieu kho'!S$3)</f>
        <v>0</v>
      </c>
      <c r="T176" s="186">
        <f>SUMIFS(BKE!$F:$F,BKE!$C:$C,'nguyen vat lieu kho'!$A:$A,BKE!$B:$B,'nguyen vat lieu kho'!T$3)</f>
        <v>200</v>
      </c>
      <c r="U176" s="186">
        <f>SUMIFS(BKE!$F:$F,BKE!$C:$C,'nguyen vat lieu kho'!$A:$A,BKE!$B:$B,'nguyen vat lieu kho'!U$3)</f>
        <v>0</v>
      </c>
      <c r="V176" s="186">
        <f>SUMIFS(BKE!$F:$F,BKE!$C:$C,'nguyen vat lieu kho'!$A:$A,BKE!$B:$B,'nguyen vat lieu kho'!V$3)</f>
        <v>0</v>
      </c>
      <c r="W176" s="186">
        <f>SUMIFS(BKE!$F:$F,BKE!$C:$C,'nguyen vat lieu kho'!$A:$A,BKE!$B:$B,'nguyen vat lieu kho'!W$3)</f>
        <v>0</v>
      </c>
      <c r="X176" s="186">
        <f>SUMIFS(BKE!$F:$F,BKE!$C:$C,'nguyen vat lieu kho'!$A:$A,BKE!$B:$B,'nguyen vat lieu kho'!X$3)</f>
        <v>0</v>
      </c>
      <c r="Y176" s="186">
        <f>SUMIFS(BKE!$F:$F,BKE!$C:$C,'nguyen vat lieu kho'!$A:$A,BKE!$B:$B,'nguyen vat lieu kho'!Y$3)</f>
        <v>0</v>
      </c>
      <c r="Z176" s="186">
        <f>SUMIFS(BKE!$F:$F,BKE!$C:$C,'nguyen vat lieu kho'!$A:$A,BKE!$B:$B,'nguyen vat lieu kho'!Z$3)</f>
        <v>0</v>
      </c>
      <c r="AA176" s="186">
        <f>SUMIFS(BKE!$F:$F,BKE!$C:$C,'nguyen vat lieu kho'!$A:$A,BKE!$B:$B,'nguyen vat lieu kho'!AA$3)</f>
        <v>100</v>
      </c>
      <c r="AB176" s="186">
        <f>SUMIFS(BKE!$F:$F,BKE!$C:$C,'nguyen vat lieu kho'!$A:$A,BKE!$B:$B,'nguyen vat lieu kho'!AB$3)</f>
        <v>0</v>
      </c>
      <c r="AC176" s="186">
        <f>SUMIFS(BKE!$F:$F,BKE!$C:$C,'nguyen vat lieu kho'!$A:$A,BKE!$B:$B,'nguyen vat lieu kho'!AC$3)</f>
        <v>0</v>
      </c>
      <c r="AD176" s="186">
        <f>SUMIFS(BKE!$F:$F,BKE!$C:$C,'nguyen vat lieu kho'!$A:$A,BKE!$B:$B,'nguyen vat lieu kho'!AD$3)</f>
        <v>0</v>
      </c>
      <c r="AE176" s="186">
        <f>SUMIFS(BKE!$F:$F,BKE!$C:$C,'nguyen vat lieu kho'!$A:$A,BKE!$B:$B,'nguyen vat lieu kho'!AE$3)</f>
        <v>0</v>
      </c>
      <c r="AF176" s="186">
        <f>SUMIFS(BKE!$F:$F,BKE!$C:$C,'nguyen vat lieu kho'!$A:$A,BKE!$B:$B,'nguyen vat lieu kho'!AF$3)</f>
        <v>0</v>
      </c>
      <c r="AG176" s="186">
        <f>SUMIFS(BKE!$F:$F,BKE!$C:$C,'nguyen vat lieu kho'!$A:$A,BKE!$B:$B,'nguyen vat lieu kho'!AG$3)</f>
        <v>0</v>
      </c>
      <c r="AH176" s="186">
        <f>SUMIFS(BKE!$F:$F,BKE!$C:$C,'nguyen vat lieu kho'!$A:$A,BKE!$B:$B,'nguyen vat lieu kho'!AH$3)</f>
        <v>200</v>
      </c>
      <c r="AI176" s="186">
        <f>SUMIFS(BKE!$F:$F,BKE!$C:$C,'nguyen vat lieu kho'!$A:$A,BKE!$B:$B,'nguyen vat lieu kho'!AI$3)</f>
        <v>0</v>
      </c>
      <c r="AJ176" s="186">
        <f>SUMIFS(BKE!$F:$F,BKE!$C:$C,'nguyen vat lieu kho'!$A:$A,BKE!$B:$B,'nguyen vat lieu kho'!AJ$3)</f>
        <v>0</v>
      </c>
      <c r="AK176" s="186">
        <f>SUMIFS(BKE!$F:$F,BKE!$C:$C,'nguyen vat lieu kho'!$A:$A,BKE!$B:$B,'nguyen vat lieu kho'!AK$3)</f>
        <v>0</v>
      </c>
      <c r="AL176" s="186">
        <f>SUMIFS(BKE!$F:$F,BKE!$C:$C,'nguyen vat lieu kho'!$A:$A,BKE!$B:$B,'nguyen vat lieu kho'!AL$3)</f>
        <v>0</v>
      </c>
      <c r="AM176" s="186">
        <f>SUMIFS(BKE!$F:$F,BKE!$C:$C,'nguyen vat lieu kho'!$A:$A,BKE!$B:$B,'nguyen vat lieu kho'!AM$3)</f>
        <v>0</v>
      </c>
      <c r="AN176" s="186">
        <f>SUMIFS(BKE!$F:$F,BKE!$C:$C,'nguyen vat lieu kho'!$A:$A,BKE!$B:$B,'nguyen vat lieu kho'!AN$3)</f>
        <v>0</v>
      </c>
      <c r="AO176" s="186">
        <f>SUMIFS(BKE!$F:$F,BKE!$C:$C,'nguyen vat lieu kho'!$A:$A,BKE!$B:$B,'nguyen vat lieu kho'!AO$3)</f>
        <v>150</v>
      </c>
      <c r="AP176" s="186">
        <f>SUMIFS(BKE!$F:$F,BKE!$C:$C,'nguyen vat lieu kho'!$A:$A,BKE!$B:$B,'nguyen vat lieu kho'!AP$3)</f>
        <v>0</v>
      </c>
      <c r="AQ176" s="186">
        <f>SUMIFS(BKE!$F:$F,BKE!$C:$C,'nguyen vat lieu kho'!$A:$A,BKE!$B:$B,'nguyen vat lieu kho'!AQ$3)</f>
        <v>0</v>
      </c>
    </row>
    <row r="177" spans="1:43" s="120" customFormat="1" ht="25.5" customHeight="1">
      <c r="A177" s="6" t="s">
        <v>260</v>
      </c>
      <c r="B177" s="136" t="s">
        <v>261</v>
      </c>
      <c r="C177" s="137" t="s">
        <v>27</v>
      </c>
      <c r="D177" s="125">
        <v>1353.1679999999999</v>
      </c>
      <c r="E177" s="130">
        <v>400</v>
      </c>
      <c r="F177" s="126">
        <f t="shared" si="21"/>
        <v>541267.19999999995</v>
      </c>
      <c r="G177" s="127">
        <f t="shared" si="23"/>
        <v>0</v>
      </c>
      <c r="H177" s="128">
        <f t="shared" si="22"/>
        <v>0</v>
      </c>
      <c r="I177" s="253">
        <f t="shared" si="24"/>
        <v>100</v>
      </c>
      <c r="J177" s="129">
        <f t="shared" si="24"/>
        <v>135316.79999999999</v>
      </c>
      <c r="K177" s="130">
        <v>300</v>
      </c>
      <c r="L177" s="124">
        <f t="shared" si="25"/>
        <v>405950.39999999997</v>
      </c>
      <c r="M177" s="186">
        <f>SUMIFS(BKE!$F:$F,BKE!$C:$C,'nguyen vat lieu kho'!$A:$A,BKE!$B:$B,'nguyen vat lieu kho'!M$3)</f>
        <v>0</v>
      </c>
      <c r="N177" s="186">
        <f>SUMIFS(BKE!$F:$F,BKE!$C:$C,'nguyen vat lieu kho'!$A:$A,BKE!$B:$B,'nguyen vat lieu kho'!N$3)</f>
        <v>0</v>
      </c>
      <c r="O177" s="186">
        <f>SUMIFS(BKE!$F:$F,BKE!$C:$C,'nguyen vat lieu kho'!$A:$A,BKE!$B:$B,'nguyen vat lieu kho'!O$3)</f>
        <v>0</v>
      </c>
      <c r="P177" s="186">
        <f>SUMIFS(BKE!$F:$F,BKE!$C:$C,'nguyen vat lieu kho'!$A:$A,BKE!$B:$B,'nguyen vat lieu kho'!P$3)</f>
        <v>0</v>
      </c>
      <c r="Q177" s="186">
        <f>SUMIFS(BKE!$F:$F,BKE!$C:$C,'nguyen vat lieu kho'!$A:$A,BKE!$B:$B,'nguyen vat lieu kho'!Q$3)</f>
        <v>0</v>
      </c>
      <c r="R177" s="186">
        <f>SUMIFS(BKE!$F:$F,BKE!$C:$C,'nguyen vat lieu kho'!$A:$A,BKE!$B:$B,'nguyen vat lieu kho'!R$3)</f>
        <v>0</v>
      </c>
      <c r="S177" s="186">
        <f>SUMIFS(BKE!$F:$F,BKE!$C:$C,'nguyen vat lieu kho'!$A:$A,BKE!$B:$B,'nguyen vat lieu kho'!S$3)</f>
        <v>0</v>
      </c>
      <c r="T177" s="186">
        <f>SUMIFS(BKE!$F:$F,BKE!$C:$C,'nguyen vat lieu kho'!$A:$A,BKE!$B:$B,'nguyen vat lieu kho'!T$3)</f>
        <v>0</v>
      </c>
      <c r="U177" s="186">
        <f>SUMIFS(BKE!$F:$F,BKE!$C:$C,'nguyen vat lieu kho'!$A:$A,BKE!$B:$B,'nguyen vat lieu kho'!U$3)</f>
        <v>0</v>
      </c>
      <c r="V177" s="186">
        <f>SUMIFS(BKE!$F:$F,BKE!$C:$C,'nguyen vat lieu kho'!$A:$A,BKE!$B:$B,'nguyen vat lieu kho'!V$3)</f>
        <v>0</v>
      </c>
      <c r="W177" s="186">
        <f>SUMIFS(BKE!$F:$F,BKE!$C:$C,'nguyen vat lieu kho'!$A:$A,BKE!$B:$B,'nguyen vat lieu kho'!W$3)</f>
        <v>0</v>
      </c>
      <c r="X177" s="186">
        <f>SUMIFS(BKE!$F:$F,BKE!$C:$C,'nguyen vat lieu kho'!$A:$A,BKE!$B:$B,'nguyen vat lieu kho'!X$3)</f>
        <v>0</v>
      </c>
      <c r="Y177" s="186">
        <f>SUMIFS(BKE!$F:$F,BKE!$C:$C,'nguyen vat lieu kho'!$A:$A,BKE!$B:$B,'nguyen vat lieu kho'!Y$3)</f>
        <v>0</v>
      </c>
      <c r="Z177" s="186">
        <f>SUMIFS(BKE!$F:$F,BKE!$C:$C,'nguyen vat lieu kho'!$A:$A,BKE!$B:$B,'nguyen vat lieu kho'!Z$3)</f>
        <v>0</v>
      </c>
      <c r="AA177" s="186">
        <f>SUMIFS(BKE!$F:$F,BKE!$C:$C,'nguyen vat lieu kho'!$A:$A,BKE!$B:$B,'nguyen vat lieu kho'!AA$3)</f>
        <v>0</v>
      </c>
      <c r="AB177" s="186">
        <f>SUMIFS(BKE!$F:$F,BKE!$C:$C,'nguyen vat lieu kho'!$A:$A,BKE!$B:$B,'nguyen vat lieu kho'!AB$3)</f>
        <v>0</v>
      </c>
      <c r="AC177" s="186">
        <f>SUMIFS(BKE!$F:$F,BKE!$C:$C,'nguyen vat lieu kho'!$A:$A,BKE!$B:$B,'nguyen vat lieu kho'!AC$3)</f>
        <v>0</v>
      </c>
      <c r="AD177" s="186">
        <f>SUMIFS(BKE!$F:$F,BKE!$C:$C,'nguyen vat lieu kho'!$A:$A,BKE!$B:$B,'nguyen vat lieu kho'!AD$3)</f>
        <v>0</v>
      </c>
      <c r="AE177" s="186">
        <f>SUMIFS(BKE!$F:$F,BKE!$C:$C,'nguyen vat lieu kho'!$A:$A,BKE!$B:$B,'nguyen vat lieu kho'!AE$3)</f>
        <v>0</v>
      </c>
      <c r="AF177" s="186">
        <f>SUMIFS(BKE!$F:$F,BKE!$C:$C,'nguyen vat lieu kho'!$A:$A,BKE!$B:$B,'nguyen vat lieu kho'!AF$3)</f>
        <v>0</v>
      </c>
      <c r="AG177" s="186">
        <f>SUMIFS(BKE!$F:$F,BKE!$C:$C,'nguyen vat lieu kho'!$A:$A,BKE!$B:$B,'nguyen vat lieu kho'!AG$3)</f>
        <v>0</v>
      </c>
      <c r="AH177" s="186">
        <f>SUMIFS(BKE!$F:$F,BKE!$C:$C,'nguyen vat lieu kho'!$A:$A,BKE!$B:$B,'nguyen vat lieu kho'!AH$3)</f>
        <v>0</v>
      </c>
      <c r="AI177" s="186">
        <f>SUMIFS(BKE!$F:$F,BKE!$C:$C,'nguyen vat lieu kho'!$A:$A,BKE!$B:$B,'nguyen vat lieu kho'!AI$3)</f>
        <v>0</v>
      </c>
      <c r="AJ177" s="186">
        <f>SUMIFS(BKE!$F:$F,BKE!$C:$C,'nguyen vat lieu kho'!$A:$A,BKE!$B:$B,'nguyen vat lieu kho'!AJ$3)</f>
        <v>0</v>
      </c>
      <c r="AK177" s="186">
        <f>SUMIFS(BKE!$F:$F,BKE!$C:$C,'nguyen vat lieu kho'!$A:$A,BKE!$B:$B,'nguyen vat lieu kho'!AK$3)</f>
        <v>0</v>
      </c>
      <c r="AL177" s="186">
        <f>SUMIFS(BKE!$F:$F,BKE!$C:$C,'nguyen vat lieu kho'!$A:$A,BKE!$B:$B,'nguyen vat lieu kho'!AL$3)</f>
        <v>0</v>
      </c>
      <c r="AM177" s="186">
        <f>SUMIFS(BKE!$F:$F,BKE!$C:$C,'nguyen vat lieu kho'!$A:$A,BKE!$B:$B,'nguyen vat lieu kho'!AM$3)</f>
        <v>0</v>
      </c>
      <c r="AN177" s="186">
        <f>SUMIFS(BKE!$F:$F,BKE!$C:$C,'nguyen vat lieu kho'!$A:$A,BKE!$B:$B,'nguyen vat lieu kho'!AN$3)</f>
        <v>0</v>
      </c>
      <c r="AO177" s="186">
        <f>SUMIFS(BKE!$F:$F,BKE!$C:$C,'nguyen vat lieu kho'!$A:$A,BKE!$B:$B,'nguyen vat lieu kho'!AO$3)</f>
        <v>0</v>
      </c>
      <c r="AP177" s="186">
        <f>SUMIFS(BKE!$F:$F,BKE!$C:$C,'nguyen vat lieu kho'!$A:$A,BKE!$B:$B,'nguyen vat lieu kho'!AP$3)</f>
        <v>0</v>
      </c>
      <c r="AQ177" s="186">
        <f>SUMIFS(BKE!$F:$F,BKE!$C:$C,'nguyen vat lieu kho'!$A:$A,BKE!$B:$B,'nguyen vat lieu kho'!AQ$3)</f>
        <v>0</v>
      </c>
    </row>
    <row r="178" spans="1:43" s="120" customFormat="1" ht="25.5" customHeight="1">
      <c r="A178" s="6" t="s">
        <v>262</v>
      </c>
      <c r="B178" s="136" t="s">
        <v>263</v>
      </c>
      <c r="C178" s="137" t="s">
        <v>27</v>
      </c>
      <c r="D178" s="125">
        <v>1116.2533333333333</v>
      </c>
      <c r="E178" s="130">
        <v>500</v>
      </c>
      <c r="F178" s="126">
        <f t="shared" si="21"/>
        <v>558126.66666666663</v>
      </c>
      <c r="G178" s="127">
        <f t="shared" si="23"/>
        <v>0</v>
      </c>
      <c r="H178" s="128">
        <f t="shared" si="22"/>
        <v>0</v>
      </c>
      <c r="I178" s="253">
        <f t="shared" si="24"/>
        <v>150</v>
      </c>
      <c r="J178" s="129">
        <f t="shared" si="24"/>
        <v>167437.99999999994</v>
      </c>
      <c r="K178" s="130">
        <v>350</v>
      </c>
      <c r="L178" s="124">
        <f t="shared" si="25"/>
        <v>390688.66666666669</v>
      </c>
      <c r="M178" s="186">
        <f>SUMIFS(BKE!$F:$F,BKE!$C:$C,'nguyen vat lieu kho'!$A:$A,BKE!$B:$B,'nguyen vat lieu kho'!M$3)</f>
        <v>0</v>
      </c>
      <c r="N178" s="186">
        <f>SUMIFS(BKE!$F:$F,BKE!$C:$C,'nguyen vat lieu kho'!$A:$A,BKE!$B:$B,'nguyen vat lieu kho'!N$3)</f>
        <v>0</v>
      </c>
      <c r="O178" s="186">
        <f>SUMIFS(BKE!$F:$F,BKE!$C:$C,'nguyen vat lieu kho'!$A:$A,BKE!$B:$B,'nguyen vat lieu kho'!O$3)</f>
        <v>0</v>
      </c>
      <c r="P178" s="186">
        <f>SUMIFS(BKE!$F:$F,BKE!$C:$C,'nguyen vat lieu kho'!$A:$A,BKE!$B:$B,'nguyen vat lieu kho'!P$3)</f>
        <v>0</v>
      </c>
      <c r="Q178" s="186">
        <f>SUMIFS(BKE!$F:$F,BKE!$C:$C,'nguyen vat lieu kho'!$A:$A,BKE!$B:$B,'nguyen vat lieu kho'!Q$3)</f>
        <v>0</v>
      </c>
      <c r="R178" s="186">
        <f>SUMIFS(BKE!$F:$F,BKE!$C:$C,'nguyen vat lieu kho'!$A:$A,BKE!$B:$B,'nguyen vat lieu kho'!R$3)</f>
        <v>0</v>
      </c>
      <c r="S178" s="186">
        <f>SUMIFS(BKE!$F:$F,BKE!$C:$C,'nguyen vat lieu kho'!$A:$A,BKE!$B:$B,'nguyen vat lieu kho'!S$3)</f>
        <v>0</v>
      </c>
      <c r="T178" s="186">
        <f>SUMIFS(BKE!$F:$F,BKE!$C:$C,'nguyen vat lieu kho'!$A:$A,BKE!$B:$B,'nguyen vat lieu kho'!T$3)</f>
        <v>0</v>
      </c>
      <c r="U178" s="186">
        <f>SUMIFS(BKE!$F:$F,BKE!$C:$C,'nguyen vat lieu kho'!$A:$A,BKE!$B:$B,'nguyen vat lieu kho'!U$3)</f>
        <v>0</v>
      </c>
      <c r="V178" s="186">
        <f>SUMIFS(BKE!$F:$F,BKE!$C:$C,'nguyen vat lieu kho'!$A:$A,BKE!$B:$B,'nguyen vat lieu kho'!V$3)</f>
        <v>0</v>
      </c>
      <c r="W178" s="186">
        <f>SUMIFS(BKE!$F:$F,BKE!$C:$C,'nguyen vat lieu kho'!$A:$A,BKE!$B:$B,'nguyen vat lieu kho'!W$3)</f>
        <v>0</v>
      </c>
      <c r="X178" s="186">
        <f>SUMIFS(BKE!$F:$F,BKE!$C:$C,'nguyen vat lieu kho'!$A:$A,BKE!$B:$B,'nguyen vat lieu kho'!X$3)</f>
        <v>0</v>
      </c>
      <c r="Y178" s="186">
        <f>SUMIFS(BKE!$F:$F,BKE!$C:$C,'nguyen vat lieu kho'!$A:$A,BKE!$B:$B,'nguyen vat lieu kho'!Y$3)</f>
        <v>0</v>
      </c>
      <c r="Z178" s="186">
        <f>SUMIFS(BKE!$F:$F,BKE!$C:$C,'nguyen vat lieu kho'!$A:$A,BKE!$B:$B,'nguyen vat lieu kho'!Z$3)</f>
        <v>0</v>
      </c>
      <c r="AA178" s="186">
        <f>SUMIFS(BKE!$F:$F,BKE!$C:$C,'nguyen vat lieu kho'!$A:$A,BKE!$B:$B,'nguyen vat lieu kho'!AA$3)</f>
        <v>0</v>
      </c>
      <c r="AB178" s="186">
        <f>SUMIFS(BKE!$F:$F,BKE!$C:$C,'nguyen vat lieu kho'!$A:$A,BKE!$B:$B,'nguyen vat lieu kho'!AB$3)</f>
        <v>0</v>
      </c>
      <c r="AC178" s="186">
        <f>SUMIFS(BKE!$F:$F,BKE!$C:$C,'nguyen vat lieu kho'!$A:$A,BKE!$B:$B,'nguyen vat lieu kho'!AC$3)</f>
        <v>0</v>
      </c>
      <c r="AD178" s="186">
        <f>SUMIFS(BKE!$F:$F,BKE!$C:$C,'nguyen vat lieu kho'!$A:$A,BKE!$B:$B,'nguyen vat lieu kho'!AD$3)</f>
        <v>0</v>
      </c>
      <c r="AE178" s="186">
        <f>SUMIFS(BKE!$F:$F,BKE!$C:$C,'nguyen vat lieu kho'!$A:$A,BKE!$B:$B,'nguyen vat lieu kho'!AE$3)</f>
        <v>0</v>
      </c>
      <c r="AF178" s="186">
        <f>SUMIFS(BKE!$F:$F,BKE!$C:$C,'nguyen vat lieu kho'!$A:$A,BKE!$B:$B,'nguyen vat lieu kho'!AF$3)</f>
        <v>0</v>
      </c>
      <c r="AG178" s="186">
        <f>SUMIFS(BKE!$F:$F,BKE!$C:$C,'nguyen vat lieu kho'!$A:$A,BKE!$B:$B,'nguyen vat lieu kho'!AG$3)</f>
        <v>0</v>
      </c>
      <c r="AH178" s="186">
        <f>SUMIFS(BKE!$F:$F,BKE!$C:$C,'nguyen vat lieu kho'!$A:$A,BKE!$B:$B,'nguyen vat lieu kho'!AH$3)</f>
        <v>0</v>
      </c>
      <c r="AI178" s="186">
        <f>SUMIFS(BKE!$F:$F,BKE!$C:$C,'nguyen vat lieu kho'!$A:$A,BKE!$B:$B,'nguyen vat lieu kho'!AI$3)</f>
        <v>0</v>
      </c>
      <c r="AJ178" s="186">
        <f>SUMIFS(BKE!$F:$F,BKE!$C:$C,'nguyen vat lieu kho'!$A:$A,BKE!$B:$B,'nguyen vat lieu kho'!AJ$3)</f>
        <v>0</v>
      </c>
      <c r="AK178" s="186">
        <f>SUMIFS(BKE!$F:$F,BKE!$C:$C,'nguyen vat lieu kho'!$A:$A,BKE!$B:$B,'nguyen vat lieu kho'!AK$3)</f>
        <v>0</v>
      </c>
      <c r="AL178" s="186">
        <f>SUMIFS(BKE!$F:$F,BKE!$C:$C,'nguyen vat lieu kho'!$A:$A,BKE!$B:$B,'nguyen vat lieu kho'!AL$3)</f>
        <v>0</v>
      </c>
      <c r="AM178" s="186">
        <f>SUMIFS(BKE!$F:$F,BKE!$C:$C,'nguyen vat lieu kho'!$A:$A,BKE!$B:$B,'nguyen vat lieu kho'!AM$3)</f>
        <v>0</v>
      </c>
      <c r="AN178" s="186">
        <f>SUMIFS(BKE!$F:$F,BKE!$C:$C,'nguyen vat lieu kho'!$A:$A,BKE!$B:$B,'nguyen vat lieu kho'!AN$3)</f>
        <v>0</v>
      </c>
      <c r="AO178" s="186">
        <f>SUMIFS(BKE!$F:$F,BKE!$C:$C,'nguyen vat lieu kho'!$A:$A,BKE!$B:$B,'nguyen vat lieu kho'!AO$3)</f>
        <v>0</v>
      </c>
      <c r="AP178" s="186">
        <f>SUMIFS(BKE!$F:$F,BKE!$C:$C,'nguyen vat lieu kho'!$A:$A,BKE!$B:$B,'nguyen vat lieu kho'!AP$3)</f>
        <v>0</v>
      </c>
      <c r="AQ178" s="186">
        <f>SUMIFS(BKE!$F:$F,BKE!$C:$C,'nguyen vat lieu kho'!$A:$A,BKE!$B:$B,'nguyen vat lieu kho'!AQ$3)</f>
        <v>0</v>
      </c>
    </row>
    <row r="179" spans="1:43" s="120" customFormat="1" ht="25.5" customHeight="1">
      <c r="A179" s="9" t="s">
        <v>842</v>
      </c>
      <c r="B179" s="9" t="s">
        <v>355</v>
      </c>
      <c r="C179" s="9" t="s">
        <v>27</v>
      </c>
      <c r="D179" s="125">
        <f>VLOOKUP(A179,BKE!C602:H993,5,0)</f>
        <v>800</v>
      </c>
      <c r="E179" s="130">
        <v>100</v>
      </c>
      <c r="F179" s="126">
        <f t="shared" si="21"/>
        <v>80000</v>
      </c>
      <c r="G179" s="127">
        <f t="shared" si="23"/>
        <v>120</v>
      </c>
      <c r="H179" s="128">
        <f t="shared" si="22"/>
        <v>96000</v>
      </c>
      <c r="I179" s="129">
        <f t="shared" si="24"/>
        <v>100</v>
      </c>
      <c r="J179" s="129">
        <f t="shared" si="24"/>
        <v>80000</v>
      </c>
      <c r="K179" s="130">
        <v>120</v>
      </c>
      <c r="L179" s="124">
        <f t="shared" si="25"/>
        <v>96000</v>
      </c>
      <c r="M179" s="186">
        <f>SUMIFS(BKE!$F:$F,BKE!$C:$C,'nguyen vat lieu kho'!$A:$A,BKE!$B:$B,'nguyen vat lieu kho'!M$3)</f>
        <v>0</v>
      </c>
      <c r="N179" s="186">
        <f>SUMIFS(BKE!$F:$F,BKE!$C:$C,'nguyen vat lieu kho'!$A:$A,BKE!$B:$B,'nguyen vat lieu kho'!N$3)</f>
        <v>0</v>
      </c>
      <c r="O179" s="186">
        <f>SUMIFS(BKE!$F:$F,BKE!$C:$C,'nguyen vat lieu kho'!$A:$A,BKE!$B:$B,'nguyen vat lieu kho'!O$3)</f>
        <v>0</v>
      </c>
      <c r="P179" s="186">
        <f>SUMIFS(BKE!$F:$F,BKE!$C:$C,'nguyen vat lieu kho'!$A:$A,BKE!$B:$B,'nguyen vat lieu kho'!P$3)</f>
        <v>0</v>
      </c>
      <c r="Q179" s="186">
        <f>SUMIFS(BKE!$F:$F,BKE!$C:$C,'nguyen vat lieu kho'!$A:$A,BKE!$B:$B,'nguyen vat lieu kho'!Q$3)</f>
        <v>0</v>
      </c>
      <c r="R179" s="186">
        <f>SUMIFS(BKE!$F:$F,BKE!$C:$C,'nguyen vat lieu kho'!$A:$A,BKE!$B:$B,'nguyen vat lieu kho'!R$3)</f>
        <v>0</v>
      </c>
      <c r="S179" s="186">
        <f>SUMIFS(BKE!$F:$F,BKE!$C:$C,'nguyen vat lieu kho'!$A:$A,BKE!$B:$B,'nguyen vat lieu kho'!S$3)</f>
        <v>0</v>
      </c>
      <c r="T179" s="186">
        <f>SUMIFS(BKE!$F:$F,BKE!$C:$C,'nguyen vat lieu kho'!$A:$A,BKE!$B:$B,'nguyen vat lieu kho'!T$3)</f>
        <v>120</v>
      </c>
      <c r="U179" s="186">
        <f>SUMIFS(BKE!$F:$F,BKE!$C:$C,'nguyen vat lieu kho'!$A:$A,BKE!$B:$B,'nguyen vat lieu kho'!U$3)</f>
        <v>0</v>
      </c>
      <c r="V179" s="186">
        <f>SUMIFS(BKE!$F:$F,BKE!$C:$C,'nguyen vat lieu kho'!$A:$A,BKE!$B:$B,'nguyen vat lieu kho'!V$3)</f>
        <v>0</v>
      </c>
      <c r="W179" s="186">
        <f>SUMIFS(BKE!$F:$F,BKE!$C:$C,'nguyen vat lieu kho'!$A:$A,BKE!$B:$B,'nguyen vat lieu kho'!W$3)</f>
        <v>0</v>
      </c>
      <c r="X179" s="186">
        <f>SUMIFS(BKE!$F:$F,BKE!$C:$C,'nguyen vat lieu kho'!$A:$A,BKE!$B:$B,'nguyen vat lieu kho'!X$3)</f>
        <v>0</v>
      </c>
      <c r="Y179" s="186">
        <f>SUMIFS(BKE!$F:$F,BKE!$C:$C,'nguyen vat lieu kho'!$A:$A,BKE!$B:$B,'nguyen vat lieu kho'!Y$3)</f>
        <v>0</v>
      </c>
      <c r="Z179" s="186">
        <f>SUMIFS(BKE!$F:$F,BKE!$C:$C,'nguyen vat lieu kho'!$A:$A,BKE!$B:$B,'nguyen vat lieu kho'!Z$3)</f>
        <v>0</v>
      </c>
      <c r="AA179" s="186">
        <f>SUMIFS(BKE!$F:$F,BKE!$C:$C,'nguyen vat lieu kho'!$A:$A,BKE!$B:$B,'nguyen vat lieu kho'!AA$3)</f>
        <v>0</v>
      </c>
      <c r="AB179" s="186">
        <f>SUMIFS(BKE!$F:$F,BKE!$C:$C,'nguyen vat lieu kho'!$A:$A,BKE!$B:$B,'nguyen vat lieu kho'!AB$3)</f>
        <v>0</v>
      </c>
      <c r="AC179" s="186">
        <f>SUMIFS(BKE!$F:$F,BKE!$C:$C,'nguyen vat lieu kho'!$A:$A,BKE!$B:$B,'nguyen vat lieu kho'!AC$3)</f>
        <v>0</v>
      </c>
      <c r="AD179" s="186">
        <f>SUMIFS(BKE!$F:$F,BKE!$C:$C,'nguyen vat lieu kho'!$A:$A,BKE!$B:$B,'nguyen vat lieu kho'!AD$3)</f>
        <v>0</v>
      </c>
      <c r="AE179" s="186">
        <f>SUMIFS(BKE!$F:$F,BKE!$C:$C,'nguyen vat lieu kho'!$A:$A,BKE!$B:$B,'nguyen vat lieu kho'!AE$3)</f>
        <v>0</v>
      </c>
      <c r="AF179" s="186">
        <f>SUMIFS(BKE!$F:$F,BKE!$C:$C,'nguyen vat lieu kho'!$A:$A,BKE!$B:$B,'nguyen vat lieu kho'!AF$3)</f>
        <v>0</v>
      </c>
      <c r="AG179" s="186">
        <f>SUMIFS(BKE!$F:$F,BKE!$C:$C,'nguyen vat lieu kho'!$A:$A,BKE!$B:$B,'nguyen vat lieu kho'!AG$3)</f>
        <v>0</v>
      </c>
      <c r="AH179" s="186">
        <f>SUMIFS(BKE!$F:$F,BKE!$C:$C,'nguyen vat lieu kho'!$A:$A,BKE!$B:$B,'nguyen vat lieu kho'!AH$3)</f>
        <v>0</v>
      </c>
      <c r="AI179" s="186">
        <f>SUMIFS(BKE!$F:$F,BKE!$C:$C,'nguyen vat lieu kho'!$A:$A,BKE!$B:$B,'nguyen vat lieu kho'!AI$3)</f>
        <v>0</v>
      </c>
      <c r="AJ179" s="186">
        <f>SUMIFS(BKE!$F:$F,BKE!$C:$C,'nguyen vat lieu kho'!$A:$A,BKE!$B:$B,'nguyen vat lieu kho'!AJ$3)</f>
        <v>0</v>
      </c>
      <c r="AK179" s="186">
        <f>SUMIFS(BKE!$F:$F,BKE!$C:$C,'nguyen vat lieu kho'!$A:$A,BKE!$B:$B,'nguyen vat lieu kho'!AK$3)</f>
        <v>0</v>
      </c>
      <c r="AL179" s="186">
        <f>SUMIFS(BKE!$F:$F,BKE!$C:$C,'nguyen vat lieu kho'!$A:$A,BKE!$B:$B,'nguyen vat lieu kho'!AL$3)</f>
        <v>0</v>
      </c>
      <c r="AM179" s="186">
        <f>SUMIFS(BKE!$F:$F,BKE!$C:$C,'nguyen vat lieu kho'!$A:$A,BKE!$B:$B,'nguyen vat lieu kho'!AM$3)</f>
        <v>0</v>
      </c>
      <c r="AN179" s="186">
        <f>SUMIFS(BKE!$F:$F,BKE!$C:$C,'nguyen vat lieu kho'!$A:$A,BKE!$B:$B,'nguyen vat lieu kho'!AN$3)</f>
        <v>0</v>
      </c>
      <c r="AO179" s="186">
        <f>SUMIFS(BKE!$F:$F,BKE!$C:$C,'nguyen vat lieu kho'!$A:$A,BKE!$B:$B,'nguyen vat lieu kho'!AO$3)</f>
        <v>0</v>
      </c>
      <c r="AP179" s="186">
        <f>SUMIFS(BKE!$F:$F,BKE!$C:$C,'nguyen vat lieu kho'!$A:$A,BKE!$B:$B,'nguyen vat lieu kho'!AP$3)</f>
        <v>0</v>
      </c>
      <c r="AQ179" s="186">
        <f>SUMIFS(BKE!$F:$F,BKE!$C:$C,'nguyen vat lieu kho'!$A:$A,BKE!$B:$B,'nguyen vat lieu kho'!AQ$3)</f>
        <v>0</v>
      </c>
    </row>
    <row r="180" spans="1:43" s="120" customFormat="1" ht="25.5" customHeight="1">
      <c r="A180" s="6" t="s">
        <v>301</v>
      </c>
      <c r="B180" s="131" t="s">
        <v>302</v>
      </c>
      <c r="C180" s="138" t="s">
        <v>27</v>
      </c>
      <c r="D180" s="125"/>
      <c r="E180" s="130">
        <v>0</v>
      </c>
      <c r="F180" s="126">
        <f t="shared" si="21"/>
        <v>0</v>
      </c>
      <c r="G180" s="127">
        <f t="shared" si="23"/>
        <v>0</v>
      </c>
      <c r="H180" s="128">
        <f t="shared" si="22"/>
        <v>0</v>
      </c>
      <c r="I180" s="129">
        <f t="shared" si="24"/>
        <v>0</v>
      </c>
      <c r="J180" s="129">
        <f t="shared" si="24"/>
        <v>0</v>
      </c>
      <c r="K180" s="130"/>
      <c r="L180" s="124">
        <f t="shared" si="25"/>
        <v>0</v>
      </c>
      <c r="M180" s="186">
        <f>SUMIFS(BKE!$F:$F,BKE!$C:$C,'nguyen vat lieu kho'!$A:$A,BKE!$B:$B,'nguyen vat lieu kho'!M$3)</f>
        <v>0</v>
      </c>
      <c r="N180" s="186">
        <f>SUMIFS(BKE!$F:$F,BKE!$C:$C,'nguyen vat lieu kho'!$A:$A,BKE!$B:$B,'nguyen vat lieu kho'!N$3)</f>
        <v>0</v>
      </c>
      <c r="O180" s="186">
        <f>SUMIFS(BKE!$F:$F,BKE!$C:$C,'nguyen vat lieu kho'!$A:$A,BKE!$B:$B,'nguyen vat lieu kho'!O$3)</f>
        <v>0</v>
      </c>
      <c r="P180" s="186">
        <f>SUMIFS(BKE!$F:$F,BKE!$C:$C,'nguyen vat lieu kho'!$A:$A,BKE!$B:$B,'nguyen vat lieu kho'!P$3)</f>
        <v>0</v>
      </c>
      <c r="Q180" s="186">
        <f>SUMIFS(BKE!$F:$F,BKE!$C:$C,'nguyen vat lieu kho'!$A:$A,BKE!$B:$B,'nguyen vat lieu kho'!Q$3)</f>
        <v>0</v>
      </c>
      <c r="R180" s="186">
        <f>SUMIFS(BKE!$F:$F,BKE!$C:$C,'nguyen vat lieu kho'!$A:$A,BKE!$B:$B,'nguyen vat lieu kho'!R$3)</f>
        <v>0</v>
      </c>
      <c r="S180" s="186">
        <f>SUMIFS(BKE!$F:$F,BKE!$C:$C,'nguyen vat lieu kho'!$A:$A,BKE!$B:$B,'nguyen vat lieu kho'!S$3)</f>
        <v>0</v>
      </c>
      <c r="T180" s="186">
        <f>SUMIFS(BKE!$F:$F,BKE!$C:$C,'nguyen vat lieu kho'!$A:$A,BKE!$B:$B,'nguyen vat lieu kho'!T$3)</f>
        <v>0</v>
      </c>
      <c r="U180" s="186">
        <f>SUMIFS(BKE!$F:$F,BKE!$C:$C,'nguyen vat lieu kho'!$A:$A,BKE!$B:$B,'nguyen vat lieu kho'!U$3)</f>
        <v>0</v>
      </c>
      <c r="V180" s="186">
        <f>SUMIFS(BKE!$F:$F,BKE!$C:$C,'nguyen vat lieu kho'!$A:$A,BKE!$B:$B,'nguyen vat lieu kho'!V$3)</f>
        <v>0</v>
      </c>
      <c r="W180" s="186">
        <f>SUMIFS(BKE!$F:$F,BKE!$C:$C,'nguyen vat lieu kho'!$A:$A,BKE!$B:$B,'nguyen vat lieu kho'!W$3)</f>
        <v>0</v>
      </c>
      <c r="X180" s="186">
        <f>SUMIFS(BKE!$F:$F,BKE!$C:$C,'nguyen vat lieu kho'!$A:$A,BKE!$B:$B,'nguyen vat lieu kho'!X$3)</f>
        <v>0</v>
      </c>
      <c r="Y180" s="186">
        <f>SUMIFS(BKE!$F:$F,BKE!$C:$C,'nguyen vat lieu kho'!$A:$A,BKE!$B:$B,'nguyen vat lieu kho'!Y$3)</f>
        <v>0</v>
      </c>
      <c r="Z180" s="186">
        <f>SUMIFS(BKE!$F:$F,BKE!$C:$C,'nguyen vat lieu kho'!$A:$A,BKE!$B:$B,'nguyen vat lieu kho'!Z$3)</f>
        <v>0</v>
      </c>
      <c r="AA180" s="186">
        <f>SUMIFS(BKE!$F:$F,BKE!$C:$C,'nguyen vat lieu kho'!$A:$A,BKE!$B:$B,'nguyen vat lieu kho'!AA$3)</f>
        <v>0</v>
      </c>
      <c r="AB180" s="186">
        <f>SUMIFS(BKE!$F:$F,BKE!$C:$C,'nguyen vat lieu kho'!$A:$A,BKE!$B:$B,'nguyen vat lieu kho'!AB$3)</f>
        <v>0</v>
      </c>
      <c r="AC180" s="186">
        <f>SUMIFS(BKE!$F:$F,BKE!$C:$C,'nguyen vat lieu kho'!$A:$A,BKE!$B:$B,'nguyen vat lieu kho'!AC$3)</f>
        <v>0</v>
      </c>
      <c r="AD180" s="186">
        <f>SUMIFS(BKE!$F:$F,BKE!$C:$C,'nguyen vat lieu kho'!$A:$A,BKE!$B:$B,'nguyen vat lieu kho'!AD$3)</f>
        <v>0</v>
      </c>
      <c r="AE180" s="186">
        <f>SUMIFS(BKE!$F:$F,BKE!$C:$C,'nguyen vat lieu kho'!$A:$A,BKE!$B:$B,'nguyen vat lieu kho'!AE$3)</f>
        <v>0</v>
      </c>
      <c r="AF180" s="186">
        <f>SUMIFS(BKE!$F:$F,BKE!$C:$C,'nguyen vat lieu kho'!$A:$A,BKE!$B:$B,'nguyen vat lieu kho'!AF$3)</f>
        <v>0</v>
      </c>
      <c r="AG180" s="186">
        <f>SUMIFS(BKE!$F:$F,BKE!$C:$C,'nguyen vat lieu kho'!$A:$A,BKE!$B:$B,'nguyen vat lieu kho'!AG$3)</f>
        <v>0</v>
      </c>
      <c r="AH180" s="186">
        <f>SUMIFS(BKE!$F:$F,BKE!$C:$C,'nguyen vat lieu kho'!$A:$A,BKE!$B:$B,'nguyen vat lieu kho'!AH$3)</f>
        <v>0</v>
      </c>
      <c r="AI180" s="186">
        <f>SUMIFS(BKE!$F:$F,BKE!$C:$C,'nguyen vat lieu kho'!$A:$A,BKE!$B:$B,'nguyen vat lieu kho'!AI$3)</f>
        <v>0</v>
      </c>
      <c r="AJ180" s="186">
        <f>SUMIFS(BKE!$F:$F,BKE!$C:$C,'nguyen vat lieu kho'!$A:$A,BKE!$B:$B,'nguyen vat lieu kho'!AJ$3)</f>
        <v>0</v>
      </c>
      <c r="AK180" s="186">
        <f>SUMIFS(BKE!$F:$F,BKE!$C:$C,'nguyen vat lieu kho'!$A:$A,BKE!$B:$B,'nguyen vat lieu kho'!AK$3)</f>
        <v>0</v>
      </c>
      <c r="AL180" s="186">
        <f>SUMIFS(BKE!$F:$F,BKE!$C:$C,'nguyen vat lieu kho'!$A:$A,BKE!$B:$B,'nguyen vat lieu kho'!AL$3)</f>
        <v>0</v>
      </c>
      <c r="AM180" s="186">
        <f>SUMIFS(BKE!$F:$F,BKE!$C:$C,'nguyen vat lieu kho'!$A:$A,BKE!$B:$B,'nguyen vat lieu kho'!AM$3)</f>
        <v>0</v>
      </c>
      <c r="AN180" s="186">
        <f>SUMIFS(BKE!$F:$F,BKE!$C:$C,'nguyen vat lieu kho'!$A:$A,BKE!$B:$B,'nguyen vat lieu kho'!AN$3)</f>
        <v>0</v>
      </c>
      <c r="AO180" s="186">
        <f>SUMIFS(BKE!$F:$F,BKE!$C:$C,'nguyen vat lieu kho'!$A:$A,BKE!$B:$B,'nguyen vat lieu kho'!AO$3)</f>
        <v>0</v>
      </c>
      <c r="AP180" s="186">
        <f>SUMIFS(BKE!$F:$F,BKE!$C:$C,'nguyen vat lieu kho'!$A:$A,BKE!$B:$B,'nguyen vat lieu kho'!AP$3)</f>
        <v>0</v>
      </c>
      <c r="AQ180" s="186">
        <f>SUMIFS(BKE!$F:$F,BKE!$C:$C,'nguyen vat lieu kho'!$A:$A,BKE!$B:$B,'nguyen vat lieu kho'!AQ$3)</f>
        <v>0</v>
      </c>
    </row>
    <row r="181" spans="1:43" s="120" customFormat="1" ht="25.5" customHeight="1">
      <c r="A181" s="6" t="s">
        <v>572</v>
      </c>
      <c r="B181" s="131" t="s">
        <v>573</v>
      </c>
      <c r="C181" s="138" t="s">
        <v>27</v>
      </c>
      <c r="D181" s="125"/>
      <c r="E181" s="130">
        <v>0</v>
      </c>
      <c r="F181" s="126">
        <f t="shared" si="21"/>
        <v>0</v>
      </c>
      <c r="G181" s="127">
        <f t="shared" si="23"/>
        <v>0</v>
      </c>
      <c r="H181" s="128">
        <f t="shared" si="22"/>
        <v>0</v>
      </c>
      <c r="I181" s="129">
        <f t="shared" si="24"/>
        <v>0</v>
      </c>
      <c r="J181" s="129">
        <f t="shared" si="24"/>
        <v>0</v>
      </c>
      <c r="K181" s="130"/>
      <c r="L181" s="124">
        <f t="shared" si="25"/>
        <v>0</v>
      </c>
      <c r="M181" s="186">
        <f>SUMIFS(BKE!$F:$F,BKE!$C:$C,'nguyen vat lieu kho'!$A:$A,BKE!$B:$B,'nguyen vat lieu kho'!M$3)</f>
        <v>0</v>
      </c>
      <c r="N181" s="186">
        <f>SUMIFS(BKE!$F:$F,BKE!$C:$C,'nguyen vat lieu kho'!$A:$A,BKE!$B:$B,'nguyen vat lieu kho'!N$3)</f>
        <v>0</v>
      </c>
      <c r="O181" s="186">
        <f>SUMIFS(BKE!$F:$F,BKE!$C:$C,'nguyen vat lieu kho'!$A:$A,BKE!$B:$B,'nguyen vat lieu kho'!O$3)</f>
        <v>0</v>
      </c>
      <c r="P181" s="186">
        <f>SUMIFS(BKE!$F:$F,BKE!$C:$C,'nguyen vat lieu kho'!$A:$A,BKE!$B:$B,'nguyen vat lieu kho'!P$3)</f>
        <v>0</v>
      </c>
      <c r="Q181" s="186">
        <f>SUMIFS(BKE!$F:$F,BKE!$C:$C,'nguyen vat lieu kho'!$A:$A,BKE!$B:$B,'nguyen vat lieu kho'!Q$3)</f>
        <v>0</v>
      </c>
      <c r="R181" s="186">
        <f>SUMIFS(BKE!$F:$F,BKE!$C:$C,'nguyen vat lieu kho'!$A:$A,BKE!$B:$B,'nguyen vat lieu kho'!R$3)</f>
        <v>0</v>
      </c>
      <c r="S181" s="186">
        <f>SUMIFS(BKE!$F:$F,BKE!$C:$C,'nguyen vat lieu kho'!$A:$A,BKE!$B:$B,'nguyen vat lieu kho'!S$3)</f>
        <v>0</v>
      </c>
      <c r="T181" s="186">
        <f>SUMIFS(BKE!$F:$F,BKE!$C:$C,'nguyen vat lieu kho'!$A:$A,BKE!$B:$B,'nguyen vat lieu kho'!T$3)</f>
        <v>0</v>
      </c>
      <c r="U181" s="186">
        <f>SUMIFS(BKE!$F:$F,BKE!$C:$C,'nguyen vat lieu kho'!$A:$A,BKE!$B:$B,'nguyen vat lieu kho'!U$3)</f>
        <v>0</v>
      </c>
      <c r="V181" s="186">
        <f>SUMIFS(BKE!$F:$F,BKE!$C:$C,'nguyen vat lieu kho'!$A:$A,BKE!$B:$B,'nguyen vat lieu kho'!V$3)</f>
        <v>0</v>
      </c>
      <c r="W181" s="186">
        <f>SUMIFS(BKE!$F:$F,BKE!$C:$C,'nguyen vat lieu kho'!$A:$A,BKE!$B:$B,'nguyen vat lieu kho'!W$3)</f>
        <v>0</v>
      </c>
      <c r="X181" s="186">
        <f>SUMIFS(BKE!$F:$F,BKE!$C:$C,'nguyen vat lieu kho'!$A:$A,BKE!$B:$B,'nguyen vat lieu kho'!X$3)</f>
        <v>0</v>
      </c>
      <c r="Y181" s="186">
        <f>SUMIFS(BKE!$F:$F,BKE!$C:$C,'nguyen vat lieu kho'!$A:$A,BKE!$B:$B,'nguyen vat lieu kho'!Y$3)</f>
        <v>0</v>
      </c>
      <c r="Z181" s="186">
        <f>SUMIFS(BKE!$F:$F,BKE!$C:$C,'nguyen vat lieu kho'!$A:$A,BKE!$B:$B,'nguyen vat lieu kho'!Z$3)</f>
        <v>0</v>
      </c>
      <c r="AA181" s="186">
        <f>SUMIFS(BKE!$F:$F,BKE!$C:$C,'nguyen vat lieu kho'!$A:$A,BKE!$B:$B,'nguyen vat lieu kho'!AA$3)</f>
        <v>0</v>
      </c>
      <c r="AB181" s="186">
        <f>SUMIFS(BKE!$F:$F,BKE!$C:$C,'nguyen vat lieu kho'!$A:$A,BKE!$B:$B,'nguyen vat lieu kho'!AB$3)</f>
        <v>0</v>
      </c>
      <c r="AC181" s="186">
        <f>SUMIFS(BKE!$F:$F,BKE!$C:$C,'nguyen vat lieu kho'!$A:$A,BKE!$B:$B,'nguyen vat lieu kho'!AC$3)</f>
        <v>0</v>
      </c>
      <c r="AD181" s="186">
        <f>SUMIFS(BKE!$F:$F,BKE!$C:$C,'nguyen vat lieu kho'!$A:$A,BKE!$B:$B,'nguyen vat lieu kho'!AD$3)</f>
        <v>0</v>
      </c>
      <c r="AE181" s="186">
        <f>SUMIFS(BKE!$F:$F,BKE!$C:$C,'nguyen vat lieu kho'!$A:$A,BKE!$B:$B,'nguyen vat lieu kho'!AE$3)</f>
        <v>0</v>
      </c>
      <c r="AF181" s="186">
        <f>SUMIFS(BKE!$F:$F,BKE!$C:$C,'nguyen vat lieu kho'!$A:$A,BKE!$B:$B,'nguyen vat lieu kho'!AF$3)</f>
        <v>0</v>
      </c>
      <c r="AG181" s="186">
        <f>SUMIFS(BKE!$F:$F,BKE!$C:$C,'nguyen vat lieu kho'!$A:$A,BKE!$B:$B,'nguyen vat lieu kho'!AG$3)</f>
        <v>0</v>
      </c>
      <c r="AH181" s="186">
        <f>SUMIFS(BKE!$F:$F,BKE!$C:$C,'nguyen vat lieu kho'!$A:$A,BKE!$B:$B,'nguyen vat lieu kho'!AH$3)</f>
        <v>0</v>
      </c>
      <c r="AI181" s="186">
        <f>SUMIFS(BKE!$F:$F,BKE!$C:$C,'nguyen vat lieu kho'!$A:$A,BKE!$B:$B,'nguyen vat lieu kho'!AI$3)</f>
        <v>0</v>
      </c>
      <c r="AJ181" s="186">
        <f>SUMIFS(BKE!$F:$F,BKE!$C:$C,'nguyen vat lieu kho'!$A:$A,BKE!$B:$B,'nguyen vat lieu kho'!AJ$3)</f>
        <v>0</v>
      </c>
      <c r="AK181" s="186">
        <f>SUMIFS(BKE!$F:$F,BKE!$C:$C,'nguyen vat lieu kho'!$A:$A,BKE!$B:$B,'nguyen vat lieu kho'!AK$3)</f>
        <v>0</v>
      </c>
      <c r="AL181" s="186">
        <f>SUMIFS(BKE!$F:$F,BKE!$C:$C,'nguyen vat lieu kho'!$A:$A,BKE!$B:$B,'nguyen vat lieu kho'!AL$3)</f>
        <v>0</v>
      </c>
      <c r="AM181" s="186">
        <f>SUMIFS(BKE!$F:$F,BKE!$C:$C,'nguyen vat lieu kho'!$A:$A,BKE!$B:$B,'nguyen vat lieu kho'!AM$3)</f>
        <v>0</v>
      </c>
      <c r="AN181" s="186">
        <f>SUMIFS(BKE!$F:$F,BKE!$C:$C,'nguyen vat lieu kho'!$A:$A,BKE!$B:$B,'nguyen vat lieu kho'!AN$3)</f>
        <v>0</v>
      </c>
      <c r="AO181" s="186">
        <f>SUMIFS(BKE!$F:$F,BKE!$C:$C,'nguyen vat lieu kho'!$A:$A,BKE!$B:$B,'nguyen vat lieu kho'!AO$3)</f>
        <v>0</v>
      </c>
      <c r="AP181" s="186">
        <f>SUMIFS(BKE!$F:$F,BKE!$C:$C,'nguyen vat lieu kho'!$A:$A,BKE!$B:$B,'nguyen vat lieu kho'!AP$3)</f>
        <v>0</v>
      </c>
      <c r="AQ181" s="186">
        <f>SUMIFS(BKE!$F:$F,BKE!$C:$C,'nguyen vat lieu kho'!$A:$A,BKE!$B:$B,'nguyen vat lieu kho'!AQ$3)</f>
        <v>0</v>
      </c>
    </row>
    <row r="182" spans="1:43" s="120" customFormat="1" ht="25.5" customHeight="1">
      <c r="A182" s="6" t="s">
        <v>270</v>
      </c>
      <c r="B182" s="136" t="s">
        <v>271</v>
      </c>
      <c r="C182" s="137" t="s">
        <v>27</v>
      </c>
      <c r="D182" s="125">
        <f>VLOOKUP(A182,BKE!C605:H996,5,0)</f>
        <v>2100</v>
      </c>
      <c r="E182" s="130">
        <v>350</v>
      </c>
      <c r="F182" s="126">
        <f t="shared" si="21"/>
        <v>735000</v>
      </c>
      <c r="G182" s="127">
        <f t="shared" si="23"/>
        <v>2150</v>
      </c>
      <c r="H182" s="128">
        <f t="shared" si="22"/>
        <v>4515000</v>
      </c>
      <c r="I182" s="129">
        <f t="shared" si="24"/>
        <v>2300</v>
      </c>
      <c r="J182" s="129">
        <f t="shared" si="24"/>
        <v>4830000</v>
      </c>
      <c r="K182" s="130">
        <v>200</v>
      </c>
      <c r="L182" s="124">
        <f t="shared" si="25"/>
        <v>420000</v>
      </c>
      <c r="M182" s="186">
        <f>SUMIFS(BKE!$F:$F,BKE!$C:$C,'nguyen vat lieu kho'!$A:$A,BKE!$B:$B,'nguyen vat lieu kho'!M$3)</f>
        <v>1000</v>
      </c>
      <c r="N182" s="186">
        <f>SUMIFS(BKE!$F:$F,BKE!$C:$C,'nguyen vat lieu kho'!$A:$A,BKE!$B:$B,'nguyen vat lieu kho'!N$3)</f>
        <v>0</v>
      </c>
      <c r="O182" s="186">
        <f>SUMIFS(BKE!$F:$F,BKE!$C:$C,'nguyen vat lieu kho'!$A:$A,BKE!$B:$B,'nguyen vat lieu kho'!O$3)</f>
        <v>0</v>
      </c>
      <c r="P182" s="186">
        <f>SUMIFS(BKE!$F:$F,BKE!$C:$C,'nguyen vat lieu kho'!$A:$A,BKE!$B:$B,'nguyen vat lieu kho'!P$3)</f>
        <v>0</v>
      </c>
      <c r="Q182" s="186">
        <f>SUMIFS(BKE!$F:$F,BKE!$C:$C,'nguyen vat lieu kho'!$A:$A,BKE!$B:$B,'nguyen vat lieu kho'!Q$3)</f>
        <v>0</v>
      </c>
      <c r="R182" s="186">
        <f>SUMIFS(BKE!$F:$F,BKE!$C:$C,'nguyen vat lieu kho'!$A:$A,BKE!$B:$B,'nguyen vat lieu kho'!R$3)</f>
        <v>0</v>
      </c>
      <c r="S182" s="186">
        <f>SUMIFS(BKE!$F:$F,BKE!$C:$C,'nguyen vat lieu kho'!$A:$A,BKE!$B:$B,'nguyen vat lieu kho'!S$3)</f>
        <v>0</v>
      </c>
      <c r="T182" s="186">
        <f>SUMIFS(BKE!$F:$F,BKE!$C:$C,'nguyen vat lieu kho'!$A:$A,BKE!$B:$B,'nguyen vat lieu kho'!T$3)</f>
        <v>500</v>
      </c>
      <c r="U182" s="186">
        <f>SUMIFS(BKE!$F:$F,BKE!$C:$C,'nguyen vat lieu kho'!$A:$A,BKE!$B:$B,'nguyen vat lieu kho'!U$3)</f>
        <v>0</v>
      </c>
      <c r="V182" s="186">
        <f>SUMIFS(BKE!$F:$F,BKE!$C:$C,'nguyen vat lieu kho'!$A:$A,BKE!$B:$B,'nguyen vat lieu kho'!V$3)</f>
        <v>0</v>
      </c>
      <c r="W182" s="186">
        <f>SUMIFS(BKE!$F:$F,BKE!$C:$C,'nguyen vat lieu kho'!$A:$A,BKE!$B:$B,'nguyen vat lieu kho'!W$3)</f>
        <v>0</v>
      </c>
      <c r="X182" s="186">
        <f>SUMIFS(BKE!$F:$F,BKE!$C:$C,'nguyen vat lieu kho'!$A:$A,BKE!$B:$B,'nguyen vat lieu kho'!X$3)</f>
        <v>0</v>
      </c>
      <c r="Y182" s="186">
        <f>SUMIFS(BKE!$F:$F,BKE!$C:$C,'nguyen vat lieu kho'!$A:$A,BKE!$B:$B,'nguyen vat lieu kho'!Y$3)</f>
        <v>0</v>
      </c>
      <c r="Z182" s="186">
        <f>SUMIFS(BKE!$F:$F,BKE!$C:$C,'nguyen vat lieu kho'!$A:$A,BKE!$B:$B,'nguyen vat lieu kho'!Z$3)</f>
        <v>0</v>
      </c>
      <c r="AA182" s="186">
        <f>SUMIFS(BKE!$F:$F,BKE!$C:$C,'nguyen vat lieu kho'!$A:$A,BKE!$B:$B,'nguyen vat lieu kho'!AA$3)</f>
        <v>250</v>
      </c>
      <c r="AB182" s="186">
        <f>SUMIFS(BKE!$F:$F,BKE!$C:$C,'nguyen vat lieu kho'!$A:$A,BKE!$B:$B,'nguyen vat lieu kho'!AB$3)</f>
        <v>0</v>
      </c>
      <c r="AC182" s="186">
        <f>SUMIFS(BKE!$F:$F,BKE!$C:$C,'nguyen vat lieu kho'!$A:$A,BKE!$B:$B,'nguyen vat lieu kho'!AC$3)</f>
        <v>0</v>
      </c>
      <c r="AD182" s="186">
        <f>SUMIFS(BKE!$F:$F,BKE!$C:$C,'nguyen vat lieu kho'!$A:$A,BKE!$B:$B,'nguyen vat lieu kho'!AD$3)</f>
        <v>0</v>
      </c>
      <c r="AE182" s="186">
        <f>SUMIFS(BKE!$F:$F,BKE!$C:$C,'nguyen vat lieu kho'!$A:$A,BKE!$B:$B,'nguyen vat lieu kho'!AE$3)</f>
        <v>0</v>
      </c>
      <c r="AF182" s="186">
        <f>SUMIFS(BKE!$F:$F,BKE!$C:$C,'nguyen vat lieu kho'!$A:$A,BKE!$B:$B,'nguyen vat lieu kho'!AF$3)</f>
        <v>0</v>
      </c>
      <c r="AG182" s="186">
        <f>SUMIFS(BKE!$F:$F,BKE!$C:$C,'nguyen vat lieu kho'!$A:$A,BKE!$B:$B,'nguyen vat lieu kho'!AG$3)</f>
        <v>0</v>
      </c>
      <c r="AH182" s="186">
        <f>SUMIFS(BKE!$F:$F,BKE!$C:$C,'nguyen vat lieu kho'!$A:$A,BKE!$B:$B,'nguyen vat lieu kho'!AH$3)</f>
        <v>0</v>
      </c>
      <c r="AI182" s="186">
        <f>SUMIFS(BKE!$F:$F,BKE!$C:$C,'nguyen vat lieu kho'!$A:$A,BKE!$B:$B,'nguyen vat lieu kho'!AI$3)</f>
        <v>0</v>
      </c>
      <c r="AJ182" s="186">
        <f>SUMIFS(BKE!$F:$F,BKE!$C:$C,'nguyen vat lieu kho'!$A:$A,BKE!$B:$B,'nguyen vat lieu kho'!AJ$3)</f>
        <v>0</v>
      </c>
      <c r="AK182" s="186">
        <f>SUMIFS(BKE!$F:$F,BKE!$C:$C,'nguyen vat lieu kho'!$A:$A,BKE!$B:$B,'nguyen vat lieu kho'!AK$3)</f>
        <v>0</v>
      </c>
      <c r="AL182" s="186">
        <f>SUMIFS(BKE!$F:$F,BKE!$C:$C,'nguyen vat lieu kho'!$A:$A,BKE!$B:$B,'nguyen vat lieu kho'!AL$3)</f>
        <v>0</v>
      </c>
      <c r="AM182" s="186">
        <f>SUMIFS(BKE!$F:$F,BKE!$C:$C,'nguyen vat lieu kho'!$A:$A,BKE!$B:$B,'nguyen vat lieu kho'!AM$3)</f>
        <v>0</v>
      </c>
      <c r="AN182" s="186">
        <f>SUMIFS(BKE!$F:$F,BKE!$C:$C,'nguyen vat lieu kho'!$A:$A,BKE!$B:$B,'nguyen vat lieu kho'!AN$3)</f>
        <v>0</v>
      </c>
      <c r="AO182" s="186">
        <f>SUMIFS(BKE!$F:$F,BKE!$C:$C,'nguyen vat lieu kho'!$A:$A,BKE!$B:$B,'nguyen vat lieu kho'!AO$3)</f>
        <v>400</v>
      </c>
      <c r="AP182" s="186">
        <f>SUMIFS(BKE!$F:$F,BKE!$C:$C,'nguyen vat lieu kho'!$A:$A,BKE!$B:$B,'nguyen vat lieu kho'!AP$3)</f>
        <v>0</v>
      </c>
      <c r="AQ182" s="186">
        <f>SUMIFS(BKE!$F:$F,BKE!$C:$C,'nguyen vat lieu kho'!$A:$A,BKE!$B:$B,'nguyen vat lieu kho'!AQ$3)</f>
        <v>0</v>
      </c>
    </row>
    <row r="183" spans="1:43" s="120" customFormat="1" ht="25.5" customHeight="1">
      <c r="A183" s="6" t="s">
        <v>272</v>
      </c>
      <c r="B183" s="136" t="s">
        <v>273</v>
      </c>
      <c r="C183" s="137" t="s">
        <v>27</v>
      </c>
      <c r="D183" s="125">
        <f>VLOOKUP(A183,BKE!C606:H997,5,0)</f>
        <v>300</v>
      </c>
      <c r="E183" s="130">
        <v>450</v>
      </c>
      <c r="F183" s="126">
        <f t="shared" si="21"/>
        <v>135000</v>
      </c>
      <c r="G183" s="127">
        <f t="shared" si="23"/>
        <v>1850</v>
      </c>
      <c r="H183" s="128">
        <f t="shared" si="22"/>
        <v>555000</v>
      </c>
      <c r="I183" s="129">
        <f t="shared" si="24"/>
        <v>2100</v>
      </c>
      <c r="J183" s="129">
        <f t="shared" si="24"/>
        <v>630000</v>
      </c>
      <c r="K183" s="130">
        <v>200</v>
      </c>
      <c r="L183" s="124">
        <f t="shared" si="25"/>
        <v>60000</v>
      </c>
      <c r="M183" s="186">
        <f>SUMIFS(BKE!$F:$F,BKE!$C:$C,'nguyen vat lieu kho'!$A:$A,BKE!$B:$B,'nguyen vat lieu kho'!M$3)</f>
        <v>1000</v>
      </c>
      <c r="N183" s="186">
        <f>SUMIFS(BKE!$F:$F,BKE!$C:$C,'nguyen vat lieu kho'!$A:$A,BKE!$B:$B,'nguyen vat lieu kho'!N$3)</f>
        <v>0</v>
      </c>
      <c r="O183" s="186">
        <f>SUMIFS(BKE!$F:$F,BKE!$C:$C,'nguyen vat lieu kho'!$A:$A,BKE!$B:$B,'nguyen vat lieu kho'!O$3)</f>
        <v>0</v>
      </c>
      <c r="P183" s="186">
        <f>SUMIFS(BKE!$F:$F,BKE!$C:$C,'nguyen vat lieu kho'!$A:$A,BKE!$B:$B,'nguyen vat lieu kho'!P$3)</f>
        <v>0</v>
      </c>
      <c r="Q183" s="186">
        <f>SUMIFS(BKE!$F:$F,BKE!$C:$C,'nguyen vat lieu kho'!$A:$A,BKE!$B:$B,'nguyen vat lieu kho'!Q$3)</f>
        <v>0</v>
      </c>
      <c r="R183" s="186">
        <f>SUMIFS(BKE!$F:$F,BKE!$C:$C,'nguyen vat lieu kho'!$A:$A,BKE!$B:$B,'nguyen vat lieu kho'!R$3)</f>
        <v>0</v>
      </c>
      <c r="S183" s="186">
        <f>SUMIFS(BKE!$F:$F,BKE!$C:$C,'nguyen vat lieu kho'!$A:$A,BKE!$B:$B,'nguyen vat lieu kho'!S$3)</f>
        <v>0</v>
      </c>
      <c r="T183" s="186">
        <f>SUMIFS(BKE!$F:$F,BKE!$C:$C,'nguyen vat lieu kho'!$A:$A,BKE!$B:$B,'nguyen vat lieu kho'!T$3)</f>
        <v>0</v>
      </c>
      <c r="U183" s="186">
        <f>SUMIFS(BKE!$F:$F,BKE!$C:$C,'nguyen vat lieu kho'!$A:$A,BKE!$B:$B,'nguyen vat lieu kho'!U$3)</f>
        <v>0</v>
      </c>
      <c r="V183" s="186">
        <f>SUMIFS(BKE!$F:$F,BKE!$C:$C,'nguyen vat lieu kho'!$A:$A,BKE!$B:$B,'nguyen vat lieu kho'!V$3)</f>
        <v>0</v>
      </c>
      <c r="W183" s="186">
        <f>SUMIFS(BKE!$F:$F,BKE!$C:$C,'nguyen vat lieu kho'!$A:$A,BKE!$B:$B,'nguyen vat lieu kho'!W$3)</f>
        <v>0</v>
      </c>
      <c r="X183" s="186">
        <f>SUMIFS(BKE!$F:$F,BKE!$C:$C,'nguyen vat lieu kho'!$A:$A,BKE!$B:$B,'nguyen vat lieu kho'!X$3)</f>
        <v>0</v>
      </c>
      <c r="Y183" s="186">
        <f>SUMIFS(BKE!$F:$F,BKE!$C:$C,'nguyen vat lieu kho'!$A:$A,BKE!$B:$B,'nguyen vat lieu kho'!Y$3)</f>
        <v>0</v>
      </c>
      <c r="Z183" s="186">
        <f>SUMIFS(BKE!$F:$F,BKE!$C:$C,'nguyen vat lieu kho'!$A:$A,BKE!$B:$B,'nguyen vat lieu kho'!Z$3)</f>
        <v>0</v>
      </c>
      <c r="AA183" s="186">
        <f>SUMIFS(BKE!$F:$F,BKE!$C:$C,'nguyen vat lieu kho'!$A:$A,BKE!$B:$B,'nguyen vat lieu kho'!AA$3)</f>
        <v>250</v>
      </c>
      <c r="AB183" s="186">
        <f>SUMIFS(BKE!$F:$F,BKE!$C:$C,'nguyen vat lieu kho'!$A:$A,BKE!$B:$B,'nguyen vat lieu kho'!AB$3)</f>
        <v>0</v>
      </c>
      <c r="AC183" s="186">
        <f>SUMIFS(BKE!$F:$F,BKE!$C:$C,'nguyen vat lieu kho'!$A:$A,BKE!$B:$B,'nguyen vat lieu kho'!AC$3)</f>
        <v>0</v>
      </c>
      <c r="AD183" s="186">
        <f>SUMIFS(BKE!$F:$F,BKE!$C:$C,'nguyen vat lieu kho'!$A:$A,BKE!$B:$B,'nguyen vat lieu kho'!AD$3)</f>
        <v>0</v>
      </c>
      <c r="AE183" s="186">
        <f>SUMIFS(BKE!$F:$F,BKE!$C:$C,'nguyen vat lieu kho'!$A:$A,BKE!$B:$B,'nguyen vat lieu kho'!AE$3)</f>
        <v>0</v>
      </c>
      <c r="AF183" s="186">
        <f>SUMIFS(BKE!$F:$F,BKE!$C:$C,'nguyen vat lieu kho'!$A:$A,BKE!$B:$B,'nguyen vat lieu kho'!AF$3)</f>
        <v>0</v>
      </c>
      <c r="AG183" s="186">
        <f>SUMIFS(BKE!$F:$F,BKE!$C:$C,'nguyen vat lieu kho'!$A:$A,BKE!$B:$B,'nguyen vat lieu kho'!AG$3)</f>
        <v>0</v>
      </c>
      <c r="AH183" s="186">
        <f>SUMIFS(BKE!$F:$F,BKE!$C:$C,'nguyen vat lieu kho'!$A:$A,BKE!$B:$B,'nguyen vat lieu kho'!AH$3)</f>
        <v>200</v>
      </c>
      <c r="AI183" s="186">
        <f>SUMIFS(BKE!$F:$F,BKE!$C:$C,'nguyen vat lieu kho'!$A:$A,BKE!$B:$B,'nguyen vat lieu kho'!AI$3)</f>
        <v>0</v>
      </c>
      <c r="AJ183" s="186">
        <f>SUMIFS(BKE!$F:$F,BKE!$C:$C,'nguyen vat lieu kho'!$A:$A,BKE!$B:$B,'nguyen vat lieu kho'!AJ$3)</f>
        <v>0</v>
      </c>
      <c r="AK183" s="186">
        <f>SUMIFS(BKE!$F:$F,BKE!$C:$C,'nguyen vat lieu kho'!$A:$A,BKE!$B:$B,'nguyen vat lieu kho'!AK$3)</f>
        <v>0</v>
      </c>
      <c r="AL183" s="186">
        <f>SUMIFS(BKE!$F:$F,BKE!$C:$C,'nguyen vat lieu kho'!$A:$A,BKE!$B:$B,'nguyen vat lieu kho'!AL$3)</f>
        <v>0</v>
      </c>
      <c r="AM183" s="186">
        <f>SUMIFS(BKE!$F:$F,BKE!$C:$C,'nguyen vat lieu kho'!$A:$A,BKE!$B:$B,'nguyen vat lieu kho'!AM$3)</f>
        <v>0</v>
      </c>
      <c r="AN183" s="186">
        <f>SUMIFS(BKE!$F:$F,BKE!$C:$C,'nguyen vat lieu kho'!$A:$A,BKE!$B:$B,'nguyen vat lieu kho'!AN$3)</f>
        <v>0</v>
      </c>
      <c r="AO183" s="186">
        <f>SUMIFS(BKE!$F:$F,BKE!$C:$C,'nguyen vat lieu kho'!$A:$A,BKE!$B:$B,'nguyen vat lieu kho'!AO$3)</f>
        <v>400</v>
      </c>
      <c r="AP183" s="186">
        <f>SUMIFS(BKE!$F:$F,BKE!$C:$C,'nguyen vat lieu kho'!$A:$A,BKE!$B:$B,'nguyen vat lieu kho'!AP$3)</f>
        <v>0</v>
      </c>
      <c r="AQ183" s="186">
        <f>SUMIFS(BKE!$F:$F,BKE!$C:$C,'nguyen vat lieu kho'!$A:$A,BKE!$B:$B,'nguyen vat lieu kho'!AQ$3)</f>
        <v>0</v>
      </c>
    </row>
    <row r="184" spans="1:43" s="120" customFormat="1" ht="25.5" customHeight="1">
      <c r="A184" s="6" t="s">
        <v>274</v>
      </c>
      <c r="B184" s="136" t="s">
        <v>724</v>
      </c>
      <c r="C184" s="137" t="s">
        <v>101</v>
      </c>
      <c r="D184" s="125">
        <f>VLOOKUP(A184,BKE!C607:H998,5,0)</f>
        <v>6123.727272727273</v>
      </c>
      <c r="E184" s="130">
        <v>1</v>
      </c>
      <c r="F184" s="126">
        <f t="shared" si="21"/>
        <v>6123.727272727273</v>
      </c>
      <c r="G184" s="127">
        <f t="shared" si="23"/>
        <v>11</v>
      </c>
      <c r="H184" s="128">
        <f t="shared" si="22"/>
        <v>67361</v>
      </c>
      <c r="I184" s="129">
        <f t="shared" si="24"/>
        <v>5</v>
      </c>
      <c r="J184" s="129">
        <f t="shared" si="24"/>
        <v>30618.636363636368</v>
      </c>
      <c r="K184" s="130">
        <v>7</v>
      </c>
      <c r="L184" s="124">
        <f t="shared" si="25"/>
        <v>42866.090909090912</v>
      </c>
      <c r="M184" s="186">
        <f>SUMIFS(BKE!$F:$F,BKE!$C:$C,'nguyen vat lieu kho'!$A:$A,BKE!$B:$B,'nguyen vat lieu kho'!M$3)</f>
        <v>2</v>
      </c>
      <c r="N184" s="186">
        <f>SUMIFS(BKE!$F:$F,BKE!$C:$C,'nguyen vat lieu kho'!$A:$A,BKE!$B:$B,'nguyen vat lieu kho'!N$3)</f>
        <v>0</v>
      </c>
      <c r="O184" s="186">
        <f>SUMIFS(BKE!$F:$F,BKE!$C:$C,'nguyen vat lieu kho'!$A:$A,BKE!$B:$B,'nguyen vat lieu kho'!O$3)</f>
        <v>0</v>
      </c>
      <c r="P184" s="186">
        <f>SUMIFS(BKE!$F:$F,BKE!$C:$C,'nguyen vat lieu kho'!$A:$A,BKE!$B:$B,'nguyen vat lieu kho'!P$3)</f>
        <v>0</v>
      </c>
      <c r="Q184" s="186">
        <f>SUMIFS(BKE!$F:$F,BKE!$C:$C,'nguyen vat lieu kho'!$A:$A,BKE!$B:$B,'nguyen vat lieu kho'!Q$3)</f>
        <v>0</v>
      </c>
      <c r="R184" s="186">
        <f>SUMIFS(BKE!$F:$F,BKE!$C:$C,'nguyen vat lieu kho'!$A:$A,BKE!$B:$B,'nguyen vat lieu kho'!R$3)</f>
        <v>0</v>
      </c>
      <c r="S184" s="186">
        <f>SUMIFS(BKE!$F:$F,BKE!$C:$C,'nguyen vat lieu kho'!$A:$A,BKE!$B:$B,'nguyen vat lieu kho'!S$3)</f>
        <v>0</v>
      </c>
      <c r="T184" s="186">
        <f>SUMIFS(BKE!$F:$F,BKE!$C:$C,'nguyen vat lieu kho'!$A:$A,BKE!$B:$B,'nguyen vat lieu kho'!T$3)</f>
        <v>2</v>
      </c>
      <c r="U184" s="186">
        <f>SUMIFS(BKE!$F:$F,BKE!$C:$C,'nguyen vat lieu kho'!$A:$A,BKE!$B:$B,'nguyen vat lieu kho'!U$3)</f>
        <v>0</v>
      </c>
      <c r="V184" s="186">
        <f>SUMIFS(BKE!$F:$F,BKE!$C:$C,'nguyen vat lieu kho'!$A:$A,BKE!$B:$B,'nguyen vat lieu kho'!V$3)</f>
        <v>0</v>
      </c>
      <c r="W184" s="186">
        <f>SUMIFS(BKE!$F:$F,BKE!$C:$C,'nguyen vat lieu kho'!$A:$A,BKE!$B:$B,'nguyen vat lieu kho'!W$3)</f>
        <v>0</v>
      </c>
      <c r="X184" s="186">
        <f>SUMIFS(BKE!$F:$F,BKE!$C:$C,'nguyen vat lieu kho'!$A:$A,BKE!$B:$B,'nguyen vat lieu kho'!X$3)</f>
        <v>0</v>
      </c>
      <c r="Y184" s="186">
        <f>SUMIFS(BKE!$F:$F,BKE!$C:$C,'nguyen vat lieu kho'!$A:$A,BKE!$B:$B,'nguyen vat lieu kho'!Y$3)</f>
        <v>0</v>
      </c>
      <c r="Z184" s="186">
        <f>SUMIFS(BKE!$F:$F,BKE!$C:$C,'nguyen vat lieu kho'!$A:$A,BKE!$B:$B,'nguyen vat lieu kho'!Z$3)</f>
        <v>0</v>
      </c>
      <c r="AA184" s="186">
        <f>SUMIFS(BKE!$F:$F,BKE!$C:$C,'nguyen vat lieu kho'!$A:$A,BKE!$B:$B,'nguyen vat lieu kho'!AA$3)</f>
        <v>2</v>
      </c>
      <c r="AB184" s="186">
        <f>SUMIFS(BKE!$F:$F,BKE!$C:$C,'nguyen vat lieu kho'!$A:$A,BKE!$B:$B,'nguyen vat lieu kho'!AB$3)</f>
        <v>0</v>
      </c>
      <c r="AC184" s="186">
        <f>SUMIFS(BKE!$F:$F,BKE!$C:$C,'nguyen vat lieu kho'!$A:$A,BKE!$B:$B,'nguyen vat lieu kho'!AC$3)</f>
        <v>0</v>
      </c>
      <c r="AD184" s="186">
        <f>SUMIFS(BKE!$F:$F,BKE!$C:$C,'nguyen vat lieu kho'!$A:$A,BKE!$B:$B,'nguyen vat lieu kho'!AD$3)</f>
        <v>0</v>
      </c>
      <c r="AE184" s="186">
        <f>SUMIFS(BKE!$F:$F,BKE!$C:$C,'nguyen vat lieu kho'!$A:$A,BKE!$B:$B,'nguyen vat lieu kho'!AE$3)</f>
        <v>0</v>
      </c>
      <c r="AF184" s="186">
        <f>SUMIFS(BKE!$F:$F,BKE!$C:$C,'nguyen vat lieu kho'!$A:$A,BKE!$B:$B,'nguyen vat lieu kho'!AF$3)</f>
        <v>0</v>
      </c>
      <c r="AG184" s="186">
        <f>SUMIFS(BKE!$F:$F,BKE!$C:$C,'nguyen vat lieu kho'!$A:$A,BKE!$B:$B,'nguyen vat lieu kho'!AG$3)</f>
        <v>0</v>
      </c>
      <c r="AH184" s="186">
        <f>SUMIFS(BKE!$F:$F,BKE!$C:$C,'nguyen vat lieu kho'!$A:$A,BKE!$B:$B,'nguyen vat lieu kho'!AH$3)</f>
        <v>2</v>
      </c>
      <c r="AI184" s="186">
        <f>SUMIFS(BKE!$F:$F,BKE!$C:$C,'nguyen vat lieu kho'!$A:$A,BKE!$B:$B,'nguyen vat lieu kho'!AI$3)</f>
        <v>0</v>
      </c>
      <c r="AJ184" s="186">
        <f>SUMIFS(BKE!$F:$F,BKE!$C:$C,'nguyen vat lieu kho'!$A:$A,BKE!$B:$B,'nguyen vat lieu kho'!AJ$3)</f>
        <v>0</v>
      </c>
      <c r="AK184" s="186">
        <f>SUMIFS(BKE!$F:$F,BKE!$C:$C,'nguyen vat lieu kho'!$A:$A,BKE!$B:$B,'nguyen vat lieu kho'!AK$3)</f>
        <v>0</v>
      </c>
      <c r="AL184" s="186">
        <f>SUMIFS(BKE!$F:$F,BKE!$C:$C,'nguyen vat lieu kho'!$A:$A,BKE!$B:$B,'nguyen vat lieu kho'!AL$3)</f>
        <v>0</v>
      </c>
      <c r="AM184" s="186">
        <f>SUMIFS(BKE!$F:$F,BKE!$C:$C,'nguyen vat lieu kho'!$A:$A,BKE!$B:$B,'nguyen vat lieu kho'!AM$3)</f>
        <v>0</v>
      </c>
      <c r="AN184" s="186">
        <f>SUMIFS(BKE!$F:$F,BKE!$C:$C,'nguyen vat lieu kho'!$A:$A,BKE!$B:$B,'nguyen vat lieu kho'!AN$3)</f>
        <v>0</v>
      </c>
      <c r="AO184" s="186">
        <f>SUMIFS(BKE!$F:$F,BKE!$C:$C,'nguyen vat lieu kho'!$A:$A,BKE!$B:$B,'nguyen vat lieu kho'!AO$3)</f>
        <v>3</v>
      </c>
      <c r="AP184" s="186">
        <f>SUMIFS(BKE!$F:$F,BKE!$C:$C,'nguyen vat lieu kho'!$A:$A,BKE!$B:$B,'nguyen vat lieu kho'!AP$3)</f>
        <v>0</v>
      </c>
      <c r="AQ184" s="186">
        <f>SUMIFS(BKE!$F:$F,BKE!$C:$C,'nguyen vat lieu kho'!$A:$A,BKE!$B:$B,'nguyen vat lieu kho'!AQ$3)</f>
        <v>0</v>
      </c>
    </row>
    <row r="185" spans="1:43" s="120" customFormat="1" ht="25.5" customHeight="1">
      <c r="A185" s="6" t="s">
        <v>275</v>
      </c>
      <c r="B185" s="136" t="s">
        <v>276</v>
      </c>
      <c r="C185" s="137" t="s">
        <v>27</v>
      </c>
      <c r="D185" s="125">
        <f>VLOOKUP(A185,BKE!C608:H999,5,0)</f>
        <v>199</v>
      </c>
      <c r="E185" s="130">
        <v>200</v>
      </c>
      <c r="F185" s="126">
        <f t="shared" si="21"/>
        <v>39800</v>
      </c>
      <c r="G185" s="127">
        <f t="shared" si="23"/>
        <v>850</v>
      </c>
      <c r="H185" s="128">
        <f t="shared" si="22"/>
        <v>169150</v>
      </c>
      <c r="I185" s="129">
        <f t="shared" si="24"/>
        <v>1050</v>
      </c>
      <c r="J185" s="129">
        <f t="shared" si="24"/>
        <v>208950</v>
      </c>
      <c r="K185" s="130"/>
      <c r="L185" s="124">
        <f t="shared" si="25"/>
        <v>0</v>
      </c>
      <c r="M185" s="186">
        <f>SUMIFS(BKE!$F:$F,BKE!$C:$C,'nguyen vat lieu kho'!$A:$A,BKE!$B:$B,'nguyen vat lieu kho'!M$3)</f>
        <v>0</v>
      </c>
      <c r="N185" s="186">
        <f>SUMIFS(BKE!$F:$F,BKE!$C:$C,'nguyen vat lieu kho'!$A:$A,BKE!$B:$B,'nguyen vat lieu kho'!N$3)</f>
        <v>0</v>
      </c>
      <c r="O185" s="186">
        <f>SUMIFS(BKE!$F:$F,BKE!$C:$C,'nguyen vat lieu kho'!$A:$A,BKE!$B:$B,'nguyen vat lieu kho'!O$3)</f>
        <v>0</v>
      </c>
      <c r="P185" s="186">
        <f>SUMIFS(BKE!$F:$F,BKE!$C:$C,'nguyen vat lieu kho'!$A:$A,BKE!$B:$B,'nguyen vat lieu kho'!P$3)</f>
        <v>0</v>
      </c>
      <c r="Q185" s="186">
        <f>SUMIFS(BKE!$F:$F,BKE!$C:$C,'nguyen vat lieu kho'!$A:$A,BKE!$B:$B,'nguyen vat lieu kho'!Q$3)</f>
        <v>0</v>
      </c>
      <c r="R185" s="186">
        <f>SUMIFS(BKE!$F:$F,BKE!$C:$C,'nguyen vat lieu kho'!$A:$A,BKE!$B:$B,'nguyen vat lieu kho'!R$3)</f>
        <v>0</v>
      </c>
      <c r="S185" s="186">
        <f>SUMIFS(BKE!$F:$F,BKE!$C:$C,'nguyen vat lieu kho'!$A:$A,BKE!$B:$B,'nguyen vat lieu kho'!S$3)</f>
        <v>0</v>
      </c>
      <c r="T185" s="186">
        <f>SUMIFS(BKE!$F:$F,BKE!$C:$C,'nguyen vat lieu kho'!$A:$A,BKE!$B:$B,'nguyen vat lieu kho'!T$3)</f>
        <v>0</v>
      </c>
      <c r="U185" s="186">
        <f>SUMIFS(BKE!$F:$F,BKE!$C:$C,'nguyen vat lieu kho'!$A:$A,BKE!$B:$B,'nguyen vat lieu kho'!U$3)</f>
        <v>0</v>
      </c>
      <c r="V185" s="186">
        <f>SUMIFS(BKE!$F:$F,BKE!$C:$C,'nguyen vat lieu kho'!$A:$A,BKE!$B:$B,'nguyen vat lieu kho'!V$3)</f>
        <v>0</v>
      </c>
      <c r="W185" s="186">
        <f>SUMIFS(BKE!$F:$F,BKE!$C:$C,'nguyen vat lieu kho'!$A:$A,BKE!$B:$B,'nguyen vat lieu kho'!W$3)</f>
        <v>0</v>
      </c>
      <c r="X185" s="186">
        <f>SUMIFS(BKE!$F:$F,BKE!$C:$C,'nguyen vat lieu kho'!$A:$A,BKE!$B:$B,'nguyen vat lieu kho'!X$3)</f>
        <v>0</v>
      </c>
      <c r="Y185" s="186">
        <f>SUMIFS(BKE!$F:$F,BKE!$C:$C,'nguyen vat lieu kho'!$A:$A,BKE!$B:$B,'nguyen vat lieu kho'!Y$3)</f>
        <v>0</v>
      </c>
      <c r="Z185" s="186">
        <f>SUMIFS(BKE!$F:$F,BKE!$C:$C,'nguyen vat lieu kho'!$A:$A,BKE!$B:$B,'nguyen vat lieu kho'!Z$3)</f>
        <v>0</v>
      </c>
      <c r="AA185" s="186">
        <f>SUMIFS(BKE!$F:$F,BKE!$C:$C,'nguyen vat lieu kho'!$A:$A,BKE!$B:$B,'nguyen vat lieu kho'!AA$3)</f>
        <v>50</v>
      </c>
      <c r="AB185" s="186">
        <f>SUMIFS(BKE!$F:$F,BKE!$C:$C,'nguyen vat lieu kho'!$A:$A,BKE!$B:$B,'nguyen vat lieu kho'!AB$3)</f>
        <v>0</v>
      </c>
      <c r="AC185" s="186">
        <f>SUMIFS(BKE!$F:$F,BKE!$C:$C,'nguyen vat lieu kho'!$A:$A,BKE!$B:$B,'nguyen vat lieu kho'!AC$3)</f>
        <v>0</v>
      </c>
      <c r="AD185" s="186">
        <f>SUMIFS(BKE!$F:$F,BKE!$C:$C,'nguyen vat lieu kho'!$A:$A,BKE!$B:$B,'nguyen vat lieu kho'!AD$3)</f>
        <v>0</v>
      </c>
      <c r="AE185" s="186">
        <f>SUMIFS(BKE!$F:$F,BKE!$C:$C,'nguyen vat lieu kho'!$A:$A,BKE!$B:$B,'nguyen vat lieu kho'!AE$3)</f>
        <v>0</v>
      </c>
      <c r="AF185" s="186">
        <f>SUMIFS(BKE!$F:$F,BKE!$C:$C,'nguyen vat lieu kho'!$A:$A,BKE!$B:$B,'nguyen vat lieu kho'!AF$3)</f>
        <v>0</v>
      </c>
      <c r="AG185" s="186">
        <f>SUMIFS(BKE!$F:$F,BKE!$C:$C,'nguyen vat lieu kho'!$A:$A,BKE!$B:$B,'nguyen vat lieu kho'!AG$3)</f>
        <v>0</v>
      </c>
      <c r="AH185" s="186">
        <f>SUMIFS(BKE!$F:$F,BKE!$C:$C,'nguyen vat lieu kho'!$A:$A,BKE!$B:$B,'nguyen vat lieu kho'!AH$3)</f>
        <v>200</v>
      </c>
      <c r="AI185" s="186">
        <f>SUMIFS(BKE!$F:$F,BKE!$C:$C,'nguyen vat lieu kho'!$A:$A,BKE!$B:$B,'nguyen vat lieu kho'!AI$3)</f>
        <v>0</v>
      </c>
      <c r="AJ185" s="186">
        <f>SUMIFS(BKE!$F:$F,BKE!$C:$C,'nguyen vat lieu kho'!$A:$A,BKE!$B:$B,'nguyen vat lieu kho'!AJ$3)</f>
        <v>0</v>
      </c>
      <c r="AK185" s="186">
        <f>SUMIFS(BKE!$F:$F,BKE!$C:$C,'nguyen vat lieu kho'!$A:$A,BKE!$B:$B,'nguyen vat lieu kho'!AK$3)</f>
        <v>0</v>
      </c>
      <c r="AL185" s="186">
        <f>SUMIFS(BKE!$F:$F,BKE!$C:$C,'nguyen vat lieu kho'!$A:$A,BKE!$B:$B,'nguyen vat lieu kho'!AL$3)</f>
        <v>0</v>
      </c>
      <c r="AM185" s="186">
        <f>SUMIFS(BKE!$F:$F,BKE!$C:$C,'nguyen vat lieu kho'!$A:$A,BKE!$B:$B,'nguyen vat lieu kho'!AM$3)</f>
        <v>0</v>
      </c>
      <c r="AN185" s="186">
        <f>SUMIFS(BKE!$F:$F,BKE!$C:$C,'nguyen vat lieu kho'!$A:$A,BKE!$B:$B,'nguyen vat lieu kho'!AN$3)</f>
        <v>0</v>
      </c>
      <c r="AO185" s="186">
        <f>SUMIFS(BKE!$F:$F,BKE!$C:$C,'nguyen vat lieu kho'!$A:$A,BKE!$B:$B,'nguyen vat lieu kho'!AO$3)</f>
        <v>600</v>
      </c>
      <c r="AP185" s="186">
        <f>SUMIFS(BKE!$F:$F,BKE!$C:$C,'nguyen vat lieu kho'!$A:$A,BKE!$B:$B,'nguyen vat lieu kho'!AP$3)</f>
        <v>0</v>
      </c>
      <c r="AQ185" s="186">
        <f>SUMIFS(BKE!$F:$F,BKE!$C:$C,'nguyen vat lieu kho'!$A:$A,BKE!$B:$B,'nguyen vat lieu kho'!AQ$3)</f>
        <v>0</v>
      </c>
    </row>
    <row r="186" spans="1:43" s="120" customFormat="1" ht="25.5" customHeight="1">
      <c r="A186" s="6" t="s">
        <v>277</v>
      </c>
      <c r="B186" s="136" t="s">
        <v>278</v>
      </c>
      <c r="C186" s="137" t="s">
        <v>27</v>
      </c>
      <c r="D186" s="125">
        <v>1199.96</v>
      </c>
      <c r="E186" s="130">
        <v>300</v>
      </c>
      <c r="F186" s="126">
        <f t="shared" si="21"/>
        <v>359988</v>
      </c>
      <c r="G186" s="127">
        <f t="shared" si="23"/>
        <v>0</v>
      </c>
      <c r="H186" s="128">
        <f t="shared" si="22"/>
        <v>0</v>
      </c>
      <c r="I186" s="129">
        <f t="shared" si="24"/>
        <v>110</v>
      </c>
      <c r="J186" s="129">
        <f t="shared" si="24"/>
        <v>131995.6</v>
      </c>
      <c r="K186" s="130">
        <v>190</v>
      </c>
      <c r="L186" s="124">
        <f t="shared" si="25"/>
        <v>227992.4</v>
      </c>
      <c r="M186" s="186">
        <f>SUMIFS(BKE!$F:$F,BKE!$C:$C,'nguyen vat lieu kho'!$A:$A,BKE!$B:$B,'nguyen vat lieu kho'!M$3)</f>
        <v>0</v>
      </c>
      <c r="N186" s="186">
        <f>SUMIFS(BKE!$F:$F,BKE!$C:$C,'nguyen vat lieu kho'!$A:$A,BKE!$B:$B,'nguyen vat lieu kho'!N$3)</f>
        <v>0</v>
      </c>
      <c r="O186" s="186">
        <f>SUMIFS(BKE!$F:$F,BKE!$C:$C,'nguyen vat lieu kho'!$A:$A,BKE!$B:$B,'nguyen vat lieu kho'!O$3)</f>
        <v>0</v>
      </c>
      <c r="P186" s="186">
        <f>SUMIFS(BKE!$F:$F,BKE!$C:$C,'nguyen vat lieu kho'!$A:$A,BKE!$B:$B,'nguyen vat lieu kho'!P$3)</f>
        <v>0</v>
      </c>
      <c r="Q186" s="186">
        <f>SUMIFS(BKE!$F:$F,BKE!$C:$C,'nguyen vat lieu kho'!$A:$A,BKE!$B:$B,'nguyen vat lieu kho'!Q$3)</f>
        <v>0</v>
      </c>
      <c r="R186" s="186">
        <f>SUMIFS(BKE!$F:$F,BKE!$C:$C,'nguyen vat lieu kho'!$A:$A,BKE!$B:$B,'nguyen vat lieu kho'!R$3)</f>
        <v>0</v>
      </c>
      <c r="S186" s="186">
        <f>SUMIFS(BKE!$F:$F,BKE!$C:$C,'nguyen vat lieu kho'!$A:$A,BKE!$B:$B,'nguyen vat lieu kho'!S$3)</f>
        <v>0</v>
      </c>
      <c r="T186" s="186">
        <f>SUMIFS(BKE!$F:$F,BKE!$C:$C,'nguyen vat lieu kho'!$A:$A,BKE!$B:$B,'nguyen vat lieu kho'!T$3)</f>
        <v>0</v>
      </c>
      <c r="U186" s="186">
        <f>SUMIFS(BKE!$F:$F,BKE!$C:$C,'nguyen vat lieu kho'!$A:$A,BKE!$B:$B,'nguyen vat lieu kho'!U$3)</f>
        <v>0</v>
      </c>
      <c r="V186" s="186">
        <f>SUMIFS(BKE!$F:$F,BKE!$C:$C,'nguyen vat lieu kho'!$A:$A,BKE!$B:$B,'nguyen vat lieu kho'!V$3)</f>
        <v>0</v>
      </c>
      <c r="W186" s="186">
        <f>SUMIFS(BKE!$F:$F,BKE!$C:$C,'nguyen vat lieu kho'!$A:$A,BKE!$B:$B,'nguyen vat lieu kho'!W$3)</f>
        <v>0</v>
      </c>
      <c r="X186" s="186">
        <f>SUMIFS(BKE!$F:$F,BKE!$C:$C,'nguyen vat lieu kho'!$A:$A,BKE!$B:$B,'nguyen vat lieu kho'!X$3)</f>
        <v>0</v>
      </c>
      <c r="Y186" s="186">
        <f>SUMIFS(BKE!$F:$F,BKE!$C:$C,'nguyen vat lieu kho'!$A:$A,BKE!$B:$B,'nguyen vat lieu kho'!Y$3)</f>
        <v>0</v>
      </c>
      <c r="Z186" s="186">
        <f>SUMIFS(BKE!$F:$F,BKE!$C:$C,'nguyen vat lieu kho'!$A:$A,BKE!$B:$B,'nguyen vat lieu kho'!Z$3)</f>
        <v>0</v>
      </c>
      <c r="AA186" s="186">
        <f>SUMIFS(BKE!$F:$F,BKE!$C:$C,'nguyen vat lieu kho'!$A:$A,BKE!$B:$B,'nguyen vat lieu kho'!AA$3)</f>
        <v>0</v>
      </c>
      <c r="AB186" s="186">
        <f>SUMIFS(BKE!$F:$F,BKE!$C:$C,'nguyen vat lieu kho'!$A:$A,BKE!$B:$B,'nguyen vat lieu kho'!AB$3)</f>
        <v>0</v>
      </c>
      <c r="AC186" s="186">
        <f>SUMIFS(BKE!$F:$F,BKE!$C:$C,'nguyen vat lieu kho'!$A:$A,BKE!$B:$B,'nguyen vat lieu kho'!AC$3)</f>
        <v>0</v>
      </c>
      <c r="AD186" s="186">
        <f>SUMIFS(BKE!$F:$F,BKE!$C:$C,'nguyen vat lieu kho'!$A:$A,BKE!$B:$B,'nguyen vat lieu kho'!AD$3)</f>
        <v>0</v>
      </c>
      <c r="AE186" s="186">
        <f>SUMIFS(BKE!$F:$F,BKE!$C:$C,'nguyen vat lieu kho'!$A:$A,BKE!$B:$B,'nguyen vat lieu kho'!AE$3)</f>
        <v>0</v>
      </c>
      <c r="AF186" s="186">
        <f>SUMIFS(BKE!$F:$F,BKE!$C:$C,'nguyen vat lieu kho'!$A:$A,BKE!$B:$B,'nguyen vat lieu kho'!AF$3)</f>
        <v>0</v>
      </c>
      <c r="AG186" s="186">
        <f>SUMIFS(BKE!$F:$F,BKE!$C:$C,'nguyen vat lieu kho'!$A:$A,BKE!$B:$B,'nguyen vat lieu kho'!AG$3)</f>
        <v>0</v>
      </c>
      <c r="AH186" s="186">
        <f>SUMIFS(BKE!$F:$F,BKE!$C:$C,'nguyen vat lieu kho'!$A:$A,BKE!$B:$B,'nguyen vat lieu kho'!AH$3)</f>
        <v>0</v>
      </c>
      <c r="AI186" s="186">
        <f>SUMIFS(BKE!$F:$F,BKE!$C:$C,'nguyen vat lieu kho'!$A:$A,BKE!$B:$B,'nguyen vat lieu kho'!AI$3)</f>
        <v>0</v>
      </c>
      <c r="AJ186" s="186">
        <f>SUMIFS(BKE!$F:$F,BKE!$C:$C,'nguyen vat lieu kho'!$A:$A,BKE!$B:$B,'nguyen vat lieu kho'!AJ$3)</f>
        <v>0</v>
      </c>
      <c r="AK186" s="186">
        <f>SUMIFS(BKE!$F:$F,BKE!$C:$C,'nguyen vat lieu kho'!$A:$A,BKE!$B:$B,'nguyen vat lieu kho'!AK$3)</f>
        <v>0</v>
      </c>
      <c r="AL186" s="186">
        <f>SUMIFS(BKE!$F:$F,BKE!$C:$C,'nguyen vat lieu kho'!$A:$A,BKE!$B:$B,'nguyen vat lieu kho'!AL$3)</f>
        <v>0</v>
      </c>
      <c r="AM186" s="186">
        <f>SUMIFS(BKE!$F:$F,BKE!$C:$C,'nguyen vat lieu kho'!$A:$A,BKE!$B:$B,'nguyen vat lieu kho'!AM$3)</f>
        <v>0</v>
      </c>
      <c r="AN186" s="186">
        <f>SUMIFS(BKE!$F:$F,BKE!$C:$C,'nguyen vat lieu kho'!$A:$A,BKE!$B:$B,'nguyen vat lieu kho'!AN$3)</f>
        <v>0</v>
      </c>
      <c r="AO186" s="186">
        <f>SUMIFS(BKE!$F:$F,BKE!$C:$C,'nguyen vat lieu kho'!$A:$A,BKE!$B:$B,'nguyen vat lieu kho'!AO$3)</f>
        <v>0</v>
      </c>
      <c r="AP186" s="186">
        <f>SUMIFS(BKE!$F:$F,BKE!$C:$C,'nguyen vat lieu kho'!$A:$A,BKE!$B:$B,'nguyen vat lieu kho'!AP$3)</f>
        <v>0</v>
      </c>
      <c r="AQ186" s="186">
        <f>SUMIFS(BKE!$F:$F,BKE!$C:$C,'nguyen vat lieu kho'!$A:$A,BKE!$B:$B,'nguyen vat lieu kho'!AQ$3)</f>
        <v>0</v>
      </c>
    </row>
    <row r="187" spans="1:43" s="120" customFormat="1" ht="25.5" customHeight="1">
      <c r="A187" s="6" t="s">
        <v>279</v>
      </c>
      <c r="B187" s="136" t="s">
        <v>280</v>
      </c>
      <c r="C187" s="137" t="s">
        <v>101</v>
      </c>
      <c r="D187" s="125">
        <v>6775.49</v>
      </c>
      <c r="E187" s="130">
        <v>6</v>
      </c>
      <c r="F187" s="126">
        <f t="shared" si="21"/>
        <v>40652.94</v>
      </c>
      <c r="G187" s="127">
        <f t="shared" si="23"/>
        <v>0</v>
      </c>
      <c r="H187" s="128">
        <f t="shared" si="22"/>
        <v>0</v>
      </c>
      <c r="I187" s="129">
        <f t="shared" si="24"/>
        <v>1</v>
      </c>
      <c r="J187" s="129">
        <f t="shared" si="24"/>
        <v>6775.4900000000052</v>
      </c>
      <c r="K187" s="130">
        <v>5</v>
      </c>
      <c r="L187" s="124">
        <f t="shared" si="25"/>
        <v>33877.449999999997</v>
      </c>
      <c r="M187" s="186">
        <f>SUMIFS(BKE!$F:$F,BKE!$C:$C,'nguyen vat lieu kho'!$A:$A,BKE!$B:$B,'nguyen vat lieu kho'!M$3)</f>
        <v>0</v>
      </c>
      <c r="N187" s="186">
        <f>SUMIFS(BKE!$F:$F,BKE!$C:$C,'nguyen vat lieu kho'!$A:$A,BKE!$B:$B,'nguyen vat lieu kho'!N$3)</f>
        <v>0</v>
      </c>
      <c r="O187" s="186">
        <f>SUMIFS(BKE!$F:$F,BKE!$C:$C,'nguyen vat lieu kho'!$A:$A,BKE!$B:$B,'nguyen vat lieu kho'!O$3)</f>
        <v>0</v>
      </c>
      <c r="P187" s="186">
        <f>SUMIFS(BKE!$F:$F,BKE!$C:$C,'nguyen vat lieu kho'!$A:$A,BKE!$B:$B,'nguyen vat lieu kho'!P$3)</f>
        <v>0</v>
      </c>
      <c r="Q187" s="186">
        <f>SUMIFS(BKE!$F:$F,BKE!$C:$C,'nguyen vat lieu kho'!$A:$A,BKE!$B:$B,'nguyen vat lieu kho'!Q$3)</f>
        <v>0</v>
      </c>
      <c r="R187" s="186">
        <f>SUMIFS(BKE!$F:$F,BKE!$C:$C,'nguyen vat lieu kho'!$A:$A,BKE!$B:$B,'nguyen vat lieu kho'!R$3)</f>
        <v>0</v>
      </c>
      <c r="S187" s="186">
        <f>SUMIFS(BKE!$F:$F,BKE!$C:$C,'nguyen vat lieu kho'!$A:$A,BKE!$B:$B,'nguyen vat lieu kho'!S$3)</f>
        <v>0</v>
      </c>
      <c r="T187" s="186">
        <f>SUMIFS(BKE!$F:$F,BKE!$C:$C,'nguyen vat lieu kho'!$A:$A,BKE!$B:$B,'nguyen vat lieu kho'!T$3)</f>
        <v>0</v>
      </c>
      <c r="U187" s="186">
        <f>SUMIFS(BKE!$F:$F,BKE!$C:$C,'nguyen vat lieu kho'!$A:$A,BKE!$B:$B,'nguyen vat lieu kho'!U$3)</f>
        <v>0</v>
      </c>
      <c r="V187" s="186">
        <f>SUMIFS(BKE!$F:$F,BKE!$C:$C,'nguyen vat lieu kho'!$A:$A,BKE!$B:$B,'nguyen vat lieu kho'!V$3)</f>
        <v>0</v>
      </c>
      <c r="W187" s="186">
        <f>SUMIFS(BKE!$F:$F,BKE!$C:$C,'nguyen vat lieu kho'!$A:$A,BKE!$B:$B,'nguyen vat lieu kho'!W$3)</f>
        <v>0</v>
      </c>
      <c r="X187" s="186">
        <f>SUMIFS(BKE!$F:$F,BKE!$C:$C,'nguyen vat lieu kho'!$A:$A,BKE!$B:$B,'nguyen vat lieu kho'!X$3)</f>
        <v>0</v>
      </c>
      <c r="Y187" s="186">
        <f>SUMIFS(BKE!$F:$F,BKE!$C:$C,'nguyen vat lieu kho'!$A:$A,BKE!$B:$B,'nguyen vat lieu kho'!Y$3)</f>
        <v>0</v>
      </c>
      <c r="Z187" s="186">
        <f>SUMIFS(BKE!$F:$F,BKE!$C:$C,'nguyen vat lieu kho'!$A:$A,BKE!$B:$B,'nguyen vat lieu kho'!Z$3)</f>
        <v>0</v>
      </c>
      <c r="AA187" s="186">
        <f>SUMIFS(BKE!$F:$F,BKE!$C:$C,'nguyen vat lieu kho'!$A:$A,BKE!$B:$B,'nguyen vat lieu kho'!AA$3)</f>
        <v>0</v>
      </c>
      <c r="AB187" s="186">
        <f>SUMIFS(BKE!$F:$F,BKE!$C:$C,'nguyen vat lieu kho'!$A:$A,BKE!$B:$B,'nguyen vat lieu kho'!AB$3)</f>
        <v>0</v>
      </c>
      <c r="AC187" s="186">
        <f>SUMIFS(BKE!$F:$F,BKE!$C:$C,'nguyen vat lieu kho'!$A:$A,BKE!$B:$B,'nguyen vat lieu kho'!AC$3)</f>
        <v>0</v>
      </c>
      <c r="AD187" s="186">
        <f>SUMIFS(BKE!$F:$F,BKE!$C:$C,'nguyen vat lieu kho'!$A:$A,BKE!$B:$B,'nguyen vat lieu kho'!AD$3)</f>
        <v>0</v>
      </c>
      <c r="AE187" s="186">
        <f>SUMIFS(BKE!$F:$F,BKE!$C:$C,'nguyen vat lieu kho'!$A:$A,BKE!$B:$B,'nguyen vat lieu kho'!AE$3)</f>
        <v>0</v>
      </c>
      <c r="AF187" s="186">
        <f>SUMIFS(BKE!$F:$F,BKE!$C:$C,'nguyen vat lieu kho'!$A:$A,BKE!$B:$B,'nguyen vat lieu kho'!AF$3)</f>
        <v>0</v>
      </c>
      <c r="AG187" s="186">
        <f>SUMIFS(BKE!$F:$F,BKE!$C:$C,'nguyen vat lieu kho'!$A:$A,BKE!$B:$B,'nguyen vat lieu kho'!AG$3)</f>
        <v>0</v>
      </c>
      <c r="AH187" s="186">
        <f>SUMIFS(BKE!$F:$F,BKE!$C:$C,'nguyen vat lieu kho'!$A:$A,BKE!$B:$B,'nguyen vat lieu kho'!AH$3)</f>
        <v>0</v>
      </c>
      <c r="AI187" s="186">
        <f>SUMIFS(BKE!$F:$F,BKE!$C:$C,'nguyen vat lieu kho'!$A:$A,BKE!$B:$B,'nguyen vat lieu kho'!AI$3)</f>
        <v>0</v>
      </c>
      <c r="AJ187" s="186">
        <f>SUMIFS(BKE!$F:$F,BKE!$C:$C,'nguyen vat lieu kho'!$A:$A,BKE!$B:$B,'nguyen vat lieu kho'!AJ$3)</f>
        <v>0</v>
      </c>
      <c r="AK187" s="186">
        <f>SUMIFS(BKE!$F:$F,BKE!$C:$C,'nguyen vat lieu kho'!$A:$A,BKE!$B:$B,'nguyen vat lieu kho'!AK$3)</f>
        <v>0</v>
      </c>
      <c r="AL187" s="186">
        <f>SUMIFS(BKE!$F:$F,BKE!$C:$C,'nguyen vat lieu kho'!$A:$A,BKE!$B:$B,'nguyen vat lieu kho'!AL$3)</f>
        <v>0</v>
      </c>
      <c r="AM187" s="186">
        <f>SUMIFS(BKE!$F:$F,BKE!$C:$C,'nguyen vat lieu kho'!$A:$A,BKE!$B:$B,'nguyen vat lieu kho'!AM$3)</f>
        <v>0</v>
      </c>
      <c r="AN187" s="186">
        <f>SUMIFS(BKE!$F:$F,BKE!$C:$C,'nguyen vat lieu kho'!$A:$A,BKE!$B:$B,'nguyen vat lieu kho'!AN$3)</f>
        <v>0</v>
      </c>
      <c r="AO187" s="186">
        <f>SUMIFS(BKE!$F:$F,BKE!$C:$C,'nguyen vat lieu kho'!$A:$A,BKE!$B:$B,'nguyen vat lieu kho'!AO$3)</f>
        <v>0</v>
      </c>
      <c r="AP187" s="186">
        <f>SUMIFS(BKE!$F:$F,BKE!$C:$C,'nguyen vat lieu kho'!$A:$A,BKE!$B:$B,'nguyen vat lieu kho'!AP$3)</f>
        <v>0</v>
      </c>
      <c r="AQ187" s="186">
        <f>SUMIFS(BKE!$F:$F,BKE!$C:$C,'nguyen vat lieu kho'!$A:$A,BKE!$B:$B,'nguyen vat lieu kho'!AQ$3)</f>
        <v>0</v>
      </c>
    </row>
    <row r="188" spans="1:43" s="120" customFormat="1" ht="25.5" customHeight="1">
      <c r="A188" s="6" t="s">
        <v>281</v>
      </c>
      <c r="B188" s="136" t="s">
        <v>282</v>
      </c>
      <c r="C188" s="137" t="s">
        <v>8</v>
      </c>
      <c r="D188" s="125">
        <f>VLOOKUP(A188,BKE!C611:H1002,5,0)</f>
        <v>14000</v>
      </c>
      <c r="E188" s="130">
        <v>4</v>
      </c>
      <c r="F188" s="126">
        <f t="shared" si="21"/>
        <v>56000</v>
      </c>
      <c r="G188" s="127">
        <f t="shared" si="23"/>
        <v>1</v>
      </c>
      <c r="H188" s="128">
        <f t="shared" si="22"/>
        <v>14000</v>
      </c>
      <c r="I188" s="129">
        <f t="shared" si="24"/>
        <v>1</v>
      </c>
      <c r="J188" s="129">
        <f t="shared" si="24"/>
        <v>14000</v>
      </c>
      <c r="K188" s="130">
        <v>4</v>
      </c>
      <c r="L188" s="124">
        <f t="shared" si="25"/>
        <v>56000</v>
      </c>
      <c r="M188" s="186">
        <f>SUMIFS(BKE!$F:$F,BKE!$C:$C,'nguyen vat lieu kho'!$A:$A,BKE!$B:$B,'nguyen vat lieu kho'!M$3)</f>
        <v>1</v>
      </c>
      <c r="N188" s="186">
        <f>SUMIFS(BKE!$F:$F,BKE!$C:$C,'nguyen vat lieu kho'!$A:$A,BKE!$B:$B,'nguyen vat lieu kho'!N$3)</f>
        <v>0</v>
      </c>
      <c r="O188" s="186">
        <f>SUMIFS(BKE!$F:$F,BKE!$C:$C,'nguyen vat lieu kho'!$A:$A,BKE!$B:$B,'nguyen vat lieu kho'!O$3)</f>
        <v>0</v>
      </c>
      <c r="P188" s="186">
        <f>SUMIFS(BKE!$F:$F,BKE!$C:$C,'nguyen vat lieu kho'!$A:$A,BKE!$B:$B,'nguyen vat lieu kho'!P$3)</f>
        <v>0</v>
      </c>
      <c r="Q188" s="186">
        <f>SUMIFS(BKE!$F:$F,BKE!$C:$C,'nguyen vat lieu kho'!$A:$A,BKE!$B:$B,'nguyen vat lieu kho'!Q$3)</f>
        <v>0</v>
      </c>
      <c r="R188" s="186">
        <f>SUMIFS(BKE!$F:$F,BKE!$C:$C,'nguyen vat lieu kho'!$A:$A,BKE!$B:$B,'nguyen vat lieu kho'!R$3)</f>
        <v>0</v>
      </c>
      <c r="S188" s="186">
        <f>SUMIFS(BKE!$F:$F,BKE!$C:$C,'nguyen vat lieu kho'!$A:$A,BKE!$B:$B,'nguyen vat lieu kho'!S$3)</f>
        <v>0</v>
      </c>
      <c r="T188" s="186">
        <f>SUMIFS(BKE!$F:$F,BKE!$C:$C,'nguyen vat lieu kho'!$A:$A,BKE!$B:$B,'nguyen vat lieu kho'!T$3)</f>
        <v>0</v>
      </c>
      <c r="U188" s="186">
        <f>SUMIFS(BKE!$F:$F,BKE!$C:$C,'nguyen vat lieu kho'!$A:$A,BKE!$B:$B,'nguyen vat lieu kho'!U$3)</f>
        <v>0</v>
      </c>
      <c r="V188" s="186">
        <f>SUMIFS(BKE!$F:$F,BKE!$C:$C,'nguyen vat lieu kho'!$A:$A,BKE!$B:$B,'nguyen vat lieu kho'!V$3)</f>
        <v>0</v>
      </c>
      <c r="W188" s="186">
        <f>SUMIFS(BKE!$F:$F,BKE!$C:$C,'nguyen vat lieu kho'!$A:$A,BKE!$B:$B,'nguyen vat lieu kho'!W$3)</f>
        <v>0</v>
      </c>
      <c r="X188" s="186">
        <f>SUMIFS(BKE!$F:$F,BKE!$C:$C,'nguyen vat lieu kho'!$A:$A,BKE!$B:$B,'nguyen vat lieu kho'!X$3)</f>
        <v>0</v>
      </c>
      <c r="Y188" s="186">
        <f>SUMIFS(BKE!$F:$F,BKE!$C:$C,'nguyen vat lieu kho'!$A:$A,BKE!$B:$B,'nguyen vat lieu kho'!Y$3)</f>
        <v>0</v>
      </c>
      <c r="Z188" s="186">
        <f>SUMIFS(BKE!$F:$F,BKE!$C:$C,'nguyen vat lieu kho'!$A:$A,BKE!$B:$B,'nguyen vat lieu kho'!Z$3)</f>
        <v>0</v>
      </c>
      <c r="AA188" s="186">
        <f>SUMIFS(BKE!$F:$F,BKE!$C:$C,'nguyen vat lieu kho'!$A:$A,BKE!$B:$B,'nguyen vat lieu kho'!AA$3)</f>
        <v>0</v>
      </c>
      <c r="AB188" s="186">
        <f>SUMIFS(BKE!$F:$F,BKE!$C:$C,'nguyen vat lieu kho'!$A:$A,BKE!$B:$B,'nguyen vat lieu kho'!AB$3)</f>
        <v>0</v>
      </c>
      <c r="AC188" s="186">
        <f>SUMIFS(BKE!$F:$F,BKE!$C:$C,'nguyen vat lieu kho'!$A:$A,BKE!$B:$B,'nguyen vat lieu kho'!AC$3)</f>
        <v>0</v>
      </c>
      <c r="AD188" s="186">
        <f>SUMIFS(BKE!$F:$F,BKE!$C:$C,'nguyen vat lieu kho'!$A:$A,BKE!$B:$B,'nguyen vat lieu kho'!AD$3)</f>
        <v>0</v>
      </c>
      <c r="AE188" s="186">
        <f>SUMIFS(BKE!$F:$F,BKE!$C:$C,'nguyen vat lieu kho'!$A:$A,BKE!$B:$B,'nguyen vat lieu kho'!AE$3)</f>
        <v>0</v>
      </c>
      <c r="AF188" s="186">
        <f>SUMIFS(BKE!$F:$F,BKE!$C:$C,'nguyen vat lieu kho'!$A:$A,BKE!$B:$B,'nguyen vat lieu kho'!AF$3)</f>
        <v>0</v>
      </c>
      <c r="AG188" s="186">
        <f>SUMIFS(BKE!$F:$F,BKE!$C:$C,'nguyen vat lieu kho'!$A:$A,BKE!$B:$B,'nguyen vat lieu kho'!AG$3)</f>
        <v>0</v>
      </c>
      <c r="AH188" s="186">
        <f>SUMIFS(BKE!$F:$F,BKE!$C:$C,'nguyen vat lieu kho'!$A:$A,BKE!$B:$B,'nguyen vat lieu kho'!AH$3)</f>
        <v>0</v>
      </c>
      <c r="AI188" s="186">
        <f>SUMIFS(BKE!$F:$F,BKE!$C:$C,'nguyen vat lieu kho'!$A:$A,BKE!$B:$B,'nguyen vat lieu kho'!AI$3)</f>
        <v>0</v>
      </c>
      <c r="AJ188" s="186">
        <f>SUMIFS(BKE!$F:$F,BKE!$C:$C,'nguyen vat lieu kho'!$A:$A,BKE!$B:$B,'nguyen vat lieu kho'!AJ$3)</f>
        <v>0</v>
      </c>
      <c r="AK188" s="186">
        <f>SUMIFS(BKE!$F:$F,BKE!$C:$C,'nguyen vat lieu kho'!$A:$A,BKE!$B:$B,'nguyen vat lieu kho'!AK$3)</f>
        <v>0</v>
      </c>
      <c r="AL188" s="186">
        <f>SUMIFS(BKE!$F:$F,BKE!$C:$C,'nguyen vat lieu kho'!$A:$A,BKE!$B:$B,'nguyen vat lieu kho'!AL$3)</f>
        <v>0</v>
      </c>
      <c r="AM188" s="186">
        <f>SUMIFS(BKE!$F:$F,BKE!$C:$C,'nguyen vat lieu kho'!$A:$A,BKE!$B:$B,'nguyen vat lieu kho'!AM$3)</f>
        <v>0</v>
      </c>
      <c r="AN188" s="186">
        <f>SUMIFS(BKE!$F:$F,BKE!$C:$C,'nguyen vat lieu kho'!$A:$A,BKE!$B:$B,'nguyen vat lieu kho'!AN$3)</f>
        <v>0</v>
      </c>
      <c r="AO188" s="186">
        <f>SUMIFS(BKE!$F:$F,BKE!$C:$C,'nguyen vat lieu kho'!$A:$A,BKE!$B:$B,'nguyen vat lieu kho'!AO$3)</f>
        <v>0</v>
      </c>
      <c r="AP188" s="186">
        <f>SUMIFS(BKE!$F:$F,BKE!$C:$C,'nguyen vat lieu kho'!$A:$A,BKE!$B:$B,'nguyen vat lieu kho'!AP$3)</f>
        <v>0</v>
      </c>
      <c r="AQ188" s="186">
        <f>SUMIFS(BKE!$F:$F,BKE!$C:$C,'nguyen vat lieu kho'!$A:$A,BKE!$B:$B,'nguyen vat lieu kho'!AQ$3)</f>
        <v>0</v>
      </c>
    </row>
    <row r="189" spans="1:43" s="120" customFormat="1" ht="25.5" customHeight="1">
      <c r="A189" s="6" t="s">
        <v>283</v>
      </c>
      <c r="B189" s="136" t="s">
        <v>284</v>
      </c>
      <c r="C189" s="137" t="s">
        <v>8</v>
      </c>
      <c r="D189" s="125">
        <f>VLOOKUP(A189,BKE!C612:H1003,5,0)</f>
        <v>12203</v>
      </c>
      <c r="E189" s="130">
        <v>0</v>
      </c>
      <c r="F189" s="126">
        <f t="shared" si="21"/>
        <v>0</v>
      </c>
      <c r="G189" s="127">
        <f t="shared" si="23"/>
        <v>1</v>
      </c>
      <c r="H189" s="128">
        <f t="shared" si="22"/>
        <v>12203</v>
      </c>
      <c r="I189" s="129">
        <f t="shared" si="24"/>
        <v>0</v>
      </c>
      <c r="J189" s="129">
        <f t="shared" si="24"/>
        <v>0</v>
      </c>
      <c r="K189" s="130">
        <v>1</v>
      </c>
      <c r="L189" s="124">
        <f t="shared" si="25"/>
        <v>12203</v>
      </c>
      <c r="M189" s="186">
        <f>SUMIFS(BKE!$F:$F,BKE!$C:$C,'nguyen vat lieu kho'!$A:$A,BKE!$B:$B,'nguyen vat lieu kho'!M$3)</f>
        <v>1</v>
      </c>
      <c r="N189" s="186">
        <f>SUMIFS(BKE!$F:$F,BKE!$C:$C,'nguyen vat lieu kho'!$A:$A,BKE!$B:$B,'nguyen vat lieu kho'!N$3)</f>
        <v>0</v>
      </c>
      <c r="O189" s="186">
        <f>SUMIFS(BKE!$F:$F,BKE!$C:$C,'nguyen vat lieu kho'!$A:$A,BKE!$B:$B,'nguyen vat lieu kho'!O$3)</f>
        <v>0</v>
      </c>
      <c r="P189" s="186">
        <f>SUMIFS(BKE!$F:$F,BKE!$C:$C,'nguyen vat lieu kho'!$A:$A,BKE!$B:$B,'nguyen vat lieu kho'!P$3)</f>
        <v>0</v>
      </c>
      <c r="Q189" s="186">
        <f>SUMIFS(BKE!$F:$F,BKE!$C:$C,'nguyen vat lieu kho'!$A:$A,BKE!$B:$B,'nguyen vat lieu kho'!Q$3)</f>
        <v>0</v>
      </c>
      <c r="R189" s="186">
        <f>SUMIFS(BKE!$F:$F,BKE!$C:$C,'nguyen vat lieu kho'!$A:$A,BKE!$B:$B,'nguyen vat lieu kho'!R$3)</f>
        <v>0</v>
      </c>
      <c r="S189" s="186">
        <f>SUMIFS(BKE!$F:$F,BKE!$C:$C,'nguyen vat lieu kho'!$A:$A,BKE!$B:$B,'nguyen vat lieu kho'!S$3)</f>
        <v>0</v>
      </c>
      <c r="T189" s="186">
        <f>SUMIFS(BKE!$F:$F,BKE!$C:$C,'nguyen vat lieu kho'!$A:$A,BKE!$B:$B,'nguyen vat lieu kho'!T$3)</f>
        <v>0</v>
      </c>
      <c r="U189" s="186">
        <f>SUMIFS(BKE!$F:$F,BKE!$C:$C,'nguyen vat lieu kho'!$A:$A,BKE!$B:$B,'nguyen vat lieu kho'!U$3)</f>
        <v>0</v>
      </c>
      <c r="V189" s="186">
        <f>SUMIFS(BKE!$F:$F,BKE!$C:$C,'nguyen vat lieu kho'!$A:$A,BKE!$B:$B,'nguyen vat lieu kho'!V$3)</f>
        <v>0</v>
      </c>
      <c r="W189" s="186">
        <f>SUMIFS(BKE!$F:$F,BKE!$C:$C,'nguyen vat lieu kho'!$A:$A,BKE!$B:$B,'nguyen vat lieu kho'!W$3)</f>
        <v>0</v>
      </c>
      <c r="X189" s="186">
        <f>SUMIFS(BKE!$F:$F,BKE!$C:$C,'nguyen vat lieu kho'!$A:$A,BKE!$B:$B,'nguyen vat lieu kho'!X$3)</f>
        <v>0</v>
      </c>
      <c r="Y189" s="186">
        <f>SUMIFS(BKE!$F:$F,BKE!$C:$C,'nguyen vat lieu kho'!$A:$A,BKE!$B:$B,'nguyen vat lieu kho'!Y$3)</f>
        <v>0</v>
      </c>
      <c r="Z189" s="186">
        <f>SUMIFS(BKE!$F:$F,BKE!$C:$C,'nguyen vat lieu kho'!$A:$A,BKE!$B:$B,'nguyen vat lieu kho'!Z$3)</f>
        <v>0</v>
      </c>
      <c r="AA189" s="186">
        <f>SUMIFS(BKE!$F:$F,BKE!$C:$C,'nguyen vat lieu kho'!$A:$A,BKE!$B:$B,'nguyen vat lieu kho'!AA$3)</f>
        <v>0</v>
      </c>
      <c r="AB189" s="186">
        <f>SUMIFS(BKE!$F:$F,BKE!$C:$C,'nguyen vat lieu kho'!$A:$A,BKE!$B:$B,'nguyen vat lieu kho'!AB$3)</f>
        <v>0</v>
      </c>
      <c r="AC189" s="186">
        <f>SUMIFS(BKE!$F:$F,BKE!$C:$C,'nguyen vat lieu kho'!$A:$A,BKE!$B:$B,'nguyen vat lieu kho'!AC$3)</f>
        <v>0</v>
      </c>
      <c r="AD189" s="186">
        <f>SUMIFS(BKE!$F:$F,BKE!$C:$C,'nguyen vat lieu kho'!$A:$A,BKE!$B:$B,'nguyen vat lieu kho'!AD$3)</f>
        <v>0</v>
      </c>
      <c r="AE189" s="186">
        <f>SUMIFS(BKE!$F:$F,BKE!$C:$C,'nguyen vat lieu kho'!$A:$A,BKE!$B:$B,'nguyen vat lieu kho'!AE$3)</f>
        <v>0</v>
      </c>
      <c r="AF189" s="186">
        <f>SUMIFS(BKE!$F:$F,BKE!$C:$C,'nguyen vat lieu kho'!$A:$A,BKE!$B:$B,'nguyen vat lieu kho'!AF$3)</f>
        <v>0</v>
      </c>
      <c r="AG189" s="186">
        <f>SUMIFS(BKE!$F:$F,BKE!$C:$C,'nguyen vat lieu kho'!$A:$A,BKE!$B:$B,'nguyen vat lieu kho'!AG$3)</f>
        <v>0</v>
      </c>
      <c r="AH189" s="186">
        <f>SUMIFS(BKE!$F:$F,BKE!$C:$C,'nguyen vat lieu kho'!$A:$A,BKE!$B:$B,'nguyen vat lieu kho'!AH$3)</f>
        <v>0</v>
      </c>
      <c r="AI189" s="186">
        <f>SUMIFS(BKE!$F:$F,BKE!$C:$C,'nguyen vat lieu kho'!$A:$A,BKE!$B:$B,'nguyen vat lieu kho'!AI$3)</f>
        <v>0</v>
      </c>
      <c r="AJ189" s="186">
        <f>SUMIFS(BKE!$F:$F,BKE!$C:$C,'nguyen vat lieu kho'!$A:$A,BKE!$B:$B,'nguyen vat lieu kho'!AJ$3)</f>
        <v>0</v>
      </c>
      <c r="AK189" s="186">
        <f>SUMIFS(BKE!$F:$F,BKE!$C:$C,'nguyen vat lieu kho'!$A:$A,BKE!$B:$B,'nguyen vat lieu kho'!AK$3)</f>
        <v>0</v>
      </c>
      <c r="AL189" s="186">
        <f>SUMIFS(BKE!$F:$F,BKE!$C:$C,'nguyen vat lieu kho'!$A:$A,BKE!$B:$B,'nguyen vat lieu kho'!AL$3)</f>
        <v>0</v>
      </c>
      <c r="AM189" s="186">
        <f>SUMIFS(BKE!$F:$F,BKE!$C:$C,'nguyen vat lieu kho'!$A:$A,BKE!$B:$B,'nguyen vat lieu kho'!AM$3)</f>
        <v>0</v>
      </c>
      <c r="AN189" s="186">
        <f>SUMIFS(BKE!$F:$F,BKE!$C:$C,'nguyen vat lieu kho'!$A:$A,BKE!$B:$B,'nguyen vat lieu kho'!AN$3)</f>
        <v>0</v>
      </c>
      <c r="AO189" s="186">
        <f>SUMIFS(BKE!$F:$F,BKE!$C:$C,'nguyen vat lieu kho'!$A:$A,BKE!$B:$B,'nguyen vat lieu kho'!AO$3)</f>
        <v>0</v>
      </c>
      <c r="AP189" s="186">
        <f>SUMIFS(BKE!$F:$F,BKE!$C:$C,'nguyen vat lieu kho'!$A:$A,BKE!$B:$B,'nguyen vat lieu kho'!AP$3)</f>
        <v>0</v>
      </c>
      <c r="AQ189" s="186">
        <f>SUMIFS(BKE!$F:$F,BKE!$C:$C,'nguyen vat lieu kho'!$A:$A,BKE!$B:$B,'nguyen vat lieu kho'!AQ$3)</f>
        <v>0</v>
      </c>
    </row>
    <row r="190" spans="1:43" s="120" customFormat="1" ht="25.5" customHeight="1">
      <c r="A190" s="6" t="s">
        <v>285</v>
      </c>
      <c r="B190" s="136" t="s">
        <v>286</v>
      </c>
      <c r="C190" s="137" t="s">
        <v>8</v>
      </c>
      <c r="D190" s="125">
        <f>VLOOKUP(A190,BKE!C613:H1004,5,0)</f>
        <v>14867</v>
      </c>
      <c r="E190" s="130">
        <v>1</v>
      </c>
      <c r="F190" s="126">
        <f t="shared" si="21"/>
        <v>14867</v>
      </c>
      <c r="G190" s="127">
        <f t="shared" si="23"/>
        <v>1</v>
      </c>
      <c r="H190" s="128">
        <f t="shared" si="22"/>
        <v>14867</v>
      </c>
      <c r="I190" s="129">
        <f t="shared" si="24"/>
        <v>0</v>
      </c>
      <c r="J190" s="129">
        <f t="shared" si="24"/>
        <v>0</v>
      </c>
      <c r="K190" s="130">
        <v>2</v>
      </c>
      <c r="L190" s="124">
        <f t="shared" si="25"/>
        <v>29734</v>
      </c>
      <c r="M190" s="186">
        <f>SUMIFS(BKE!$F:$F,BKE!$C:$C,'nguyen vat lieu kho'!$A:$A,BKE!$B:$B,'nguyen vat lieu kho'!M$3)</f>
        <v>0</v>
      </c>
      <c r="N190" s="186">
        <f>SUMIFS(BKE!$F:$F,BKE!$C:$C,'nguyen vat lieu kho'!$A:$A,BKE!$B:$B,'nguyen vat lieu kho'!N$3)</f>
        <v>0</v>
      </c>
      <c r="O190" s="186">
        <f>SUMIFS(BKE!$F:$F,BKE!$C:$C,'nguyen vat lieu kho'!$A:$A,BKE!$B:$B,'nguyen vat lieu kho'!O$3)</f>
        <v>0</v>
      </c>
      <c r="P190" s="186">
        <f>SUMIFS(BKE!$F:$F,BKE!$C:$C,'nguyen vat lieu kho'!$A:$A,BKE!$B:$B,'nguyen vat lieu kho'!P$3)</f>
        <v>0</v>
      </c>
      <c r="Q190" s="186">
        <f>SUMIFS(BKE!$F:$F,BKE!$C:$C,'nguyen vat lieu kho'!$A:$A,BKE!$B:$B,'nguyen vat lieu kho'!Q$3)</f>
        <v>0</v>
      </c>
      <c r="R190" s="186">
        <f>SUMIFS(BKE!$F:$F,BKE!$C:$C,'nguyen vat lieu kho'!$A:$A,BKE!$B:$B,'nguyen vat lieu kho'!R$3)</f>
        <v>0</v>
      </c>
      <c r="S190" s="186">
        <f>SUMIFS(BKE!$F:$F,BKE!$C:$C,'nguyen vat lieu kho'!$A:$A,BKE!$B:$B,'nguyen vat lieu kho'!S$3)</f>
        <v>0</v>
      </c>
      <c r="T190" s="186">
        <f>SUMIFS(BKE!$F:$F,BKE!$C:$C,'nguyen vat lieu kho'!$A:$A,BKE!$B:$B,'nguyen vat lieu kho'!T$3)</f>
        <v>0</v>
      </c>
      <c r="U190" s="186">
        <f>SUMIFS(BKE!$F:$F,BKE!$C:$C,'nguyen vat lieu kho'!$A:$A,BKE!$B:$B,'nguyen vat lieu kho'!U$3)</f>
        <v>0</v>
      </c>
      <c r="V190" s="186">
        <f>SUMIFS(BKE!$F:$F,BKE!$C:$C,'nguyen vat lieu kho'!$A:$A,BKE!$B:$B,'nguyen vat lieu kho'!V$3)</f>
        <v>0</v>
      </c>
      <c r="W190" s="186">
        <f>SUMIFS(BKE!$F:$F,BKE!$C:$C,'nguyen vat lieu kho'!$A:$A,BKE!$B:$B,'nguyen vat lieu kho'!W$3)</f>
        <v>0</v>
      </c>
      <c r="X190" s="186">
        <f>SUMIFS(BKE!$F:$F,BKE!$C:$C,'nguyen vat lieu kho'!$A:$A,BKE!$B:$B,'nguyen vat lieu kho'!X$3)</f>
        <v>0</v>
      </c>
      <c r="Y190" s="186">
        <f>SUMIFS(BKE!$F:$F,BKE!$C:$C,'nguyen vat lieu kho'!$A:$A,BKE!$B:$B,'nguyen vat lieu kho'!Y$3)</f>
        <v>0</v>
      </c>
      <c r="Z190" s="186">
        <f>SUMIFS(BKE!$F:$F,BKE!$C:$C,'nguyen vat lieu kho'!$A:$A,BKE!$B:$B,'nguyen vat lieu kho'!Z$3)</f>
        <v>0</v>
      </c>
      <c r="AA190" s="186">
        <f>SUMIFS(BKE!$F:$F,BKE!$C:$C,'nguyen vat lieu kho'!$A:$A,BKE!$B:$B,'nguyen vat lieu kho'!AA$3)</f>
        <v>0</v>
      </c>
      <c r="AB190" s="186">
        <f>SUMIFS(BKE!$F:$F,BKE!$C:$C,'nguyen vat lieu kho'!$A:$A,BKE!$B:$B,'nguyen vat lieu kho'!AB$3)</f>
        <v>0</v>
      </c>
      <c r="AC190" s="186">
        <f>SUMIFS(BKE!$F:$F,BKE!$C:$C,'nguyen vat lieu kho'!$A:$A,BKE!$B:$B,'nguyen vat lieu kho'!AC$3)</f>
        <v>0</v>
      </c>
      <c r="AD190" s="186">
        <f>SUMIFS(BKE!$F:$F,BKE!$C:$C,'nguyen vat lieu kho'!$A:$A,BKE!$B:$B,'nguyen vat lieu kho'!AD$3)</f>
        <v>0</v>
      </c>
      <c r="AE190" s="186">
        <f>SUMIFS(BKE!$F:$F,BKE!$C:$C,'nguyen vat lieu kho'!$A:$A,BKE!$B:$B,'nguyen vat lieu kho'!AE$3)</f>
        <v>0</v>
      </c>
      <c r="AF190" s="186">
        <f>SUMIFS(BKE!$F:$F,BKE!$C:$C,'nguyen vat lieu kho'!$A:$A,BKE!$B:$B,'nguyen vat lieu kho'!AF$3)</f>
        <v>0</v>
      </c>
      <c r="AG190" s="186">
        <f>SUMIFS(BKE!$F:$F,BKE!$C:$C,'nguyen vat lieu kho'!$A:$A,BKE!$B:$B,'nguyen vat lieu kho'!AG$3)</f>
        <v>0</v>
      </c>
      <c r="AH190" s="186">
        <f>SUMIFS(BKE!$F:$F,BKE!$C:$C,'nguyen vat lieu kho'!$A:$A,BKE!$B:$B,'nguyen vat lieu kho'!AH$3)</f>
        <v>1</v>
      </c>
      <c r="AI190" s="186">
        <f>SUMIFS(BKE!$F:$F,BKE!$C:$C,'nguyen vat lieu kho'!$A:$A,BKE!$B:$B,'nguyen vat lieu kho'!AI$3)</f>
        <v>0</v>
      </c>
      <c r="AJ190" s="186">
        <f>SUMIFS(BKE!$F:$F,BKE!$C:$C,'nguyen vat lieu kho'!$A:$A,BKE!$B:$B,'nguyen vat lieu kho'!AJ$3)</f>
        <v>0</v>
      </c>
      <c r="AK190" s="186">
        <f>SUMIFS(BKE!$F:$F,BKE!$C:$C,'nguyen vat lieu kho'!$A:$A,BKE!$B:$B,'nguyen vat lieu kho'!AK$3)</f>
        <v>0</v>
      </c>
      <c r="AL190" s="186">
        <f>SUMIFS(BKE!$F:$F,BKE!$C:$C,'nguyen vat lieu kho'!$A:$A,BKE!$B:$B,'nguyen vat lieu kho'!AL$3)</f>
        <v>0</v>
      </c>
      <c r="AM190" s="186">
        <f>SUMIFS(BKE!$F:$F,BKE!$C:$C,'nguyen vat lieu kho'!$A:$A,BKE!$B:$B,'nguyen vat lieu kho'!AM$3)</f>
        <v>0</v>
      </c>
      <c r="AN190" s="186">
        <f>SUMIFS(BKE!$F:$F,BKE!$C:$C,'nguyen vat lieu kho'!$A:$A,BKE!$B:$B,'nguyen vat lieu kho'!AN$3)</f>
        <v>0</v>
      </c>
      <c r="AO190" s="186">
        <f>SUMIFS(BKE!$F:$F,BKE!$C:$C,'nguyen vat lieu kho'!$A:$A,BKE!$B:$B,'nguyen vat lieu kho'!AO$3)</f>
        <v>0</v>
      </c>
      <c r="AP190" s="186">
        <f>SUMIFS(BKE!$F:$F,BKE!$C:$C,'nguyen vat lieu kho'!$A:$A,BKE!$B:$B,'nguyen vat lieu kho'!AP$3)</f>
        <v>0</v>
      </c>
      <c r="AQ190" s="186">
        <f>SUMIFS(BKE!$F:$F,BKE!$C:$C,'nguyen vat lieu kho'!$A:$A,BKE!$B:$B,'nguyen vat lieu kho'!AQ$3)</f>
        <v>0</v>
      </c>
    </row>
    <row r="191" spans="1:43" s="120" customFormat="1" ht="25.5" customHeight="1">
      <c r="A191" s="6" t="s">
        <v>287</v>
      </c>
      <c r="B191" s="136" t="s">
        <v>288</v>
      </c>
      <c r="C191" s="137" t="s">
        <v>8</v>
      </c>
      <c r="D191" s="125">
        <f>VLOOKUP(A191,BKE!C614:H1005,5,0)</f>
        <v>13518.5</v>
      </c>
      <c r="E191" s="130">
        <v>1</v>
      </c>
      <c r="F191" s="126">
        <f t="shared" si="21"/>
        <v>13518.5</v>
      </c>
      <c r="G191" s="127">
        <f t="shared" si="23"/>
        <v>2</v>
      </c>
      <c r="H191" s="128">
        <f t="shared" si="22"/>
        <v>27037</v>
      </c>
      <c r="I191" s="129">
        <f t="shared" si="24"/>
        <v>1</v>
      </c>
      <c r="J191" s="129">
        <f t="shared" si="24"/>
        <v>13518.5</v>
      </c>
      <c r="K191" s="130">
        <v>2</v>
      </c>
      <c r="L191" s="124">
        <f t="shared" si="25"/>
        <v>27037</v>
      </c>
      <c r="M191" s="186">
        <f>SUMIFS(BKE!$F:$F,BKE!$C:$C,'nguyen vat lieu kho'!$A:$A,BKE!$B:$B,'nguyen vat lieu kho'!M$3)</f>
        <v>0</v>
      </c>
      <c r="N191" s="186">
        <f>SUMIFS(BKE!$F:$F,BKE!$C:$C,'nguyen vat lieu kho'!$A:$A,BKE!$B:$B,'nguyen vat lieu kho'!N$3)</f>
        <v>0</v>
      </c>
      <c r="O191" s="186">
        <f>SUMIFS(BKE!$F:$F,BKE!$C:$C,'nguyen vat lieu kho'!$A:$A,BKE!$B:$B,'nguyen vat lieu kho'!O$3)</f>
        <v>0</v>
      </c>
      <c r="P191" s="186">
        <f>SUMIFS(BKE!$F:$F,BKE!$C:$C,'nguyen vat lieu kho'!$A:$A,BKE!$B:$B,'nguyen vat lieu kho'!P$3)</f>
        <v>0</v>
      </c>
      <c r="Q191" s="186">
        <f>SUMIFS(BKE!$F:$F,BKE!$C:$C,'nguyen vat lieu kho'!$A:$A,BKE!$B:$B,'nguyen vat lieu kho'!Q$3)</f>
        <v>0</v>
      </c>
      <c r="R191" s="186">
        <f>SUMIFS(BKE!$F:$F,BKE!$C:$C,'nguyen vat lieu kho'!$A:$A,BKE!$B:$B,'nguyen vat lieu kho'!R$3)</f>
        <v>0</v>
      </c>
      <c r="S191" s="186">
        <f>SUMIFS(BKE!$F:$F,BKE!$C:$C,'nguyen vat lieu kho'!$A:$A,BKE!$B:$B,'nguyen vat lieu kho'!S$3)</f>
        <v>0</v>
      </c>
      <c r="T191" s="186">
        <f>SUMIFS(BKE!$F:$F,BKE!$C:$C,'nguyen vat lieu kho'!$A:$A,BKE!$B:$B,'nguyen vat lieu kho'!T$3)</f>
        <v>1</v>
      </c>
      <c r="U191" s="186">
        <f>SUMIFS(BKE!$F:$F,BKE!$C:$C,'nguyen vat lieu kho'!$A:$A,BKE!$B:$B,'nguyen vat lieu kho'!U$3)</f>
        <v>0</v>
      </c>
      <c r="V191" s="186">
        <f>SUMIFS(BKE!$F:$F,BKE!$C:$C,'nguyen vat lieu kho'!$A:$A,BKE!$B:$B,'nguyen vat lieu kho'!V$3)</f>
        <v>0</v>
      </c>
      <c r="W191" s="186">
        <f>SUMIFS(BKE!$F:$F,BKE!$C:$C,'nguyen vat lieu kho'!$A:$A,BKE!$B:$B,'nguyen vat lieu kho'!W$3)</f>
        <v>0</v>
      </c>
      <c r="X191" s="186">
        <f>SUMIFS(BKE!$F:$F,BKE!$C:$C,'nguyen vat lieu kho'!$A:$A,BKE!$B:$B,'nguyen vat lieu kho'!X$3)</f>
        <v>0</v>
      </c>
      <c r="Y191" s="186">
        <f>SUMIFS(BKE!$F:$F,BKE!$C:$C,'nguyen vat lieu kho'!$A:$A,BKE!$B:$B,'nguyen vat lieu kho'!Y$3)</f>
        <v>0</v>
      </c>
      <c r="Z191" s="186">
        <f>SUMIFS(BKE!$F:$F,BKE!$C:$C,'nguyen vat lieu kho'!$A:$A,BKE!$B:$B,'nguyen vat lieu kho'!Z$3)</f>
        <v>0</v>
      </c>
      <c r="AA191" s="186">
        <f>SUMIFS(BKE!$F:$F,BKE!$C:$C,'nguyen vat lieu kho'!$A:$A,BKE!$B:$B,'nguyen vat lieu kho'!AA$3)</f>
        <v>0</v>
      </c>
      <c r="AB191" s="186">
        <f>SUMIFS(BKE!$F:$F,BKE!$C:$C,'nguyen vat lieu kho'!$A:$A,BKE!$B:$B,'nguyen vat lieu kho'!AB$3)</f>
        <v>0</v>
      </c>
      <c r="AC191" s="186">
        <f>SUMIFS(BKE!$F:$F,BKE!$C:$C,'nguyen vat lieu kho'!$A:$A,BKE!$B:$B,'nguyen vat lieu kho'!AC$3)</f>
        <v>0</v>
      </c>
      <c r="AD191" s="186">
        <f>SUMIFS(BKE!$F:$F,BKE!$C:$C,'nguyen vat lieu kho'!$A:$A,BKE!$B:$B,'nguyen vat lieu kho'!AD$3)</f>
        <v>0</v>
      </c>
      <c r="AE191" s="186">
        <f>SUMIFS(BKE!$F:$F,BKE!$C:$C,'nguyen vat lieu kho'!$A:$A,BKE!$B:$B,'nguyen vat lieu kho'!AE$3)</f>
        <v>0</v>
      </c>
      <c r="AF191" s="186">
        <f>SUMIFS(BKE!$F:$F,BKE!$C:$C,'nguyen vat lieu kho'!$A:$A,BKE!$B:$B,'nguyen vat lieu kho'!AF$3)</f>
        <v>0</v>
      </c>
      <c r="AG191" s="186">
        <f>SUMIFS(BKE!$F:$F,BKE!$C:$C,'nguyen vat lieu kho'!$A:$A,BKE!$B:$B,'nguyen vat lieu kho'!AG$3)</f>
        <v>0</v>
      </c>
      <c r="AH191" s="186">
        <f>SUMIFS(BKE!$F:$F,BKE!$C:$C,'nguyen vat lieu kho'!$A:$A,BKE!$B:$B,'nguyen vat lieu kho'!AH$3)</f>
        <v>1</v>
      </c>
      <c r="AI191" s="186">
        <f>SUMIFS(BKE!$F:$F,BKE!$C:$C,'nguyen vat lieu kho'!$A:$A,BKE!$B:$B,'nguyen vat lieu kho'!AI$3)</f>
        <v>0</v>
      </c>
      <c r="AJ191" s="186">
        <f>SUMIFS(BKE!$F:$F,BKE!$C:$C,'nguyen vat lieu kho'!$A:$A,BKE!$B:$B,'nguyen vat lieu kho'!AJ$3)</f>
        <v>0</v>
      </c>
      <c r="AK191" s="186">
        <f>SUMIFS(BKE!$F:$F,BKE!$C:$C,'nguyen vat lieu kho'!$A:$A,BKE!$B:$B,'nguyen vat lieu kho'!AK$3)</f>
        <v>0</v>
      </c>
      <c r="AL191" s="186">
        <f>SUMIFS(BKE!$F:$F,BKE!$C:$C,'nguyen vat lieu kho'!$A:$A,BKE!$B:$B,'nguyen vat lieu kho'!AL$3)</f>
        <v>0</v>
      </c>
      <c r="AM191" s="186">
        <f>SUMIFS(BKE!$F:$F,BKE!$C:$C,'nguyen vat lieu kho'!$A:$A,BKE!$B:$B,'nguyen vat lieu kho'!AM$3)</f>
        <v>0</v>
      </c>
      <c r="AN191" s="186">
        <f>SUMIFS(BKE!$F:$F,BKE!$C:$C,'nguyen vat lieu kho'!$A:$A,BKE!$B:$B,'nguyen vat lieu kho'!AN$3)</f>
        <v>0</v>
      </c>
      <c r="AO191" s="186">
        <f>SUMIFS(BKE!$F:$F,BKE!$C:$C,'nguyen vat lieu kho'!$A:$A,BKE!$B:$B,'nguyen vat lieu kho'!AO$3)</f>
        <v>0</v>
      </c>
      <c r="AP191" s="186">
        <f>SUMIFS(BKE!$F:$F,BKE!$C:$C,'nguyen vat lieu kho'!$A:$A,BKE!$B:$B,'nguyen vat lieu kho'!AP$3)</f>
        <v>0</v>
      </c>
      <c r="AQ191" s="186">
        <f>SUMIFS(BKE!$F:$F,BKE!$C:$C,'nguyen vat lieu kho'!$A:$A,BKE!$B:$B,'nguyen vat lieu kho'!AQ$3)</f>
        <v>0</v>
      </c>
    </row>
    <row r="192" spans="1:43" s="120" customFormat="1" ht="25.5" customHeight="1">
      <c r="A192" s="6" t="s">
        <v>289</v>
      </c>
      <c r="B192" s="136" t="s">
        <v>290</v>
      </c>
      <c r="C192" s="137" t="s">
        <v>8</v>
      </c>
      <c r="D192" s="125">
        <v>14000</v>
      </c>
      <c r="E192" s="130">
        <v>1</v>
      </c>
      <c r="F192" s="126">
        <f t="shared" si="21"/>
        <v>14000</v>
      </c>
      <c r="G192" s="127">
        <f t="shared" si="23"/>
        <v>0</v>
      </c>
      <c r="H192" s="128">
        <f t="shared" si="22"/>
        <v>0</v>
      </c>
      <c r="I192" s="129">
        <f t="shared" si="24"/>
        <v>0</v>
      </c>
      <c r="J192" s="129">
        <f t="shared" si="24"/>
        <v>0</v>
      </c>
      <c r="K192" s="130">
        <v>1</v>
      </c>
      <c r="L192" s="124">
        <f t="shared" si="25"/>
        <v>14000</v>
      </c>
      <c r="M192" s="186">
        <f>SUMIFS(BKE!$F:$F,BKE!$C:$C,'nguyen vat lieu kho'!$A:$A,BKE!$B:$B,'nguyen vat lieu kho'!M$3)</f>
        <v>0</v>
      </c>
      <c r="N192" s="186">
        <f>SUMIFS(BKE!$F:$F,BKE!$C:$C,'nguyen vat lieu kho'!$A:$A,BKE!$B:$B,'nguyen vat lieu kho'!N$3)</f>
        <v>0</v>
      </c>
      <c r="O192" s="186">
        <f>SUMIFS(BKE!$F:$F,BKE!$C:$C,'nguyen vat lieu kho'!$A:$A,BKE!$B:$B,'nguyen vat lieu kho'!O$3)</f>
        <v>0</v>
      </c>
      <c r="P192" s="186">
        <f>SUMIFS(BKE!$F:$F,BKE!$C:$C,'nguyen vat lieu kho'!$A:$A,BKE!$B:$B,'nguyen vat lieu kho'!P$3)</f>
        <v>0</v>
      </c>
      <c r="Q192" s="186">
        <f>SUMIFS(BKE!$F:$F,BKE!$C:$C,'nguyen vat lieu kho'!$A:$A,BKE!$B:$B,'nguyen vat lieu kho'!Q$3)</f>
        <v>0</v>
      </c>
      <c r="R192" s="186">
        <f>SUMIFS(BKE!$F:$F,BKE!$C:$C,'nguyen vat lieu kho'!$A:$A,BKE!$B:$B,'nguyen vat lieu kho'!R$3)</f>
        <v>0</v>
      </c>
      <c r="S192" s="186">
        <f>SUMIFS(BKE!$F:$F,BKE!$C:$C,'nguyen vat lieu kho'!$A:$A,BKE!$B:$B,'nguyen vat lieu kho'!S$3)</f>
        <v>0</v>
      </c>
      <c r="T192" s="186">
        <f>SUMIFS(BKE!$F:$F,BKE!$C:$C,'nguyen vat lieu kho'!$A:$A,BKE!$B:$B,'nguyen vat lieu kho'!T$3)</f>
        <v>0</v>
      </c>
      <c r="U192" s="186">
        <f>SUMIFS(BKE!$F:$F,BKE!$C:$C,'nguyen vat lieu kho'!$A:$A,BKE!$B:$B,'nguyen vat lieu kho'!U$3)</f>
        <v>0</v>
      </c>
      <c r="V192" s="186">
        <f>SUMIFS(BKE!$F:$F,BKE!$C:$C,'nguyen vat lieu kho'!$A:$A,BKE!$B:$B,'nguyen vat lieu kho'!V$3)</f>
        <v>0</v>
      </c>
      <c r="W192" s="186">
        <f>SUMIFS(BKE!$F:$F,BKE!$C:$C,'nguyen vat lieu kho'!$A:$A,BKE!$B:$B,'nguyen vat lieu kho'!W$3)</f>
        <v>0</v>
      </c>
      <c r="X192" s="186">
        <f>SUMIFS(BKE!$F:$F,BKE!$C:$C,'nguyen vat lieu kho'!$A:$A,BKE!$B:$B,'nguyen vat lieu kho'!X$3)</f>
        <v>0</v>
      </c>
      <c r="Y192" s="186">
        <f>SUMIFS(BKE!$F:$F,BKE!$C:$C,'nguyen vat lieu kho'!$A:$A,BKE!$B:$B,'nguyen vat lieu kho'!Y$3)</f>
        <v>0</v>
      </c>
      <c r="Z192" s="186">
        <f>SUMIFS(BKE!$F:$F,BKE!$C:$C,'nguyen vat lieu kho'!$A:$A,BKE!$B:$B,'nguyen vat lieu kho'!Z$3)</f>
        <v>0</v>
      </c>
      <c r="AA192" s="186">
        <f>SUMIFS(BKE!$F:$F,BKE!$C:$C,'nguyen vat lieu kho'!$A:$A,BKE!$B:$B,'nguyen vat lieu kho'!AA$3)</f>
        <v>0</v>
      </c>
      <c r="AB192" s="186">
        <f>SUMIFS(BKE!$F:$F,BKE!$C:$C,'nguyen vat lieu kho'!$A:$A,BKE!$B:$B,'nguyen vat lieu kho'!AB$3)</f>
        <v>0</v>
      </c>
      <c r="AC192" s="186">
        <f>SUMIFS(BKE!$F:$F,BKE!$C:$C,'nguyen vat lieu kho'!$A:$A,BKE!$B:$B,'nguyen vat lieu kho'!AC$3)</f>
        <v>0</v>
      </c>
      <c r="AD192" s="186">
        <f>SUMIFS(BKE!$F:$F,BKE!$C:$C,'nguyen vat lieu kho'!$A:$A,BKE!$B:$B,'nguyen vat lieu kho'!AD$3)</f>
        <v>0</v>
      </c>
      <c r="AE192" s="186">
        <f>SUMIFS(BKE!$F:$F,BKE!$C:$C,'nguyen vat lieu kho'!$A:$A,BKE!$B:$B,'nguyen vat lieu kho'!AE$3)</f>
        <v>0</v>
      </c>
      <c r="AF192" s="186">
        <f>SUMIFS(BKE!$F:$F,BKE!$C:$C,'nguyen vat lieu kho'!$A:$A,BKE!$B:$B,'nguyen vat lieu kho'!AF$3)</f>
        <v>0</v>
      </c>
      <c r="AG192" s="186">
        <f>SUMIFS(BKE!$F:$F,BKE!$C:$C,'nguyen vat lieu kho'!$A:$A,BKE!$B:$B,'nguyen vat lieu kho'!AG$3)</f>
        <v>0</v>
      </c>
      <c r="AH192" s="186">
        <f>SUMIFS(BKE!$F:$F,BKE!$C:$C,'nguyen vat lieu kho'!$A:$A,BKE!$B:$B,'nguyen vat lieu kho'!AH$3)</f>
        <v>0</v>
      </c>
      <c r="AI192" s="186">
        <f>SUMIFS(BKE!$F:$F,BKE!$C:$C,'nguyen vat lieu kho'!$A:$A,BKE!$B:$B,'nguyen vat lieu kho'!AI$3)</f>
        <v>0</v>
      </c>
      <c r="AJ192" s="186">
        <f>SUMIFS(BKE!$F:$F,BKE!$C:$C,'nguyen vat lieu kho'!$A:$A,BKE!$B:$B,'nguyen vat lieu kho'!AJ$3)</f>
        <v>0</v>
      </c>
      <c r="AK192" s="186">
        <f>SUMIFS(BKE!$F:$F,BKE!$C:$C,'nguyen vat lieu kho'!$A:$A,BKE!$B:$B,'nguyen vat lieu kho'!AK$3)</f>
        <v>0</v>
      </c>
      <c r="AL192" s="186">
        <f>SUMIFS(BKE!$F:$F,BKE!$C:$C,'nguyen vat lieu kho'!$A:$A,BKE!$B:$B,'nguyen vat lieu kho'!AL$3)</f>
        <v>0</v>
      </c>
      <c r="AM192" s="186">
        <f>SUMIFS(BKE!$F:$F,BKE!$C:$C,'nguyen vat lieu kho'!$A:$A,BKE!$B:$B,'nguyen vat lieu kho'!AM$3)</f>
        <v>0</v>
      </c>
      <c r="AN192" s="186">
        <f>SUMIFS(BKE!$F:$F,BKE!$C:$C,'nguyen vat lieu kho'!$A:$A,BKE!$B:$B,'nguyen vat lieu kho'!AN$3)</f>
        <v>0</v>
      </c>
      <c r="AO192" s="186">
        <f>SUMIFS(BKE!$F:$F,BKE!$C:$C,'nguyen vat lieu kho'!$A:$A,BKE!$B:$B,'nguyen vat lieu kho'!AO$3)</f>
        <v>0</v>
      </c>
      <c r="AP192" s="186">
        <f>SUMIFS(BKE!$F:$F,BKE!$C:$C,'nguyen vat lieu kho'!$A:$A,BKE!$B:$B,'nguyen vat lieu kho'!AP$3)</f>
        <v>0</v>
      </c>
      <c r="AQ192" s="186">
        <f>SUMIFS(BKE!$F:$F,BKE!$C:$C,'nguyen vat lieu kho'!$A:$A,BKE!$B:$B,'nguyen vat lieu kho'!AQ$3)</f>
        <v>0</v>
      </c>
    </row>
    <row r="193" spans="1:43" s="120" customFormat="1" ht="25.5" customHeight="1">
      <c r="A193" s="6" t="s">
        <v>291</v>
      </c>
      <c r="B193" s="136" t="s">
        <v>292</v>
      </c>
      <c r="C193" s="137" t="s">
        <v>8</v>
      </c>
      <c r="D193" s="125">
        <v>14000</v>
      </c>
      <c r="E193" s="130">
        <v>1</v>
      </c>
      <c r="F193" s="126">
        <f t="shared" si="21"/>
        <v>14000</v>
      </c>
      <c r="G193" s="127">
        <f t="shared" si="23"/>
        <v>0</v>
      </c>
      <c r="H193" s="128">
        <f t="shared" si="22"/>
        <v>0</v>
      </c>
      <c r="I193" s="129">
        <f t="shared" si="24"/>
        <v>0</v>
      </c>
      <c r="J193" s="129">
        <f t="shared" si="24"/>
        <v>0</v>
      </c>
      <c r="K193" s="130">
        <v>1</v>
      </c>
      <c r="L193" s="124">
        <f t="shared" si="25"/>
        <v>14000</v>
      </c>
      <c r="M193" s="186">
        <f>SUMIFS(BKE!$F:$F,BKE!$C:$C,'nguyen vat lieu kho'!$A:$A,BKE!$B:$B,'nguyen vat lieu kho'!M$3)</f>
        <v>0</v>
      </c>
      <c r="N193" s="186">
        <f>SUMIFS(BKE!$F:$F,BKE!$C:$C,'nguyen vat lieu kho'!$A:$A,BKE!$B:$B,'nguyen vat lieu kho'!N$3)</f>
        <v>0</v>
      </c>
      <c r="O193" s="186">
        <f>SUMIFS(BKE!$F:$F,BKE!$C:$C,'nguyen vat lieu kho'!$A:$A,BKE!$B:$B,'nguyen vat lieu kho'!O$3)</f>
        <v>0</v>
      </c>
      <c r="P193" s="186">
        <f>SUMIFS(BKE!$F:$F,BKE!$C:$C,'nguyen vat lieu kho'!$A:$A,BKE!$B:$B,'nguyen vat lieu kho'!P$3)</f>
        <v>0</v>
      </c>
      <c r="Q193" s="186">
        <f>SUMIFS(BKE!$F:$F,BKE!$C:$C,'nguyen vat lieu kho'!$A:$A,BKE!$B:$B,'nguyen vat lieu kho'!Q$3)</f>
        <v>0</v>
      </c>
      <c r="R193" s="186">
        <f>SUMIFS(BKE!$F:$F,BKE!$C:$C,'nguyen vat lieu kho'!$A:$A,BKE!$B:$B,'nguyen vat lieu kho'!R$3)</f>
        <v>0</v>
      </c>
      <c r="S193" s="186">
        <f>SUMIFS(BKE!$F:$F,BKE!$C:$C,'nguyen vat lieu kho'!$A:$A,BKE!$B:$B,'nguyen vat lieu kho'!S$3)</f>
        <v>0</v>
      </c>
      <c r="T193" s="186">
        <f>SUMIFS(BKE!$F:$F,BKE!$C:$C,'nguyen vat lieu kho'!$A:$A,BKE!$B:$B,'nguyen vat lieu kho'!T$3)</f>
        <v>0</v>
      </c>
      <c r="U193" s="186">
        <f>SUMIFS(BKE!$F:$F,BKE!$C:$C,'nguyen vat lieu kho'!$A:$A,BKE!$B:$B,'nguyen vat lieu kho'!U$3)</f>
        <v>0</v>
      </c>
      <c r="V193" s="186">
        <f>SUMIFS(BKE!$F:$F,BKE!$C:$C,'nguyen vat lieu kho'!$A:$A,BKE!$B:$B,'nguyen vat lieu kho'!V$3)</f>
        <v>0</v>
      </c>
      <c r="W193" s="186">
        <f>SUMIFS(BKE!$F:$F,BKE!$C:$C,'nguyen vat lieu kho'!$A:$A,BKE!$B:$B,'nguyen vat lieu kho'!W$3)</f>
        <v>0</v>
      </c>
      <c r="X193" s="186">
        <f>SUMIFS(BKE!$F:$F,BKE!$C:$C,'nguyen vat lieu kho'!$A:$A,BKE!$B:$B,'nguyen vat lieu kho'!X$3)</f>
        <v>0</v>
      </c>
      <c r="Y193" s="186">
        <f>SUMIFS(BKE!$F:$F,BKE!$C:$C,'nguyen vat lieu kho'!$A:$A,BKE!$B:$B,'nguyen vat lieu kho'!Y$3)</f>
        <v>0</v>
      </c>
      <c r="Z193" s="186">
        <f>SUMIFS(BKE!$F:$F,BKE!$C:$C,'nguyen vat lieu kho'!$A:$A,BKE!$B:$B,'nguyen vat lieu kho'!Z$3)</f>
        <v>0</v>
      </c>
      <c r="AA193" s="186">
        <f>SUMIFS(BKE!$F:$F,BKE!$C:$C,'nguyen vat lieu kho'!$A:$A,BKE!$B:$B,'nguyen vat lieu kho'!AA$3)</f>
        <v>0</v>
      </c>
      <c r="AB193" s="186">
        <f>SUMIFS(BKE!$F:$F,BKE!$C:$C,'nguyen vat lieu kho'!$A:$A,BKE!$B:$B,'nguyen vat lieu kho'!AB$3)</f>
        <v>0</v>
      </c>
      <c r="AC193" s="186">
        <f>SUMIFS(BKE!$F:$F,BKE!$C:$C,'nguyen vat lieu kho'!$A:$A,BKE!$B:$B,'nguyen vat lieu kho'!AC$3)</f>
        <v>0</v>
      </c>
      <c r="AD193" s="186">
        <f>SUMIFS(BKE!$F:$F,BKE!$C:$C,'nguyen vat lieu kho'!$A:$A,BKE!$B:$B,'nguyen vat lieu kho'!AD$3)</f>
        <v>0</v>
      </c>
      <c r="AE193" s="186">
        <f>SUMIFS(BKE!$F:$F,BKE!$C:$C,'nguyen vat lieu kho'!$A:$A,BKE!$B:$B,'nguyen vat lieu kho'!AE$3)</f>
        <v>0</v>
      </c>
      <c r="AF193" s="186">
        <f>SUMIFS(BKE!$F:$F,BKE!$C:$C,'nguyen vat lieu kho'!$A:$A,BKE!$B:$B,'nguyen vat lieu kho'!AF$3)</f>
        <v>0</v>
      </c>
      <c r="AG193" s="186">
        <f>SUMIFS(BKE!$F:$F,BKE!$C:$C,'nguyen vat lieu kho'!$A:$A,BKE!$B:$B,'nguyen vat lieu kho'!AG$3)</f>
        <v>0</v>
      </c>
      <c r="AH193" s="186">
        <f>SUMIFS(BKE!$F:$F,BKE!$C:$C,'nguyen vat lieu kho'!$A:$A,BKE!$B:$B,'nguyen vat lieu kho'!AH$3)</f>
        <v>0</v>
      </c>
      <c r="AI193" s="186">
        <f>SUMIFS(BKE!$F:$F,BKE!$C:$C,'nguyen vat lieu kho'!$A:$A,BKE!$B:$B,'nguyen vat lieu kho'!AI$3)</f>
        <v>0</v>
      </c>
      <c r="AJ193" s="186">
        <f>SUMIFS(BKE!$F:$F,BKE!$C:$C,'nguyen vat lieu kho'!$A:$A,BKE!$B:$B,'nguyen vat lieu kho'!AJ$3)</f>
        <v>0</v>
      </c>
      <c r="AK193" s="186">
        <f>SUMIFS(BKE!$F:$F,BKE!$C:$C,'nguyen vat lieu kho'!$A:$A,BKE!$B:$B,'nguyen vat lieu kho'!AK$3)</f>
        <v>0</v>
      </c>
      <c r="AL193" s="186">
        <f>SUMIFS(BKE!$F:$F,BKE!$C:$C,'nguyen vat lieu kho'!$A:$A,BKE!$B:$B,'nguyen vat lieu kho'!AL$3)</f>
        <v>0</v>
      </c>
      <c r="AM193" s="186">
        <f>SUMIFS(BKE!$F:$F,BKE!$C:$C,'nguyen vat lieu kho'!$A:$A,BKE!$B:$B,'nguyen vat lieu kho'!AM$3)</f>
        <v>0</v>
      </c>
      <c r="AN193" s="186">
        <f>SUMIFS(BKE!$F:$F,BKE!$C:$C,'nguyen vat lieu kho'!$A:$A,BKE!$B:$B,'nguyen vat lieu kho'!AN$3)</f>
        <v>0</v>
      </c>
      <c r="AO193" s="186">
        <f>SUMIFS(BKE!$F:$F,BKE!$C:$C,'nguyen vat lieu kho'!$A:$A,BKE!$B:$B,'nguyen vat lieu kho'!AO$3)</f>
        <v>0</v>
      </c>
      <c r="AP193" s="186">
        <f>SUMIFS(BKE!$F:$F,BKE!$C:$C,'nguyen vat lieu kho'!$A:$A,BKE!$B:$B,'nguyen vat lieu kho'!AP$3)</f>
        <v>0</v>
      </c>
      <c r="AQ193" s="186">
        <f>SUMIFS(BKE!$F:$F,BKE!$C:$C,'nguyen vat lieu kho'!$A:$A,BKE!$B:$B,'nguyen vat lieu kho'!AQ$3)</f>
        <v>0</v>
      </c>
    </row>
    <row r="194" spans="1:43" s="120" customFormat="1" ht="25.5" customHeight="1">
      <c r="A194" s="6" t="s">
        <v>293</v>
      </c>
      <c r="B194" s="136" t="s">
        <v>294</v>
      </c>
      <c r="C194" s="137" t="s">
        <v>8</v>
      </c>
      <c r="D194" s="125">
        <v>13333.32</v>
      </c>
      <c r="E194" s="130">
        <v>1</v>
      </c>
      <c r="F194" s="126">
        <f t="shared" si="21"/>
        <v>13333.32</v>
      </c>
      <c r="G194" s="127">
        <f t="shared" si="23"/>
        <v>0</v>
      </c>
      <c r="H194" s="128">
        <f t="shared" si="22"/>
        <v>0</v>
      </c>
      <c r="I194" s="129">
        <f t="shared" si="24"/>
        <v>-1</v>
      </c>
      <c r="J194" s="129">
        <f t="shared" si="24"/>
        <v>-13333.32</v>
      </c>
      <c r="K194" s="130">
        <v>2</v>
      </c>
      <c r="L194" s="124">
        <f t="shared" si="25"/>
        <v>26666.639999999999</v>
      </c>
      <c r="M194" s="186">
        <f>SUMIFS(BKE!$F:$F,BKE!$C:$C,'nguyen vat lieu kho'!$A:$A,BKE!$B:$B,'nguyen vat lieu kho'!M$3)</f>
        <v>0</v>
      </c>
      <c r="N194" s="186">
        <f>SUMIFS(BKE!$F:$F,BKE!$C:$C,'nguyen vat lieu kho'!$A:$A,BKE!$B:$B,'nguyen vat lieu kho'!N$3)</f>
        <v>0</v>
      </c>
      <c r="O194" s="186">
        <f>SUMIFS(BKE!$F:$F,BKE!$C:$C,'nguyen vat lieu kho'!$A:$A,BKE!$B:$B,'nguyen vat lieu kho'!O$3)</f>
        <v>0</v>
      </c>
      <c r="P194" s="186">
        <f>SUMIFS(BKE!$F:$F,BKE!$C:$C,'nguyen vat lieu kho'!$A:$A,BKE!$B:$B,'nguyen vat lieu kho'!P$3)</f>
        <v>0</v>
      </c>
      <c r="Q194" s="186">
        <f>SUMIFS(BKE!$F:$F,BKE!$C:$C,'nguyen vat lieu kho'!$A:$A,BKE!$B:$B,'nguyen vat lieu kho'!Q$3)</f>
        <v>0</v>
      </c>
      <c r="R194" s="186">
        <f>SUMIFS(BKE!$F:$F,BKE!$C:$C,'nguyen vat lieu kho'!$A:$A,BKE!$B:$B,'nguyen vat lieu kho'!R$3)</f>
        <v>0</v>
      </c>
      <c r="S194" s="186">
        <f>SUMIFS(BKE!$F:$F,BKE!$C:$C,'nguyen vat lieu kho'!$A:$A,BKE!$B:$B,'nguyen vat lieu kho'!S$3)</f>
        <v>0</v>
      </c>
      <c r="T194" s="186">
        <f>SUMIFS(BKE!$F:$F,BKE!$C:$C,'nguyen vat lieu kho'!$A:$A,BKE!$B:$B,'nguyen vat lieu kho'!T$3)</f>
        <v>0</v>
      </c>
      <c r="U194" s="186">
        <f>SUMIFS(BKE!$F:$F,BKE!$C:$C,'nguyen vat lieu kho'!$A:$A,BKE!$B:$B,'nguyen vat lieu kho'!U$3)</f>
        <v>0</v>
      </c>
      <c r="V194" s="186">
        <f>SUMIFS(BKE!$F:$F,BKE!$C:$C,'nguyen vat lieu kho'!$A:$A,BKE!$B:$B,'nguyen vat lieu kho'!V$3)</f>
        <v>0</v>
      </c>
      <c r="W194" s="186">
        <f>SUMIFS(BKE!$F:$F,BKE!$C:$C,'nguyen vat lieu kho'!$A:$A,BKE!$B:$B,'nguyen vat lieu kho'!W$3)</f>
        <v>0</v>
      </c>
      <c r="X194" s="186">
        <f>SUMIFS(BKE!$F:$F,BKE!$C:$C,'nguyen vat lieu kho'!$A:$A,BKE!$B:$B,'nguyen vat lieu kho'!X$3)</f>
        <v>0</v>
      </c>
      <c r="Y194" s="186">
        <f>SUMIFS(BKE!$F:$F,BKE!$C:$C,'nguyen vat lieu kho'!$A:$A,BKE!$B:$B,'nguyen vat lieu kho'!Y$3)</f>
        <v>0</v>
      </c>
      <c r="Z194" s="186">
        <f>SUMIFS(BKE!$F:$F,BKE!$C:$C,'nguyen vat lieu kho'!$A:$A,BKE!$B:$B,'nguyen vat lieu kho'!Z$3)</f>
        <v>0</v>
      </c>
      <c r="AA194" s="186">
        <f>SUMIFS(BKE!$F:$F,BKE!$C:$C,'nguyen vat lieu kho'!$A:$A,BKE!$B:$B,'nguyen vat lieu kho'!AA$3)</f>
        <v>0</v>
      </c>
      <c r="AB194" s="186">
        <f>SUMIFS(BKE!$F:$F,BKE!$C:$C,'nguyen vat lieu kho'!$A:$A,BKE!$B:$B,'nguyen vat lieu kho'!AB$3)</f>
        <v>0</v>
      </c>
      <c r="AC194" s="186">
        <f>SUMIFS(BKE!$F:$F,BKE!$C:$C,'nguyen vat lieu kho'!$A:$A,BKE!$B:$B,'nguyen vat lieu kho'!AC$3)</f>
        <v>0</v>
      </c>
      <c r="AD194" s="186">
        <f>SUMIFS(BKE!$F:$F,BKE!$C:$C,'nguyen vat lieu kho'!$A:$A,BKE!$B:$B,'nguyen vat lieu kho'!AD$3)</f>
        <v>0</v>
      </c>
      <c r="AE194" s="186">
        <f>SUMIFS(BKE!$F:$F,BKE!$C:$C,'nguyen vat lieu kho'!$A:$A,BKE!$B:$B,'nguyen vat lieu kho'!AE$3)</f>
        <v>0</v>
      </c>
      <c r="AF194" s="186">
        <f>SUMIFS(BKE!$F:$F,BKE!$C:$C,'nguyen vat lieu kho'!$A:$A,BKE!$B:$B,'nguyen vat lieu kho'!AF$3)</f>
        <v>0</v>
      </c>
      <c r="AG194" s="186">
        <f>SUMIFS(BKE!$F:$F,BKE!$C:$C,'nguyen vat lieu kho'!$A:$A,BKE!$B:$B,'nguyen vat lieu kho'!AG$3)</f>
        <v>0</v>
      </c>
      <c r="AH194" s="186">
        <f>SUMIFS(BKE!$F:$F,BKE!$C:$C,'nguyen vat lieu kho'!$A:$A,BKE!$B:$B,'nguyen vat lieu kho'!AH$3)</f>
        <v>0</v>
      </c>
      <c r="AI194" s="186">
        <f>SUMIFS(BKE!$F:$F,BKE!$C:$C,'nguyen vat lieu kho'!$A:$A,BKE!$B:$B,'nguyen vat lieu kho'!AI$3)</f>
        <v>0</v>
      </c>
      <c r="AJ194" s="186">
        <f>SUMIFS(BKE!$F:$F,BKE!$C:$C,'nguyen vat lieu kho'!$A:$A,BKE!$B:$B,'nguyen vat lieu kho'!AJ$3)</f>
        <v>0</v>
      </c>
      <c r="AK194" s="186">
        <f>SUMIFS(BKE!$F:$F,BKE!$C:$C,'nguyen vat lieu kho'!$A:$A,BKE!$B:$B,'nguyen vat lieu kho'!AK$3)</f>
        <v>0</v>
      </c>
      <c r="AL194" s="186">
        <f>SUMIFS(BKE!$F:$F,BKE!$C:$C,'nguyen vat lieu kho'!$A:$A,BKE!$B:$B,'nguyen vat lieu kho'!AL$3)</f>
        <v>0</v>
      </c>
      <c r="AM194" s="186">
        <f>SUMIFS(BKE!$F:$F,BKE!$C:$C,'nguyen vat lieu kho'!$A:$A,BKE!$B:$B,'nguyen vat lieu kho'!AM$3)</f>
        <v>0</v>
      </c>
      <c r="AN194" s="186">
        <f>SUMIFS(BKE!$F:$F,BKE!$C:$C,'nguyen vat lieu kho'!$A:$A,BKE!$B:$B,'nguyen vat lieu kho'!AN$3)</f>
        <v>0</v>
      </c>
      <c r="AO194" s="186">
        <f>SUMIFS(BKE!$F:$F,BKE!$C:$C,'nguyen vat lieu kho'!$A:$A,BKE!$B:$B,'nguyen vat lieu kho'!AO$3)</f>
        <v>0</v>
      </c>
      <c r="AP194" s="186">
        <f>SUMIFS(BKE!$F:$F,BKE!$C:$C,'nguyen vat lieu kho'!$A:$A,BKE!$B:$B,'nguyen vat lieu kho'!AP$3)</f>
        <v>0</v>
      </c>
      <c r="AQ194" s="186">
        <f>SUMIFS(BKE!$F:$F,BKE!$C:$C,'nguyen vat lieu kho'!$A:$A,BKE!$B:$B,'nguyen vat lieu kho'!AQ$3)</f>
        <v>0</v>
      </c>
    </row>
    <row r="195" spans="1:43" s="120" customFormat="1" ht="25.5" customHeight="1">
      <c r="A195" s="6" t="s">
        <v>295</v>
      </c>
      <c r="B195" s="136" t="s">
        <v>296</v>
      </c>
      <c r="C195" s="137" t="s">
        <v>8</v>
      </c>
      <c r="D195" s="125">
        <v>14000</v>
      </c>
      <c r="E195" s="130">
        <v>1</v>
      </c>
      <c r="F195" s="126">
        <f t="shared" si="21"/>
        <v>14000</v>
      </c>
      <c r="G195" s="127">
        <f t="shared" si="23"/>
        <v>0</v>
      </c>
      <c r="H195" s="128">
        <f t="shared" si="22"/>
        <v>0</v>
      </c>
      <c r="I195" s="129">
        <f t="shared" si="24"/>
        <v>0</v>
      </c>
      <c r="J195" s="129">
        <f t="shared" si="24"/>
        <v>0</v>
      </c>
      <c r="K195" s="130">
        <v>1</v>
      </c>
      <c r="L195" s="124">
        <f t="shared" si="25"/>
        <v>14000</v>
      </c>
      <c r="M195" s="186">
        <f>SUMIFS(BKE!$F:$F,BKE!$C:$C,'nguyen vat lieu kho'!$A:$A,BKE!$B:$B,'nguyen vat lieu kho'!M$3)</f>
        <v>0</v>
      </c>
      <c r="N195" s="186">
        <f>SUMIFS(BKE!$F:$F,BKE!$C:$C,'nguyen vat lieu kho'!$A:$A,BKE!$B:$B,'nguyen vat lieu kho'!N$3)</f>
        <v>0</v>
      </c>
      <c r="O195" s="186">
        <f>SUMIFS(BKE!$F:$F,BKE!$C:$C,'nguyen vat lieu kho'!$A:$A,BKE!$B:$B,'nguyen vat lieu kho'!O$3)</f>
        <v>0</v>
      </c>
      <c r="P195" s="186">
        <f>SUMIFS(BKE!$F:$F,BKE!$C:$C,'nguyen vat lieu kho'!$A:$A,BKE!$B:$B,'nguyen vat lieu kho'!P$3)</f>
        <v>0</v>
      </c>
      <c r="Q195" s="186">
        <f>SUMIFS(BKE!$F:$F,BKE!$C:$C,'nguyen vat lieu kho'!$A:$A,BKE!$B:$B,'nguyen vat lieu kho'!Q$3)</f>
        <v>0</v>
      </c>
      <c r="R195" s="186">
        <f>SUMIFS(BKE!$F:$F,BKE!$C:$C,'nguyen vat lieu kho'!$A:$A,BKE!$B:$B,'nguyen vat lieu kho'!R$3)</f>
        <v>0</v>
      </c>
      <c r="S195" s="186">
        <f>SUMIFS(BKE!$F:$F,BKE!$C:$C,'nguyen vat lieu kho'!$A:$A,BKE!$B:$B,'nguyen vat lieu kho'!S$3)</f>
        <v>0</v>
      </c>
      <c r="T195" s="186">
        <f>SUMIFS(BKE!$F:$F,BKE!$C:$C,'nguyen vat lieu kho'!$A:$A,BKE!$B:$B,'nguyen vat lieu kho'!T$3)</f>
        <v>0</v>
      </c>
      <c r="U195" s="186">
        <f>SUMIFS(BKE!$F:$F,BKE!$C:$C,'nguyen vat lieu kho'!$A:$A,BKE!$B:$B,'nguyen vat lieu kho'!U$3)</f>
        <v>0</v>
      </c>
      <c r="V195" s="186">
        <f>SUMIFS(BKE!$F:$F,BKE!$C:$C,'nguyen vat lieu kho'!$A:$A,BKE!$B:$B,'nguyen vat lieu kho'!V$3)</f>
        <v>0</v>
      </c>
      <c r="W195" s="186">
        <f>SUMIFS(BKE!$F:$F,BKE!$C:$C,'nguyen vat lieu kho'!$A:$A,BKE!$B:$B,'nguyen vat lieu kho'!W$3)</f>
        <v>0</v>
      </c>
      <c r="X195" s="186">
        <f>SUMIFS(BKE!$F:$F,BKE!$C:$C,'nguyen vat lieu kho'!$A:$A,BKE!$B:$B,'nguyen vat lieu kho'!X$3)</f>
        <v>0</v>
      </c>
      <c r="Y195" s="186">
        <f>SUMIFS(BKE!$F:$F,BKE!$C:$C,'nguyen vat lieu kho'!$A:$A,BKE!$B:$B,'nguyen vat lieu kho'!Y$3)</f>
        <v>0</v>
      </c>
      <c r="Z195" s="186">
        <f>SUMIFS(BKE!$F:$F,BKE!$C:$C,'nguyen vat lieu kho'!$A:$A,BKE!$B:$B,'nguyen vat lieu kho'!Z$3)</f>
        <v>0</v>
      </c>
      <c r="AA195" s="186">
        <f>SUMIFS(BKE!$F:$F,BKE!$C:$C,'nguyen vat lieu kho'!$A:$A,BKE!$B:$B,'nguyen vat lieu kho'!AA$3)</f>
        <v>0</v>
      </c>
      <c r="AB195" s="186">
        <f>SUMIFS(BKE!$F:$F,BKE!$C:$C,'nguyen vat lieu kho'!$A:$A,BKE!$B:$B,'nguyen vat lieu kho'!AB$3)</f>
        <v>0</v>
      </c>
      <c r="AC195" s="186">
        <f>SUMIFS(BKE!$F:$F,BKE!$C:$C,'nguyen vat lieu kho'!$A:$A,BKE!$B:$B,'nguyen vat lieu kho'!AC$3)</f>
        <v>0</v>
      </c>
      <c r="AD195" s="186">
        <f>SUMIFS(BKE!$F:$F,BKE!$C:$C,'nguyen vat lieu kho'!$A:$A,BKE!$B:$B,'nguyen vat lieu kho'!AD$3)</f>
        <v>0</v>
      </c>
      <c r="AE195" s="186">
        <f>SUMIFS(BKE!$F:$F,BKE!$C:$C,'nguyen vat lieu kho'!$A:$A,BKE!$B:$B,'nguyen vat lieu kho'!AE$3)</f>
        <v>0</v>
      </c>
      <c r="AF195" s="186">
        <f>SUMIFS(BKE!$F:$F,BKE!$C:$C,'nguyen vat lieu kho'!$A:$A,BKE!$B:$B,'nguyen vat lieu kho'!AF$3)</f>
        <v>0</v>
      </c>
      <c r="AG195" s="186">
        <f>SUMIFS(BKE!$F:$F,BKE!$C:$C,'nguyen vat lieu kho'!$A:$A,BKE!$B:$B,'nguyen vat lieu kho'!AG$3)</f>
        <v>0</v>
      </c>
      <c r="AH195" s="186">
        <f>SUMIFS(BKE!$F:$F,BKE!$C:$C,'nguyen vat lieu kho'!$A:$A,BKE!$B:$B,'nguyen vat lieu kho'!AH$3)</f>
        <v>0</v>
      </c>
      <c r="AI195" s="186">
        <f>SUMIFS(BKE!$F:$F,BKE!$C:$C,'nguyen vat lieu kho'!$A:$A,BKE!$B:$B,'nguyen vat lieu kho'!AI$3)</f>
        <v>0</v>
      </c>
      <c r="AJ195" s="186">
        <f>SUMIFS(BKE!$F:$F,BKE!$C:$C,'nguyen vat lieu kho'!$A:$A,BKE!$B:$B,'nguyen vat lieu kho'!AJ$3)</f>
        <v>0</v>
      </c>
      <c r="AK195" s="186">
        <f>SUMIFS(BKE!$F:$F,BKE!$C:$C,'nguyen vat lieu kho'!$A:$A,BKE!$B:$B,'nguyen vat lieu kho'!AK$3)</f>
        <v>0</v>
      </c>
      <c r="AL195" s="186">
        <f>SUMIFS(BKE!$F:$F,BKE!$C:$C,'nguyen vat lieu kho'!$A:$A,BKE!$B:$B,'nguyen vat lieu kho'!AL$3)</f>
        <v>0</v>
      </c>
      <c r="AM195" s="186">
        <f>SUMIFS(BKE!$F:$F,BKE!$C:$C,'nguyen vat lieu kho'!$A:$A,BKE!$B:$B,'nguyen vat lieu kho'!AM$3)</f>
        <v>0</v>
      </c>
      <c r="AN195" s="186">
        <f>SUMIFS(BKE!$F:$F,BKE!$C:$C,'nguyen vat lieu kho'!$A:$A,BKE!$B:$B,'nguyen vat lieu kho'!AN$3)</f>
        <v>0</v>
      </c>
      <c r="AO195" s="186">
        <f>SUMIFS(BKE!$F:$F,BKE!$C:$C,'nguyen vat lieu kho'!$A:$A,BKE!$B:$B,'nguyen vat lieu kho'!AO$3)</f>
        <v>0</v>
      </c>
      <c r="AP195" s="186">
        <f>SUMIFS(BKE!$F:$F,BKE!$C:$C,'nguyen vat lieu kho'!$A:$A,BKE!$B:$B,'nguyen vat lieu kho'!AP$3)</f>
        <v>0</v>
      </c>
      <c r="AQ195" s="186">
        <f>SUMIFS(BKE!$F:$F,BKE!$C:$C,'nguyen vat lieu kho'!$A:$A,BKE!$B:$B,'nguyen vat lieu kho'!AQ$3)</f>
        <v>0</v>
      </c>
    </row>
    <row r="196" spans="1:43" s="120" customFormat="1" ht="25.5" customHeight="1">
      <c r="A196" s="6" t="s">
        <v>297</v>
      </c>
      <c r="B196" s="136" t="s">
        <v>298</v>
      </c>
      <c r="C196" s="137" t="s">
        <v>8</v>
      </c>
      <c r="D196" s="125">
        <v>14000</v>
      </c>
      <c r="E196" s="130">
        <v>1</v>
      </c>
      <c r="F196" s="126">
        <f t="shared" si="21"/>
        <v>14000</v>
      </c>
      <c r="G196" s="127">
        <f t="shared" si="23"/>
        <v>0</v>
      </c>
      <c r="H196" s="128">
        <f t="shared" si="22"/>
        <v>0</v>
      </c>
      <c r="I196" s="253">
        <f t="shared" si="24"/>
        <v>0</v>
      </c>
      <c r="J196" s="129">
        <f t="shared" si="24"/>
        <v>0</v>
      </c>
      <c r="K196" s="130">
        <v>1</v>
      </c>
      <c r="L196" s="124">
        <f t="shared" si="25"/>
        <v>14000</v>
      </c>
      <c r="M196" s="186">
        <f>SUMIFS(BKE!$F:$F,BKE!$C:$C,'nguyen vat lieu kho'!$A:$A,BKE!$B:$B,'nguyen vat lieu kho'!M$3)</f>
        <v>0</v>
      </c>
      <c r="N196" s="186">
        <f>SUMIFS(BKE!$F:$F,BKE!$C:$C,'nguyen vat lieu kho'!$A:$A,BKE!$B:$B,'nguyen vat lieu kho'!N$3)</f>
        <v>0</v>
      </c>
      <c r="O196" s="186">
        <f>SUMIFS(BKE!$F:$F,BKE!$C:$C,'nguyen vat lieu kho'!$A:$A,BKE!$B:$B,'nguyen vat lieu kho'!O$3)</f>
        <v>0</v>
      </c>
      <c r="P196" s="186">
        <f>SUMIFS(BKE!$F:$F,BKE!$C:$C,'nguyen vat lieu kho'!$A:$A,BKE!$B:$B,'nguyen vat lieu kho'!P$3)</f>
        <v>0</v>
      </c>
      <c r="Q196" s="186">
        <f>SUMIFS(BKE!$F:$F,BKE!$C:$C,'nguyen vat lieu kho'!$A:$A,BKE!$B:$B,'nguyen vat lieu kho'!Q$3)</f>
        <v>0</v>
      </c>
      <c r="R196" s="186">
        <f>SUMIFS(BKE!$F:$F,BKE!$C:$C,'nguyen vat lieu kho'!$A:$A,BKE!$B:$B,'nguyen vat lieu kho'!R$3)</f>
        <v>0</v>
      </c>
      <c r="S196" s="186">
        <f>SUMIFS(BKE!$F:$F,BKE!$C:$C,'nguyen vat lieu kho'!$A:$A,BKE!$B:$B,'nguyen vat lieu kho'!S$3)</f>
        <v>0</v>
      </c>
      <c r="T196" s="186">
        <f>SUMIFS(BKE!$F:$F,BKE!$C:$C,'nguyen vat lieu kho'!$A:$A,BKE!$B:$B,'nguyen vat lieu kho'!T$3)</f>
        <v>0</v>
      </c>
      <c r="U196" s="186">
        <f>SUMIFS(BKE!$F:$F,BKE!$C:$C,'nguyen vat lieu kho'!$A:$A,BKE!$B:$B,'nguyen vat lieu kho'!U$3)</f>
        <v>0</v>
      </c>
      <c r="V196" s="186">
        <f>SUMIFS(BKE!$F:$F,BKE!$C:$C,'nguyen vat lieu kho'!$A:$A,BKE!$B:$B,'nguyen vat lieu kho'!V$3)</f>
        <v>0</v>
      </c>
      <c r="W196" s="186">
        <f>SUMIFS(BKE!$F:$F,BKE!$C:$C,'nguyen vat lieu kho'!$A:$A,BKE!$B:$B,'nguyen vat lieu kho'!W$3)</f>
        <v>0</v>
      </c>
      <c r="X196" s="186">
        <f>SUMIFS(BKE!$F:$F,BKE!$C:$C,'nguyen vat lieu kho'!$A:$A,BKE!$B:$B,'nguyen vat lieu kho'!X$3)</f>
        <v>0</v>
      </c>
      <c r="Y196" s="186">
        <f>SUMIFS(BKE!$F:$F,BKE!$C:$C,'nguyen vat lieu kho'!$A:$A,BKE!$B:$B,'nguyen vat lieu kho'!Y$3)</f>
        <v>0</v>
      </c>
      <c r="Z196" s="186">
        <f>SUMIFS(BKE!$F:$F,BKE!$C:$C,'nguyen vat lieu kho'!$A:$A,BKE!$B:$B,'nguyen vat lieu kho'!Z$3)</f>
        <v>0</v>
      </c>
      <c r="AA196" s="186">
        <f>SUMIFS(BKE!$F:$F,BKE!$C:$C,'nguyen vat lieu kho'!$A:$A,BKE!$B:$B,'nguyen vat lieu kho'!AA$3)</f>
        <v>0</v>
      </c>
      <c r="AB196" s="186">
        <f>SUMIFS(BKE!$F:$F,BKE!$C:$C,'nguyen vat lieu kho'!$A:$A,BKE!$B:$B,'nguyen vat lieu kho'!AB$3)</f>
        <v>0</v>
      </c>
      <c r="AC196" s="186">
        <f>SUMIFS(BKE!$F:$F,BKE!$C:$C,'nguyen vat lieu kho'!$A:$A,BKE!$B:$B,'nguyen vat lieu kho'!AC$3)</f>
        <v>0</v>
      </c>
      <c r="AD196" s="186">
        <f>SUMIFS(BKE!$F:$F,BKE!$C:$C,'nguyen vat lieu kho'!$A:$A,BKE!$B:$B,'nguyen vat lieu kho'!AD$3)</f>
        <v>0</v>
      </c>
      <c r="AE196" s="186">
        <f>SUMIFS(BKE!$F:$F,BKE!$C:$C,'nguyen vat lieu kho'!$A:$A,BKE!$B:$B,'nguyen vat lieu kho'!AE$3)</f>
        <v>0</v>
      </c>
      <c r="AF196" s="186">
        <f>SUMIFS(BKE!$F:$F,BKE!$C:$C,'nguyen vat lieu kho'!$A:$A,BKE!$B:$B,'nguyen vat lieu kho'!AF$3)</f>
        <v>0</v>
      </c>
      <c r="AG196" s="186">
        <f>SUMIFS(BKE!$F:$F,BKE!$C:$C,'nguyen vat lieu kho'!$A:$A,BKE!$B:$B,'nguyen vat lieu kho'!AG$3)</f>
        <v>0</v>
      </c>
      <c r="AH196" s="186">
        <f>SUMIFS(BKE!$F:$F,BKE!$C:$C,'nguyen vat lieu kho'!$A:$A,BKE!$B:$B,'nguyen vat lieu kho'!AH$3)</f>
        <v>0</v>
      </c>
      <c r="AI196" s="186">
        <f>SUMIFS(BKE!$F:$F,BKE!$C:$C,'nguyen vat lieu kho'!$A:$A,BKE!$B:$B,'nguyen vat lieu kho'!AI$3)</f>
        <v>0</v>
      </c>
      <c r="AJ196" s="186">
        <f>SUMIFS(BKE!$F:$F,BKE!$C:$C,'nguyen vat lieu kho'!$A:$A,BKE!$B:$B,'nguyen vat lieu kho'!AJ$3)</f>
        <v>0</v>
      </c>
      <c r="AK196" s="186">
        <f>SUMIFS(BKE!$F:$F,BKE!$C:$C,'nguyen vat lieu kho'!$A:$A,BKE!$B:$B,'nguyen vat lieu kho'!AK$3)</f>
        <v>0</v>
      </c>
      <c r="AL196" s="186">
        <f>SUMIFS(BKE!$F:$F,BKE!$C:$C,'nguyen vat lieu kho'!$A:$A,BKE!$B:$B,'nguyen vat lieu kho'!AL$3)</f>
        <v>0</v>
      </c>
      <c r="AM196" s="186">
        <f>SUMIFS(BKE!$F:$F,BKE!$C:$C,'nguyen vat lieu kho'!$A:$A,BKE!$B:$B,'nguyen vat lieu kho'!AM$3)</f>
        <v>0</v>
      </c>
      <c r="AN196" s="186">
        <f>SUMIFS(BKE!$F:$F,BKE!$C:$C,'nguyen vat lieu kho'!$A:$A,BKE!$B:$B,'nguyen vat lieu kho'!AN$3)</f>
        <v>0</v>
      </c>
      <c r="AO196" s="186">
        <f>SUMIFS(BKE!$F:$F,BKE!$C:$C,'nguyen vat lieu kho'!$A:$A,BKE!$B:$B,'nguyen vat lieu kho'!AO$3)</f>
        <v>0</v>
      </c>
      <c r="AP196" s="186">
        <f>SUMIFS(BKE!$F:$F,BKE!$C:$C,'nguyen vat lieu kho'!$A:$A,BKE!$B:$B,'nguyen vat lieu kho'!AP$3)</f>
        <v>0</v>
      </c>
      <c r="AQ196" s="186">
        <f>SUMIFS(BKE!$F:$F,BKE!$C:$C,'nguyen vat lieu kho'!$A:$A,BKE!$B:$B,'nguyen vat lieu kho'!AQ$3)</f>
        <v>0</v>
      </c>
    </row>
    <row r="197" spans="1:43" s="120" customFormat="1" ht="25.5" customHeight="1">
      <c r="A197" s="6" t="s">
        <v>299</v>
      </c>
      <c r="B197" s="136" t="s">
        <v>300</v>
      </c>
      <c r="C197" s="137" t="s">
        <v>8</v>
      </c>
      <c r="D197" s="125">
        <v>14000</v>
      </c>
      <c r="E197" s="130">
        <v>1</v>
      </c>
      <c r="F197" s="126">
        <f t="shared" si="21"/>
        <v>14000</v>
      </c>
      <c r="G197" s="127">
        <f t="shared" si="23"/>
        <v>0</v>
      </c>
      <c r="H197" s="128">
        <f t="shared" si="22"/>
        <v>0</v>
      </c>
      <c r="I197" s="129">
        <f t="shared" si="24"/>
        <v>0</v>
      </c>
      <c r="J197" s="129">
        <f t="shared" si="24"/>
        <v>0</v>
      </c>
      <c r="K197" s="130">
        <v>1</v>
      </c>
      <c r="L197" s="124">
        <f t="shared" si="25"/>
        <v>14000</v>
      </c>
      <c r="M197" s="186">
        <f>SUMIFS(BKE!$F:$F,BKE!$C:$C,'nguyen vat lieu kho'!$A:$A,BKE!$B:$B,'nguyen vat lieu kho'!M$3)</f>
        <v>0</v>
      </c>
      <c r="N197" s="186">
        <f>SUMIFS(BKE!$F:$F,BKE!$C:$C,'nguyen vat lieu kho'!$A:$A,BKE!$B:$B,'nguyen vat lieu kho'!N$3)</f>
        <v>0</v>
      </c>
      <c r="O197" s="186">
        <f>SUMIFS(BKE!$F:$F,BKE!$C:$C,'nguyen vat lieu kho'!$A:$A,BKE!$B:$B,'nguyen vat lieu kho'!O$3)</f>
        <v>0</v>
      </c>
      <c r="P197" s="186">
        <f>SUMIFS(BKE!$F:$F,BKE!$C:$C,'nguyen vat lieu kho'!$A:$A,BKE!$B:$B,'nguyen vat lieu kho'!P$3)</f>
        <v>0</v>
      </c>
      <c r="Q197" s="186">
        <f>SUMIFS(BKE!$F:$F,BKE!$C:$C,'nguyen vat lieu kho'!$A:$A,BKE!$B:$B,'nguyen vat lieu kho'!Q$3)</f>
        <v>0</v>
      </c>
      <c r="R197" s="186">
        <f>SUMIFS(BKE!$F:$F,BKE!$C:$C,'nguyen vat lieu kho'!$A:$A,BKE!$B:$B,'nguyen vat lieu kho'!R$3)</f>
        <v>0</v>
      </c>
      <c r="S197" s="186">
        <f>SUMIFS(BKE!$F:$F,BKE!$C:$C,'nguyen vat lieu kho'!$A:$A,BKE!$B:$B,'nguyen vat lieu kho'!S$3)</f>
        <v>0</v>
      </c>
      <c r="T197" s="186">
        <f>SUMIFS(BKE!$F:$F,BKE!$C:$C,'nguyen vat lieu kho'!$A:$A,BKE!$B:$B,'nguyen vat lieu kho'!T$3)</f>
        <v>0</v>
      </c>
      <c r="U197" s="186">
        <f>SUMIFS(BKE!$F:$F,BKE!$C:$C,'nguyen vat lieu kho'!$A:$A,BKE!$B:$B,'nguyen vat lieu kho'!U$3)</f>
        <v>0</v>
      </c>
      <c r="V197" s="186">
        <f>SUMIFS(BKE!$F:$F,BKE!$C:$C,'nguyen vat lieu kho'!$A:$A,BKE!$B:$B,'nguyen vat lieu kho'!V$3)</f>
        <v>0</v>
      </c>
      <c r="W197" s="186">
        <f>SUMIFS(BKE!$F:$F,BKE!$C:$C,'nguyen vat lieu kho'!$A:$A,BKE!$B:$B,'nguyen vat lieu kho'!W$3)</f>
        <v>0</v>
      </c>
      <c r="X197" s="186">
        <f>SUMIFS(BKE!$F:$F,BKE!$C:$C,'nguyen vat lieu kho'!$A:$A,BKE!$B:$B,'nguyen vat lieu kho'!X$3)</f>
        <v>0</v>
      </c>
      <c r="Y197" s="186">
        <f>SUMIFS(BKE!$F:$F,BKE!$C:$C,'nguyen vat lieu kho'!$A:$A,BKE!$B:$B,'nguyen vat lieu kho'!Y$3)</f>
        <v>0</v>
      </c>
      <c r="Z197" s="186">
        <f>SUMIFS(BKE!$F:$F,BKE!$C:$C,'nguyen vat lieu kho'!$A:$A,BKE!$B:$B,'nguyen vat lieu kho'!Z$3)</f>
        <v>0</v>
      </c>
      <c r="AA197" s="186">
        <f>SUMIFS(BKE!$F:$F,BKE!$C:$C,'nguyen vat lieu kho'!$A:$A,BKE!$B:$B,'nguyen vat lieu kho'!AA$3)</f>
        <v>0</v>
      </c>
      <c r="AB197" s="186">
        <f>SUMIFS(BKE!$F:$F,BKE!$C:$C,'nguyen vat lieu kho'!$A:$A,BKE!$B:$B,'nguyen vat lieu kho'!AB$3)</f>
        <v>0</v>
      </c>
      <c r="AC197" s="186">
        <f>SUMIFS(BKE!$F:$F,BKE!$C:$C,'nguyen vat lieu kho'!$A:$A,BKE!$B:$B,'nguyen vat lieu kho'!AC$3)</f>
        <v>0</v>
      </c>
      <c r="AD197" s="186">
        <f>SUMIFS(BKE!$F:$F,BKE!$C:$C,'nguyen vat lieu kho'!$A:$A,BKE!$B:$B,'nguyen vat lieu kho'!AD$3)</f>
        <v>0</v>
      </c>
      <c r="AE197" s="186">
        <f>SUMIFS(BKE!$F:$F,BKE!$C:$C,'nguyen vat lieu kho'!$A:$A,BKE!$B:$B,'nguyen vat lieu kho'!AE$3)</f>
        <v>0</v>
      </c>
      <c r="AF197" s="186">
        <f>SUMIFS(BKE!$F:$F,BKE!$C:$C,'nguyen vat lieu kho'!$A:$A,BKE!$B:$B,'nguyen vat lieu kho'!AF$3)</f>
        <v>0</v>
      </c>
      <c r="AG197" s="186">
        <f>SUMIFS(BKE!$F:$F,BKE!$C:$C,'nguyen vat lieu kho'!$A:$A,BKE!$B:$B,'nguyen vat lieu kho'!AG$3)</f>
        <v>0</v>
      </c>
      <c r="AH197" s="186">
        <f>SUMIFS(BKE!$F:$F,BKE!$C:$C,'nguyen vat lieu kho'!$A:$A,BKE!$B:$B,'nguyen vat lieu kho'!AH$3)</f>
        <v>0</v>
      </c>
      <c r="AI197" s="186">
        <f>SUMIFS(BKE!$F:$F,BKE!$C:$C,'nguyen vat lieu kho'!$A:$A,BKE!$B:$B,'nguyen vat lieu kho'!AI$3)</f>
        <v>0</v>
      </c>
      <c r="AJ197" s="186">
        <f>SUMIFS(BKE!$F:$F,BKE!$C:$C,'nguyen vat lieu kho'!$A:$A,BKE!$B:$B,'nguyen vat lieu kho'!AJ$3)</f>
        <v>0</v>
      </c>
      <c r="AK197" s="186">
        <f>SUMIFS(BKE!$F:$F,BKE!$C:$C,'nguyen vat lieu kho'!$A:$A,BKE!$B:$B,'nguyen vat lieu kho'!AK$3)</f>
        <v>0</v>
      </c>
      <c r="AL197" s="186">
        <f>SUMIFS(BKE!$F:$F,BKE!$C:$C,'nguyen vat lieu kho'!$A:$A,BKE!$B:$B,'nguyen vat lieu kho'!AL$3)</f>
        <v>0</v>
      </c>
      <c r="AM197" s="186">
        <f>SUMIFS(BKE!$F:$F,BKE!$C:$C,'nguyen vat lieu kho'!$A:$A,BKE!$B:$B,'nguyen vat lieu kho'!AM$3)</f>
        <v>0</v>
      </c>
      <c r="AN197" s="186">
        <f>SUMIFS(BKE!$F:$F,BKE!$C:$C,'nguyen vat lieu kho'!$A:$A,BKE!$B:$B,'nguyen vat lieu kho'!AN$3)</f>
        <v>0</v>
      </c>
      <c r="AO197" s="186">
        <f>SUMIFS(BKE!$F:$F,BKE!$C:$C,'nguyen vat lieu kho'!$A:$A,BKE!$B:$B,'nguyen vat lieu kho'!AO$3)</f>
        <v>0</v>
      </c>
      <c r="AP197" s="186">
        <f>SUMIFS(BKE!$F:$F,BKE!$C:$C,'nguyen vat lieu kho'!$A:$A,BKE!$B:$B,'nguyen vat lieu kho'!AP$3)</f>
        <v>0</v>
      </c>
      <c r="AQ197" s="186">
        <f>SUMIFS(BKE!$F:$F,BKE!$C:$C,'nguyen vat lieu kho'!$A:$A,BKE!$B:$B,'nguyen vat lieu kho'!AQ$3)</f>
        <v>0</v>
      </c>
    </row>
    <row r="198" spans="1:43" s="120" customFormat="1" ht="25.5" customHeight="1">
      <c r="A198" s="6" t="s">
        <v>574</v>
      </c>
      <c r="B198" s="136" t="s">
        <v>578</v>
      </c>
      <c r="C198" s="137" t="s">
        <v>8</v>
      </c>
      <c r="D198" s="125"/>
      <c r="E198" s="130">
        <v>0</v>
      </c>
      <c r="F198" s="126">
        <f t="shared" si="21"/>
        <v>0</v>
      </c>
      <c r="G198" s="127">
        <f t="shared" si="23"/>
        <v>0</v>
      </c>
      <c r="H198" s="128">
        <f t="shared" ref="H198:H243" si="26">D198*G198</f>
        <v>0</v>
      </c>
      <c r="I198" s="129">
        <f t="shared" si="24"/>
        <v>0</v>
      </c>
      <c r="J198" s="129">
        <f t="shared" si="24"/>
        <v>0</v>
      </c>
      <c r="K198" s="130"/>
      <c r="L198" s="124">
        <f t="shared" si="25"/>
        <v>0</v>
      </c>
      <c r="M198" s="186">
        <f>SUMIFS(BKE!$F:$F,BKE!$C:$C,'nguyen vat lieu kho'!$A:$A,BKE!$B:$B,'nguyen vat lieu kho'!M$3)</f>
        <v>0</v>
      </c>
      <c r="N198" s="186">
        <f>SUMIFS(BKE!$F:$F,BKE!$C:$C,'nguyen vat lieu kho'!$A:$A,BKE!$B:$B,'nguyen vat lieu kho'!N$3)</f>
        <v>0</v>
      </c>
      <c r="O198" s="186">
        <f>SUMIFS(BKE!$F:$F,BKE!$C:$C,'nguyen vat lieu kho'!$A:$A,BKE!$B:$B,'nguyen vat lieu kho'!O$3)</f>
        <v>0</v>
      </c>
      <c r="P198" s="186">
        <f>SUMIFS(BKE!$F:$F,BKE!$C:$C,'nguyen vat lieu kho'!$A:$A,BKE!$B:$B,'nguyen vat lieu kho'!P$3)</f>
        <v>0</v>
      </c>
      <c r="Q198" s="186">
        <f>SUMIFS(BKE!$F:$F,BKE!$C:$C,'nguyen vat lieu kho'!$A:$A,BKE!$B:$B,'nguyen vat lieu kho'!Q$3)</f>
        <v>0</v>
      </c>
      <c r="R198" s="186">
        <f>SUMIFS(BKE!$F:$F,BKE!$C:$C,'nguyen vat lieu kho'!$A:$A,BKE!$B:$B,'nguyen vat lieu kho'!R$3)</f>
        <v>0</v>
      </c>
      <c r="S198" s="186">
        <f>SUMIFS(BKE!$F:$F,BKE!$C:$C,'nguyen vat lieu kho'!$A:$A,BKE!$B:$B,'nguyen vat lieu kho'!S$3)</f>
        <v>0</v>
      </c>
      <c r="T198" s="186">
        <f>SUMIFS(BKE!$F:$F,BKE!$C:$C,'nguyen vat lieu kho'!$A:$A,BKE!$B:$B,'nguyen vat lieu kho'!T$3)</f>
        <v>0</v>
      </c>
      <c r="U198" s="186">
        <f>SUMIFS(BKE!$F:$F,BKE!$C:$C,'nguyen vat lieu kho'!$A:$A,BKE!$B:$B,'nguyen vat lieu kho'!U$3)</f>
        <v>0</v>
      </c>
      <c r="V198" s="186">
        <f>SUMIFS(BKE!$F:$F,BKE!$C:$C,'nguyen vat lieu kho'!$A:$A,BKE!$B:$B,'nguyen vat lieu kho'!V$3)</f>
        <v>0</v>
      </c>
      <c r="W198" s="186">
        <f>SUMIFS(BKE!$F:$F,BKE!$C:$C,'nguyen vat lieu kho'!$A:$A,BKE!$B:$B,'nguyen vat lieu kho'!W$3)</f>
        <v>0</v>
      </c>
      <c r="X198" s="186">
        <f>SUMIFS(BKE!$F:$F,BKE!$C:$C,'nguyen vat lieu kho'!$A:$A,BKE!$B:$B,'nguyen vat lieu kho'!X$3)</f>
        <v>0</v>
      </c>
      <c r="Y198" s="186">
        <f>SUMIFS(BKE!$F:$F,BKE!$C:$C,'nguyen vat lieu kho'!$A:$A,BKE!$B:$B,'nguyen vat lieu kho'!Y$3)</f>
        <v>0</v>
      </c>
      <c r="Z198" s="186">
        <f>SUMIFS(BKE!$F:$F,BKE!$C:$C,'nguyen vat lieu kho'!$A:$A,BKE!$B:$B,'nguyen vat lieu kho'!Z$3)</f>
        <v>0</v>
      </c>
      <c r="AA198" s="186">
        <f>SUMIFS(BKE!$F:$F,BKE!$C:$C,'nguyen vat lieu kho'!$A:$A,BKE!$B:$B,'nguyen vat lieu kho'!AA$3)</f>
        <v>0</v>
      </c>
      <c r="AB198" s="186">
        <f>SUMIFS(BKE!$F:$F,BKE!$C:$C,'nguyen vat lieu kho'!$A:$A,BKE!$B:$B,'nguyen vat lieu kho'!AB$3)</f>
        <v>0</v>
      </c>
      <c r="AC198" s="186">
        <f>SUMIFS(BKE!$F:$F,BKE!$C:$C,'nguyen vat lieu kho'!$A:$A,BKE!$B:$B,'nguyen vat lieu kho'!AC$3)</f>
        <v>0</v>
      </c>
      <c r="AD198" s="186">
        <f>SUMIFS(BKE!$F:$F,BKE!$C:$C,'nguyen vat lieu kho'!$A:$A,BKE!$B:$B,'nguyen vat lieu kho'!AD$3)</f>
        <v>0</v>
      </c>
      <c r="AE198" s="186">
        <f>SUMIFS(BKE!$F:$F,BKE!$C:$C,'nguyen vat lieu kho'!$A:$A,BKE!$B:$B,'nguyen vat lieu kho'!AE$3)</f>
        <v>0</v>
      </c>
      <c r="AF198" s="186">
        <f>SUMIFS(BKE!$F:$F,BKE!$C:$C,'nguyen vat lieu kho'!$A:$A,BKE!$B:$B,'nguyen vat lieu kho'!AF$3)</f>
        <v>0</v>
      </c>
      <c r="AG198" s="186">
        <f>SUMIFS(BKE!$F:$F,BKE!$C:$C,'nguyen vat lieu kho'!$A:$A,BKE!$B:$B,'nguyen vat lieu kho'!AG$3)</f>
        <v>0</v>
      </c>
      <c r="AH198" s="186">
        <f>SUMIFS(BKE!$F:$F,BKE!$C:$C,'nguyen vat lieu kho'!$A:$A,BKE!$B:$B,'nguyen vat lieu kho'!AH$3)</f>
        <v>0</v>
      </c>
      <c r="AI198" s="186">
        <f>SUMIFS(BKE!$F:$F,BKE!$C:$C,'nguyen vat lieu kho'!$A:$A,BKE!$B:$B,'nguyen vat lieu kho'!AI$3)</f>
        <v>0</v>
      </c>
      <c r="AJ198" s="186">
        <f>SUMIFS(BKE!$F:$F,BKE!$C:$C,'nguyen vat lieu kho'!$A:$A,BKE!$B:$B,'nguyen vat lieu kho'!AJ$3)</f>
        <v>0</v>
      </c>
      <c r="AK198" s="186">
        <f>SUMIFS(BKE!$F:$F,BKE!$C:$C,'nguyen vat lieu kho'!$A:$A,BKE!$B:$B,'nguyen vat lieu kho'!AK$3)</f>
        <v>0</v>
      </c>
      <c r="AL198" s="186">
        <f>SUMIFS(BKE!$F:$F,BKE!$C:$C,'nguyen vat lieu kho'!$A:$A,BKE!$B:$B,'nguyen vat lieu kho'!AL$3)</f>
        <v>0</v>
      </c>
      <c r="AM198" s="186">
        <f>SUMIFS(BKE!$F:$F,BKE!$C:$C,'nguyen vat lieu kho'!$A:$A,BKE!$B:$B,'nguyen vat lieu kho'!AM$3)</f>
        <v>0</v>
      </c>
      <c r="AN198" s="186">
        <f>SUMIFS(BKE!$F:$F,BKE!$C:$C,'nguyen vat lieu kho'!$A:$A,BKE!$B:$B,'nguyen vat lieu kho'!AN$3)</f>
        <v>0</v>
      </c>
      <c r="AO198" s="186">
        <f>SUMIFS(BKE!$F:$F,BKE!$C:$C,'nguyen vat lieu kho'!$A:$A,BKE!$B:$B,'nguyen vat lieu kho'!AO$3)</f>
        <v>0</v>
      </c>
      <c r="AP198" s="186">
        <f>SUMIFS(BKE!$F:$F,BKE!$C:$C,'nguyen vat lieu kho'!$A:$A,BKE!$B:$B,'nguyen vat lieu kho'!AP$3)</f>
        <v>0</v>
      </c>
      <c r="AQ198" s="186">
        <f>SUMIFS(BKE!$F:$F,BKE!$C:$C,'nguyen vat lieu kho'!$A:$A,BKE!$B:$B,'nguyen vat lieu kho'!AQ$3)</f>
        <v>0</v>
      </c>
    </row>
    <row r="199" spans="1:43" s="120" customFormat="1" ht="25.5" customHeight="1">
      <c r="A199" s="6" t="s">
        <v>575</v>
      </c>
      <c r="B199" s="136" t="s">
        <v>579</v>
      </c>
      <c r="C199" s="137" t="s">
        <v>8</v>
      </c>
      <c r="D199" s="125"/>
      <c r="E199" s="130">
        <v>0</v>
      </c>
      <c r="F199" s="126">
        <f t="shared" si="21"/>
        <v>0</v>
      </c>
      <c r="G199" s="127">
        <f t="shared" si="23"/>
        <v>0</v>
      </c>
      <c r="H199" s="128">
        <f t="shared" si="26"/>
        <v>0</v>
      </c>
      <c r="I199" s="129">
        <f t="shared" si="24"/>
        <v>0</v>
      </c>
      <c r="J199" s="129">
        <f t="shared" si="24"/>
        <v>0</v>
      </c>
      <c r="K199" s="130"/>
      <c r="L199" s="124">
        <f t="shared" si="25"/>
        <v>0</v>
      </c>
      <c r="M199" s="186">
        <f>SUMIFS(BKE!$F:$F,BKE!$C:$C,'nguyen vat lieu kho'!$A:$A,BKE!$B:$B,'nguyen vat lieu kho'!M$3)</f>
        <v>0</v>
      </c>
      <c r="N199" s="186">
        <f>SUMIFS(BKE!$F:$F,BKE!$C:$C,'nguyen vat lieu kho'!$A:$A,BKE!$B:$B,'nguyen vat lieu kho'!N$3)</f>
        <v>0</v>
      </c>
      <c r="O199" s="186">
        <f>SUMIFS(BKE!$F:$F,BKE!$C:$C,'nguyen vat lieu kho'!$A:$A,BKE!$B:$B,'nguyen vat lieu kho'!O$3)</f>
        <v>0</v>
      </c>
      <c r="P199" s="186">
        <f>SUMIFS(BKE!$F:$F,BKE!$C:$C,'nguyen vat lieu kho'!$A:$A,BKE!$B:$B,'nguyen vat lieu kho'!P$3)</f>
        <v>0</v>
      </c>
      <c r="Q199" s="186">
        <f>SUMIFS(BKE!$F:$F,BKE!$C:$C,'nguyen vat lieu kho'!$A:$A,BKE!$B:$B,'nguyen vat lieu kho'!Q$3)</f>
        <v>0</v>
      </c>
      <c r="R199" s="186">
        <f>SUMIFS(BKE!$F:$F,BKE!$C:$C,'nguyen vat lieu kho'!$A:$A,BKE!$B:$B,'nguyen vat lieu kho'!R$3)</f>
        <v>0</v>
      </c>
      <c r="S199" s="186">
        <f>SUMIFS(BKE!$F:$F,BKE!$C:$C,'nguyen vat lieu kho'!$A:$A,BKE!$B:$B,'nguyen vat lieu kho'!S$3)</f>
        <v>0</v>
      </c>
      <c r="T199" s="186">
        <f>SUMIFS(BKE!$F:$F,BKE!$C:$C,'nguyen vat lieu kho'!$A:$A,BKE!$B:$B,'nguyen vat lieu kho'!T$3)</f>
        <v>0</v>
      </c>
      <c r="U199" s="186">
        <f>SUMIFS(BKE!$F:$F,BKE!$C:$C,'nguyen vat lieu kho'!$A:$A,BKE!$B:$B,'nguyen vat lieu kho'!U$3)</f>
        <v>0</v>
      </c>
      <c r="V199" s="186">
        <f>SUMIFS(BKE!$F:$F,BKE!$C:$C,'nguyen vat lieu kho'!$A:$A,BKE!$B:$B,'nguyen vat lieu kho'!V$3)</f>
        <v>0</v>
      </c>
      <c r="W199" s="186">
        <f>SUMIFS(BKE!$F:$F,BKE!$C:$C,'nguyen vat lieu kho'!$A:$A,BKE!$B:$B,'nguyen vat lieu kho'!W$3)</f>
        <v>0</v>
      </c>
      <c r="X199" s="186">
        <f>SUMIFS(BKE!$F:$F,BKE!$C:$C,'nguyen vat lieu kho'!$A:$A,BKE!$B:$B,'nguyen vat lieu kho'!X$3)</f>
        <v>0</v>
      </c>
      <c r="Y199" s="186">
        <f>SUMIFS(BKE!$F:$F,BKE!$C:$C,'nguyen vat lieu kho'!$A:$A,BKE!$B:$B,'nguyen vat lieu kho'!Y$3)</f>
        <v>0</v>
      </c>
      <c r="Z199" s="186">
        <f>SUMIFS(BKE!$F:$F,BKE!$C:$C,'nguyen vat lieu kho'!$A:$A,BKE!$B:$B,'nguyen vat lieu kho'!Z$3)</f>
        <v>0</v>
      </c>
      <c r="AA199" s="186">
        <f>SUMIFS(BKE!$F:$F,BKE!$C:$C,'nguyen vat lieu kho'!$A:$A,BKE!$B:$B,'nguyen vat lieu kho'!AA$3)</f>
        <v>0</v>
      </c>
      <c r="AB199" s="186">
        <f>SUMIFS(BKE!$F:$F,BKE!$C:$C,'nguyen vat lieu kho'!$A:$A,BKE!$B:$B,'nguyen vat lieu kho'!AB$3)</f>
        <v>0</v>
      </c>
      <c r="AC199" s="186">
        <f>SUMIFS(BKE!$F:$F,BKE!$C:$C,'nguyen vat lieu kho'!$A:$A,BKE!$B:$B,'nguyen vat lieu kho'!AC$3)</f>
        <v>0</v>
      </c>
      <c r="AD199" s="186">
        <f>SUMIFS(BKE!$F:$F,BKE!$C:$C,'nguyen vat lieu kho'!$A:$A,BKE!$B:$B,'nguyen vat lieu kho'!AD$3)</f>
        <v>0</v>
      </c>
      <c r="AE199" s="186">
        <f>SUMIFS(BKE!$F:$F,BKE!$C:$C,'nguyen vat lieu kho'!$A:$A,BKE!$B:$B,'nguyen vat lieu kho'!AE$3)</f>
        <v>0</v>
      </c>
      <c r="AF199" s="186">
        <f>SUMIFS(BKE!$F:$F,BKE!$C:$C,'nguyen vat lieu kho'!$A:$A,BKE!$B:$B,'nguyen vat lieu kho'!AF$3)</f>
        <v>0</v>
      </c>
      <c r="AG199" s="186">
        <f>SUMIFS(BKE!$F:$F,BKE!$C:$C,'nguyen vat lieu kho'!$A:$A,BKE!$B:$B,'nguyen vat lieu kho'!AG$3)</f>
        <v>0</v>
      </c>
      <c r="AH199" s="186">
        <f>SUMIFS(BKE!$F:$F,BKE!$C:$C,'nguyen vat lieu kho'!$A:$A,BKE!$B:$B,'nguyen vat lieu kho'!AH$3)</f>
        <v>0</v>
      </c>
      <c r="AI199" s="186">
        <f>SUMIFS(BKE!$F:$F,BKE!$C:$C,'nguyen vat lieu kho'!$A:$A,BKE!$B:$B,'nguyen vat lieu kho'!AI$3)</f>
        <v>0</v>
      </c>
      <c r="AJ199" s="186">
        <f>SUMIFS(BKE!$F:$F,BKE!$C:$C,'nguyen vat lieu kho'!$A:$A,BKE!$B:$B,'nguyen vat lieu kho'!AJ$3)</f>
        <v>0</v>
      </c>
      <c r="AK199" s="186">
        <f>SUMIFS(BKE!$F:$F,BKE!$C:$C,'nguyen vat lieu kho'!$A:$A,BKE!$B:$B,'nguyen vat lieu kho'!AK$3)</f>
        <v>0</v>
      </c>
      <c r="AL199" s="186">
        <f>SUMIFS(BKE!$F:$F,BKE!$C:$C,'nguyen vat lieu kho'!$A:$A,BKE!$B:$B,'nguyen vat lieu kho'!AL$3)</f>
        <v>0</v>
      </c>
      <c r="AM199" s="186">
        <f>SUMIFS(BKE!$F:$F,BKE!$C:$C,'nguyen vat lieu kho'!$A:$A,BKE!$B:$B,'nguyen vat lieu kho'!AM$3)</f>
        <v>0</v>
      </c>
      <c r="AN199" s="186">
        <f>SUMIFS(BKE!$F:$F,BKE!$C:$C,'nguyen vat lieu kho'!$A:$A,BKE!$B:$B,'nguyen vat lieu kho'!AN$3)</f>
        <v>0</v>
      </c>
      <c r="AO199" s="186">
        <f>SUMIFS(BKE!$F:$F,BKE!$C:$C,'nguyen vat lieu kho'!$A:$A,BKE!$B:$B,'nguyen vat lieu kho'!AO$3)</f>
        <v>0</v>
      </c>
      <c r="AP199" s="186">
        <f>SUMIFS(BKE!$F:$F,BKE!$C:$C,'nguyen vat lieu kho'!$A:$A,BKE!$B:$B,'nguyen vat lieu kho'!AP$3)</f>
        <v>0</v>
      </c>
      <c r="AQ199" s="186">
        <f>SUMIFS(BKE!$F:$F,BKE!$C:$C,'nguyen vat lieu kho'!$A:$A,BKE!$B:$B,'nguyen vat lieu kho'!AQ$3)</f>
        <v>0</v>
      </c>
    </row>
    <row r="200" spans="1:43" s="120" customFormat="1" ht="25.5" customHeight="1">
      <c r="A200" s="6" t="s">
        <v>576</v>
      </c>
      <c r="B200" s="136" t="s">
        <v>580</v>
      </c>
      <c r="C200" s="137" t="s">
        <v>8</v>
      </c>
      <c r="D200" s="125"/>
      <c r="E200" s="297">
        <v>0</v>
      </c>
      <c r="F200" s="126">
        <f t="shared" si="21"/>
        <v>0</v>
      </c>
      <c r="G200" s="127">
        <f t="shared" si="23"/>
        <v>0</v>
      </c>
      <c r="H200" s="128">
        <f t="shared" si="26"/>
        <v>0</v>
      </c>
      <c r="I200" s="129">
        <f t="shared" si="24"/>
        <v>0</v>
      </c>
      <c r="J200" s="129">
        <f t="shared" si="24"/>
        <v>0</v>
      </c>
      <c r="K200" s="297"/>
      <c r="L200" s="124">
        <f t="shared" si="25"/>
        <v>0</v>
      </c>
      <c r="M200" s="186">
        <f>SUMIFS(BKE!$F:$F,BKE!$C:$C,'nguyen vat lieu kho'!$A:$A,BKE!$B:$B,'nguyen vat lieu kho'!M$3)</f>
        <v>0</v>
      </c>
      <c r="N200" s="186">
        <f>SUMIFS(BKE!$F:$F,BKE!$C:$C,'nguyen vat lieu kho'!$A:$A,BKE!$B:$B,'nguyen vat lieu kho'!N$3)</f>
        <v>0</v>
      </c>
      <c r="O200" s="186">
        <f>SUMIFS(BKE!$F:$F,BKE!$C:$C,'nguyen vat lieu kho'!$A:$A,BKE!$B:$B,'nguyen vat lieu kho'!O$3)</f>
        <v>0</v>
      </c>
      <c r="P200" s="186">
        <f>SUMIFS(BKE!$F:$F,BKE!$C:$C,'nguyen vat lieu kho'!$A:$A,BKE!$B:$B,'nguyen vat lieu kho'!P$3)</f>
        <v>0</v>
      </c>
      <c r="Q200" s="186">
        <f>SUMIFS(BKE!$F:$F,BKE!$C:$C,'nguyen vat lieu kho'!$A:$A,BKE!$B:$B,'nguyen vat lieu kho'!Q$3)</f>
        <v>0</v>
      </c>
      <c r="R200" s="186">
        <f>SUMIFS(BKE!$F:$F,BKE!$C:$C,'nguyen vat lieu kho'!$A:$A,BKE!$B:$B,'nguyen vat lieu kho'!R$3)</f>
        <v>0</v>
      </c>
      <c r="S200" s="186">
        <f>SUMIFS(BKE!$F:$F,BKE!$C:$C,'nguyen vat lieu kho'!$A:$A,BKE!$B:$B,'nguyen vat lieu kho'!S$3)</f>
        <v>0</v>
      </c>
      <c r="T200" s="186">
        <f>SUMIFS(BKE!$F:$F,BKE!$C:$C,'nguyen vat lieu kho'!$A:$A,BKE!$B:$B,'nguyen vat lieu kho'!T$3)</f>
        <v>0</v>
      </c>
      <c r="U200" s="186">
        <f>SUMIFS(BKE!$F:$F,BKE!$C:$C,'nguyen vat lieu kho'!$A:$A,BKE!$B:$B,'nguyen vat lieu kho'!U$3)</f>
        <v>0</v>
      </c>
      <c r="V200" s="186">
        <f>SUMIFS(BKE!$F:$F,BKE!$C:$C,'nguyen vat lieu kho'!$A:$A,BKE!$B:$B,'nguyen vat lieu kho'!V$3)</f>
        <v>0</v>
      </c>
      <c r="W200" s="186">
        <f>SUMIFS(BKE!$F:$F,BKE!$C:$C,'nguyen vat lieu kho'!$A:$A,BKE!$B:$B,'nguyen vat lieu kho'!W$3)</f>
        <v>0</v>
      </c>
      <c r="X200" s="186">
        <f>SUMIFS(BKE!$F:$F,BKE!$C:$C,'nguyen vat lieu kho'!$A:$A,BKE!$B:$B,'nguyen vat lieu kho'!X$3)</f>
        <v>0</v>
      </c>
      <c r="Y200" s="186">
        <f>SUMIFS(BKE!$F:$F,BKE!$C:$C,'nguyen vat lieu kho'!$A:$A,BKE!$B:$B,'nguyen vat lieu kho'!Y$3)</f>
        <v>0</v>
      </c>
      <c r="Z200" s="186">
        <f>SUMIFS(BKE!$F:$F,BKE!$C:$C,'nguyen vat lieu kho'!$A:$A,BKE!$B:$B,'nguyen vat lieu kho'!Z$3)</f>
        <v>0</v>
      </c>
      <c r="AA200" s="186">
        <f>SUMIFS(BKE!$F:$F,BKE!$C:$C,'nguyen vat lieu kho'!$A:$A,BKE!$B:$B,'nguyen vat lieu kho'!AA$3)</f>
        <v>0</v>
      </c>
      <c r="AB200" s="186">
        <f>SUMIFS(BKE!$F:$F,BKE!$C:$C,'nguyen vat lieu kho'!$A:$A,BKE!$B:$B,'nguyen vat lieu kho'!AB$3)</f>
        <v>0</v>
      </c>
      <c r="AC200" s="186">
        <f>SUMIFS(BKE!$F:$F,BKE!$C:$C,'nguyen vat lieu kho'!$A:$A,BKE!$B:$B,'nguyen vat lieu kho'!AC$3)</f>
        <v>0</v>
      </c>
      <c r="AD200" s="186">
        <f>SUMIFS(BKE!$F:$F,BKE!$C:$C,'nguyen vat lieu kho'!$A:$A,BKE!$B:$B,'nguyen vat lieu kho'!AD$3)</f>
        <v>0</v>
      </c>
      <c r="AE200" s="186">
        <f>SUMIFS(BKE!$F:$F,BKE!$C:$C,'nguyen vat lieu kho'!$A:$A,BKE!$B:$B,'nguyen vat lieu kho'!AE$3)</f>
        <v>0</v>
      </c>
      <c r="AF200" s="186">
        <f>SUMIFS(BKE!$F:$F,BKE!$C:$C,'nguyen vat lieu kho'!$A:$A,BKE!$B:$B,'nguyen vat lieu kho'!AF$3)</f>
        <v>0</v>
      </c>
      <c r="AG200" s="186">
        <f>SUMIFS(BKE!$F:$F,BKE!$C:$C,'nguyen vat lieu kho'!$A:$A,BKE!$B:$B,'nguyen vat lieu kho'!AG$3)</f>
        <v>0</v>
      </c>
      <c r="AH200" s="186">
        <f>SUMIFS(BKE!$F:$F,BKE!$C:$C,'nguyen vat lieu kho'!$A:$A,BKE!$B:$B,'nguyen vat lieu kho'!AH$3)</f>
        <v>0</v>
      </c>
      <c r="AI200" s="186">
        <f>SUMIFS(BKE!$F:$F,BKE!$C:$C,'nguyen vat lieu kho'!$A:$A,BKE!$B:$B,'nguyen vat lieu kho'!AI$3)</f>
        <v>0</v>
      </c>
      <c r="AJ200" s="186">
        <f>SUMIFS(BKE!$F:$F,BKE!$C:$C,'nguyen vat lieu kho'!$A:$A,BKE!$B:$B,'nguyen vat lieu kho'!AJ$3)</f>
        <v>0</v>
      </c>
      <c r="AK200" s="186">
        <f>SUMIFS(BKE!$F:$F,BKE!$C:$C,'nguyen vat lieu kho'!$A:$A,BKE!$B:$B,'nguyen vat lieu kho'!AK$3)</f>
        <v>0</v>
      </c>
      <c r="AL200" s="186">
        <f>SUMIFS(BKE!$F:$F,BKE!$C:$C,'nguyen vat lieu kho'!$A:$A,BKE!$B:$B,'nguyen vat lieu kho'!AL$3)</f>
        <v>0</v>
      </c>
      <c r="AM200" s="186">
        <f>SUMIFS(BKE!$F:$F,BKE!$C:$C,'nguyen vat lieu kho'!$A:$A,BKE!$B:$B,'nguyen vat lieu kho'!AM$3)</f>
        <v>0</v>
      </c>
      <c r="AN200" s="186">
        <f>SUMIFS(BKE!$F:$F,BKE!$C:$C,'nguyen vat lieu kho'!$A:$A,BKE!$B:$B,'nguyen vat lieu kho'!AN$3)</f>
        <v>0</v>
      </c>
      <c r="AO200" s="186">
        <f>SUMIFS(BKE!$F:$F,BKE!$C:$C,'nguyen vat lieu kho'!$A:$A,BKE!$B:$B,'nguyen vat lieu kho'!AO$3)</f>
        <v>0</v>
      </c>
      <c r="AP200" s="186">
        <f>SUMIFS(BKE!$F:$F,BKE!$C:$C,'nguyen vat lieu kho'!$A:$A,BKE!$B:$B,'nguyen vat lieu kho'!AP$3)</f>
        <v>0</v>
      </c>
      <c r="AQ200" s="186">
        <f>SUMIFS(BKE!$F:$F,BKE!$C:$C,'nguyen vat lieu kho'!$A:$A,BKE!$B:$B,'nguyen vat lieu kho'!AQ$3)</f>
        <v>0</v>
      </c>
    </row>
    <row r="201" spans="1:43" s="120" customFormat="1" ht="25.5" customHeight="1">
      <c r="A201" s="6" t="s">
        <v>577</v>
      </c>
      <c r="B201" s="136" t="s">
        <v>581</v>
      </c>
      <c r="C201" s="137" t="s">
        <v>8</v>
      </c>
      <c r="D201" s="125"/>
      <c r="E201" s="297">
        <v>0</v>
      </c>
      <c r="F201" s="126">
        <f t="shared" si="21"/>
        <v>0</v>
      </c>
      <c r="G201" s="127">
        <f t="shared" si="23"/>
        <v>0</v>
      </c>
      <c r="H201" s="128">
        <f t="shared" si="26"/>
        <v>0</v>
      </c>
      <c r="I201" s="129">
        <f t="shared" ref="I201:J232" si="27">E201+G201-K201</f>
        <v>0</v>
      </c>
      <c r="J201" s="129">
        <f t="shared" si="27"/>
        <v>0</v>
      </c>
      <c r="K201" s="297"/>
      <c r="L201" s="124">
        <f t="shared" ref="L201:L232" si="28">K201*D201</f>
        <v>0</v>
      </c>
      <c r="M201" s="186">
        <f>SUMIFS(BKE!$F:$F,BKE!$C:$C,'nguyen vat lieu kho'!$A:$A,BKE!$B:$B,'nguyen vat lieu kho'!M$3)</f>
        <v>0</v>
      </c>
      <c r="N201" s="186">
        <f>SUMIFS(BKE!$F:$F,BKE!$C:$C,'nguyen vat lieu kho'!$A:$A,BKE!$B:$B,'nguyen vat lieu kho'!N$3)</f>
        <v>0</v>
      </c>
      <c r="O201" s="186">
        <f>SUMIFS(BKE!$F:$F,BKE!$C:$C,'nguyen vat lieu kho'!$A:$A,BKE!$B:$B,'nguyen vat lieu kho'!O$3)</f>
        <v>0</v>
      </c>
      <c r="P201" s="186">
        <f>SUMIFS(BKE!$F:$F,BKE!$C:$C,'nguyen vat lieu kho'!$A:$A,BKE!$B:$B,'nguyen vat lieu kho'!P$3)</f>
        <v>0</v>
      </c>
      <c r="Q201" s="186">
        <f>SUMIFS(BKE!$F:$F,BKE!$C:$C,'nguyen vat lieu kho'!$A:$A,BKE!$B:$B,'nguyen vat lieu kho'!Q$3)</f>
        <v>0</v>
      </c>
      <c r="R201" s="186">
        <f>SUMIFS(BKE!$F:$F,BKE!$C:$C,'nguyen vat lieu kho'!$A:$A,BKE!$B:$B,'nguyen vat lieu kho'!R$3)</f>
        <v>0</v>
      </c>
      <c r="S201" s="186">
        <f>SUMIFS(BKE!$F:$F,BKE!$C:$C,'nguyen vat lieu kho'!$A:$A,BKE!$B:$B,'nguyen vat lieu kho'!S$3)</f>
        <v>0</v>
      </c>
      <c r="T201" s="186">
        <f>SUMIFS(BKE!$F:$F,BKE!$C:$C,'nguyen vat lieu kho'!$A:$A,BKE!$B:$B,'nguyen vat lieu kho'!T$3)</f>
        <v>0</v>
      </c>
      <c r="U201" s="186">
        <f>SUMIFS(BKE!$F:$F,BKE!$C:$C,'nguyen vat lieu kho'!$A:$A,BKE!$B:$B,'nguyen vat lieu kho'!U$3)</f>
        <v>0</v>
      </c>
      <c r="V201" s="186">
        <f>SUMIFS(BKE!$F:$F,BKE!$C:$C,'nguyen vat lieu kho'!$A:$A,BKE!$B:$B,'nguyen vat lieu kho'!V$3)</f>
        <v>0</v>
      </c>
      <c r="W201" s="186">
        <f>SUMIFS(BKE!$F:$F,BKE!$C:$C,'nguyen vat lieu kho'!$A:$A,BKE!$B:$B,'nguyen vat lieu kho'!W$3)</f>
        <v>0</v>
      </c>
      <c r="X201" s="186">
        <f>SUMIFS(BKE!$F:$F,BKE!$C:$C,'nguyen vat lieu kho'!$A:$A,BKE!$B:$B,'nguyen vat lieu kho'!X$3)</f>
        <v>0</v>
      </c>
      <c r="Y201" s="186">
        <f>SUMIFS(BKE!$F:$F,BKE!$C:$C,'nguyen vat lieu kho'!$A:$A,BKE!$B:$B,'nguyen vat lieu kho'!Y$3)</f>
        <v>0</v>
      </c>
      <c r="Z201" s="186">
        <f>SUMIFS(BKE!$F:$F,BKE!$C:$C,'nguyen vat lieu kho'!$A:$A,BKE!$B:$B,'nguyen vat lieu kho'!Z$3)</f>
        <v>0</v>
      </c>
      <c r="AA201" s="186">
        <f>SUMIFS(BKE!$F:$F,BKE!$C:$C,'nguyen vat lieu kho'!$A:$A,BKE!$B:$B,'nguyen vat lieu kho'!AA$3)</f>
        <v>0</v>
      </c>
      <c r="AB201" s="186">
        <f>SUMIFS(BKE!$F:$F,BKE!$C:$C,'nguyen vat lieu kho'!$A:$A,BKE!$B:$B,'nguyen vat lieu kho'!AB$3)</f>
        <v>0</v>
      </c>
      <c r="AC201" s="186">
        <f>SUMIFS(BKE!$F:$F,BKE!$C:$C,'nguyen vat lieu kho'!$A:$A,BKE!$B:$B,'nguyen vat lieu kho'!AC$3)</f>
        <v>0</v>
      </c>
      <c r="AD201" s="186">
        <f>SUMIFS(BKE!$F:$F,BKE!$C:$C,'nguyen vat lieu kho'!$A:$A,BKE!$B:$B,'nguyen vat lieu kho'!AD$3)</f>
        <v>0</v>
      </c>
      <c r="AE201" s="186">
        <f>SUMIFS(BKE!$F:$F,BKE!$C:$C,'nguyen vat lieu kho'!$A:$A,BKE!$B:$B,'nguyen vat lieu kho'!AE$3)</f>
        <v>0</v>
      </c>
      <c r="AF201" s="186">
        <f>SUMIFS(BKE!$F:$F,BKE!$C:$C,'nguyen vat lieu kho'!$A:$A,BKE!$B:$B,'nguyen vat lieu kho'!AF$3)</f>
        <v>0</v>
      </c>
      <c r="AG201" s="186">
        <f>SUMIFS(BKE!$F:$F,BKE!$C:$C,'nguyen vat lieu kho'!$A:$A,BKE!$B:$B,'nguyen vat lieu kho'!AG$3)</f>
        <v>0</v>
      </c>
      <c r="AH201" s="186">
        <f>SUMIFS(BKE!$F:$F,BKE!$C:$C,'nguyen vat lieu kho'!$A:$A,BKE!$B:$B,'nguyen vat lieu kho'!AH$3)</f>
        <v>0</v>
      </c>
      <c r="AI201" s="186">
        <f>SUMIFS(BKE!$F:$F,BKE!$C:$C,'nguyen vat lieu kho'!$A:$A,BKE!$B:$B,'nguyen vat lieu kho'!AI$3)</f>
        <v>0</v>
      </c>
      <c r="AJ201" s="186">
        <f>SUMIFS(BKE!$F:$F,BKE!$C:$C,'nguyen vat lieu kho'!$A:$A,BKE!$B:$B,'nguyen vat lieu kho'!AJ$3)</f>
        <v>0</v>
      </c>
      <c r="AK201" s="186">
        <f>SUMIFS(BKE!$F:$F,BKE!$C:$C,'nguyen vat lieu kho'!$A:$A,BKE!$B:$B,'nguyen vat lieu kho'!AK$3)</f>
        <v>0</v>
      </c>
      <c r="AL201" s="186">
        <f>SUMIFS(BKE!$F:$F,BKE!$C:$C,'nguyen vat lieu kho'!$A:$A,BKE!$B:$B,'nguyen vat lieu kho'!AL$3)</f>
        <v>0</v>
      </c>
      <c r="AM201" s="186">
        <f>SUMIFS(BKE!$F:$F,BKE!$C:$C,'nguyen vat lieu kho'!$A:$A,BKE!$B:$B,'nguyen vat lieu kho'!AM$3)</f>
        <v>0</v>
      </c>
      <c r="AN201" s="186">
        <f>SUMIFS(BKE!$F:$F,BKE!$C:$C,'nguyen vat lieu kho'!$A:$A,BKE!$B:$B,'nguyen vat lieu kho'!AN$3)</f>
        <v>0</v>
      </c>
      <c r="AO201" s="186">
        <f>SUMIFS(BKE!$F:$F,BKE!$C:$C,'nguyen vat lieu kho'!$A:$A,BKE!$B:$B,'nguyen vat lieu kho'!AO$3)</f>
        <v>0</v>
      </c>
      <c r="AP201" s="186">
        <f>SUMIFS(BKE!$F:$F,BKE!$C:$C,'nguyen vat lieu kho'!$A:$A,BKE!$B:$B,'nguyen vat lieu kho'!AP$3)</f>
        <v>0</v>
      </c>
      <c r="AQ201" s="186">
        <f>SUMIFS(BKE!$F:$F,BKE!$C:$C,'nguyen vat lieu kho'!$A:$A,BKE!$B:$B,'nguyen vat lieu kho'!AQ$3)</f>
        <v>0</v>
      </c>
    </row>
    <row r="202" spans="1:43" s="120" customFormat="1" ht="25.5" customHeight="1">
      <c r="A202" s="9" t="s">
        <v>888</v>
      </c>
      <c r="B202" s="251" t="s">
        <v>356</v>
      </c>
      <c r="C202" s="137" t="s">
        <v>8</v>
      </c>
      <c r="D202" s="125">
        <v>54</v>
      </c>
      <c r="E202" s="130">
        <v>800</v>
      </c>
      <c r="F202" s="126">
        <f t="shared" ref="F202:F260" si="29">E202*D202</f>
        <v>43200</v>
      </c>
      <c r="G202" s="127">
        <f t="shared" si="23"/>
        <v>0</v>
      </c>
      <c r="H202" s="128">
        <f t="shared" si="26"/>
        <v>0</v>
      </c>
      <c r="I202" s="129">
        <f t="shared" si="27"/>
        <v>800</v>
      </c>
      <c r="J202" s="129">
        <f t="shared" si="27"/>
        <v>43200</v>
      </c>
      <c r="K202" s="130"/>
      <c r="L202" s="124">
        <f t="shared" si="28"/>
        <v>0</v>
      </c>
      <c r="M202" s="186">
        <f>SUMIFS(BKE!$F:$F,BKE!$C:$C,'nguyen vat lieu kho'!$A:$A,BKE!$B:$B,'nguyen vat lieu kho'!M$3)</f>
        <v>0</v>
      </c>
      <c r="N202" s="186">
        <f>SUMIFS(BKE!$F:$F,BKE!$C:$C,'nguyen vat lieu kho'!$A:$A,BKE!$B:$B,'nguyen vat lieu kho'!N$3)</f>
        <v>0</v>
      </c>
      <c r="O202" s="186">
        <f>SUMIFS(BKE!$F:$F,BKE!$C:$C,'nguyen vat lieu kho'!$A:$A,BKE!$B:$B,'nguyen vat lieu kho'!O$3)</f>
        <v>0</v>
      </c>
      <c r="P202" s="186">
        <f>SUMIFS(BKE!$F:$F,BKE!$C:$C,'nguyen vat lieu kho'!$A:$A,BKE!$B:$B,'nguyen vat lieu kho'!P$3)</f>
        <v>0</v>
      </c>
      <c r="Q202" s="186">
        <f>SUMIFS(BKE!$F:$F,BKE!$C:$C,'nguyen vat lieu kho'!$A:$A,BKE!$B:$B,'nguyen vat lieu kho'!Q$3)</f>
        <v>0</v>
      </c>
      <c r="R202" s="186">
        <f>SUMIFS(BKE!$F:$F,BKE!$C:$C,'nguyen vat lieu kho'!$A:$A,BKE!$B:$B,'nguyen vat lieu kho'!R$3)</f>
        <v>0</v>
      </c>
      <c r="S202" s="186">
        <f>SUMIFS(BKE!$F:$F,BKE!$C:$C,'nguyen vat lieu kho'!$A:$A,BKE!$B:$B,'nguyen vat lieu kho'!S$3)</f>
        <v>0</v>
      </c>
      <c r="T202" s="186">
        <f>SUMIFS(BKE!$F:$F,BKE!$C:$C,'nguyen vat lieu kho'!$A:$A,BKE!$B:$B,'nguyen vat lieu kho'!T$3)</f>
        <v>0</v>
      </c>
      <c r="U202" s="186">
        <f>SUMIFS(BKE!$F:$F,BKE!$C:$C,'nguyen vat lieu kho'!$A:$A,BKE!$B:$B,'nguyen vat lieu kho'!U$3)</f>
        <v>0</v>
      </c>
      <c r="V202" s="186">
        <f>SUMIFS(BKE!$F:$F,BKE!$C:$C,'nguyen vat lieu kho'!$A:$A,BKE!$B:$B,'nguyen vat lieu kho'!V$3)</f>
        <v>0</v>
      </c>
      <c r="W202" s="186">
        <f>SUMIFS(BKE!$F:$F,BKE!$C:$C,'nguyen vat lieu kho'!$A:$A,BKE!$B:$B,'nguyen vat lieu kho'!W$3)</f>
        <v>0</v>
      </c>
      <c r="X202" s="186">
        <f>SUMIFS(BKE!$F:$F,BKE!$C:$C,'nguyen vat lieu kho'!$A:$A,BKE!$B:$B,'nguyen vat lieu kho'!X$3)</f>
        <v>0</v>
      </c>
      <c r="Y202" s="186">
        <f>SUMIFS(BKE!$F:$F,BKE!$C:$C,'nguyen vat lieu kho'!$A:$A,BKE!$B:$B,'nguyen vat lieu kho'!Y$3)</f>
        <v>0</v>
      </c>
      <c r="Z202" s="186">
        <f>SUMIFS(BKE!$F:$F,BKE!$C:$C,'nguyen vat lieu kho'!$A:$A,BKE!$B:$B,'nguyen vat lieu kho'!Z$3)</f>
        <v>0</v>
      </c>
      <c r="AA202" s="186">
        <f>SUMIFS(BKE!$F:$F,BKE!$C:$C,'nguyen vat lieu kho'!$A:$A,BKE!$B:$B,'nguyen vat lieu kho'!AA$3)</f>
        <v>0</v>
      </c>
      <c r="AB202" s="186">
        <f>SUMIFS(BKE!$F:$F,BKE!$C:$C,'nguyen vat lieu kho'!$A:$A,BKE!$B:$B,'nguyen vat lieu kho'!AB$3)</f>
        <v>0</v>
      </c>
      <c r="AC202" s="186">
        <f>SUMIFS(BKE!$F:$F,BKE!$C:$C,'nguyen vat lieu kho'!$A:$A,BKE!$B:$B,'nguyen vat lieu kho'!AC$3)</f>
        <v>0</v>
      </c>
      <c r="AD202" s="186">
        <f>SUMIFS(BKE!$F:$F,BKE!$C:$C,'nguyen vat lieu kho'!$A:$A,BKE!$B:$B,'nguyen vat lieu kho'!AD$3)</f>
        <v>0</v>
      </c>
      <c r="AE202" s="186">
        <f>SUMIFS(BKE!$F:$F,BKE!$C:$C,'nguyen vat lieu kho'!$A:$A,BKE!$B:$B,'nguyen vat lieu kho'!AE$3)</f>
        <v>0</v>
      </c>
      <c r="AF202" s="186">
        <f>SUMIFS(BKE!$F:$F,BKE!$C:$C,'nguyen vat lieu kho'!$A:$A,BKE!$B:$B,'nguyen vat lieu kho'!AF$3)</f>
        <v>0</v>
      </c>
      <c r="AG202" s="186">
        <f>SUMIFS(BKE!$F:$F,BKE!$C:$C,'nguyen vat lieu kho'!$A:$A,BKE!$B:$B,'nguyen vat lieu kho'!AG$3)</f>
        <v>0</v>
      </c>
      <c r="AH202" s="186">
        <f>SUMIFS(BKE!$F:$F,BKE!$C:$C,'nguyen vat lieu kho'!$A:$A,BKE!$B:$B,'nguyen vat lieu kho'!AH$3)</f>
        <v>0</v>
      </c>
      <c r="AI202" s="186">
        <f>SUMIFS(BKE!$F:$F,BKE!$C:$C,'nguyen vat lieu kho'!$A:$A,BKE!$B:$B,'nguyen vat lieu kho'!AI$3)</f>
        <v>0</v>
      </c>
      <c r="AJ202" s="186">
        <f>SUMIFS(BKE!$F:$F,BKE!$C:$C,'nguyen vat lieu kho'!$A:$A,BKE!$B:$B,'nguyen vat lieu kho'!AJ$3)</f>
        <v>0</v>
      </c>
      <c r="AK202" s="186">
        <f>SUMIFS(BKE!$F:$F,BKE!$C:$C,'nguyen vat lieu kho'!$A:$A,BKE!$B:$B,'nguyen vat lieu kho'!AK$3)</f>
        <v>0</v>
      </c>
      <c r="AL202" s="186">
        <f>SUMIFS(BKE!$F:$F,BKE!$C:$C,'nguyen vat lieu kho'!$A:$A,BKE!$B:$B,'nguyen vat lieu kho'!AL$3)</f>
        <v>0</v>
      </c>
      <c r="AM202" s="186">
        <f>SUMIFS(BKE!$F:$F,BKE!$C:$C,'nguyen vat lieu kho'!$A:$A,BKE!$B:$B,'nguyen vat lieu kho'!AM$3)</f>
        <v>0</v>
      </c>
      <c r="AN202" s="186">
        <f>SUMIFS(BKE!$F:$F,BKE!$C:$C,'nguyen vat lieu kho'!$A:$A,BKE!$B:$B,'nguyen vat lieu kho'!AN$3)</f>
        <v>0</v>
      </c>
      <c r="AO202" s="186">
        <f>SUMIFS(BKE!$F:$F,BKE!$C:$C,'nguyen vat lieu kho'!$A:$A,BKE!$B:$B,'nguyen vat lieu kho'!AO$3)</f>
        <v>0</v>
      </c>
      <c r="AP202" s="186">
        <f>SUMIFS(BKE!$F:$F,BKE!$C:$C,'nguyen vat lieu kho'!$A:$A,BKE!$B:$B,'nguyen vat lieu kho'!AP$3)</f>
        <v>0</v>
      </c>
      <c r="AQ202" s="186">
        <f>SUMIFS(BKE!$F:$F,BKE!$C:$C,'nguyen vat lieu kho'!$A:$A,BKE!$B:$B,'nguyen vat lieu kho'!AQ$3)</f>
        <v>0</v>
      </c>
    </row>
    <row r="203" spans="1:43" s="120" customFormat="1" ht="25.5" customHeight="1">
      <c r="A203" s="6" t="s">
        <v>264</v>
      </c>
      <c r="B203" s="136" t="s">
        <v>265</v>
      </c>
      <c r="C203" s="137" t="s">
        <v>29</v>
      </c>
      <c r="D203" s="125">
        <v>37919.86</v>
      </c>
      <c r="E203" s="130">
        <v>3.5</v>
      </c>
      <c r="F203" s="126">
        <f t="shared" si="29"/>
        <v>132719.51</v>
      </c>
      <c r="G203" s="127">
        <f t="shared" si="23"/>
        <v>0</v>
      </c>
      <c r="H203" s="128">
        <f t="shared" si="26"/>
        <v>0</v>
      </c>
      <c r="I203" s="129">
        <f t="shared" si="27"/>
        <v>1</v>
      </c>
      <c r="J203" s="129">
        <f t="shared" si="27"/>
        <v>37919.860000000015</v>
      </c>
      <c r="K203" s="130">
        <v>2.5</v>
      </c>
      <c r="L203" s="124">
        <f t="shared" si="28"/>
        <v>94799.65</v>
      </c>
      <c r="M203" s="186">
        <f>SUMIFS(BKE!$F:$F,BKE!$C:$C,'nguyen vat lieu kho'!$A:$A,BKE!$B:$B,'nguyen vat lieu kho'!M$3)</f>
        <v>0</v>
      </c>
      <c r="N203" s="186">
        <f>SUMIFS(BKE!$F:$F,BKE!$C:$C,'nguyen vat lieu kho'!$A:$A,BKE!$B:$B,'nguyen vat lieu kho'!N$3)</f>
        <v>0</v>
      </c>
      <c r="O203" s="186">
        <f>SUMIFS(BKE!$F:$F,BKE!$C:$C,'nguyen vat lieu kho'!$A:$A,BKE!$B:$B,'nguyen vat lieu kho'!O$3)</f>
        <v>0</v>
      </c>
      <c r="P203" s="186">
        <f>SUMIFS(BKE!$F:$F,BKE!$C:$C,'nguyen vat lieu kho'!$A:$A,BKE!$B:$B,'nguyen vat lieu kho'!P$3)</f>
        <v>0</v>
      </c>
      <c r="Q203" s="186">
        <f>SUMIFS(BKE!$F:$F,BKE!$C:$C,'nguyen vat lieu kho'!$A:$A,BKE!$B:$B,'nguyen vat lieu kho'!Q$3)</f>
        <v>0</v>
      </c>
      <c r="R203" s="186">
        <f>SUMIFS(BKE!$F:$F,BKE!$C:$C,'nguyen vat lieu kho'!$A:$A,BKE!$B:$B,'nguyen vat lieu kho'!R$3)</f>
        <v>0</v>
      </c>
      <c r="S203" s="186">
        <f>SUMIFS(BKE!$F:$F,BKE!$C:$C,'nguyen vat lieu kho'!$A:$A,BKE!$B:$B,'nguyen vat lieu kho'!S$3)</f>
        <v>0</v>
      </c>
      <c r="T203" s="186">
        <f>SUMIFS(BKE!$F:$F,BKE!$C:$C,'nguyen vat lieu kho'!$A:$A,BKE!$B:$B,'nguyen vat lieu kho'!T$3)</f>
        <v>0</v>
      </c>
      <c r="U203" s="186">
        <f>SUMIFS(BKE!$F:$F,BKE!$C:$C,'nguyen vat lieu kho'!$A:$A,BKE!$B:$B,'nguyen vat lieu kho'!U$3)</f>
        <v>0</v>
      </c>
      <c r="V203" s="186">
        <f>SUMIFS(BKE!$F:$F,BKE!$C:$C,'nguyen vat lieu kho'!$A:$A,BKE!$B:$B,'nguyen vat lieu kho'!V$3)</f>
        <v>0</v>
      </c>
      <c r="W203" s="186">
        <f>SUMIFS(BKE!$F:$F,BKE!$C:$C,'nguyen vat lieu kho'!$A:$A,BKE!$B:$B,'nguyen vat lieu kho'!W$3)</f>
        <v>0</v>
      </c>
      <c r="X203" s="186">
        <f>SUMIFS(BKE!$F:$F,BKE!$C:$C,'nguyen vat lieu kho'!$A:$A,BKE!$B:$B,'nguyen vat lieu kho'!X$3)</f>
        <v>0</v>
      </c>
      <c r="Y203" s="186">
        <f>SUMIFS(BKE!$F:$F,BKE!$C:$C,'nguyen vat lieu kho'!$A:$A,BKE!$B:$B,'nguyen vat lieu kho'!Y$3)</f>
        <v>0</v>
      </c>
      <c r="Z203" s="186">
        <f>SUMIFS(BKE!$F:$F,BKE!$C:$C,'nguyen vat lieu kho'!$A:$A,BKE!$B:$B,'nguyen vat lieu kho'!Z$3)</f>
        <v>0</v>
      </c>
      <c r="AA203" s="186">
        <f>SUMIFS(BKE!$F:$F,BKE!$C:$C,'nguyen vat lieu kho'!$A:$A,BKE!$B:$B,'nguyen vat lieu kho'!AA$3)</f>
        <v>0</v>
      </c>
      <c r="AB203" s="186">
        <f>SUMIFS(BKE!$F:$F,BKE!$C:$C,'nguyen vat lieu kho'!$A:$A,BKE!$B:$B,'nguyen vat lieu kho'!AB$3)</f>
        <v>0</v>
      </c>
      <c r="AC203" s="186">
        <f>SUMIFS(BKE!$F:$F,BKE!$C:$C,'nguyen vat lieu kho'!$A:$A,BKE!$B:$B,'nguyen vat lieu kho'!AC$3)</f>
        <v>0</v>
      </c>
      <c r="AD203" s="186">
        <f>SUMIFS(BKE!$F:$F,BKE!$C:$C,'nguyen vat lieu kho'!$A:$A,BKE!$B:$B,'nguyen vat lieu kho'!AD$3)</f>
        <v>0</v>
      </c>
      <c r="AE203" s="186">
        <f>SUMIFS(BKE!$F:$F,BKE!$C:$C,'nguyen vat lieu kho'!$A:$A,BKE!$B:$B,'nguyen vat lieu kho'!AE$3)</f>
        <v>0</v>
      </c>
      <c r="AF203" s="186">
        <f>SUMIFS(BKE!$F:$F,BKE!$C:$C,'nguyen vat lieu kho'!$A:$A,BKE!$B:$B,'nguyen vat lieu kho'!AF$3)</f>
        <v>0</v>
      </c>
      <c r="AG203" s="186">
        <f>SUMIFS(BKE!$F:$F,BKE!$C:$C,'nguyen vat lieu kho'!$A:$A,BKE!$B:$B,'nguyen vat lieu kho'!AG$3)</f>
        <v>0</v>
      </c>
      <c r="AH203" s="186">
        <f>SUMIFS(BKE!$F:$F,BKE!$C:$C,'nguyen vat lieu kho'!$A:$A,BKE!$B:$B,'nguyen vat lieu kho'!AH$3)</f>
        <v>0</v>
      </c>
      <c r="AI203" s="186">
        <f>SUMIFS(BKE!$F:$F,BKE!$C:$C,'nguyen vat lieu kho'!$A:$A,BKE!$B:$B,'nguyen vat lieu kho'!AI$3)</f>
        <v>0</v>
      </c>
      <c r="AJ203" s="186">
        <f>SUMIFS(BKE!$F:$F,BKE!$C:$C,'nguyen vat lieu kho'!$A:$A,BKE!$B:$B,'nguyen vat lieu kho'!AJ$3)</f>
        <v>0</v>
      </c>
      <c r="AK203" s="186">
        <f>SUMIFS(BKE!$F:$F,BKE!$C:$C,'nguyen vat lieu kho'!$A:$A,BKE!$B:$B,'nguyen vat lieu kho'!AK$3)</f>
        <v>0</v>
      </c>
      <c r="AL203" s="186">
        <f>SUMIFS(BKE!$F:$F,BKE!$C:$C,'nguyen vat lieu kho'!$A:$A,BKE!$B:$B,'nguyen vat lieu kho'!AL$3)</f>
        <v>0</v>
      </c>
      <c r="AM203" s="186">
        <f>SUMIFS(BKE!$F:$F,BKE!$C:$C,'nguyen vat lieu kho'!$A:$A,BKE!$B:$B,'nguyen vat lieu kho'!AM$3)</f>
        <v>0</v>
      </c>
      <c r="AN203" s="186">
        <f>SUMIFS(BKE!$F:$F,BKE!$C:$C,'nguyen vat lieu kho'!$A:$A,BKE!$B:$B,'nguyen vat lieu kho'!AN$3)</f>
        <v>0</v>
      </c>
      <c r="AO203" s="186">
        <f>SUMIFS(BKE!$F:$F,BKE!$C:$C,'nguyen vat lieu kho'!$A:$A,BKE!$B:$B,'nguyen vat lieu kho'!AO$3)</f>
        <v>0</v>
      </c>
      <c r="AP203" s="186">
        <f>SUMIFS(BKE!$F:$F,BKE!$C:$C,'nguyen vat lieu kho'!$A:$A,BKE!$B:$B,'nguyen vat lieu kho'!AP$3)</f>
        <v>0</v>
      </c>
      <c r="AQ203" s="186">
        <f>SUMIFS(BKE!$F:$F,BKE!$C:$C,'nguyen vat lieu kho'!$A:$A,BKE!$B:$B,'nguyen vat lieu kho'!AQ$3)</f>
        <v>0</v>
      </c>
    </row>
    <row r="204" spans="1:43" s="120" customFormat="1" ht="25.5" customHeight="1">
      <c r="A204" s="6" t="s">
        <v>266</v>
      </c>
      <c r="B204" s="136" t="s">
        <v>267</v>
      </c>
      <c r="C204" s="137" t="s">
        <v>29</v>
      </c>
      <c r="D204" s="125">
        <v>37999.800000000003</v>
      </c>
      <c r="E204" s="130">
        <v>2</v>
      </c>
      <c r="F204" s="126">
        <f t="shared" si="29"/>
        <v>75999.600000000006</v>
      </c>
      <c r="G204" s="127">
        <f t="shared" si="23"/>
        <v>0</v>
      </c>
      <c r="H204" s="128">
        <f t="shared" si="26"/>
        <v>0</v>
      </c>
      <c r="I204" s="253">
        <f t="shared" si="27"/>
        <v>1</v>
      </c>
      <c r="J204" s="129">
        <f t="shared" si="27"/>
        <v>37999.800000000003</v>
      </c>
      <c r="K204" s="130">
        <v>1</v>
      </c>
      <c r="L204" s="124">
        <f t="shared" si="28"/>
        <v>37999.800000000003</v>
      </c>
      <c r="M204" s="186">
        <f>SUMIFS(BKE!$F:$F,BKE!$C:$C,'nguyen vat lieu kho'!$A:$A,BKE!$B:$B,'nguyen vat lieu kho'!M$3)</f>
        <v>0</v>
      </c>
      <c r="N204" s="186">
        <f>SUMIFS(BKE!$F:$F,BKE!$C:$C,'nguyen vat lieu kho'!$A:$A,BKE!$B:$B,'nguyen vat lieu kho'!N$3)</f>
        <v>0</v>
      </c>
      <c r="O204" s="186">
        <f>SUMIFS(BKE!$F:$F,BKE!$C:$C,'nguyen vat lieu kho'!$A:$A,BKE!$B:$B,'nguyen vat lieu kho'!O$3)</f>
        <v>0</v>
      </c>
      <c r="P204" s="186">
        <f>SUMIFS(BKE!$F:$F,BKE!$C:$C,'nguyen vat lieu kho'!$A:$A,BKE!$B:$B,'nguyen vat lieu kho'!P$3)</f>
        <v>0</v>
      </c>
      <c r="Q204" s="186">
        <f>SUMIFS(BKE!$F:$F,BKE!$C:$C,'nguyen vat lieu kho'!$A:$A,BKE!$B:$B,'nguyen vat lieu kho'!Q$3)</f>
        <v>0</v>
      </c>
      <c r="R204" s="186">
        <f>SUMIFS(BKE!$F:$F,BKE!$C:$C,'nguyen vat lieu kho'!$A:$A,BKE!$B:$B,'nguyen vat lieu kho'!R$3)</f>
        <v>0</v>
      </c>
      <c r="S204" s="186">
        <f>SUMIFS(BKE!$F:$F,BKE!$C:$C,'nguyen vat lieu kho'!$A:$A,BKE!$B:$B,'nguyen vat lieu kho'!S$3)</f>
        <v>0</v>
      </c>
      <c r="T204" s="186">
        <f>SUMIFS(BKE!$F:$F,BKE!$C:$C,'nguyen vat lieu kho'!$A:$A,BKE!$B:$B,'nguyen vat lieu kho'!T$3)</f>
        <v>0</v>
      </c>
      <c r="U204" s="186">
        <f>SUMIFS(BKE!$F:$F,BKE!$C:$C,'nguyen vat lieu kho'!$A:$A,BKE!$B:$B,'nguyen vat lieu kho'!U$3)</f>
        <v>0</v>
      </c>
      <c r="V204" s="186">
        <f>SUMIFS(BKE!$F:$F,BKE!$C:$C,'nguyen vat lieu kho'!$A:$A,BKE!$B:$B,'nguyen vat lieu kho'!V$3)</f>
        <v>0</v>
      </c>
      <c r="W204" s="186">
        <f>SUMIFS(BKE!$F:$F,BKE!$C:$C,'nguyen vat lieu kho'!$A:$A,BKE!$B:$B,'nguyen vat lieu kho'!W$3)</f>
        <v>0</v>
      </c>
      <c r="X204" s="186">
        <f>SUMIFS(BKE!$F:$F,BKE!$C:$C,'nguyen vat lieu kho'!$A:$A,BKE!$B:$B,'nguyen vat lieu kho'!X$3)</f>
        <v>0</v>
      </c>
      <c r="Y204" s="186">
        <f>SUMIFS(BKE!$F:$F,BKE!$C:$C,'nguyen vat lieu kho'!$A:$A,BKE!$B:$B,'nguyen vat lieu kho'!Y$3)</f>
        <v>0</v>
      </c>
      <c r="Z204" s="186">
        <f>SUMIFS(BKE!$F:$F,BKE!$C:$C,'nguyen vat lieu kho'!$A:$A,BKE!$B:$B,'nguyen vat lieu kho'!Z$3)</f>
        <v>0</v>
      </c>
      <c r="AA204" s="186">
        <f>SUMIFS(BKE!$F:$F,BKE!$C:$C,'nguyen vat lieu kho'!$A:$A,BKE!$B:$B,'nguyen vat lieu kho'!AA$3)</f>
        <v>0</v>
      </c>
      <c r="AB204" s="186">
        <f>SUMIFS(BKE!$F:$F,BKE!$C:$C,'nguyen vat lieu kho'!$A:$A,BKE!$B:$B,'nguyen vat lieu kho'!AB$3)</f>
        <v>0</v>
      </c>
      <c r="AC204" s="186">
        <f>SUMIFS(BKE!$F:$F,BKE!$C:$C,'nguyen vat lieu kho'!$A:$A,BKE!$B:$B,'nguyen vat lieu kho'!AC$3)</f>
        <v>0</v>
      </c>
      <c r="AD204" s="186">
        <f>SUMIFS(BKE!$F:$F,BKE!$C:$C,'nguyen vat lieu kho'!$A:$A,BKE!$B:$B,'nguyen vat lieu kho'!AD$3)</f>
        <v>0</v>
      </c>
      <c r="AE204" s="186">
        <f>SUMIFS(BKE!$F:$F,BKE!$C:$C,'nguyen vat lieu kho'!$A:$A,BKE!$B:$B,'nguyen vat lieu kho'!AE$3)</f>
        <v>0</v>
      </c>
      <c r="AF204" s="186">
        <f>SUMIFS(BKE!$F:$F,BKE!$C:$C,'nguyen vat lieu kho'!$A:$A,BKE!$B:$B,'nguyen vat lieu kho'!AF$3)</f>
        <v>0</v>
      </c>
      <c r="AG204" s="186">
        <f>SUMIFS(BKE!$F:$F,BKE!$C:$C,'nguyen vat lieu kho'!$A:$A,BKE!$B:$B,'nguyen vat lieu kho'!AG$3)</f>
        <v>0</v>
      </c>
      <c r="AH204" s="186">
        <f>SUMIFS(BKE!$F:$F,BKE!$C:$C,'nguyen vat lieu kho'!$A:$A,BKE!$B:$B,'nguyen vat lieu kho'!AH$3)</f>
        <v>0</v>
      </c>
      <c r="AI204" s="186">
        <f>SUMIFS(BKE!$F:$F,BKE!$C:$C,'nguyen vat lieu kho'!$A:$A,BKE!$B:$B,'nguyen vat lieu kho'!AI$3)</f>
        <v>0</v>
      </c>
      <c r="AJ204" s="186">
        <f>SUMIFS(BKE!$F:$F,BKE!$C:$C,'nguyen vat lieu kho'!$A:$A,BKE!$B:$B,'nguyen vat lieu kho'!AJ$3)</f>
        <v>0</v>
      </c>
      <c r="AK204" s="186">
        <f>SUMIFS(BKE!$F:$F,BKE!$C:$C,'nguyen vat lieu kho'!$A:$A,BKE!$B:$B,'nguyen vat lieu kho'!AK$3)</f>
        <v>0</v>
      </c>
      <c r="AL204" s="186">
        <f>SUMIFS(BKE!$F:$F,BKE!$C:$C,'nguyen vat lieu kho'!$A:$A,BKE!$B:$B,'nguyen vat lieu kho'!AL$3)</f>
        <v>0</v>
      </c>
      <c r="AM204" s="186">
        <f>SUMIFS(BKE!$F:$F,BKE!$C:$C,'nguyen vat lieu kho'!$A:$A,BKE!$B:$B,'nguyen vat lieu kho'!AM$3)</f>
        <v>0</v>
      </c>
      <c r="AN204" s="186">
        <f>SUMIFS(BKE!$F:$F,BKE!$C:$C,'nguyen vat lieu kho'!$A:$A,BKE!$B:$B,'nguyen vat lieu kho'!AN$3)</f>
        <v>0</v>
      </c>
      <c r="AO204" s="186">
        <f>SUMIFS(BKE!$F:$F,BKE!$C:$C,'nguyen vat lieu kho'!$A:$A,BKE!$B:$B,'nguyen vat lieu kho'!AO$3)</f>
        <v>0</v>
      </c>
      <c r="AP204" s="186">
        <f>SUMIFS(BKE!$F:$F,BKE!$C:$C,'nguyen vat lieu kho'!$A:$A,BKE!$B:$B,'nguyen vat lieu kho'!AP$3)</f>
        <v>0</v>
      </c>
      <c r="AQ204" s="186">
        <f>SUMIFS(BKE!$F:$F,BKE!$C:$C,'nguyen vat lieu kho'!$A:$A,BKE!$B:$B,'nguyen vat lieu kho'!AQ$3)</f>
        <v>0</v>
      </c>
    </row>
    <row r="205" spans="1:43" s="120" customFormat="1" ht="25.5" customHeight="1">
      <c r="A205" s="6" t="s">
        <v>268</v>
      </c>
      <c r="B205" s="136" t="s">
        <v>269</v>
      </c>
      <c r="C205" s="137" t="s">
        <v>27</v>
      </c>
      <c r="D205" s="125">
        <v>4000</v>
      </c>
      <c r="E205" s="130">
        <v>100</v>
      </c>
      <c r="F205" s="126">
        <f t="shared" si="29"/>
        <v>400000</v>
      </c>
      <c r="G205" s="127">
        <f t="shared" ref="G205:G257" si="30">SUM(M205:AQ205)</f>
        <v>0</v>
      </c>
      <c r="H205" s="128">
        <f t="shared" si="26"/>
        <v>0</v>
      </c>
      <c r="I205" s="129">
        <f t="shared" si="27"/>
        <v>-128</v>
      </c>
      <c r="J205" s="129">
        <f t="shared" si="27"/>
        <v>-512000</v>
      </c>
      <c r="K205" s="130">
        <v>228</v>
      </c>
      <c r="L205" s="124">
        <f t="shared" si="28"/>
        <v>912000</v>
      </c>
      <c r="M205" s="186">
        <f>SUMIFS(BKE!$F:$F,BKE!$C:$C,'nguyen vat lieu kho'!$A:$A,BKE!$B:$B,'nguyen vat lieu kho'!M$3)</f>
        <v>0</v>
      </c>
      <c r="N205" s="186">
        <f>SUMIFS(BKE!$F:$F,BKE!$C:$C,'nguyen vat lieu kho'!$A:$A,BKE!$B:$B,'nguyen vat lieu kho'!N$3)</f>
        <v>0</v>
      </c>
      <c r="O205" s="186">
        <f>SUMIFS(BKE!$F:$F,BKE!$C:$C,'nguyen vat lieu kho'!$A:$A,BKE!$B:$B,'nguyen vat lieu kho'!O$3)</f>
        <v>0</v>
      </c>
      <c r="P205" s="186">
        <f>SUMIFS(BKE!$F:$F,BKE!$C:$C,'nguyen vat lieu kho'!$A:$A,BKE!$B:$B,'nguyen vat lieu kho'!P$3)</f>
        <v>0</v>
      </c>
      <c r="Q205" s="186">
        <f>SUMIFS(BKE!$F:$F,BKE!$C:$C,'nguyen vat lieu kho'!$A:$A,BKE!$B:$B,'nguyen vat lieu kho'!Q$3)</f>
        <v>0</v>
      </c>
      <c r="R205" s="186">
        <f>SUMIFS(BKE!$F:$F,BKE!$C:$C,'nguyen vat lieu kho'!$A:$A,BKE!$B:$B,'nguyen vat lieu kho'!R$3)</f>
        <v>0</v>
      </c>
      <c r="S205" s="186">
        <f>SUMIFS(BKE!$F:$F,BKE!$C:$C,'nguyen vat lieu kho'!$A:$A,BKE!$B:$B,'nguyen vat lieu kho'!S$3)</f>
        <v>0</v>
      </c>
      <c r="T205" s="186">
        <f>SUMIFS(BKE!$F:$F,BKE!$C:$C,'nguyen vat lieu kho'!$A:$A,BKE!$B:$B,'nguyen vat lieu kho'!T$3)</f>
        <v>0</v>
      </c>
      <c r="U205" s="186">
        <f>SUMIFS(BKE!$F:$F,BKE!$C:$C,'nguyen vat lieu kho'!$A:$A,BKE!$B:$B,'nguyen vat lieu kho'!U$3)</f>
        <v>0</v>
      </c>
      <c r="V205" s="186">
        <f>SUMIFS(BKE!$F:$F,BKE!$C:$C,'nguyen vat lieu kho'!$A:$A,BKE!$B:$B,'nguyen vat lieu kho'!V$3)</f>
        <v>0</v>
      </c>
      <c r="W205" s="186">
        <f>SUMIFS(BKE!$F:$F,BKE!$C:$C,'nguyen vat lieu kho'!$A:$A,BKE!$B:$B,'nguyen vat lieu kho'!W$3)</f>
        <v>0</v>
      </c>
      <c r="X205" s="186">
        <f>SUMIFS(BKE!$F:$F,BKE!$C:$C,'nguyen vat lieu kho'!$A:$A,BKE!$B:$B,'nguyen vat lieu kho'!X$3)</f>
        <v>0</v>
      </c>
      <c r="Y205" s="186">
        <f>SUMIFS(BKE!$F:$F,BKE!$C:$C,'nguyen vat lieu kho'!$A:$A,BKE!$B:$B,'nguyen vat lieu kho'!Y$3)</f>
        <v>0</v>
      </c>
      <c r="Z205" s="186">
        <f>SUMIFS(BKE!$F:$F,BKE!$C:$C,'nguyen vat lieu kho'!$A:$A,BKE!$B:$B,'nguyen vat lieu kho'!Z$3)</f>
        <v>0</v>
      </c>
      <c r="AA205" s="186">
        <f>SUMIFS(BKE!$F:$F,BKE!$C:$C,'nguyen vat lieu kho'!$A:$A,BKE!$B:$B,'nguyen vat lieu kho'!AA$3)</f>
        <v>0</v>
      </c>
      <c r="AB205" s="186">
        <f>SUMIFS(BKE!$F:$F,BKE!$C:$C,'nguyen vat lieu kho'!$A:$A,BKE!$B:$B,'nguyen vat lieu kho'!AB$3)</f>
        <v>0</v>
      </c>
      <c r="AC205" s="186">
        <f>SUMIFS(BKE!$F:$F,BKE!$C:$C,'nguyen vat lieu kho'!$A:$A,BKE!$B:$B,'nguyen vat lieu kho'!AC$3)</f>
        <v>0</v>
      </c>
      <c r="AD205" s="186">
        <f>SUMIFS(BKE!$F:$F,BKE!$C:$C,'nguyen vat lieu kho'!$A:$A,BKE!$B:$B,'nguyen vat lieu kho'!AD$3)</f>
        <v>0</v>
      </c>
      <c r="AE205" s="186">
        <f>SUMIFS(BKE!$F:$F,BKE!$C:$C,'nguyen vat lieu kho'!$A:$A,BKE!$B:$B,'nguyen vat lieu kho'!AE$3)</f>
        <v>0</v>
      </c>
      <c r="AF205" s="186">
        <f>SUMIFS(BKE!$F:$F,BKE!$C:$C,'nguyen vat lieu kho'!$A:$A,BKE!$B:$B,'nguyen vat lieu kho'!AF$3)</f>
        <v>0</v>
      </c>
      <c r="AG205" s="186">
        <f>SUMIFS(BKE!$F:$F,BKE!$C:$C,'nguyen vat lieu kho'!$A:$A,BKE!$B:$B,'nguyen vat lieu kho'!AG$3)</f>
        <v>0</v>
      </c>
      <c r="AH205" s="186">
        <f>SUMIFS(BKE!$F:$F,BKE!$C:$C,'nguyen vat lieu kho'!$A:$A,BKE!$B:$B,'nguyen vat lieu kho'!AH$3)</f>
        <v>0</v>
      </c>
      <c r="AI205" s="186">
        <f>SUMIFS(BKE!$F:$F,BKE!$C:$C,'nguyen vat lieu kho'!$A:$A,BKE!$B:$B,'nguyen vat lieu kho'!AI$3)</f>
        <v>0</v>
      </c>
      <c r="AJ205" s="186">
        <f>SUMIFS(BKE!$F:$F,BKE!$C:$C,'nguyen vat lieu kho'!$A:$A,BKE!$B:$B,'nguyen vat lieu kho'!AJ$3)</f>
        <v>0</v>
      </c>
      <c r="AK205" s="186">
        <f>SUMIFS(BKE!$F:$F,BKE!$C:$C,'nguyen vat lieu kho'!$A:$A,BKE!$B:$B,'nguyen vat lieu kho'!AK$3)</f>
        <v>0</v>
      </c>
      <c r="AL205" s="186">
        <f>SUMIFS(BKE!$F:$F,BKE!$C:$C,'nguyen vat lieu kho'!$A:$A,BKE!$B:$B,'nguyen vat lieu kho'!AL$3)</f>
        <v>0</v>
      </c>
      <c r="AM205" s="186">
        <f>SUMIFS(BKE!$F:$F,BKE!$C:$C,'nguyen vat lieu kho'!$A:$A,BKE!$B:$B,'nguyen vat lieu kho'!AM$3)</f>
        <v>0</v>
      </c>
      <c r="AN205" s="186">
        <f>SUMIFS(BKE!$F:$F,BKE!$C:$C,'nguyen vat lieu kho'!$A:$A,BKE!$B:$B,'nguyen vat lieu kho'!AN$3)</f>
        <v>0</v>
      </c>
      <c r="AO205" s="186">
        <f>SUMIFS(BKE!$F:$F,BKE!$C:$C,'nguyen vat lieu kho'!$A:$A,BKE!$B:$B,'nguyen vat lieu kho'!AO$3)</f>
        <v>0</v>
      </c>
      <c r="AP205" s="186">
        <f>SUMIFS(BKE!$F:$F,BKE!$C:$C,'nguyen vat lieu kho'!$A:$A,BKE!$B:$B,'nguyen vat lieu kho'!AP$3)</f>
        <v>0</v>
      </c>
      <c r="AQ205" s="186">
        <f>SUMIFS(BKE!$F:$F,BKE!$C:$C,'nguyen vat lieu kho'!$A:$A,BKE!$B:$B,'nguyen vat lieu kho'!AQ$3)</f>
        <v>0</v>
      </c>
    </row>
    <row r="206" spans="1:43" s="120" customFormat="1" ht="25.5" customHeight="1">
      <c r="A206" s="9" t="s">
        <v>835</v>
      </c>
      <c r="B206" s="9" t="s">
        <v>390</v>
      </c>
      <c r="C206" s="9" t="s">
        <v>27</v>
      </c>
      <c r="D206" s="125">
        <f>VLOOKUP(A206,BKE!C629:H1020,5,0)</f>
        <v>9000</v>
      </c>
      <c r="E206" s="130">
        <v>24</v>
      </c>
      <c r="F206" s="126">
        <f t="shared" si="29"/>
        <v>216000</v>
      </c>
      <c r="G206" s="127">
        <f t="shared" si="30"/>
        <v>70</v>
      </c>
      <c r="H206" s="128">
        <f t="shared" si="26"/>
        <v>630000</v>
      </c>
      <c r="I206" s="129">
        <f t="shared" si="27"/>
        <v>45</v>
      </c>
      <c r="J206" s="129">
        <f t="shared" si="27"/>
        <v>405000</v>
      </c>
      <c r="K206" s="130">
        <v>49</v>
      </c>
      <c r="L206" s="124">
        <f t="shared" si="28"/>
        <v>441000</v>
      </c>
      <c r="M206" s="186">
        <f>SUMIFS(BKE!$F:$F,BKE!$C:$C,'nguyen vat lieu kho'!$A:$A,BKE!$B:$B,'nguyen vat lieu kho'!M$3)</f>
        <v>20</v>
      </c>
      <c r="N206" s="186">
        <f>SUMIFS(BKE!$F:$F,BKE!$C:$C,'nguyen vat lieu kho'!$A:$A,BKE!$B:$B,'nguyen vat lieu kho'!N$3)</f>
        <v>0</v>
      </c>
      <c r="O206" s="186">
        <f>SUMIFS(BKE!$F:$F,BKE!$C:$C,'nguyen vat lieu kho'!$A:$A,BKE!$B:$B,'nguyen vat lieu kho'!O$3)</f>
        <v>0</v>
      </c>
      <c r="P206" s="186">
        <f>SUMIFS(BKE!$F:$F,BKE!$C:$C,'nguyen vat lieu kho'!$A:$A,BKE!$B:$B,'nguyen vat lieu kho'!P$3)</f>
        <v>0</v>
      </c>
      <c r="Q206" s="186">
        <f>SUMIFS(BKE!$F:$F,BKE!$C:$C,'nguyen vat lieu kho'!$A:$A,BKE!$B:$B,'nguyen vat lieu kho'!Q$3)</f>
        <v>0</v>
      </c>
      <c r="R206" s="186">
        <f>SUMIFS(BKE!$F:$F,BKE!$C:$C,'nguyen vat lieu kho'!$A:$A,BKE!$B:$B,'nguyen vat lieu kho'!R$3)</f>
        <v>0</v>
      </c>
      <c r="S206" s="186">
        <f>SUMIFS(BKE!$F:$F,BKE!$C:$C,'nguyen vat lieu kho'!$A:$A,BKE!$B:$B,'nguyen vat lieu kho'!S$3)</f>
        <v>0</v>
      </c>
      <c r="T206" s="186">
        <f>SUMIFS(BKE!$F:$F,BKE!$C:$C,'nguyen vat lieu kho'!$A:$A,BKE!$B:$B,'nguyen vat lieu kho'!T$3)</f>
        <v>0</v>
      </c>
      <c r="U206" s="186">
        <f>SUMIFS(BKE!$F:$F,BKE!$C:$C,'nguyen vat lieu kho'!$A:$A,BKE!$B:$B,'nguyen vat lieu kho'!U$3)</f>
        <v>0</v>
      </c>
      <c r="V206" s="186">
        <f>SUMIFS(BKE!$F:$F,BKE!$C:$C,'nguyen vat lieu kho'!$A:$A,BKE!$B:$B,'nguyen vat lieu kho'!V$3)</f>
        <v>0</v>
      </c>
      <c r="W206" s="186">
        <f>SUMIFS(BKE!$F:$F,BKE!$C:$C,'nguyen vat lieu kho'!$A:$A,BKE!$B:$B,'nguyen vat lieu kho'!W$3)</f>
        <v>0</v>
      </c>
      <c r="X206" s="186">
        <f>SUMIFS(BKE!$F:$F,BKE!$C:$C,'nguyen vat lieu kho'!$A:$A,BKE!$B:$B,'nguyen vat lieu kho'!X$3)</f>
        <v>0</v>
      </c>
      <c r="Y206" s="186">
        <f>SUMIFS(BKE!$F:$F,BKE!$C:$C,'nguyen vat lieu kho'!$A:$A,BKE!$B:$B,'nguyen vat lieu kho'!Y$3)</f>
        <v>0</v>
      </c>
      <c r="Z206" s="186">
        <f>SUMIFS(BKE!$F:$F,BKE!$C:$C,'nguyen vat lieu kho'!$A:$A,BKE!$B:$B,'nguyen vat lieu kho'!Z$3)</f>
        <v>0</v>
      </c>
      <c r="AA206" s="186">
        <f>SUMIFS(BKE!$F:$F,BKE!$C:$C,'nguyen vat lieu kho'!$A:$A,BKE!$B:$B,'nguyen vat lieu kho'!AA$3)</f>
        <v>50</v>
      </c>
      <c r="AB206" s="186">
        <f>SUMIFS(BKE!$F:$F,BKE!$C:$C,'nguyen vat lieu kho'!$A:$A,BKE!$B:$B,'nguyen vat lieu kho'!AB$3)</f>
        <v>0</v>
      </c>
      <c r="AC206" s="186">
        <f>SUMIFS(BKE!$F:$F,BKE!$C:$C,'nguyen vat lieu kho'!$A:$A,BKE!$B:$B,'nguyen vat lieu kho'!AC$3)</f>
        <v>0</v>
      </c>
      <c r="AD206" s="186">
        <f>SUMIFS(BKE!$F:$F,BKE!$C:$C,'nguyen vat lieu kho'!$A:$A,BKE!$B:$B,'nguyen vat lieu kho'!AD$3)</f>
        <v>0</v>
      </c>
      <c r="AE206" s="186">
        <f>SUMIFS(BKE!$F:$F,BKE!$C:$C,'nguyen vat lieu kho'!$A:$A,BKE!$B:$B,'nguyen vat lieu kho'!AE$3)</f>
        <v>0</v>
      </c>
      <c r="AF206" s="186">
        <f>SUMIFS(BKE!$F:$F,BKE!$C:$C,'nguyen vat lieu kho'!$A:$A,BKE!$B:$B,'nguyen vat lieu kho'!AF$3)</f>
        <v>0</v>
      </c>
      <c r="AG206" s="186">
        <f>SUMIFS(BKE!$F:$F,BKE!$C:$C,'nguyen vat lieu kho'!$A:$A,BKE!$B:$B,'nguyen vat lieu kho'!AG$3)</f>
        <v>0</v>
      </c>
      <c r="AH206" s="186">
        <f>SUMIFS(BKE!$F:$F,BKE!$C:$C,'nguyen vat lieu kho'!$A:$A,BKE!$B:$B,'nguyen vat lieu kho'!AH$3)</f>
        <v>0</v>
      </c>
      <c r="AI206" s="186">
        <f>SUMIFS(BKE!$F:$F,BKE!$C:$C,'nguyen vat lieu kho'!$A:$A,BKE!$B:$B,'nguyen vat lieu kho'!AI$3)</f>
        <v>0</v>
      </c>
      <c r="AJ206" s="186">
        <f>SUMIFS(BKE!$F:$F,BKE!$C:$C,'nguyen vat lieu kho'!$A:$A,BKE!$B:$B,'nguyen vat lieu kho'!AJ$3)</f>
        <v>0</v>
      </c>
      <c r="AK206" s="186">
        <f>SUMIFS(BKE!$F:$F,BKE!$C:$C,'nguyen vat lieu kho'!$A:$A,BKE!$B:$B,'nguyen vat lieu kho'!AK$3)</f>
        <v>0</v>
      </c>
      <c r="AL206" s="186">
        <f>SUMIFS(BKE!$F:$F,BKE!$C:$C,'nguyen vat lieu kho'!$A:$A,BKE!$B:$B,'nguyen vat lieu kho'!AL$3)</f>
        <v>0</v>
      </c>
      <c r="AM206" s="186">
        <f>SUMIFS(BKE!$F:$F,BKE!$C:$C,'nguyen vat lieu kho'!$A:$A,BKE!$B:$B,'nguyen vat lieu kho'!AM$3)</f>
        <v>0</v>
      </c>
      <c r="AN206" s="186">
        <f>SUMIFS(BKE!$F:$F,BKE!$C:$C,'nguyen vat lieu kho'!$A:$A,BKE!$B:$B,'nguyen vat lieu kho'!AN$3)</f>
        <v>0</v>
      </c>
      <c r="AO206" s="186">
        <f>SUMIFS(BKE!$F:$F,BKE!$C:$C,'nguyen vat lieu kho'!$A:$A,BKE!$B:$B,'nguyen vat lieu kho'!AO$3)</f>
        <v>0</v>
      </c>
      <c r="AP206" s="186">
        <f>SUMIFS(BKE!$F:$F,BKE!$C:$C,'nguyen vat lieu kho'!$A:$A,BKE!$B:$B,'nguyen vat lieu kho'!AP$3)</f>
        <v>0</v>
      </c>
      <c r="AQ206" s="186">
        <f>SUMIFS(BKE!$F:$F,BKE!$C:$C,'nguyen vat lieu kho'!$A:$A,BKE!$B:$B,'nguyen vat lieu kho'!AQ$3)</f>
        <v>0</v>
      </c>
    </row>
    <row r="207" spans="1:43" s="120" customFormat="1" ht="25.5" customHeight="1">
      <c r="A207" s="9" t="s">
        <v>347</v>
      </c>
      <c r="B207" s="9" t="s">
        <v>348</v>
      </c>
      <c r="C207" s="9" t="s">
        <v>31</v>
      </c>
      <c r="D207" s="125"/>
      <c r="E207" s="130">
        <v>0</v>
      </c>
      <c r="F207" s="126">
        <f t="shared" si="29"/>
        <v>0</v>
      </c>
      <c r="G207" s="127">
        <f t="shared" si="30"/>
        <v>0</v>
      </c>
      <c r="H207" s="128">
        <f t="shared" si="26"/>
        <v>0</v>
      </c>
      <c r="I207" s="129">
        <f t="shared" si="27"/>
        <v>0</v>
      </c>
      <c r="J207" s="129">
        <f t="shared" si="27"/>
        <v>0</v>
      </c>
      <c r="K207" s="130"/>
      <c r="L207" s="124">
        <f t="shared" si="28"/>
        <v>0</v>
      </c>
      <c r="M207" s="186">
        <f>SUMIFS(BKE!$F:$F,BKE!$C:$C,'nguyen vat lieu kho'!$A:$A,BKE!$B:$B,'nguyen vat lieu kho'!M$3)</f>
        <v>0</v>
      </c>
      <c r="N207" s="186">
        <f>SUMIFS(BKE!$F:$F,BKE!$C:$C,'nguyen vat lieu kho'!$A:$A,BKE!$B:$B,'nguyen vat lieu kho'!N$3)</f>
        <v>0</v>
      </c>
      <c r="O207" s="186">
        <f>SUMIFS(BKE!$F:$F,BKE!$C:$C,'nguyen vat lieu kho'!$A:$A,BKE!$B:$B,'nguyen vat lieu kho'!O$3)</f>
        <v>0</v>
      </c>
      <c r="P207" s="186">
        <f>SUMIFS(BKE!$F:$F,BKE!$C:$C,'nguyen vat lieu kho'!$A:$A,BKE!$B:$B,'nguyen vat lieu kho'!P$3)</f>
        <v>0</v>
      </c>
      <c r="Q207" s="186">
        <f>SUMIFS(BKE!$F:$F,BKE!$C:$C,'nguyen vat lieu kho'!$A:$A,BKE!$B:$B,'nguyen vat lieu kho'!Q$3)</f>
        <v>0</v>
      </c>
      <c r="R207" s="186">
        <f>SUMIFS(BKE!$F:$F,BKE!$C:$C,'nguyen vat lieu kho'!$A:$A,BKE!$B:$B,'nguyen vat lieu kho'!R$3)</f>
        <v>0</v>
      </c>
      <c r="S207" s="186">
        <f>SUMIFS(BKE!$F:$F,BKE!$C:$C,'nguyen vat lieu kho'!$A:$A,BKE!$B:$B,'nguyen vat lieu kho'!S$3)</f>
        <v>0</v>
      </c>
      <c r="T207" s="186">
        <f>SUMIFS(BKE!$F:$F,BKE!$C:$C,'nguyen vat lieu kho'!$A:$A,BKE!$B:$B,'nguyen vat lieu kho'!T$3)</f>
        <v>0</v>
      </c>
      <c r="U207" s="186">
        <f>SUMIFS(BKE!$F:$F,BKE!$C:$C,'nguyen vat lieu kho'!$A:$A,BKE!$B:$B,'nguyen vat lieu kho'!U$3)</f>
        <v>0</v>
      </c>
      <c r="V207" s="186">
        <f>SUMIFS(BKE!$F:$F,BKE!$C:$C,'nguyen vat lieu kho'!$A:$A,BKE!$B:$B,'nguyen vat lieu kho'!V$3)</f>
        <v>0</v>
      </c>
      <c r="W207" s="186">
        <f>SUMIFS(BKE!$F:$F,BKE!$C:$C,'nguyen vat lieu kho'!$A:$A,BKE!$B:$B,'nguyen vat lieu kho'!W$3)</f>
        <v>0</v>
      </c>
      <c r="X207" s="186">
        <f>SUMIFS(BKE!$F:$F,BKE!$C:$C,'nguyen vat lieu kho'!$A:$A,BKE!$B:$B,'nguyen vat lieu kho'!X$3)</f>
        <v>0</v>
      </c>
      <c r="Y207" s="186">
        <f>SUMIFS(BKE!$F:$F,BKE!$C:$C,'nguyen vat lieu kho'!$A:$A,BKE!$B:$B,'nguyen vat lieu kho'!Y$3)</f>
        <v>0</v>
      </c>
      <c r="Z207" s="186">
        <f>SUMIFS(BKE!$F:$F,BKE!$C:$C,'nguyen vat lieu kho'!$A:$A,BKE!$B:$B,'nguyen vat lieu kho'!Z$3)</f>
        <v>0</v>
      </c>
      <c r="AA207" s="186">
        <f>SUMIFS(BKE!$F:$F,BKE!$C:$C,'nguyen vat lieu kho'!$A:$A,BKE!$B:$B,'nguyen vat lieu kho'!AA$3)</f>
        <v>0</v>
      </c>
      <c r="AB207" s="186">
        <f>SUMIFS(BKE!$F:$F,BKE!$C:$C,'nguyen vat lieu kho'!$A:$A,BKE!$B:$B,'nguyen vat lieu kho'!AB$3)</f>
        <v>0</v>
      </c>
      <c r="AC207" s="186">
        <f>SUMIFS(BKE!$F:$F,BKE!$C:$C,'nguyen vat lieu kho'!$A:$A,BKE!$B:$B,'nguyen vat lieu kho'!AC$3)</f>
        <v>0</v>
      </c>
      <c r="AD207" s="186">
        <f>SUMIFS(BKE!$F:$F,BKE!$C:$C,'nguyen vat lieu kho'!$A:$A,BKE!$B:$B,'nguyen vat lieu kho'!AD$3)</f>
        <v>0</v>
      </c>
      <c r="AE207" s="186">
        <f>SUMIFS(BKE!$F:$F,BKE!$C:$C,'nguyen vat lieu kho'!$A:$A,BKE!$B:$B,'nguyen vat lieu kho'!AE$3)</f>
        <v>0</v>
      </c>
      <c r="AF207" s="186">
        <f>SUMIFS(BKE!$F:$F,BKE!$C:$C,'nguyen vat lieu kho'!$A:$A,BKE!$B:$B,'nguyen vat lieu kho'!AF$3)</f>
        <v>0</v>
      </c>
      <c r="AG207" s="186">
        <f>SUMIFS(BKE!$F:$F,BKE!$C:$C,'nguyen vat lieu kho'!$A:$A,BKE!$B:$B,'nguyen vat lieu kho'!AG$3)</f>
        <v>0</v>
      </c>
      <c r="AH207" s="186">
        <f>SUMIFS(BKE!$F:$F,BKE!$C:$C,'nguyen vat lieu kho'!$A:$A,BKE!$B:$B,'nguyen vat lieu kho'!AH$3)</f>
        <v>0</v>
      </c>
      <c r="AI207" s="186">
        <f>SUMIFS(BKE!$F:$F,BKE!$C:$C,'nguyen vat lieu kho'!$A:$A,BKE!$B:$B,'nguyen vat lieu kho'!AI$3)</f>
        <v>0</v>
      </c>
      <c r="AJ207" s="186">
        <f>SUMIFS(BKE!$F:$F,BKE!$C:$C,'nguyen vat lieu kho'!$A:$A,BKE!$B:$B,'nguyen vat lieu kho'!AJ$3)</f>
        <v>0</v>
      </c>
      <c r="AK207" s="186">
        <f>SUMIFS(BKE!$F:$F,BKE!$C:$C,'nguyen vat lieu kho'!$A:$A,BKE!$B:$B,'nguyen vat lieu kho'!AK$3)</f>
        <v>0</v>
      </c>
      <c r="AL207" s="186">
        <f>SUMIFS(BKE!$F:$F,BKE!$C:$C,'nguyen vat lieu kho'!$A:$A,BKE!$B:$B,'nguyen vat lieu kho'!AL$3)</f>
        <v>0</v>
      </c>
      <c r="AM207" s="186">
        <f>SUMIFS(BKE!$F:$F,BKE!$C:$C,'nguyen vat lieu kho'!$A:$A,BKE!$B:$B,'nguyen vat lieu kho'!AM$3)</f>
        <v>0</v>
      </c>
      <c r="AN207" s="186">
        <f>SUMIFS(BKE!$F:$F,BKE!$C:$C,'nguyen vat lieu kho'!$A:$A,BKE!$B:$B,'nguyen vat lieu kho'!AN$3)</f>
        <v>0</v>
      </c>
      <c r="AO207" s="186">
        <f>SUMIFS(BKE!$F:$F,BKE!$C:$C,'nguyen vat lieu kho'!$A:$A,BKE!$B:$B,'nguyen vat lieu kho'!AO$3)</f>
        <v>0</v>
      </c>
      <c r="AP207" s="186">
        <f>SUMIFS(BKE!$F:$F,BKE!$C:$C,'nguyen vat lieu kho'!$A:$A,BKE!$B:$B,'nguyen vat lieu kho'!AP$3)</f>
        <v>0</v>
      </c>
      <c r="AQ207" s="186">
        <f>SUMIFS(BKE!$F:$F,BKE!$C:$C,'nguyen vat lieu kho'!$A:$A,BKE!$B:$B,'nguyen vat lieu kho'!AQ$3)</f>
        <v>0</v>
      </c>
    </row>
    <row r="208" spans="1:43" s="120" customFormat="1" ht="25.5" customHeight="1">
      <c r="A208" s="9" t="s">
        <v>582</v>
      </c>
      <c r="B208" s="136" t="s">
        <v>586</v>
      </c>
      <c r="C208" s="137" t="s">
        <v>8</v>
      </c>
      <c r="D208" s="125"/>
      <c r="E208" s="130">
        <v>0</v>
      </c>
      <c r="F208" s="126">
        <f t="shared" si="29"/>
        <v>0</v>
      </c>
      <c r="G208" s="127">
        <f t="shared" si="30"/>
        <v>0</v>
      </c>
      <c r="H208" s="128">
        <f t="shared" si="26"/>
        <v>0</v>
      </c>
      <c r="I208" s="129">
        <f t="shared" si="27"/>
        <v>0</v>
      </c>
      <c r="J208" s="129">
        <f t="shared" si="27"/>
        <v>0</v>
      </c>
      <c r="K208" s="130"/>
      <c r="L208" s="124">
        <f t="shared" si="28"/>
        <v>0</v>
      </c>
      <c r="M208" s="186">
        <f>SUMIFS(BKE!$F:$F,BKE!$C:$C,'nguyen vat lieu kho'!$A:$A,BKE!$B:$B,'nguyen vat lieu kho'!M$3)</f>
        <v>0</v>
      </c>
      <c r="N208" s="186">
        <f>SUMIFS(BKE!$F:$F,BKE!$C:$C,'nguyen vat lieu kho'!$A:$A,BKE!$B:$B,'nguyen vat lieu kho'!N$3)</f>
        <v>0</v>
      </c>
      <c r="O208" s="186">
        <f>SUMIFS(BKE!$F:$F,BKE!$C:$C,'nguyen vat lieu kho'!$A:$A,BKE!$B:$B,'nguyen vat lieu kho'!O$3)</f>
        <v>0</v>
      </c>
      <c r="P208" s="186">
        <f>SUMIFS(BKE!$F:$F,BKE!$C:$C,'nguyen vat lieu kho'!$A:$A,BKE!$B:$B,'nguyen vat lieu kho'!P$3)</f>
        <v>0</v>
      </c>
      <c r="Q208" s="186">
        <f>SUMIFS(BKE!$F:$F,BKE!$C:$C,'nguyen vat lieu kho'!$A:$A,BKE!$B:$B,'nguyen vat lieu kho'!Q$3)</f>
        <v>0</v>
      </c>
      <c r="R208" s="186">
        <f>SUMIFS(BKE!$F:$F,BKE!$C:$C,'nguyen vat lieu kho'!$A:$A,BKE!$B:$B,'nguyen vat lieu kho'!R$3)</f>
        <v>0</v>
      </c>
      <c r="S208" s="186">
        <f>SUMIFS(BKE!$F:$F,BKE!$C:$C,'nguyen vat lieu kho'!$A:$A,BKE!$B:$B,'nguyen vat lieu kho'!S$3)</f>
        <v>0</v>
      </c>
      <c r="T208" s="186">
        <f>SUMIFS(BKE!$F:$F,BKE!$C:$C,'nguyen vat lieu kho'!$A:$A,BKE!$B:$B,'nguyen vat lieu kho'!T$3)</f>
        <v>0</v>
      </c>
      <c r="U208" s="186">
        <f>SUMIFS(BKE!$F:$F,BKE!$C:$C,'nguyen vat lieu kho'!$A:$A,BKE!$B:$B,'nguyen vat lieu kho'!U$3)</f>
        <v>0</v>
      </c>
      <c r="V208" s="186">
        <f>SUMIFS(BKE!$F:$F,BKE!$C:$C,'nguyen vat lieu kho'!$A:$A,BKE!$B:$B,'nguyen vat lieu kho'!V$3)</f>
        <v>0</v>
      </c>
      <c r="W208" s="186">
        <f>SUMIFS(BKE!$F:$F,BKE!$C:$C,'nguyen vat lieu kho'!$A:$A,BKE!$B:$B,'nguyen vat lieu kho'!W$3)</f>
        <v>0</v>
      </c>
      <c r="X208" s="186">
        <f>SUMIFS(BKE!$F:$F,BKE!$C:$C,'nguyen vat lieu kho'!$A:$A,BKE!$B:$B,'nguyen vat lieu kho'!X$3)</f>
        <v>0</v>
      </c>
      <c r="Y208" s="186">
        <f>SUMIFS(BKE!$F:$F,BKE!$C:$C,'nguyen vat lieu kho'!$A:$A,BKE!$B:$B,'nguyen vat lieu kho'!Y$3)</f>
        <v>0</v>
      </c>
      <c r="Z208" s="186">
        <f>SUMIFS(BKE!$F:$F,BKE!$C:$C,'nguyen vat lieu kho'!$A:$A,BKE!$B:$B,'nguyen vat lieu kho'!Z$3)</f>
        <v>0</v>
      </c>
      <c r="AA208" s="186">
        <f>SUMIFS(BKE!$F:$F,BKE!$C:$C,'nguyen vat lieu kho'!$A:$A,BKE!$B:$B,'nguyen vat lieu kho'!AA$3)</f>
        <v>0</v>
      </c>
      <c r="AB208" s="186">
        <f>SUMIFS(BKE!$F:$F,BKE!$C:$C,'nguyen vat lieu kho'!$A:$A,BKE!$B:$B,'nguyen vat lieu kho'!AB$3)</f>
        <v>0</v>
      </c>
      <c r="AC208" s="186">
        <f>SUMIFS(BKE!$F:$F,BKE!$C:$C,'nguyen vat lieu kho'!$A:$A,BKE!$B:$B,'nguyen vat lieu kho'!AC$3)</f>
        <v>0</v>
      </c>
      <c r="AD208" s="186">
        <f>SUMIFS(BKE!$F:$F,BKE!$C:$C,'nguyen vat lieu kho'!$A:$A,BKE!$B:$B,'nguyen vat lieu kho'!AD$3)</f>
        <v>0</v>
      </c>
      <c r="AE208" s="186">
        <f>SUMIFS(BKE!$F:$F,BKE!$C:$C,'nguyen vat lieu kho'!$A:$A,BKE!$B:$B,'nguyen vat lieu kho'!AE$3)</f>
        <v>0</v>
      </c>
      <c r="AF208" s="186">
        <f>SUMIFS(BKE!$F:$F,BKE!$C:$C,'nguyen vat lieu kho'!$A:$A,BKE!$B:$B,'nguyen vat lieu kho'!AF$3)</f>
        <v>0</v>
      </c>
      <c r="AG208" s="186">
        <f>SUMIFS(BKE!$F:$F,BKE!$C:$C,'nguyen vat lieu kho'!$A:$A,BKE!$B:$B,'nguyen vat lieu kho'!AG$3)</f>
        <v>0</v>
      </c>
      <c r="AH208" s="186">
        <f>SUMIFS(BKE!$F:$F,BKE!$C:$C,'nguyen vat lieu kho'!$A:$A,BKE!$B:$B,'nguyen vat lieu kho'!AH$3)</f>
        <v>0</v>
      </c>
      <c r="AI208" s="186">
        <f>SUMIFS(BKE!$F:$F,BKE!$C:$C,'nguyen vat lieu kho'!$A:$A,BKE!$B:$B,'nguyen vat lieu kho'!AI$3)</f>
        <v>0</v>
      </c>
      <c r="AJ208" s="186">
        <f>SUMIFS(BKE!$F:$F,BKE!$C:$C,'nguyen vat lieu kho'!$A:$A,BKE!$B:$B,'nguyen vat lieu kho'!AJ$3)</f>
        <v>0</v>
      </c>
      <c r="AK208" s="186">
        <f>SUMIFS(BKE!$F:$F,BKE!$C:$C,'nguyen vat lieu kho'!$A:$A,BKE!$B:$B,'nguyen vat lieu kho'!AK$3)</f>
        <v>0</v>
      </c>
      <c r="AL208" s="186">
        <f>SUMIFS(BKE!$F:$F,BKE!$C:$C,'nguyen vat lieu kho'!$A:$A,BKE!$B:$B,'nguyen vat lieu kho'!AL$3)</f>
        <v>0</v>
      </c>
      <c r="AM208" s="186">
        <f>SUMIFS(BKE!$F:$F,BKE!$C:$C,'nguyen vat lieu kho'!$A:$A,BKE!$B:$B,'nguyen vat lieu kho'!AM$3)</f>
        <v>0</v>
      </c>
      <c r="AN208" s="186">
        <f>SUMIFS(BKE!$F:$F,BKE!$C:$C,'nguyen vat lieu kho'!$A:$A,BKE!$B:$B,'nguyen vat lieu kho'!AN$3)</f>
        <v>0</v>
      </c>
      <c r="AO208" s="186">
        <f>SUMIFS(BKE!$F:$F,BKE!$C:$C,'nguyen vat lieu kho'!$A:$A,BKE!$B:$B,'nguyen vat lieu kho'!AO$3)</f>
        <v>0</v>
      </c>
      <c r="AP208" s="186">
        <f>SUMIFS(BKE!$F:$F,BKE!$C:$C,'nguyen vat lieu kho'!$A:$A,BKE!$B:$B,'nguyen vat lieu kho'!AP$3)</f>
        <v>0</v>
      </c>
      <c r="AQ208" s="186">
        <f>SUMIFS(BKE!$F:$F,BKE!$C:$C,'nguyen vat lieu kho'!$A:$A,BKE!$B:$B,'nguyen vat lieu kho'!AQ$3)</f>
        <v>0</v>
      </c>
    </row>
    <row r="209" spans="1:43" s="120" customFormat="1" ht="25.5" customHeight="1">
      <c r="A209" s="9" t="s">
        <v>583</v>
      </c>
      <c r="B209" s="136" t="s">
        <v>587</v>
      </c>
      <c r="C209" s="9" t="s">
        <v>8</v>
      </c>
      <c r="D209" s="125"/>
      <c r="E209" s="130">
        <v>0</v>
      </c>
      <c r="F209" s="126">
        <f t="shared" si="29"/>
        <v>0</v>
      </c>
      <c r="G209" s="127">
        <f t="shared" si="30"/>
        <v>0</v>
      </c>
      <c r="H209" s="128">
        <f t="shared" si="26"/>
        <v>0</v>
      </c>
      <c r="I209" s="129">
        <f t="shared" si="27"/>
        <v>0</v>
      </c>
      <c r="J209" s="129">
        <f t="shared" si="27"/>
        <v>0</v>
      </c>
      <c r="K209" s="130"/>
      <c r="L209" s="124">
        <f t="shared" si="28"/>
        <v>0</v>
      </c>
      <c r="M209" s="186">
        <f>SUMIFS(BKE!$F:$F,BKE!$C:$C,'nguyen vat lieu kho'!$A:$A,BKE!$B:$B,'nguyen vat lieu kho'!M$3)</f>
        <v>0</v>
      </c>
      <c r="N209" s="186">
        <f>SUMIFS(BKE!$F:$F,BKE!$C:$C,'nguyen vat lieu kho'!$A:$A,BKE!$B:$B,'nguyen vat lieu kho'!N$3)</f>
        <v>0</v>
      </c>
      <c r="O209" s="186">
        <f>SUMIFS(BKE!$F:$F,BKE!$C:$C,'nguyen vat lieu kho'!$A:$A,BKE!$B:$B,'nguyen vat lieu kho'!O$3)</f>
        <v>0</v>
      </c>
      <c r="P209" s="186">
        <f>SUMIFS(BKE!$F:$F,BKE!$C:$C,'nguyen vat lieu kho'!$A:$A,BKE!$B:$B,'nguyen vat lieu kho'!P$3)</f>
        <v>0</v>
      </c>
      <c r="Q209" s="186">
        <f>SUMIFS(BKE!$F:$F,BKE!$C:$C,'nguyen vat lieu kho'!$A:$A,BKE!$B:$B,'nguyen vat lieu kho'!Q$3)</f>
        <v>0</v>
      </c>
      <c r="R209" s="186">
        <f>SUMIFS(BKE!$F:$F,BKE!$C:$C,'nguyen vat lieu kho'!$A:$A,BKE!$B:$B,'nguyen vat lieu kho'!R$3)</f>
        <v>0</v>
      </c>
      <c r="S209" s="186">
        <f>SUMIFS(BKE!$F:$F,BKE!$C:$C,'nguyen vat lieu kho'!$A:$A,BKE!$B:$B,'nguyen vat lieu kho'!S$3)</f>
        <v>0</v>
      </c>
      <c r="T209" s="186">
        <f>SUMIFS(BKE!$F:$F,BKE!$C:$C,'nguyen vat lieu kho'!$A:$A,BKE!$B:$B,'nguyen vat lieu kho'!T$3)</f>
        <v>0</v>
      </c>
      <c r="U209" s="186">
        <f>SUMIFS(BKE!$F:$F,BKE!$C:$C,'nguyen vat lieu kho'!$A:$A,BKE!$B:$B,'nguyen vat lieu kho'!U$3)</f>
        <v>0</v>
      </c>
      <c r="V209" s="186">
        <f>SUMIFS(BKE!$F:$F,BKE!$C:$C,'nguyen vat lieu kho'!$A:$A,BKE!$B:$B,'nguyen vat lieu kho'!V$3)</f>
        <v>0</v>
      </c>
      <c r="W209" s="186">
        <f>SUMIFS(BKE!$F:$F,BKE!$C:$C,'nguyen vat lieu kho'!$A:$A,BKE!$B:$B,'nguyen vat lieu kho'!W$3)</f>
        <v>0</v>
      </c>
      <c r="X209" s="186">
        <f>SUMIFS(BKE!$F:$F,BKE!$C:$C,'nguyen vat lieu kho'!$A:$A,BKE!$B:$B,'nguyen vat lieu kho'!X$3)</f>
        <v>0</v>
      </c>
      <c r="Y209" s="186">
        <f>SUMIFS(BKE!$F:$F,BKE!$C:$C,'nguyen vat lieu kho'!$A:$A,BKE!$B:$B,'nguyen vat lieu kho'!Y$3)</f>
        <v>0</v>
      </c>
      <c r="Z209" s="186">
        <f>SUMIFS(BKE!$F:$F,BKE!$C:$C,'nguyen vat lieu kho'!$A:$A,BKE!$B:$B,'nguyen vat lieu kho'!Z$3)</f>
        <v>0</v>
      </c>
      <c r="AA209" s="186">
        <f>SUMIFS(BKE!$F:$F,BKE!$C:$C,'nguyen vat lieu kho'!$A:$A,BKE!$B:$B,'nguyen vat lieu kho'!AA$3)</f>
        <v>0</v>
      </c>
      <c r="AB209" s="186">
        <f>SUMIFS(BKE!$F:$F,BKE!$C:$C,'nguyen vat lieu kho'!$A:$A,BKE!$B:$B,'nguyen vat lieu kho'!AB$3)</f>
        <v>0</v>
      </c>
      <c r="AC209" s="186">
        <f>SUMIFS(BKE!$F:$F,BKE!$C:$C,'nguyen vat lieu kho'!$A:$A,BKE!$B:$B,'nguyen vat lieu kho'!AC$3)</f>
        <v>0</v>
      </c>
      <c r="AD209" s="186">
        <f>SUMIFS(BKE!$F:$F,BKE!$C:$C,'nguyen vat lieu kho'!$A:$A,BKE!$B:$B,'nguyen vat lieu kho'!AD$3)</f>
        <v>0</v>
      </c>
      <c r="AE209" s="186">
        <f>SUMIFS(BKE!$F:$F,BKE!$C:$C,'nguyen vat lieu kho'!$A:$A,BKE!$B:$B,'nguyen vat lieu kho'!AE$3)</f>
        <v>0</v>
      </c>
      <c r="AF209" s="186">
        <f>SUMIFS(BKE!$F:$F,BKE!$C:$C,'nguyen vat lieu kho'!$A:$A,BKE!$B:$B,'nguyen vat lieu kho'!AF$3)</f>
        <v>0</v>
      </c>
      <c r="AG209" s="186">
        <f>SUMIFS(BKE!$F:$F,BKE!$C:$C,'nguyen vat lieu kho'!$A:$A,BKE!$B:$B,'nguyen vat lieu kho'!AG$3)</f>
        <v>0</v>
      </c>
      <c r="AH209" s="186">
        <f>SUMIFS(BKE!$F:$F,BKE!$C:$C,'nguyen vat lieu kho'!$A:$A,BKE!$B:$B,'nguyen vat lieu kho'!AH$3)</f>
        <v>0</v>
      </c>
      <c r="AI209" s="186">
        <f>SUMIFS(BKE!$F:$F,BKE!$C:$C,'nguyen vat lieu kho'!$A:$A,BKE!$B:$B,'nguyen vat lieu kho'!AI$3)</f>
        <v>0</v>
      </c>
      <c r="AJ209" s="186">
        <f>SUMIFS(BKE!$F:$F,BKE!$C:$C,'nguyen vat lieu kho'!$A:$A,BKE!$B:$B,'nguyen vat lieu kho'!AJ$3)</f>
        <v>0</v>
      </c>
      <c r="AK209" s="186">
        <f>SUMIFS(BKE!$F:$F,BKE!$C:$C,'nguyen vat lieu kho'!$A:$A,BKE!$B:$B,'nguyen vat lieu kho'!AK$3)</f>
        <v>0</v>
      </c>
      <c r="AL209" s="186">
        <f>SUMIFS(BKE!$F:$F,BKE!$C:$C,'nguyen vat lieu kho'!$A:$A,BKE!$B:$B,'nguyen vat lieu kho'!AL$3)</f>
        <v>0</v>
      </c>
      <c r="AM209" s="186">
        <f>SUMIFS(BKE!$F:$F,BKE!$C:$C,'nguyen vat lieu kho'!$A:$A,BKE!$B:$B,'nguyen vat lieu kho'!AM$3)</f>
        <v>0</v>
      </c>
      <c r="AN209" s="186">
        <f>SUMIFS(BKE!$F:$F,BKE!$C:$C,'nguyen vat lieu kho'!$A:$A,BKE!$B:$B,'nguyen vat lieu kho'!AN$3)</f>
        <v>0</v>
      </c>
      <c r="AO209" s="186">
        <f>SUMIFS(BKE!$F:$F,BKE!$C:$C,'nguyen vat lieu kho'!$A:$A,BKE!$B:$B,'nguyen vat lieu kho'!AO$3)</f>
        <v>0</v>
      </c>
      <c r="AP209" s="186">
        <f>SUMIFS(BKE!$F:$F,BKE!$C:$C,'nguyen vat lieu kho'!$A:$A,BKE!$B:$B,'nguyen vat lieu kho'!AP$3)</f>
        <v>0</v>
      </c>
      <c r="AQ209" s="186">
        <f>SUMIFS(BKE!$F:$F,BKE!$C:$C,'nguyen vat lieu kho'!$A:$A,BKE!$B:$B,'nguyen vat lieu kho'!AQ$3)</f>
        <v>0</v>
      </c>
    </row>
    <row r="210" spans="1:43" s="120" customFormat="1" ht="25.5" customHeight="1">
      <c r="A210" s="9" t="s">
        <v>584</v>
      </c>
      <c r="B210" s="136" t="s">
        <v>588</v>
      </c>
      <c r="C210" s="9" t="s">
        <v>8</v>
      </c>
      <c r="D210" s="125"/>
      <c r="E210" s="130">
        <v>0</v>
      </c>
      <c r="F210" s="126">
        <f t="shared" si="29"/>
        <v>0</v>
      </c>
      <c r="G210" s="127">
        <f t="shared" si="30"/>
        <v>0</v>
      </c>
      <c r="H210" s="128">
        <f t="shared" si="26"/>
        <v>0</v>
      </c>
      <c r="I210" s="129">
        <f t="shared" si="27"/>
        <v>0</v>
      </c>
      <c r="J210" s="129">
        <f t="shared" si="27"/>
        <v>0</v>
      </c>
      <c r="K210" s="130"/>
      <c r="L210" s="124">
        <f t="shared" si="28"/>
        <v>0</v>
      </c>
      <c r="M210" s="186">
        <f>SUMIFS(BKE!$F:$F,BKE!$C:$C,'nguyen vat lieu kho'!$A:$A,BKE!$B:$B,'nguyen vat lieu kho'!M$3)</f>
        <v>0</v>
      </c>
      <c r="N210" s="186">
        <f>SUMIFS(BKE!$F:$F,BKE!$C:$C,'nguyen vat lieu kho'!$A:$A,BKE!$B:$B,'nguyen vat lieu kho'!N$3)</f>
        <v>0</v>
      </c>
      <c r="O210" s="186">
        <f>SUMIFS(BKE!$F:$F,BKE!$C:$C,'nguyen vat lieu kho'!$A:$A,BKE!$B:$B,'nguyen vat lieu kho'!O$3)</f>
        <v>0</v>
      </c>
      <c r="P210" s="186">
        <f>SUMIFS(BKE!$F:$F,BKE!$C:$C,'nguyen vat lieu kho'!$A:$A,BKE!$B:$B,'nguyen vat lieu kho'!P$3)</f>
        <v>0</v>
      </c>
      <c r="Q210" s="186">
        <f>SUMIFS(BKE!$F:$F,BKE!$C:$C,'nguyen vat lieu kho'!$A:$A,BKE!$B:$B,'nguyen vat lieu kho'!Q$3)</f>
        <v>0</v>
      </c>
      <c r="R210" s="186">
        <f>SUMIFS(BKE!$F:$F,BKE!$C:$C,'nguyen vat lieu kho'!$A:$A,BKE!$B:$B,'nguyen vat lieu kho'!R$3)</f>
        <v>0</v>
      </c>
      <c r="S210" s="186">
        <f>SUMIFS(BKE!$F:$F,BKE!$C:$C,'nguyen vat lieu kho'!$A:$A,BKE!$B:$B,'nguyen vat lieu kho'!S$3)</f>
        <v>0</v>
      </c>
      <c r="T210" s="186">
        <f>SUMIFS(BKE!$F:$F,BKE!$C:$C,'nguyen vat lieu kho'!$A:$A,BKE!$B:$B,'nguyen vat lieu kho'!T$3)</f>
        <v>0</v>
      </c>
      <c r="U210" s="186">
        <f>SUMIFS(BKE!$F:$F,BKE!$C:$C,'nguyen vat lieu kho'!$A:$A,BKE!$B:$B,'nguyen vat lieu kho'!U$3)</f>
        <v>0</v>
      </c>
      <c r="V210" s="186">
        <f>SUMIFS(BKE!$F:$F,BKE!$C:$C,'nguyen vat lieu kho'!$A:$A,BKE!$B:$B,'nguyen vat lieu kho'!V$3)</f>
        <v>0</v>
      </c>
      <c r="W210" s="186">
        <f>SUMIFS(BKE!$F:$F,BKE!$C:$C,'nguyen vat lieu kho'!$A:$A,BKE!$B:$B,'nguyen vat lieu kho'!W$3)</f>
        <v>0</v>
      </c>
      <c r="X210" s="186">
        <f>SUMIFS(BKE!$F:$F,BKE!$C:$C,'nguyen vat lieu kho'!$A:$A,BKE!$B:$B,'nguyen vat lieu kho'!X$3)</f>
        <v>0</v>
      </c>
      <c r="Y210" s="186">
        <f>SUMIFS(BKE!$F:$F,BKE!$C:$C,'nguyen vat lieu kho'!$A:$A,BKE!$B:$B,'nguyen vat lieu kho'!Y$3)</f>
        <v>0</v>
      </c>
      <c r="Z210" s="186">
        <f>SUMIFS(BKE!$F:$F,BKE!$C:$C,'nguyen vat lieu kho'!$A:$A,BKE!$B:$B,'nguyen vat lieu kho'!Z$3)</f>
        <v>0</v>
      </c>
      <c r="AA210" s="186">
        <f>SUMIFS(BKE!$F:$F,BKE!$C:$C,'nguyen vat lieu kho'!$A:$A,BKE!$B:$B,'nguyen vat lieu kho'!AA$3)</f>
        <v>0</v>
      </c>
      <c r="AB210" s="186">
        <f>SUMIFS(BKE!$F:$F,BKE!$C:$C,'nguyen vat lieu kho'!$A:$A,BKE!$B:$B,'nguyen vat lieu kho'!AB$3)</f>
        <v>0</v>
      </c>
      <c r="AC210" s="186">
        <f>SUMIFS(BKE!$F:$F,BKE!$C:$C,'nguyen vat lieu kho'!$A:$A,BKE!$B:$B,'nguyen vat lieu kho'!AC$3)</f>
        <v>0</v>
      </c>
      <c r="AD210" s="186">
        <f>SUMIFS(BKE!$F:$F,BKE!$C:$C,'nguyen vat lieu kho'!$A:$A,BKE!$B:$B,'nguyen vat lieu kho'!AD$3)</f>
        <v>0</v>
      </c>
      <c r="AE210" s="186">
        <f>SUMIFS(BKE!$F:$F,BKE!$C:$C,'nguyen vat lieu kho'!$A:$A,BKE!$B:$B,'nguyen vat lieu kho'!AE$3)</f>
        <v>0</v>
      </c>
      <c r="AF210" s="186">
        <f>SUMIFS(BKE!$F:$F,BKE!$C:$C,'nguyen vat lieu kho'!$A:$A,BKE!$B:$B,'nguyen vat lieu kho'!AF$3)</f>
        <v>0</v>
      </c>
      <c r="AG210" s="186">
        <f>SUMIFS(BKE!$F:$F,BKE!$C:$C,'nguyen vat lieu kho'!$A:$A,BKE!$B:$B,'nguyen vat lieu kho'!AG$3)</f>
        <v>0</v>
      </c>
      <c r="AH210" s="186">
        <f>SUMIFS(BKE!$F:$F,BKE!$C:$C,'nguyen vat lieu kho'!$A:$A,BKE!$B:$B,'nguyen vat lieu kho'!AH$3)</f>
        <v>0</v>
      </c>
      <c r="AI210" s="186">
        <f>SUMIFS(BKE!$F:$F,BKE!$C:$C,'nguyen vat lieu kho'!$A:$A,BKE!$B:$B,'nguyen vat lieu kho'!AI$3)</f>
        <v>0</v>
      </c>
      <c r="AJ210" s="186">
        <f>SUMIFS(BKE!$F:$F,BKE!$C:$C,'nguyen vat lieu kho'!$A:$A,BKE!$B:$B,'nguyen vat lieu kho'!AJ$3)</f>
        <v>0</v>
      </c>
      <c r="AK210" s="186">
        <f>SUMIFS(BKE!$F:$F,BKE!$C:$C,'nguyen vat lieu kho'!$A:$A,BKE!$B:$B,'nguyen vat lieu kho'!AK$3)</f>
        <v>0</v>
      </c>
      <c r="AL210" s="186">
        <f>SUMIFS(BKE!$F:$F,BKE!$C:$C,'nguyen vat lieu kho'!$A:$A,BKE!$B:$B,'nguyen vat lieu kho'!AL$3)</f>
        <v>0</v>
      </c>
      <c r="AM210" s="186">
        <f>SUMIFS(BKE!$F:$F,BKE!$C:$C,'nguyen vat lieu kho'!$A:$A,BKE!$B:$B,'nguyen vat lieu kho'!AM$3)</f>
        <v>0</v>
      </c>
      <c r="AN210" s="186">
        <f>SUMIFS(BKE!$F:$F,BKE!$C:$C,'nguyen vat lieu kho'!$A:$A,BKE!$B:$B,'nguyen vat lieu kho'!AN$3)</f>
        <v>0</v>
      </c>
      <c r="AO210" s="186">
        <f>SUMIFS(BKE!$F:$F,BKE!$C:$C,'nguyen vat lieu kho'!$A:$A,BKE!$B:$B,'nguyen vat lieu kho'!AO$3)</f>
        <v>0</v>
      </c>
      <c r="AP210" s="186">
        <f>SUMIFS(BKE!$F:$F,BKE!$C:$C,'nguyen vat lieu kho'!$A:$A,BKE!$B:$B,'nguyen vat lieu kho'!AP$3)</f>
        <v>0</v>
      </c>
      <c r="AQ210" s="186">
        <f>SUMIFS(BKE!$F:$F,BKE!$C:$C,'nguyen vat lieu kho'!$A:$A,BKE!$B:$B,'nguyen vat lieu kho'!AQ$3)</f>
        <v>0</v>
      </c>
    </row>
    <row r="211" spans="1:43" s="120" customFormat="1" ht="25.5" customHeight="1">
      <c r="A211" s="9" t="s">
        <v>585</v>
      </c>
      <c r="B211" s="136" t="s">
        <v>589</v>
      </c>
      <c r="C211" s="9" t="s">
        <v>8</v>
      </c>
      <c r="D211" s="125"/>
      <c r="E211" s="130">
        <v>0</v>
      </c>
      <c r="F211" s="126">
        <f t="shared" si="29"/>
        <v>0</v>
      </c>
      <c r="G211" s="127">
        <f t="shared" si="30"/>
        <v>0</v>
      </c>
      <c r="H211" s="128">
        <f t="shared" si="26"/>
        <v>0</v>
      </c>
      <c r="I211" s="129">
        <f t="shared" si="27"/>
        <v>0</v>
      </c>
      <c r="J211" s="129">
        <f t="shared" si="27"/>
        <v>0</v>
      </c>
      <c r="K211" s="130"/>
      <c r="L211" s="124">
        <f t="shared" si="28"/>
        <v>0</v>
      </c>
      <c r="M211" s="186">
        <f>SUMIFS(BKE!$F:$F,BKE!$C:$C,'nguyen vat lieu kho'!$A:$A,BKE!$B:$B,'nguyen vat lieu kho'!M$3)</f>
        <v>0</v>
      </c>
      <c r="N211" s="186">
        <f>SUMIFS(BKE!$F:$F,BKE!$C:$C,'nguyen vat lieu kho'!$A:$A,BKE!$B:$B,'nguyen vat lieu kho'!N$3)</f>
        <v>0</v>
      </c>
      <c r="O211" s="186">
        <f>SUMIFS(BKE!$F:$F,BKE!$C:$C,'nguyen vat lieu kho'!$A:$A,BKE!$B:$B,'nguyen vat lieu kho'!O$3)</f>
        <v>0</v>
      </c>
      <c r="P211" s="186">
        <f>SUMIFS(BKE!$F:$F,BKE!$C:$C,'nguyen vat lieu kho'!$A:$A,BKE!$B:$B,'nguyen vat lieu kho'!P$3)</f>
        <v>0</v>
      </c>
      <c r="Q211" s="186">
        <f>SUMIFS(BKE!$F:$F,BKE!$C:$C,'nguyen vat lieu kho'!$A:$A,BKE!$B:$B,'nguyen vat lieu kho'!Q$3)</f>
        <v>0</v>
      </c>
      <c r="R211" s="186">
        <f>SUMIFS(BKE!$F:$F,BKE!$C:$C,'nguyen vat lieu kho'!$A:$A,BKE!$B:$B,'nguyen vat lieu kho'!R$3)</f>
        <v>0</v>
      </c>
      <c r="S211" s="186">
        <f>SUMIFS(BKE!$F:$F,BKE!$C:$C,'nguyen vat lieu kho'!$A:$A,BKE!$B:$B,'nguyen vat lieu kho'!S$3)</f>
        <v>0</v>
      </c>
      <c r="T211" s="186">
        <f>SUMIFS(BKE!$F:$F,BKE!$C:$C,'nguyen vat lieu kho'!$A:$A,BKE!$B:$B,'nguyen vat lieu kho'!T$3)</f>
        <v>0</v>
      </c>
      <c r="U211" s="186">
        <f>SUMIFS(BKE!$F:$F,BKE!$C:$C,'nguyen vat lieu kho'!$A:$A,BKE!$B:$B,'nguyen vat lieu kho'!U$3)</f>
        <v>0</v>
      </c>
      <c r="V211" s="186">
        <f>SUMIFS(BKE!$F:$F,BKE!$C:$C,'nguyen vat lieu kho'!$A:$A,BKE!$B:$B,'nguyen vat lieu kho'!V$3)</f>
        <v>0</v>
      </c>
      <c r="W211" s="186">
        <f>SUMIFS(BKE!$F:$F,BKE!$C:$C,'nguyen vat lieu kho'!$A:$A,BKE!$B:$B,'nguyen vat lieu kho'!W$3)</f>
        <v>0</v>
      </c>
      <c r="X211" s="186">
        <f>SUMIFS(BKE!$F:$F,BKE!$C:$C,'nguyen vat lieu kho'!$A:$A,BKE!$B:$B,'nguyen vat lieu kho'!X$3)</f>
        <v>0</v>
      </c>
      <c r="Y211" s="186">
        <f>SUMIFS(BKE!$F:$F,BKE!$C:$C,'nguyen vat lieu kho'!$A:$A,BKE!$B:$B,'nguyen vat lieu kho'!Y$3)</f>
        <v>0</v>
      </c>
      <c r="Z211" s="186">
        <f>SUMIFS(BKE!$F:$F,BKE!$C:$C,'nguyen vat lieu kho'!$A:$A,BKE!$B:$B,'nguyen vat lieu kho'!Z$3)</f>
        <v>0</v>
      </c>
      <c r="AA211" s="186">
        <f>SUMIFS(BKE!$F:$F,BKE!$C:$C,'nguyen vat lieu kho'!$A:$A,BKE!$B:$B,'nguyen vat lieu kho'!AA$3)</f>
        <v>0</v>
      </c>
      <c r="AB211" s="186">
        <f>SUMIFS(BKE!$F:$F,BKE!$C:$C,'nguyen vat lieu kho'!$A:$A,BKE!$B:$B,'nguyen vat lieu kho'!AB$3)</f>
        <v>0</v>
      </c>
      <c r="AC211" s="186">
        <f>SUMIFS(BKE!$F:$F,BKE!$C:$C,'nguyen vat lieu kho'!$A:$A,BKE!$B:$B,'nguyen vat lieu kho'!AC$3)</f>
        <v>0</v>
      </c>
      <c r="AD211" s="186">
        <f>SUMIFS(BKE!$F:$F,BKE!$C:$C,'nguyen vat lieu kho'!$A:$A,BKE!$B:$B,'nguyen vat lieu kho'!AD$3)</f>
        <v>0</v>
      </c>
      <c r="AE211" s="186">
        <f>SUMIFS(BKE!$F:$F,BKE!$C:$C,'nguyen vat lieu kho'!$A:$A,BKE!$B:$B,'nguyen vat lieu kho'!AE$3)</f>
        <v>0</v>
      </c>
      <c r="AF211" s="186">
        <f>SUMIFS(BKE!$F:$F,BKE!$C:$C,'nguyen vat lieu kho'!$A:$A,BKE!$B:$B,'nguyen vat lieu kho'!AF$3)</f>
        <v>0</v>
      </c>
      <c r="AG211" s="186">
        <f>SUMIFS(BKE!$F:$F,BKE!$C:$C,'nguyen vat lieu kho'!$A:$A,BKE!$B:$B,'nguyen vat lieu kho'!AG$3)</f>
        <v>0</v>
      </c>
      <c r="AH211" s="186">
        <f>SUMIFS(BKE!$F:$F,BKE!$C:$C,'nguyen vat lieu kho'!$A:$A,BKE!$B:$B,'nguyen vat lieu kho'!AH$3)</f>
        <v>0</v>
      </c>
      <c r="AI211" s="186">
        <f>SUMIFS(BKE!$F:$F,BKE!$C:$C,'nguyen vat lieu kho'!$A:$A,BKE!$B:$B,'nguyen vat lieu kho'!AI$3)</f>
        <v>0</v>
      </c>
      <c r="AJ211" s="186">
        <f>SUMIFS(BKE!$F:$F,BKE!$C:$C,'nguyen vat lieu kho'!$A:$A,BKE!$B:$B,'nguyen vat lieu kho'!AJ$3)</f>
        <v>0</v>
      </c>
      <c r="AK211" s="186">
        <f>SUMIFS(BKE!$F:$F,BKE!$C:$C,'nguyen vat lieu kho'!$A:$A,BKE!$B:$B,'nguyen vat lieu kho'!AK$3)</f>
        <v>0</v>
      </c>
      <c r="AL211" s="186">
        <f>SUMIFS(BKE!$F:$F,BKE!$C:$C,'nguyen vat lieu kho'!$A:$A,BKE!$B:$B,'nguyen vat lieu kho'!AL$3)</f>
        <v>0</v>
      </c>
      <c r="AM211" s="186">
        <f>SUMIFS(BKE!$F:$F,BKE!$C:$C,'nguyen vat lieu kho'!$A:$A,BKE!$B:$B,'nguyen vat lieu kho'!AM$3)</f>
        <v>0</v>
      </c>
      <c r="AN211" s="186">
        <f>SUMIFS(BKE!$F:$F,BKE!$C:$C,'nguyen vat lieu kho'!$A:$A,BKE!$B:$B,'nguyen vat lieu kho'!AN$3)</f>
        <v>0</v>
      </c>
      <c r="AO211" s="186">
        <f>SUMIFS(BKE!$F:$F,BKE!$C:$C,'nguyen vat lieu kho'!$A:$A,BKE!$B:$B,'nguyen vat lieu kho'!AO$3)</f>
        <v>0</v>
      </c>
      <c r="AP211" s="186">
        <f>SUMIFS(BKE!$F:$F,BKE!$C:$C,'nguyen vat lieu kho'!$A:$A,BKE!$B:$B,'nguyen vat lieu kho'!AP$3)</f>
        <v>0</v>
      </c>
      <c r="AQ211" s="186">
        <f>SUMIFS(BKE!$F:$F,BKE!$C:$C,'nguyen vat lieu kho'!$A:$A,BKE!$B:$B,'nguyen vat lieu kho'!AQ$3)</f>
        <v>0</v>
      </c>
    </row>
    <row r="212" spans="1:43" s="120" customFormat="1" ht="25.5" customHeight="1">
      <c r="A212" s="9" t="s">
        <v>887</v>
      </c>
      <c r="B212" s="9" t="s">
        <v>380</v>
      </c>
      <c r="C212" s="9" t="s">
        <v>27</v>
      </c>
      <c r="D212" s="125">
        <f>VLOOKUP(A212,BKE!C635:H1026,5,0)</f>
        <v>1000</v>
      </c>
      <c r="E212" s="297">
        <v>100</v>
      </c>
      <c r="F212" s="126">
        <f t="shared" si="29"/>
        <v>100000</v>
      </c>
      <c r="G212" s="127">
        <f t="shared" si="30"/>
        <v>100</v>
      </c>
      <c r="H212" s="128">
        <f t="shared" si="26"/>
        <v>100000</v>
      </c>
      <c r="I212" s="129">
        <f t="shared" si="27"/>
        <v>150</v>
      </c>
      <c r="J212" s="129">
        <f t="shared" si="27"/>
        <v>150000</v>
      </c>
      <c r="K212" s="297">
        <v>50</v>
      </c>
      <c r="L212" s="124">
        <f t="shared" si="28"/>
        <v>50000</v>
      </c>
      <c r="M212" s="186">
        <f>SUMIFS(BKE!$F:$F,BKE!$C:$C,'nguyen vat lieu kho'!$A:$A,BKE!$B:$B,'nguyen vat lieu kho'!M$3)</f>
        <v>0</v>
      </c>
      <c r="N212" s="186">
        <f>SUMIFS(BKE!$F:$F,BKE!$C:$C,'nguyen vat lieu kho'!$A:$A,BKE!$B:$B,'nguyen vat lieu kho'!N$3)</f>
        <v>0</v>
      </c>
      <c r="O212" s="186">
        <f>SUMIFS(BKE!$F:$F,BKE!$C:$C,'nguyen vat lieu kho'!$A:$A,BKE!$B:$B,'nguyen vat lieu kho'!O$3)</f>
        <v>0</v>
      </c>
      <c r="P212" s="186">
        <f>SUMIFS(BKE!$F:$F,BKE!$C:$C,'nguyen vat lieu kho'!$A:$A,BKE!$B:$B,'nguyen vat lieu kho'!P$3)</f>
        <v>0</v>
      </c>
      <c r="Q212" s="186">
        <f>SUMIFS(BKE!$F:$F,BKE!$C:$C,'nguyen vat lieu kho'!$A:$A,BKE!$B:$B,'nguyen vat lieu kho'!Q$3)</f>
        <v>0</v>
      </c>
      <c r="R212" s="186">
        <f>SUMIFS(BKE!$F:$F,BKE!$C:$C,'nguyen vat lieu kho'!$A:$A,BKE!$B:$B,'nguyen vat lieu kho'!R$3)</f>
        <v>0</v>
      </c>
      <c r="S212" s="186">
        <f>SUMIFS(BKE!$F:$F,BKE!$C:$C,'nguyen vat lieu kho'!$A:$A,BKE!$B:$B,'nguyen vat lieu kho'!S$3)</f>
        <v>0</v>
      </c>
      <c r="T212" s="186">
        <f>SUMIFS(BKE!$F:$F,BKE!$C:$C,'nguyen vat lieu kho'!$A:$A,BKE!$B:$B,'nguyen vat lieu kho'!T$3)</f>
        <v>0</v>
      </c>
      <c r="U212" s="186">
        <f>SUMIFS(BKE!$F:$F,BKE!$C:$C,'nguyen vat lieu kho'!$A:$A,BKE!$B:$B,'nguyen vat lieu kho'!U$3)</f>
        <v>0</v>
      </c>
      <c r="V212" s="186">
        <f>SUMIFS(BKE!$F:$F,BKE!$C:$C,'nguyen vat lieu kho'!$A:$A,BKE!$B:$B,'nguyen vat lieu kho'!V$3)</f>
        <v>0</v>
      </c>
      <c r="W212" s="186">
        <f>SUMIFS(BKE!$F:$F,BKE!$C:$C,'nguyen vat lieu kho'!$A:$A,BKE!$B:$B,'nguyen vat lieu kho'!W$3)</f>
        <v>0</v>
      </c>
      <c r="X212" s="186">
        <f>SUMIFS(BKE!$F:$F,BKE!$C:$C,'nguyen vat lieu kho'!$A:$A,BKE!$B:$B,'nguyen vat lieu kho'!X$3)</f>
        <v>0</v>
      </c>
      <c r="Y212" s="186">
        <f>SUMIFS(BKE!$F:$F,BKE!$C:$C,'nguyen vat lieu kho'!$A:$A,BKE!$B:$B,'nguyen vat lieu kho'!Y$3)</f>
        <v>0</v>
      </c>
      <c r="Z212" s="186">
        <f>SUMIFS(BKE!$F:$F,BKE!$C:$C,'nguyen vat lieu kho'!$A:$A,BKE!$B:$B,'nguyen vat lieu kho'!Z$3)</f>
        <v>0</v>
      </c>
      <c r="AA212" s="186">
        <f>SUMIFS(BKE!$F:$F,BKE!$C:$C,'nguyen vat lieu kho'!$A:$A,BKE!$B:$B,'nguyen vat lieu kho'!AA$3)</f>
        <v>50</v>
      </c>
      <c r="AB212" s="186">
        <f>SUMIFS(BKE!$F:$F,BKE!$C:$C,'nguyen vat lieu kho'!$A:$A,BKE!$B:$B,'nguyen vat lieu kho'!AB$3)</f>
        <v>0</v>
      </c>
      <c r="AC212" s="186">
        <f>SUMIFS(BKE!$F:$F,BKE!$C:$C,'nguyen vat lieu kho'!$A:$A,BKE!$B:$B,'nguyen vat lieu kho'!AC$3)</f>
        <v>0</v>
      </c>
      <c r="AD212" s="186">
        <f>SUMIFS(BKE!$F:$F,BKE!$C:$C,'nguyen vat lieu kho'!$A:$A,BKE!$B:$B,'nguyen vat lieu kho'!AD$3)</f>
        <v>0</v>
      </c>
      <c r="AE212" s="186">
        <f>SUMIFS(BKE!$F:$F,BKE!$C:$C,'nguyen vat lieu kho'!$A:$A,BKE!$B:$B,'nguyen vat lieu kho'!AE$3)</f>
        <v>0</v>
      </c>
      <c r="AF212" s="186">
        <f>SUMIFS(BKE!$F:$F,BKE!$C:$C,'nguyen vat lieu kho'!$A:$A,BKE!$B:$B,'nguyen vat lieu kho'!AF$3)</f>
        <v>0</v>
      </c>
      <c r="AG212" s="186">
        <f>SUMIFS(BKE!$F:$F,BKE!$C:$C,'nguyen vat lieu kho'!$A:$A,BKE!$B:$B,'nguyen vat lieu kho'!AG$3)</f>
        <v>0</v>
      </c>
      <c r="AH212" s="186">
        <f>SUMIFS(BKE!$F:$F,BKE!$C:$C,'nguyen vat lieu kho'!$A:$A,BKE!$B:$B,'nguyen vat lieu kho'!AH$3)</f>
        <v>0</v>
      </c>
      <c r="AI212" s="186">
        <f>SUMIFS(BKE!$F:$F,BKE!$C:$C,'nguyen vat lieu kho'!$A:$A,BKE!$B:$B,'nguyen vat lieu kho'!AI$3)</f>
        <v>0</v>
      </c>
      <c r="AJ212" s="186">
        <f>SUMIFS(BKE!$F:$F,BKE!$C:$C,'nguyen vat lieu kho'!$A:$A,BKE!$B:$B,'nguyen vat lieu kho'!AJ$3)</f>
        <v>0</v>
      </c>
      <c r="AK212" s="186">
        <f>SUMIFS(BKE!$F:$F,BKE!$C:$C,'nguyen vat lieu kho'!$A:$A,BKE!$B:$B,'nguyen vat lieu kho'!AK$3)</f>
        <v>0</v>
      </c>
      <c r="AL212" s="186">
        <f>SUMIFS(BKE!$F:$F,BKE!$C:$C,'nguyen vat lieu kho'!$A:$A,BKE!$B:$B,'nguyen vat lieu kho'!AL$3)</f>
        <v>0</v>
      </c>
      <c r="AM212" s="186">
        <f>SUMIFS(BKE!$F:$F,BKE!$C:$C,'nguyen vat lieu kho'!$A:$A,BKE!$B:$B,'nguyen vat lieu kho'!AM$3)</f>
        <v>0</v>
      </c>
      <c r="AN212" s="186">
        <f>SUMIFS(BKE!$F:$F,BKE!$C:$C,'nguyen vat lieu kho'!$A:$A,BKE!$B:$B,'nguyen vat lieu kho'!AN$3)</f>
        <v>0</v>
      </c>
      <c r="AO212" s="186">
        <f>SUMIFS(BKE!$F:$F,BKE!$C:$C,'nguyen vat lieu kho'!$A:$A,BKE!$B:$B,'nguyen vat lieu kho'!AO$3)</f>
        <v>50</v>
      </c>
      <c r="AP212" s="186">
        <f>SUMIFS(BKE!$F:$F,BKE!$C:$C,'nguyen vat lieu kho'!$A:$A,BKE!$B:$B,'nguyen vat lieu kho'!AP$3)</f>
        <v>0</v>
      </c>
      <c r="AQ212" s="186">
        <f>SUMIFS(BKE!$F:$F,BKE!$C:$C,'nguyen vat lieu kho'!$A:$A,BKE!$B:$B,'nguyen vat lieu kho'!AQ$3)</f>
        <v>0</v>
      </c>
    </row>
    <row r="213" spans="1:43" s="120" customFormat="1" ht="25.5" customHeight="1">
      <c r="A213" s="6" t="s">
        <v>313</v>
      </c>
      <c r="B213" s="10" t="s">
        <v>314</v>
      </c>
      <c r="C213" s="139" t="s">
        <v>28</v>
      </c>
      <c r="D213" s="125"/>
      <c r="E213" s="130">
        <v>0</v>
      </c>
      <c r="F213" s="126">
        <f t="shared" si="29"/>
        <v>0</v>
      </c>
      <c r="G213" s="127">
        <f t="shared" si="30"/>
        <v>0</v>
      </c>
      <c r="H213" s="128">
        <f t="shared" si="26"/>
        <v>0</v>
      </c>
      <c r="I213" s="129">
        <f t="shared" si="27"/>
        <v>0</v>
      </c>
      <c r="J213" s="129">
        <f t="shared" si="27"/>
        <v>0</v>
      </c>
      <c r="K213" s="130"/>
      <c r="L213" s="124">
        <f t="shared" si="28"/>
        <v>0</v>
      </c>
      <c r="M213" s="186">
        <f>SUMIFS(BKE!$F:$F,BKE!$C:$C,'nguyen vat lieu kho'!$A:$A,BKE!$B:$B,'nguyen vat lieu kho'!M$3)</f>
        <v>0</v>
      </c>
      <c r="N213" s="186">
        <f>SUMIFS(BKE!$F:$F,BKE!$C:$C,'nguyen vat lieu kho'!$A:$A,BKE!$B:$B,'nguyen vat lieu kho'!N$3)</f>
        <v>0</v>
      </c>
      <c r="O213" s="186">
        <f>SUMIFS(BKE!$F:$F,BKE!$C:$C,'nguyen vat lieu kho'!$A:$A,BKE!$B:$B,'nguyen vat lieu kho'!O$3)</f>
        <v>0</v>
      </c>
      <c r="P213" s="186">
        <f>SUMIFS(BKE!$F:$F,BKE!$C:$C,'nguyen vat lieu kho'!$A:$A,BKE!$B:$B,'nguyen vat lieu kho'!P$3)</f>
        <v>0</v>
      </c>
      <c r="Q213" s="186">
        <f>SUMIFS(BKE!$F:$F,BKE!$C:$C,'nguyen vat lieu kho'!$A:$A,BKE!$B:$B,'nguyen vat lieu kho'!Q$3)</f>
        <v>0</v>
      </c>
      <c r="R213" s="186">
        <f>SUMIFS(BKE!$F:$F,BKE!$C:$C,'nguyen vat lieu kho'!$A:$A,BKE!$B:$B,'nguyen vat lieu kho'!R$3)</f>
        <v>0</v>
      </c>
      <c r="S213" s="186">
        <f>SUMIFS(BKE!$F:$F,BKE!$C:$C,'nguyen vat lieu kho'!$A:$A,BKE!$B:$B,'nguyen vat lieu kho'!S$3)</f>
        <v>0</v>
      </c>
      <c r="T213" s="186">
        <f>SUMIFS(BKE!$F:$F,BKE!$C:$C,'nguyen vat lieu kho'!$A:$A,BKE!$B:$B,'nguyen vat lieu kho'!T$3)</f>
        <v>0</v>
      </c>
      <c r="U213" s="186">
        <f>SUMIFS(BKE!$F:$F,BKE!$C:$C,'nguyen vat lieu kho'!$A:$A,BKE!$B:$B,'nguyen vat lieu kho'!U$3)</f>
        <v>0</v>
      </c>
      <c r="V213" s="186">
        <f>SUMIFS(BKE!$F:$F,BKE!$C:$C,'nguyen vat lieu kho'!$A:$A,BKE!$B:$B,'nguyen vat lieu kho'!V$3)</f>
        <v>0</v>
      </c>
      <c r="W213" s="186">
        <f>SUMIFS(BKE!$F:$F,BKE!$C:$C,'nguyen vat lieu kho'!$A:$A,BKE!$B:$B,'nguyen vat lieu kho'!W$3)</f>
        <v>0</v>
      </c>
      <c r="X213" s="186">
        <f>SUMIFS(BKE!$F:$F,BKE!$C:$C,'nguyen vat lieu kho'!$A:$A,BKE!$B:$B,'nguyen vat lieu kho'!X$3)</f>
        <v>0</v>
      </c>
      <c r="Y213" s="186">
        <f>SUMIFS(BKE!$F:$F,BKE!$C:$C,'nguyen vat lieu kho'!$A:$A,BKE!$B:$B,'nguyen vat lieu kho'!Y$3)</f>
        <v>0</v>
      </c>
      <c r="Z213" s="186">
        <f>SUMIFS(BKE!$F:$F,BKE!$C:$C,'nguyen vat lieu kho'!$A:$A,BKE!$B:$B,'nguyen vat lieu kho'!Z$3)</f>
        <v>0</v>
      </c>
      <c r="AA213" s="186">
        <f>SUMIFS(BKE!$F:$F,BKE!$C:$C,'nguyen vat lieu kho'!$A:$A,BKE!$B:$B,'nguyen vat lieu kho'!AA$3)</f>
        <v>0</v>
      </c>
      <c r="AB213" s="186">
        <f>SUMIFS(BKE!$F:$F,BKE!$C:$C,'nguyen vat lieu kho'!$A:$A,BKE!$B:$B,'nguyen vat lieu kho'!AB$3)</f>
        <v>0</v>
      </c>
      <c r="AC213" s="186">
        <f>SUMIFS(BKE!$F:$F,BKE!$C:$C,'nguyen vat lieu kho'!$A:$A,BKE!$B:$B,'nguyen vat lieu kho'!AC$3)</f>
        <v>0</v>
      </c>
      <c r="AD213" s="186">
        <f>SUMIFS(BKE!$F:$F,BKE!$C:$C,'nguyen vat lieu kho'!$A:$A,BKE!$B:$B,'nguyen vat lieu kho'!AD$3)</f>
        <v>0</v>
      </c>
      <c r="AE213" s="186">
        <f>SUMIFS(BKE!$F:$F,BKE!$C:$C,'nguyen vat lieu kho'!$A:$A,BKE!$B:$B,'nguyen vat lieu kho'!AE$3)</f>
        <v>0</v>
      </c>
      <c r="AF213" s="186">
        <f>SUMIFS(BKE!$F:$F,BKE!$C:$C,'nguyen vat lieu kho'!$A:$A,BKE!$B:$B,'nguyen vat lieu kho'!AF$3)</f>
        <v>0</v>
      </c>
      <c r="AG213" s="186">
        <f>SUMIFS(BKE!$F:$F,BKE!$C:$C,'nguyen vat lieu kho'!$A:$A,BKE!$B:$B,'nguyen vat lieu kho'!AG$3)</f>
        <v>0</v>
      </c>
      <c r="AH213" s="186">
        <f>SUMIFS(BKE!$F:$F,BKE!$C:$C,'nguyen vat lieu kho'!$A:$A,BKE!$B:$B,'nguyen vat lieu kho'!AH$3)</f>
        <v>0</v>
      </c>
      <c r="AI213" s="186">
        <f>SUMIFS(BKE!$F:$F,BKE!$C:$C,'nguyen vat lieu kho'!$A:$A,BKE!$B:$B,'nguyen vat lieu kho'!AI$3)</f>
        <v>0</v>
      </c>
      <c r="AJ213" s="186">
        <f>SUMIFS(BKE!$F:$F,BKE!$C:$C,'nguyen vat lieu kho'!$A:$A,BKE!$B:$B,'nguyen vat lieu kho'!AJ$3)</f>
        <v>0</v>
      </c>
      <c r="AK213" s="186">
        <f>SUMIFS(BKE!$F:$F,BKE!$C:$C,'nguyen vat lieu kho'!$A:$A,BKE!$B:$B,'nguyen vat lieu kho'!AK$3)</f>
        <v>0</v>
      </c>
      <c r="AL213" s="186">
        <f>SUMIFS(BKE!$F:$F,BKE!$C:$C,'nguyen vat lieu kho'!$A:$A,BKE!$B:$B,'nguyen vat lieu kho'!AL$3)</f>
        <v>0</v>
      </c>
      <c r="AM213" s="186">
        <f>SUMIFS(BKE!$F:$F,BKE!$C:$C,'nguyen vat lieu kho'!$A:$A,BKE!$B:$B,'nguyen vat lieu kho'!AM$3)</f>
        <v>0</v>
      </c>
      <c r="AN213" s="186">
        <f>SUMIFS(BKE!$F:$F,BKE!$C:$C,'nguyen vat lieu kho'!$A:$A,BKE!$B:$B,'nguyen vat lieu kho'!AN$3)</f>
        <v>0</v>
      </c>
      <c r="AO213" s="186">
        <f>SUMIFS(BKE!$F:$F,BKE!$C:$C,'nguyen vat lieu kho'!$A:$A,BKE!$B:$B,'nguyen vat lieu kho'!AO$3)</f>
        <v>0</v>
      </c>
      <c r="AP213" s="186">
        <f>SUMIFS(BKE!$F:$F,BKE!$C:$C,'nguyen vat lieu kho'!$A:$A,BKE!$B:$B,'nguyen vat lieu kho'!AP$3)</f>
        <v>0</v>
      </c>
      <c r="AQ213" s="186">
        <f>SUMIFS(BKE!$F:$F,BKE!$C:$C,'nguyen vat lieu kho'!$A:$A,BKE!$B:$B,'nguyen vat lieu kho'!AQ$3)</f>
        <v>0</v>
      </c>
    </row>
    <row r="214" spans="1:43" s="120" customFormat="1" ht="25.5" customHeight="1">
      <c r="A214" s="6" t="s">
        <v>315</v>
      </c>
      <c r="B214" s="10" t="s">
        <v>316</v>
      </c>
      <c r="C214" s="139" t="s">
        <v>28</v>
      </c>
      <c r="D214" s="125">
        <v>15217.5</v>
      </c>
      <c r="E214" s="130">
        <v>1</v>
      </c>
      <c r="F214" s="126">
        <f t="shared" si="29"/>
        <v>15217.5</v>
      </c>
      <c r="G214" s="127">
        <f t="shared" si="30"/>
        <v>0</v>
      </c>
      <c r="H214" s="128">
        <f t="shared" si="26"/>
        <v>0</v>
      </c>
      <c r="I214" s="129">
        <f t="shared" si="27"/>
        <v>0</v>
      </c>
      <c r="J214" s="129">
        <f t="shared" si="27"/>
        <v>0</v>
      </c>
      <c r="K214" s="130">
        <v>1</v>
      </c>
      <c r="L214" s="124">
        <f t="shared" si="28"/>
        <v>15217.5</v>
      </c>
      <c r="M214" s="186">
        <f>SUMIFS(BKE!$F:$F,BKE!$C:$C,'nguyen vat lieu kho'!$A:$A,BKE!$B:$B,'nguyen vat lieu kho'!M$3)</f>
        <v>0</v>
      </c>
      <c r="N214" s="186">
        <f>SUMIFS(BKE!$F:$F,BKE!$C:$C,'nguyen vat lieu kho'!$A:$A,BKE!$B:$B,'nguyen vat lieu kho'!N$3)</f>
        <v>0</v>
      </c>
      <c r="O214" s="186">
        <f>SUMIFS(BKE!$F:$F,BKE!$C:$C,'nguyen vat lieu kho'!$A:$A,BKE!$B:$B,'nguyen vat lieu kho'!O$3)</f>
        <v>0</v>
      </c>
      <c r="P214" s="186">
        <f>SUMIFS(BKE!$F:$F,BKE!$C:$C,'nguyen vat lieu kho'!$A:$A,BKE!$B:$B,'nguyen vat lieu kho'!P$3)</f>
        <v>0</v>
      </c>
      <c r="Q214" s="186">
        <f>SUMIFS(BKE!$F:$F,BKE!$C:$C,'nguyen vat lieu kho'!$A:$A,BKE!$B:$B,'nguyen vat lieu kho'!Q$3)</f>
        <v>0</v>
      </c>
      <c r="R214" s="186">
        <f>SUMIFS(BKE!$F:$F,BKE!$C:$C,'nguyen vat lieu kho'!$A:$A,BKE!$B:$B,'nguyen vat lieu kho'!R$3)</f>
        <v>0</v>
      </c>
      <c r="S214" s="186">
        <f>SUMIFS(BKE!$F:$F,BKE!$C:$C,'nguyen vat lieu kho'!$A:$A,BKE!$B:$B,'nguyen vat lieu kho'!S$3)</f>
        <v>0</v>
      </c>
      <c r="T214" s="186">
        <f>SUMIFS(BKE!$F:$F,BKE!$C:$C,'nguyen vat lieu kho'!$A:$A,BKE!$B:$B,'nguyen vat lieu kho'!T$3)</f>
        <v>0</v>
      </c>
      <c r="U214" s="186">
        <f>SUMIFS(BKE!$F:$F,BKE!$C:$C,'nguyen vat lieu kho'!$A:$A,BKE!$B:$B,'nguyen vat lieu kho'!U$3)</f>
        <v>0</v>
      </c>
      <c r="V214" s="186">
        <f>SUMIFS(BKE!$F:$F,BKE!$C:$C,'nguyen vat lieu kho'!$A:$A,BKE!$B:$B,'nguyen vat lieu kho'!V$3)</f>
        <v>0</v>
      </c>
      <c r="W214" s="186">
        <f>SUMIFS(BKE!$F:$F,BKE!$C:$C,'nguyen vat lieu kho'!$A:$A,BKE!$B:$B,'nguyen vat lieu kho'!W$3)</f>
        <v>0</v>
      </c>
      <c r="X214" s="186">
        <f>SUMIFS(BKE!$F:$F,BKE!$C:$C,'nguyen vat lieu kho'!$A:$A,BKE!$B:$B,'nguyen vat lieu kho'!X$3)</f>
        <v>0</v>
      </c>
      <c r="Y214" s="186">
        <f>SUMIFS(BKE!$F:$F,BKE!$C:$C,'nguyen vat lieu kho'!$A:$A,BKE!$B:$B,'nguyen vat lieu kho'!Y$3)</f>
        <v>0</v>
      </c>
      <c r="Z214" s="186">
        <f>SUMIFS(BKE!$F:$F,BKE!$C:$C,'nguyen vat lieu kho'!$A:$A,BKE!$B:$B,'nguyen vat lieu kho'!Z$3)</f>
        <v>0</v>
      </c>
      <c r="AA214" s="186">
        <f>SUMIFS(BKE!$F:$F,BKE!$C:$C,'nguyen vat lieu kho'!$A:$A,BKE!$B:$B,'nguyen vat lieu kho'!AA$3)</f>
        <v>0</v>
      </c>
      <c r="AB214" s="186">
        <f>SUMIFS(BKE!$F:$F,BKE!$C:$C,'nguyen vat lieu kho'!$A:$A,BKE!$B:$B,'nguyen vat lieu kho'!AB$3)</f>
        <v>0</v>
      </c>
      <c r="AC214" s="186">
        <f>SUMIFS(BKE!$F:$F,BKE!$C:$C,'nguyen vat lieu kho'!$A:$A,BKE!$B:$B,'nguyen vat lieu kho'!AC$3)</f>
        <v>0</v>
      </c>
      <c r="AD214" s="186">
        <f>SUMIFS(BKE!$F:$F,BKE!$C:$C,'nguyen vat lieu kho'!$A:$A,BKE!$B:$B,'nguyen vat lieu kho'!AD$3)</f>
        <v>0</v>
      </c>
      <c r="AE214" s="186">
        <f>SUMIFS(BKE!$F:$F,BKE!$C:$C,'nguyen vat lieu kho'!$A:$A,BKE!$B:$B,'nguyen vat lieu kho'!AE$3)</f>
        <v>0</v>
      </c>
      <c r="AF214" s="186">
        <f>SUMIFS(BKE!$F:$F,BKE!$C:$C,'nguyen vat lieu kho'!$A:$A,BKE!$B:$B,'nguyen vat lieu kho'!AF$3)</f>
        <v>0</v>
      </c>
      <c r="AG214" s="186">
        <f>SUMIFS(BKE!$F:$F,BKE!$C:$C,'nguyen vat lieu kho'!$A:$A,BKE!$B:$B,'nguyen vat lieu kho'!AG$3)</f>
        <v>0</v>
      </c>
      <c r="AH214" s="186">
        <f>SUMIFS(BKE!$F:$F,BKE!$C:$C,'nguyen vat lieu kho'!$A:$A,BKE!$B:$B,'nguyen vat lieu kho'!AH$3)</f>
        <v>0</v>
      </c>
      <c r="AI214" s="186">
        <f>SUMIFS(BKE!$F:$F,BKE!$C:$C,'nguyen vat lieu kho'!$A:$A,BKE!$B:$B,'nguyen vat lieu kho'!AI$3)</f>
        <v>0</v>
      </c>
      <c r="AJ214" s="186">
        <f>SUMIFS(BKE!$F:$F,BKE!$C:$C,'nguyen vat lieu kho'!$A:$A,BKE!$B:$B,'nguyen vat lieu kho'!AJ$3)</f>
        <v>0</v>
      </c>
      <c r="AK214" s="186">
        <f>SUMIFS(BKE!$F:$F,BKE!$C:$C,'nguyen vat lieu kho'!$A:$A,BKE!$B:$B,'nguyen vat lieu kho'!AK$3)</f>
        <v>0</v>
      </c>
      <c r="AL214" s="186">
        <f>SUMIFS(BKE!$F:$F,BKE!$C:$C,'nguyen vat lieu kho'!$A:$A,BKE!$B:$B,'nguyen vat lieu kho'!AL$3)</f>
        <v>0</v>
      </c>
      <c r="AM214" s="186">
        <f>SUMIFS(BKE!$F:$F,BKE!$C:$C,'nguyen vat lieu kho'!$A:$A,BKE!$B:$B,'nguyen vat lieu kho'!AM$3)</f>
        <v>0</v>
      </c>
      <c r="AN214" s="186">
        <f>SUMIFS(BKE!$F:$F,BKE!$C:$C,'nguyen vat lieu kho'!$A:$A,BKE!$B:$B,'nguyen vat lieu kho'!AN$3)</f>
        <v>0</v>
      </c>
      <c r="AO214" s="186">
        <f>SUMIFS(BKE!$F:$F,BKE!$C:$C,'nguyen vat lieu kho'!$A:$A,BKE!$B:$B,'nguyen vat lieu kho'!AO$3)</f>
        <v>0</v>
      </c>
      <c r="AP214" s="186">
        <f>SUMIFS(BKE!$F:$F,BKE!$C:$C,'nguyen vat lieu kho'!$A:$A,BKE!$B:$B,'nguyen vat lieu kho'!AP$3)</f>
        <v>0</v>
      </c>
      <c r="AQ214" s="186">
        <f>SUMIFS(BKE!$F:$F,BKE!$C:$C,'nguyen vat lieu kho'!$A:$A,BKE!$B:$B,'nguyen vat lieu kho'!AQ$3)</f>
        <v>0</v>
      </c>
    </row>
    <row r="215" spans="1:43" s="120" customFormat="1" ht="25.5" customHeight="1">
      <c r="A215" s="6" t="s">
        <v>725</v>
      </c>
      <c r="B215" s="10" t="s">
        <v>726</v>
      </c>
      <c r="C215" s="139" t="s">
        <v>28</v>
      </c>
      <c r="D215" s="125">
        <f>VLOOKUP(A215,BKE!C638:H1029,5,0)</f>
        <v>2000</v>
      </c>
      <c r="E215" s="130">
        <v>200</v>
      </c>
      <c r="F215" s="126">
        <f t="shared" si="29"/>
        <v>400000</v>
      </c>
      <c r="G215" s="127">
        <f>SUM(M215:AQ215)</f>
        <v>100</v>
      </c>
      <c r="H215" s="128">
        <f>D215*G215</f>
        <v>200000</v>
      </c>
      <c r="I215" s="129">
        <f t="shared" si="27"/>
        <v>100</v>
      </c>
      <c r="J215" s="129">
        <f t="shared" si="27"/>
        <v>200000</v>
      </c>
      <c r="K215" s="130">
        <v>200</v>
      </c>
      <c r="L215" s="124">
        <f t="shared" si="28"/>
        <v>400000</v>
      </c>
      <c r="M215" s="186">
        <f>SUMIFS(BKE!$F:$F,BKE!$C:$C,'nguyen vat lieu kho'!$A:$A,BKE!$B:$B,'nguyen vat lieu kho'!M$3)</f>
        <v>100</v>
      </c>
      <c r="N215" s="186">
        <f>SUMIFS(BKE!$F:$F,BKE!$C:$C,'nguyen vat lieu kho'!$A:$A,BKE!$B:$B,'nguyen vat lieu kho'!N$3)</f>
        <v>0</v>
      </c>
      <c r="O215" s="186">
        <f>SUMIFS(BKE!$F:$F,BKE!$C:$C,'nguyen vat lieu kho'!$A:$A,BKE!$B:$B,'nguyen vat lieu kho'!O$3)</f>
        <v>0</v>
      </c>
      <c r="P215" s="186">
        <f>SUMIFS(BKE!$F:$F,BKE!$C:$C,'nguyen vat lieu kho'!$A:$A,BKE!$B:$B,'nguyen vat lieu kho'!P$3)</f>
        <v>0</v>
      </c>
      <c r="Q215" s="186">
        <f>SUMIFS(BKE!$F:$F,BKE!$C:$C,'nguyen vat lieu kho'!$A:$A,BKE!$B:$B,'nguyen vat lieu kho'!Q$3)</f>
        <v>0</v>
      </c>
      <c r="R215" s="186">
        <f>SUMIFS(BKE!$F:$F,BKE!$C:$C,'nguyen vat lieu kho'!$A:$A,BKE!$B:$B,'nguyen vat lieu kho'!R$3)</f>
        <v>0</v>
      </c>
      <c r="S215" s="186">
        <f>SUMIFS(BKE!$F:$F,BKE!$C:$C,'nguyen vat lieu kho'!$A:$A,BKE!$B:$B,'nguyen vat lieu kho'!S$3)</f>
        <v>0</v>
      </c>
      <c r="T215" s="186">
        <f>SUMIFS(BKE!$F:$F,BKE!$C:$C,'nguyen vat lieu kho'!$A:$A,BKE!$B:$B,'nguyen vat lieu kho'!T$3)</f>
        <v>0</v>
      </c>
      <c r="U215" s="186">
        <f>SUMIFS(BKE!$F:$F,BKE!$C:$C,'nguyen vat lieu kho'!$A:$A,BKE!$B:$B,'nguyen vat lieu kho'!U$3)</f>
        <v>0</v>
      </c>
      <c r="V215" s="186">
        <f>SUMIFS(BKE!$F:$F,BKE!$C:$C,'nguyen vat lieu kho'!$A:$A,BKE!$B:$B,'nguyen vat lieu kho'!V$3)</f>
        <v>0</v>
      </c>
      <c r="W215" s="186">
        <f>SUMIFS(BKE!$F:$F,BKE!$C:$C,'nguyen vat lieu kho'!$A:$A,BKE!$B:$B,'nguyen vat lieu kho'!W$3)</f>
        <v>0</v>
      </c>
      <c r="X215" s="186">
        <f>SUMIFS(BKE!$F:$F,BKE!$C:$C,'nguyen vat lieu kho'!$A:$A,BKE!$B:$B,'nguyen vat lieu kho'!X$3)</f>
        <v>0</v>
      </c>
      <c r="Y215" s="186">
        <f>SUMIFS(BKE!$F:$F,BKE!$C:$C,'nguyen vat lieu kho'!$A:$A,BKE!$B:$B,'nguyen vat lieu kho'!Y$3)</f>
        <v>0</v>
      </c>
      <c r="Z215" s="186">
        <f>SUMIFS(BKE!$F:$F,BKE!$C:$C,'nguyen vat lieu kho'!$A:$A,BKE!$B:$B,'nguyen vat lieu kho'!Z$3)</f>
        <v>0</v>
      </c>
      <c r="AA215" s="186">
        <f>SUMIFS(BKE!$F:$F,BKE!$C:$C,'nguyen vat lieu kho'!$A:$A,BKE!$B:$B,'nguyen vat lieu kho'!AA$3)</f>
        <v>0</v>
      </c>
      <c r="AB215" s="186">
        <f>SUMIFS(BKE!$F:$F,BKE!$C:$C,'nguyen vat lieu kho'!$A:$A,BKE!$B:$B,'nguyen vat lieu kho'!AB$3)</f>
        <v>0</v>
      </c>
      <c r="AC215" s="186">
        <f>SUMIFS(BKE!$F:$F,BKE!$C:$C,'nguyen vat lieu kho'!$A:$A,BKE!$B:$B,'nguyen vat lieu kho'!AC$3)</f>
        <v>0</v>
      </c>
      <c r="AD215" s="186">
        <f>SUMIFS(BKE!$F:$F,BKE!$C:$C,'nguyen vat lieu kho'!$A:$A,BKE!$B:$B,'nguyen vat lieu kho'!AD$3)</f>
        <v>0</v>
      </c>
      <c r="AE215" s="186">
        <f>SUMIFS(BKE!$F:$F,BKE!$C:$C,'nguyen vat lieu kho'!$A:$A,BKE!$B:$B,'nguyen vat lieu kho'!AE$3)</f>
        <v>0</v>
      </c>
      <c r="AF215" s="186">
        <f>SUMIFS(BKE!$F:$F,BKE!$C:$C,'nguyen vat lieu kho'!$A:$A,BKE!$B:$B,'nguyen vat lieu kho'!AF$3)</f>
        <v>0</v>
      </c>
      <c r="AG215" s="186">
        <f>SUMIFS(BKE!$F:$F,BKE!$C:$C,'nguyen vat lieu kho'!$A:$A,BKE!$B:$B,'nguyen vat lieu kho'!AG$3)</f>
        <v>0</v>
      </c>
      <c r="AH215" s="186">
        <f>SUMIFS(BKE!$F:$F,BKE!$C:$C,'nguyen vat lieu kho'!$A:$A,BKE!$B:$B,'nguyen vat lieu kho'!AH$3)</f>
        <v>0</v>
      </c>
      <c r="AI215" s="186">
        <f>SUMIFS(BKE!$F:$F,BKE!$C:$C,'nguyen vat lieu kho'!$A:$A,BKE!$B:$B,'nguyen vat lieu kho'!AI$3)</f>
        <v>0</v>
      </c>
      <c r="AJ215" s="186">
        <f>SUMIFS(BKE!$F:$F,BKE!$C:$C,'nguyen vat lieu kho'!$A:$A,BKE!$B:$B,'nguyen vat lieu kho'!AJ$3)</f>
        <v>0</v>
      </c>
      <c r="AK215" s="186">
        <f>SUMIFS(BKE!$F:$F,BKE!$C:$C,'nguyen vat lieu kho'!$A:$A,BKE!$B:$B,'nguyen vat lieu kho'!AK$3)</f>
        <v>0</v>
      </c>
      <c r="AL215" s="186">
        <f>SUMIFS(BKE!$F:$F,BKE!$C:$C,'nguyen vat lieu kho'!$A:$A,BKE!$B:$B,'nguyen vat lieu kho'!AL$3)</f>
        <v>0</v>
      </c>
      <c r="AM215" s="186">
        <f>SUMIFS(BKE!$F:$F,BKE!$C:$C,'nguyen vat lieu kho'!$A:$A,BKE!$B:$B,'nguyen vat lieu kho'!AM$3)</f>
        <v>0</v>
      </c>
      <c r="AN215" s="186">
        <f>SUMIFS(BKE!$F:$F,BKE!$C:$C,'nguyen vat lieu kho'!$A:$A,BKE!$B:$B,'nguyen vat lieu kho'!AN$3)</f>
        <v>0</v>
      </c>
      <c r="AO215" s="186">
        <f>SUMIFS(BKE!$F:$F,BKE!$C:$C,'nguyen vat lieu kho'!$A:$A,BKE!$B:$B,'nguyen vat lieu kho'!AO$3)</f>
        <v>0</v>
      </c>
      <c r="AP215" s="186">
        <f>SUMIFS(BKE!$F:$F,BKE!$C:$C,'nguyen vat lieu kho'!$A:$A,BKE!$B:$B,'nguyen vat lieu kho'!AP$3)</f>
        <v>0</v>
      </c>
      <c r="AQ215" s="186">
        <f>SUMIFS(BKE!$F:$F,BKE!$C:$C,'nguyen vat lieu kho'!$A:$A,BKE!$B:$B,'nguyen vat lieu kho'!AQ$3)</f>
        <v>0</v>
      </c>
    </row>
    <row r="216" spans="1:43" s="120" customFormat="1" ht="25.5" customHeight="1">
      <c r="A216" s="6" t="s">
        <v>674</v>
      </c>
      <c r="B216" s="10" t="s">
        <v>651</v>
      </c>
      <c r="C216" s="139" t="s">
        <v>27</v>
      </c>
      <c r="D216" s="125">
        <f>VLOOKUP(A216,BKE!C639:H1030,5,0)</f>
        <v>4111</v>
      </c>
      <c r="E216" s="130">
        <v>50</v>
      </c>
      <c r="F216" s="126">
        <f t="shared" si="29"/>
        <v>205550</v>
      </c>
      <c r="G216" s="127">
        <f t="shared" si="30"/>
        <v>400</v>
      </c>
      <c r="H216" s="128">
        <f t="shared" si="26"/>
        <v>1644400</v>
      </c>
      <c r="I216" s="129">
        <f t="shared" si="27"/>
        <v>400</v>
      </c>
      <c r="J216" s="129">
        <f t="shared" si="27"/>
        <v>1644400</v>
      </c>
      <c r="K216" s="130">
        <v>50</v>
      </c>
      <c r="L216" s="124">
        <f t="shared" si="28"/>
        <v>205550</v>
      </c>
      <c r="M216" s="186">
        <f>SUMIFS(BKE!$F:$F,BKE!$C:$C,'nguyen vat lieu kho'!$A:$A,BKE!$B:$B,'nguyen vat lieu kho'!M$3)</f>
        <v>100</v>
      </c>
      <c r="N216" s="186">
        <f>SUMIFS(BKE!$F:$F,BKE!$C:$C,'nguyen vat lieu kho'!$A:$A,BKE!$B:$B,'nguyen vat lieu kho'!N$3)</f>
        <v>0</v>
      </c>
      <c r="O216" s="186">
        <f>SUMIFS(BKE!$F:$F,BKE!$C:$C,'nguyen vat lieu kho'!$A:$A,BKE!$B:$B,'nguyen vat lieu kho'!O$3)</f>
        <v>0</v>
      </c>
      <c r="P216" s="186">
        <f>SUMIFS(BKE!$F:$F,BKE!$C:$C,'nguyen vat lieu kho'!$A:$A,BKE!$B:$B,'nguyen vat lieu kho'!P$3)</f>
        <v>0</v>
      </c>
      <c r="Q216" s="186">
        <f>SUMIFS(BKE!$F:$F,BKE!$C:$C,'nguyen vat lieu kho'!$A:$A,BKE!$B:$B,'nguyen vat lieu kho'!Q$3)</f>
        <v>0</v>
      </c>
      <c r="R216" s="186">
        <f>SUMIFS(BKE!$F:$F,BKE!$C:$C,'nguyen vat lieu kho'!$A:$A,BKE!$B:$B,'nguyen vat lieu kho'!R$3)</f>
        <v>0</v>
      </c>
      <c r="S216" s="186">
        <f>SUMIFS(BKE!$F:$F,BKE!$C:$C,'nguyen vat lieu kho'!$A:$A,BKE!$B:$B,'nguyen vat lieu kho'!S$3)</f>
        <v>0</v>
      </c>
      <c r="T216" s="186">
        <f>SUMIFS(BKE!$F:$F,BKE!$C:$C,'nguyen vat lieu kho'!$A:$A,BKE!$B:$B,'nguyen vat lieu kho'!T$3)</f>
        <v>0</v>
      </c>
      <c r="U216" s="186">
        <f>SUMIFS(BKE!$F:$F,BKE!$C:$C,'nguyen vat lieu kho'!$A:$A,BKE!$B:$B,'nguyen vat lieu kho'!U$3)</f>
        <v>0</v>
      </c>
      <c r="V216" s="186">
        <f>SUMIFS(BKE!$F:$F,BKE!$C:$C,'nguyen vat lieu kho'!$A:$A,BKE!$B:$B,'nguyen vat lieu kho'!V$3)</f>
        <v>0</v>
      </c>
      <c r="W216" s="186">
        <f>SUMIFS(BKE!$F:$F,BKE!$C:$C,'nguyen vat lieu kho'!$A:$A,BKE!$B:$B,'nguyen vat lieu kho'!W$3)</f>
        <v>0</v>
      </c>
      <c r="X216" s="186">
        <f>SUMIFS(BKE!$F:$F,BKE!$C:$C,'nguyen vat lieu kho'!$A:$A,BKE!$B:$B,'nguyen vat lieu kho'!X$3)</f>
        <v>0</v>
      </c>
      <c r="Y216" s="186">
        <f>SUMIFS(BKE!$F:$F,BKE!$C:$C,'nguyen vat lieu kho'!$A:$A,BKE!$B:$B,'nguyen vat lieu kho'!Y$3)</f>
        <v>0</v>
      </c>
      <c r="Z216" s="186">
        <f>SUMIFS(BKE!$F:$F,BKE!$C:$C,'nguyen vat lieu kho'!$A:$A,BKE!$B:$B,'nguyen vat lieu kho'!Z$3)</f>
        <v>0</v>
      </c>
      <c r="AA216" s="186">
        <f>SUMIFS(BKE!$F:$F,BKE!$C:$C,'nguyen vat lieu kho'!$A:$A,BKE!$B:$B,'nguyen vat lieu kho'!AA$3)</f>
        <v>200</v>
      </c>
      <c r="AB216" s="186">
        <f>SUMIFS(BKE!$F:$F,BKE!$C:$C,'nguyen vat lieu kho'!$A:$A,BKE!$B:$B,'nguyen vat lieu kho'!AB$3)</f>
        <v>0</v>
      </c>
      <c r="AC216" s="186">
        <f>SUMIFS(BKE!$F:$F,BKE!$C:$C,'nguyen vat lieu kho'!$A:$A,BKE!$B:$B,'nguyen vat lieu kho'!AC$3)</f>
        <v>0</v>
      </c>
      <c r="AD216" s="186">
        <f>SUMIFS(BKE!$F:$F,BKE!$C:$C,'nguyen vat lieu kho'!$A:$A,BKE!$B:$B,'nguyen vat lieu kho'!AD$3)</f>
        <v>0</v>
      </c>
      <c r="AE216" s="186">
        <f>SUMIFS(BKE!$F:$F,BKE!$C:$C,'nguyen vat lieu kho'!$A:$A,BKE!$B:$B,'nguyen vat lieu kho'!AE$3)</f>
        <v>0</v>
      </c>
      <c r="AF216" s="186">
        <f>SUMIFS(BKE!$F:$F,BKE!$C:$C,'nguyen vat lieu kho'!$A:$A,BKE!$B:$B,'nguyen vat lieu kho'!AF$3)</f>
        <v>0</v>
      </c>
      <c r="AG216" s="186">
        <f>SUMIFS(BKE!$F:$F,BKE!$C:$C,'nguyen vat lieu kho'!$A:$A,BKE!$B:$B,'nguyen vat lieu kho'!AG$3)</f>
        <v>0</v>
      </c>
      <c r="AH216" s="186">
        <f>SUMIFS(BKE!$F:$F,BKE!$C:$C,'nguyen vat lieu kho'!$A:$A,BKE!$B:$B,'nguyen vat lieu kho'!AH$3)</f>
        <v>100</v>
      </c>
      <c r="AI216" s="186">
        <f>SUMIFS(BKE!$F:$F,BKE!$C:$C,'nguyen vat lieu kho'!$A:$A,BKE!$B:$B,'nguyen vat lieu kho'!AI$3)</f>
        <v>0</v>
      </c>
      <c r="AJ216" s="186">
        <f>SUMIFS(BKE!$F:$F,BKE!$C:$C,'nguyen vat lieu kho'!$A:$A,BKE!$B:$B,'nguyen vat lieu kho'!AJ$3)</f>
        <v>0</v>
      </c>
      <c r="AK216" s="186">
        <f>SUMIFS(BKE!$F:$F,BKE!$C:$C,'nguyen vat lieu kho'!$A:$A,BKE!$B:$B,'nguyen vat lieu kho'!AK$3)</f>
        <v>0</v>
      </c>
      <c r="AL216" s="186">
        <f>SUMIFS(BKE!$F:$F,BKE!$C:$C,'nguyen vat lieu kho'!$A:$A,BKE!$B:$B,'nguyen vat lieu kho'!AL$3)</f>
        <v>0</v>
      </c>
      <c r="AM216" s="186">
        <f>SUMIFS(BKE!$F:$F,BKE!$C:$C,'nguyen vat lieu kho'!$A:$A,BKE!$B:$B,'nguyen vat lieu kho'!AM$3)</f>
        <v>0</v>
      </c>
      <c r="AN216" s="186">
        <f>SUMIFS(BKE!$F:$F,BKE!$C:$C,'nguyen vat lieu kho'!$A:$A,BKE!$B:$B,'nguyen vat lieu kho'!AN$3)</f>
        <v>0</v>
      </c>
      <c r="AO216" s="186">
        <f>SUMIFS(BKE!$F:$F,BKE!$C:$C,'nguyen vat lieu kho'!$A:$A,BKE!$B:$B,'nguyen vat lieu kho'!AO$3)</f>
        <v>0</v>
      </c>
      <c r="AP216" s="186">
        <f>SUMIFS(BKE!$F:$F,BKE!$C:$C,'nguyen vat lieu kho'!$A:$A,BKE!$B:$B,'nguyen vat lieu kho'!AP$3)</f>
        <v>0</v>
      </c>
      <c r="AQ216" s="186">
        <f>SUMIFS(BKE!$F:$F,BKE!$C:$C,'nguyen vat lieu kho'!$A:$A,BKE!$B:$B,'nguyen vat lieu kho'!AQ$3)</f>
        <v>0</v>
      </c>
    </row>
    <row r="217" spans="1:43" s="120" customFormat="1" ht="25.5" customHeight="1">
      <c r="A217" s="6" t="s">
        <v>317</v>
      </c>
      <c r="B217" s="10" t="s">
        <v>318</v>
      </c>
      <c r="C217" s="139" t="s">
        <v>29</v>
      </c>
      <c r="D217" s="125">
        <v>1800</v>
      </c>
      <c r="E217" s="130">
        <v>200</v>
      </c>
      <c r="F217" s="126">
        <f t="shared" si="29"/>
        <v>360000</v>
      </c>
      <c r="G217" s="127">
        <f t="shared" si="30"/>
        <v>0</v>
      </c>
      <c r="H217" s="128">
        <f t="shared" si="26"/>
        <v>0</v>
      </c>
      <c r="I217" s="129">
        <f t="shared" si="27"/>
        <v>59</v>
      </c>
      <c r="J217" s="129">
        <f t="shared" si="27"/>
        <v>106200</v>
      </c>
      <c r="K217" s="130">
        <v>141</v>
      </c>
      <c r="L217" s="124">
        <f t="shared" si="28"/>
        <v>253800</v>
      </c>
      <c r="M217" s="186">
        <f>SUMIFS(BKE!$F:$F,BKE!$C:$C,'nguyen vat lieu kho'!$A:$A,BKE!$B:$B,'nguyen vat lieu kho'!M$3)</f>
        <v>0</v>
      </c>
      <c r="N217" s="186">
        <f>SUMIFS(BKE!$F:$F,BKE!$C:$C,'nguyen vat lieu kho'!$A:$A,BKE!$B:$B,'nguyen vat lieu kho'!N$3)</f>
        <v>0</v>
      </c>
      <c r="O217" s="186">
        <f>SUMIFS(BKE!$F:$F,BKE!$C:$C,'nguyen vat lieu kho'!$A:$A,BKE!$B:$B,'nguyen vat lieu kho'!O$3)</f>
        <v>0</v>
      </c>
      <c r="P217" s="186">
        <f>SUMIFS(BKE!$F:$F,BKE!$C:$C,'nguyen vat lieu kho'!$A:$A,BKE!$B:$B,'nguyen vat lieu kho'!P$3)</f>
        <v>0</v>
      </c>
      <c r="Q217" s="186">
        <f>SUMIFS(BKE!$F:$F,BKE!$C:$C,'nguyen vat lieu kho'!$A:$A,BKE!$B:$B,'nguyen vat lieu kho'!Q$3)</f>
        <v>0</v>
      </c>
      <c r="R217" s="186">
        <f>SUMIFS(BKE!$F:$F,BKE!$C:$C,'nguyen vat lieu kho'!$A:$A,BKE!$B:$B,'nguyen vat lieu kho'!R$3)</f>
        <v>0</v>
      </c>
      <c r="S217" s="186">
        <f>SUMIFS(BKE!$F:$F,BKE!$C:$C,'nguyen vat lieu kho'!$A:$A,BKE!$B:$B,'nguyen vat lieu kho'!S$3)</f>
        <v>0</v>
      </c>
      <c r="T217" s="186">
        <f>SUMIFS(BKE!$F:$F,BKE!$C:$C,'nguyen vat lieu kho'!$A:$A,BKE!$B:$B,'nguyen vat lieu kho'!T$3)</f>
        <v>0</v>
      </c>
      <c r="U217" s="186">
        <f>SUMIFS(BKE!$F:$F,BKE!$C:$C,'nguyen vat lieu kho'!$A:$A,BKE!$B:$B,'nguyen vat lieu kho'!U$3)</f>
        <v>0</v>
      </c>
      <c r="V217" s="186">
        <f>SUMIFS(BKE!$F:$F,BKE!$C:$C,'nguyen vat lieu kho'!$A:$A,BKE!$B:$B,'nguyen vat lieu kho'!V$3)</f>
        <v>0</v>
      </c>
      <c r="W217" s="186">
        <f>SUMIFS(BKE!$F:$F,BKE!$C:$C,'nguyen vat lieu kho'!$A:$A,BKE!$B:$B,'nguyen vat lieu kho'!W$3)</f>
        <v>0</v>
      </c>
      <c r="X217" s="186">
        <f>SUMIFS(BKE!$F:$F,BKE!$C:$C,'nguyen vat lieu kho'!$A:$A,BKE!$B:$B,'nguyen vat lieu kho'!X$3)</f>
        <v>0</v>
      </c>
      <c r="Y217" s="186">
        <f>SUMIFS(BKE!$F:$F,BKE!$C:$C,'nguyen vat lieu kho'!$A:$A,BKE!$B:$B,'nguyen vat lieu kho'!Y$3)</f>
        <v>0</v>
      </c>
      <c r="Z217" s="186">
        <f>SUMIFS(BKE!$F:$F,BKE!$C:$C,'nguyen vat lieu kho'!$A:$A,BKE!$B:$B,'nguyen vat lieu kho'!Z$3)</f>
        <v>0</v>
      </c>
      <c r="AA217" s="186">
        <f>SUMIFS(BKE!$F:$F,BKE!$C:$C,'nguyen vat lieu kho'!$A:$A,BKE!$B:$B,'nguyen vat lieu kho'!AA$3)</f>
        <v>0</v>
      </c>
      <c r="AB217" s="186">
        <f>SUMIFS(BKE!$F:$F,BKE!$C:$C,'nguyen vat lieu kho'!$A:$A,BKE!$B:$B,'nguyen vat lieu kho'!AB$3)</f>
        <v>0</v>
      </c>
      <c r="AC217" s="186">
        <f>SUMIFS(BKE!$F:$F,BKE!$C:$C,'nguyen vat lieu kho'!$A:$A,BKE!$B:$B,'nguyen vat lieu kho'!AC$3)</f>
        <v>0</v>
      </c>
      <c r="AD217" s="186">
        <f>SUMIFS(BKE!$F:$F,BKE!$C:$C,'nguyen vat lieu kho'!$A:$A,BKE!$B:$B,'nguyen vat lieu kho'!AD$3)</f>
        <v>0</v>
      </c>
      <c r="AE217" s="186">
        <f>SUMIFS(BKE!$F:$F,BKE!$C:$C,'nguyen vat lieu kho'!$A:$A,BKE!$B:$B,'nguyen vat lieu kho'!AE$3)</f>
        <v>0</v>
      </c>
      <c r="AF217" s="186">
        <f>SUMIFS(BKE!$F:$F,BKE!$C:$C,'nguyen vat lieu kho'!$A:$A,BKE!$B:$B,'nguyen vat lieu kho'!AF$3)</f>
        <v>0</v>
      </c>
      <c r="AG217" s="186">
        <f>SUMIFS(BKE!$F:$F,BKE!$C:$C,'nguyen vat lieu kho'!$A:$A,BKE!$B:$B,'nguyen vat lieu kho'!AG$3)</f>
        <v>0</v>
      </c>
      <c r="AH217" s="186">
        <f>SUMIFS(BKE!$F:$F,BKE!$C:$C,'nguyen vat lieu kho'!$A:$A,BKE!$B:$B,'nguyen vat lieu kho'!AH$3)</f>
        <v>0</v>
      </c>
      <c r="AI217" s="186">
        <f>SUMIFS(BKE!$F:$F,BKE!$C:$C,'nguyen vat lieu kho'!$A:$A,BKE!$B:$B,'nguyen vat lieu kho'!AI$3)</f>
        <v>0</v>
      </c>
      <c r="AJ217" s="186">
        <f>SUMIFS(BKE!$F:$F,BKE!$C:$C,'nguyen vat lieu kho'!$A:$A,BKE!$B:$B,'nguyen vat lieu kho'!AJ$3)</f>
        <v>0</v>
      </c>
      <c r="AK217" s="186">
        <f>SUMIFS(BKE!$F:$F,BKE!$C:$C,'nguyen vat lieu kho'!$A:$A,BKE!$B:$B,'nguyen vat lieu kho'!AK$3)</f>
        <v>0</v>
      </c>
      <c r="AL217" s="186">
        <f>SUMIFS(BKE!$F:$F,BKE!$C:$C,'nguyen vat lieu kho'!$A:$A,BKE!$B:$B,'nguyen vat lieu kho'!AL$3)</f>
        <v>0</v>
      </c>
      <c r="AM217" s="186">
        <f>SUMIFS(BKE!$F:$F,BKE!$C:$C,'nguyen vat lieu kho'!$A:$A,BKE!$B:$B,'nguyen vat lieu kho'!AM$3)</f>
        <v>0</v>
      </c>
      <c r="AN217" s="186">
        <f>SUMIFS(BKE!$F:$F,BKE!$C:$C,'nguyen vat lieu kho'!$A:$A,BKE!$B:$B,'nguyen vat lieu kho'!AN$3)</f>
        <v>0</v>
      </c>
      <c r="AO217" s="186">
        <f>SUMIFS(BKE!$F:$F,BKE!$C:$C,'nguyen vat lieu kho'!$A:$A,BKE!$B:$B,'nguyen vat lieu kho'!AO$3)</f>
        <v>0</v>
      </c>
      <c r="AP217" s="186">
        <f>SUMIFS(BKE!$F:$F,BKE!$C:$C,'nguyen vat lieu kho'!$A:$A,BKE!$B:$B,'nguyen vat lieu kho'!AP$3)</f>
        <v>0</v>
      </c>
      <c r="AQ217" s="186">
        <f>SUMIFS(BKE!$F:$F,BKE!$C:$C,'nguyen vat lieu kho'!$A:$A,BKE!$B:$B,'nguyen vat lieu kho'!AQ$3)</f>
        <v>0</v>
      </c>
    </row>
    <row r="218" spans="1:43" s="120" customFormat="1" ht="25.5" customHeight="1">
      <c r="A218" s="6" t="s">
        <v>751</v>
      </c>
      <c r="B218" s="10" t="s">
        <v>752</v>
      </c>
      <c r="C218" s="139" t="s">
        <v>753</v>
      </c>
      <c r="D218" s="125">
        <f>VLOOKUP(A218,BKE!C641:H1032,5,0)</f>
        <v>16500</v>
      </c>
      <c r="E218" s="130">
        <v>3</v>
      </c>
      <c r="F218" s="126">
        <f t="shared" si="29"/>
        <v>49500</v>
      </c>
      <c r="G218" s="127">
        <f>SUM(M218:AQ218)</f>
        <v>2</v>
      </c>
      <c r="H218" s="128">
        <f>D218*G218</f>
        <v>33000</v>
      </c>
      <c r="I218" s="129">
        <f t="shared" si="27"/>
        <v>0</v>
      </c>
      <c r="J218" s="129">
        <f t="shared" si="27"/>
        <v>0</v>
      </c>
      <c r="K218" s="130">
        <v>5</v>
      </c>
      <c r="L218" s="124">
        <f t="shared" si="28"/>
        <v>82500</v>
      </c>
      <c r="M218" s="186">
        <f>SUMIFS(BKE!$F:$F,BKE!$C:$C,'nguyen vat lieu kho'!$A:$A,BKE!$B:$B,'nguyen vat lieu kho'!M$3)</f>
        <v>0</v>
      </c>
      <c r="N218" s="186">
        <f>SUMIFS(BKE!$F:$F,BKE!$C:$C,'nguyen vat lieu kho'!$A:$A,BKE!$B:$B,'nguyen vat lieu kho'!N$3)</f>
        <v>0</v>
      </c>
      <c r="O218" s="186">
        <f>SUMIFS(BKE!$F:$F,BKE!$C:$C,'nguyen vat lieu kho'!$A:$A,BKE!$B:$B,'nguyen vat lieu kho'!O$3)</f>
        <v>0</v>
      </c>
      <c r="P218" s="186">
        <f>SUMIFS(BKE!$F:$F,BKE!$C:$C,'nguyen vat lieu kho'!$A:$A,BKE!$B:$B,'nguyen vat lieu kho'!P$3)</f>
        <v>0</v>
      </c>
      <c r="Q218" s="186">
        <f>SUMIFS(BKE!$F:$F,BKE!$C:$C,'nguyen vat lieu kho'!$A:$A,BKE!$B:$B,'nguyen vat lieu kho'!Q$3)</f>
        <v>0</v>
      </c>
      <c r="R218" s="186">
        <f>SUMIFS(BKE!$F:$F,BKE!$C:$C,'nguyen vat lieu kho'!$A:$A,BKE!$B:$B,'nguyen vat lieu kho'!R$3)</f>
        <v>0</v>
      </c>
      <c r="S218" s="186">
        <f>SUMIFS(BKE!$F:$F,BKE!$C:$C,'nguyen vat lieu kho'!$A:$A,BKE!$B:$B,'nguyen vat lieu kho'!S$3)</f>
        <v>0</v>
      </c>
      <c r="T218" s="186">
        <f>SUMIFS(BKE!$F:$F,BKE!$C:$C,'nguyen vat lieu kho'!$A:$A,BKE!$B:$B,'nguyen vat lieu kho'!T$3)</f>
        <v>2</v>
      </c>
      <c r="U218" s="186">
        <f>SUMIFS(BKE!$F:$F,BKE!$C:$C,'nguyen vat lieu kho'!$A:$A,BKE!$B:$B,'nguyen vat lieu kho'!U$3)</f>
        <v>0</v>
      </c>
      <c r="V218" s="186">
        <f>SUMIFS(BKE!$F:$F,BKE!$C:$C,'nguyen vat lieu kho'!$A:$A,BKE!$B:$B,'nguyen vat lieu kho'!V$3)</f>
        <v>0</v>
      </c>
      <c r="W218" s="186">
        <f>SUMIFS(BKE!$F:$F,BKE!$C:$C,'nguyen vat lieu kho'!$A:$A,BKE!$B:$B,'nguyen vat lieu kho'!W$3)</f>
        <v>0</v>
      </c>
      <c r="X218" s="186">
        <f>SUMIFS(BKE!$F:$F,BKE!$C:$C,'nguyen vat lieu kho'!$A:$A,BKE!$B:$B,'nguyen vat lieu kho'!X$3)</f>
        <v>0</v>
      </c>
      <c r="Y218" s="186">
        <f>SUMIFS(BKE!$F:$F,BKE!$C:$C,'nguyen vat lieu kho'!$A:$A,BKE!$B:$B,'nguyen vat lieu kho'!Y$3)</f>
        <v>0</v>
      </c>
      <c r="Z218" s="186">
        <f>SUMIFS(BKE!$F:$F,BKE!$C:$C,'nguyen vat lieu kho'!$A:$A,BKE!$B:$B,'nguyen vat lieu kho'!Z$3)</f>
        <v>0</v>
      </c>
      <c r="AA218" s="186">
        <f>SUMIFS(BKE!$F:$F,BKE!$C:$C,'nguyen vat lieu kho'!$A:$A,BKE!$B:$B,'nguyen vat lieu kho'!AA$3)</f>
        <v>0</v>
      </c>
      <c r="AB218" s="186">
        <f>SUMIFS(BKE!$F:$F,BKE!$C:$C,'nguyen vat lieu kho'!$A:$A,BKE!$B:$B,'nguyen vat lieu kho'!AB$3)</f>
        <v>0</v>
      </c>
      <c r="AC218" s="186">
        <f>SUMIFS(BKE!$F:$F,BKE!$C:$C,'nguyen vat lieu kho'!$A:$A,BKE!$B:$B,'nguyen vat lieu kho'!AC$3)</f>
        <v>0</v>
      </c>
      <c r="AD218" s="186">
        <f>SUMIFS(BKE!$F:$F,BKE!$C:$C,'nguyen vat lieu kho'!$A:$A,BKE!$B:$B,'nguyen vat lieu kho'!AD$3)</f>
        <v>0</v>
      </c>
      <c r="AE218" s="186">
        <f>SUMIFS(BKE!$F:$F,BKE!$C:$C,'nguyen vat lieu kho'!$A:$A,BKE!$B:$B,'nguyen vat lieu kho'!AE$3)</f>
        <v>0</v>
      </c>
      <c r="AF218" s="186">
        <f>SUMIFS(BKE!$F:$F,BKE!$C:$C,'nguyen vat lieu kho'!$A:$A,BKE!$B:$B,'nguyen vat lieu kho'!AF$3)</f>
        <v>0</v>
      </c>
      <c r="AG218" s="186">
        <f>SUMIFS(BKE!$F:$F,BKE!$C:$C,'nguyen vat lieu kho'!$A:$A,BKE!$B:$B,'nguyen vat lieu kho'!AG$3)</f>
        <v>0</v>
      </c>
      <c r="AH218" s="186">
        <f>SUMIFS(BKE!$F:$F,BKE!$C:$C,'nguyen vat lieu kho'!$A:$A,BKE!$B:$B,'nguyen vat lieu kho'!AH$3)</f>
        <v>0</v>
      </c>
      <c r="AI218" s="186">
        <f>SUMIFS(BKE!$F:$F,BKE!$C:$C,'nguyen vat lieu kho'!$A:$A,BKE!$B:$B,'nguyen vat lieu kho'!AI$3)</f>
        <v>0</v>
      </c>
      <c r="AJ218" s="186">
        <f>SUMIFS(BKE!$F:$F,BKE!$C:$C,'nguyen vat lieu kho'!$A:$A,BKE!$B:$B,'nguyen vat lieu kho'!AJ$3)</f>
        <v>0</v>
      </c>
      <c r="AK218" s="186">
        <f>SUMIFS(BKE!$F:$F,BKE!$C:$C,'nguyen vat lieu kho'!$A:$A,BKE!$B:$B,'nguyen vat lieu kho'!AK$3)</f>
        <v>0</v>
      </c>
      <c r="AL218" s="186">
        <f>SUMIFS(BKE!$F:$F,BKE!$C:$C,'nguyen vat lieu kho'!$A:$A,BKE!$B:$B,'nguyen vat lieu kho'!AL$3)</f>
        <v>0</v>
      </c>
      <c r="AM218" s="186">
        <f>SUMIFS(BKE!$F:$F,BKE!$C:$C,'nguyen vat lieu kho'!$A:$A,BKE!$B:$B,'nguyen vat lieu kho'!AM$3)</f>
        <v>0</v>
      </c>
      <c r="AN218" s="186">
        <f>SUMIFS(BKE!$F:$F,BKE!$C:$C,'nguyen vat lieu kho'!$A:$A,BKE!$B:$B,'nguyen vat lieu kho'!AN$3)</f>
        <v>0</v>
      </c>
      <c r="AO218" s="186">
        <f>SUMIFS(BKE!$F:$F,BKE!$C:$C,'nguyen vat lieu kho'!$A:$A,BKE!$B:$B,'nguyen vat lieu kho'!AO$3)</f>
        <v>0</v>
      </c>
      <c r="AP218" s="186">
        <f>SUMIFS(BKE!$F:$F,BKE!$C:$C,'nguyen vat lieu kho'!$A:$A,BKE!$B:$B,'nguyen vat lieu kho'!AP$3)</f>
        <v>0</v>
      </c>
      <c r="AQ218" s="186">
        <f>SUMIFS(BKE!$F:$F,BKE!$C:$C,'nguyen vat lieu kho'!$A:$A,BKE!$B:$B,'nguyen vat lieu kho'!AQ$3)</f>
        <v>0</v>
      </c>
    </row>
    <row r="219" spans="1:43" s="120" customFormat="1" ht="25.5" customHeight="1">
      <c r="A219" s="9" t="s">
        <v>342</v>
      </c>
      <c r="B219" s="9" t="s">
        <v>343</v>
      </c>
      <c r="C219" s="9" t="s">
        <v>27</v>
      </c>
      <c r="D219" s="125"/>
      <c r="E219" s="130">
        <v>0</v>
      </c>
      <c r="F219" s="126">
        <f t="shared" si="29"/>
        <v>0</v>
      </c>
      <c r="G219" s="127">
        <f t="shared" si="30"/>
        <v>0</v>
      </c>
      <c r="H219" s="128">
        <f t="shared" si="26"/>
        <v>0</v>
      </c>
      <c r="I219" s="129">
        <f t="shared" si="27"/>
        <v>0</v>
      </c>
      <c r="J219" s="129">
        <f t="shared" si="27"/>
        <v>0</v>
      </c>
      <c r="K219" s="130"/>
      <c r="L219" s="124">
        <f t="shared" si="28"/>
        <v>0</v>
      </c>
      <c r="M219" s="186">
        <f>SUMIFS(BKE!$F:$F,BKE!$C:$C,'nguyen vat lieu kho'!$A:$A,BKE!$B:$B,'nguyen vat lieu kho'!M$3)</f>
        <v>0</v>
      </c>
      <c r="N219" s="186">
        <f>SUMIFS(BKE!$F:$F,BKE!$C:$C,'nguyen vat lieu kho'!$A:$A,BKE!$B:$B,'nguyen vat lieu kho'!N$3)</f>
        <v>0</v>
      </c>
      <c r="O219" s="186">
        <f>SUMIFS(BKE!$F:$F,BKE!$C:$C,'nguyen vat lieu kho'!$A:$A,BKE!$B:$B,'nguyen vat lieu kho'!O$3)</f>
        <v>0</v>
      </c>
      <c r="P219" s="186">
        <f>SUMIFS(BKE!$F:$F,BKE!$C:$C,'nguyen vat lieu kho'!$A:$A,BKE!$B:$B,'nguyen vat lieu kho'!P$3)</f>
        <v>0</v>
      </c>
      <c r="Q219" s="186">
        <f>SUMIFS(BKE!$F:$F,BKE!$C:$C,'nguyen vat lieu kho'!$A:$A,BKE!$B:$B,'nguyen vat lieu kho'!Q$3)</f>
        <v>0</v>
      </c>
      <c r="R219" s="186">
        <f>SUMIFS(BKE!$F:$F,BKE!$C:$C,'nguyen vat lieu kho'!$A:$A,BKE!$B:$B,'nguyen vat lieu kho'!R$3)</f>
        <v>0</v>
      </c>
      <c r="S219" s="186">
        <f>SUMIFS(BKE!$F:$F,BKE!$C:$C,'nguyen vat lieu kho'!$A:$A,BKE!$B:$B,'nguyen vat lieu kho'!S$3)</f>
        <v>0</v>
      </c>
      <c r="T219" s="186">
        <f>SUMIFS(BKE!$F:$F,BKE!$C:$C,'nguyen vat lieu kho'!$A:$A,BKE!$B:$B,'nguyen vat lieu kho'!T$3)</f>
        <v>0</v>
      </c>
      <c r="U219" s="186">
        <f>SUMIFS(BKE!$F:$F,BKE!$C:$C,'nguyen vat lieu kho'!$A:$A,BKE!$B:$B,'nguyen vat lieu kho'!U$3)</f>
        <v>0</v>
      </c>
      <c r="V219" s="186">
        <f>SUMIFS(BKE!$F:$F,BKE!$C:$C,'nguyen vat lieu kho'!$A:$A,BKE!$B:$B,'nguyen vat lieu kho'!V$3)</f>
        <v>0</v>
      </c>
      <c r="W219" s="186">
        <f>SUMIFS(BKE!$F:$F,BKE!$C:$C,'nguyen vat lieu kho'!$A:$A,BKE!$B:$B,'nguyen vat lieu kho'!W$3)</f>
        <v>0</v>
      </c>
      <c r="X219" s="186">
        <f>SUMIFS(BKE!$F:$F,BKE!$C:$C,'nguyen vat lieu kho'!$A:$A,BKE!$B:$B,'nguyen vat lieu kho'!X$3)</f>
        <v>0</v>
      </c>
      <c r="Y219" s="186">
        <f>SUMIFS(BKE!$F:$F,BKE!$C:$C,'nguyen vat lieu kho'!$A:$A,BKE!$B:$B,'nguyen vat lieu kho'!Y$3)</f>
        <v>0</v>
      </c>
      <c r="Z219" s="186">
        <f>SUMIFS(BKE!$F:$F,BKE!$C:$C,'nguyen vat lieu kho'!$A:$A,BKE!$B:$B,'nguyen vat lieu kho'!Z$3)</f>
        <v>0</v>
      </c>
      <c r="AA219" s="186">
        <f>SUMIFS(BKE!$F:$F,BKE!$C:$C,'nguyen vat lieu kho'!$A:$A,BKE!$B:$B,'nguyen vat lieu kho'!AA$3)</f>
        <v>0</v>
      </c>
      <c r="AB219" s="186">
        <f>SUMIFS(BKE!$F:$F,BKE!$C:$C,'nguyen vat lieu kho'!$A:$A,BKE!$B:$B,'nguyen vat lieu kho'!AB$3)</f>
        <v>0</v>
      </c>
      <c r="AC219" s="186">
        <f>SUMIFS(BKE!$F:$F,BKE!$C:$C,'nguyen vat lieu kho'!$A:$A,BKE!$B:$B,'nguyen vat lieu kho'!AC$3)</f>
        <v>0</v>
      </c>
      <c r="AD219" s="186">
        <f>SUMIFS(BKE!$F:$F,BKE!$C:$C,'nguyen vat lieu kho'!$A:$A,BKE!$B:$B,'nguyen vat lieu kho'!AD$3)</f>
        <v>0</v>
      </c>
      <c r="AE219" s="186">
        <f>SUMIFS(BKE!$F:$F,BKE!$C:$C,'nguyen vat lieu kho'!$A:$A,BKE!$B:$B,'nguyen vat lieu kho'!AE$3)</f>
        <v>0</v>
      </c>
      <c r="AF219" s="186">
        <f>SUMIFS(BKE!$F:$F,BKE!$C:$C,'nguyen vat lieu kho'!$A:$A,BKE!$B:$B,'nguyen vat lieu kho'!AF$3)</f>
        <v>0</v>
      </c>
      <c r="AG219" s="186">
        <f>SUMIFS(BKE!$F:$F,BKE!$C:$C,'nguyen vat lieu kho'!$A:$A,BKE!$B:$B,'nguyen vat lieu kho'!AG$3)</f>
        <v>0</v>
      </c>
      <c r="AH219" s="186">
        <f>SUMIFS(BKE!$F:$F,BKE!$C:$C,'nguyen vat lieu kho'!$A:$A,BKE!$B:$B,'nguyen vat lieu kho'!AH$3)</f>
        <v>0</v>
      </c>
      <c r="AI219" s="186">
        <f>SUMIFS(BKE!$F:$F,BKE!$C:$C,'nguyen vat lieu kho'!$A:$A,BKE!$B:$B,'nguyen vat lieu kho'!AI$3)</f>
        <v>0</v>
      </c>
      <c r="AJ219" s="186">
        <f>SUMIFS(BKE!$F:$F,BKE!$C:$C,'nguyen vat lieu kho'!$A:$A,BKE!$B:$B,'nguyen vat lieu kho'!AJ$3)</f>
        <v>0</v>
      </c>
      <c r="AK219" s="186">
        <f>SUMIFS(BKE!$F:$F,BKE!$C:$C,'nguyen vat lieu kho'!$A:$A,BKE!$B:$B,'nguyen vat lieu kho'!AK$3)</f>
        <v>0</v>
      </c>
      <c r="AL219" s="186">
        <f>SUMIFS(BKE!$F:$F,BKE!$C:$C,'nguyen vat lieu kho'!$A:$A,BKE!$B:$B,'nguyen vat lieu kho'!AL$3)</f>
        <v>0</v>
      </c>
      <c r="AM219" s="186">
        <f>SUMIFS(BKE!$F:$F,BKE!$C:$C,'nguyen vat lieu kho'!$A:$A,BKE!$B:$B,'nguyen vat lieu kho'!AM$3)</f>
        <v>0</v>
      </c>
      <c r="AN219" s="186">
        <f>SUMIFS(BKE!$F:$F,BKE!$C:$C,'nguyen vat lieu kho'!$A:$A,BKE!$B:$B,'nguyen vat lieu kho'!AN$3)</f>
        <v>0</v>
      </c>
      <c r="AO219" s="186">
        <f>SUMIFS(BKE!$F:$F,BKE!$C:$C,'nguyen vat lieu kho'!$A:$A,BKE!$B:$B,'nguyen vat lieu kho'!AO$3)</f>
        <v>0</v>
      </c>
      <c r="AP219" s="186">
        <f>SUMIFS(BKE!$F:$F,BKE!$C:$C,'nguyen vat lieu kho'!$A:$A,BKE!$B:$B,'nguyen vat lieu kho'!AP$3)</f>
        <v>0</v>
      </c>
      <c r="AQ219" s="186">
        <f>SUMIFS(BKE!$F:$F,BKE!$C:$C,'nguyen vat lieu kho'!$A:$A,BKE!$B:$B,'nguyen vat lieu kho'!AQ$3)</f>
        <v>0</v>
      </c>
    </row>
    <row r="220" spans="1:43" s="120" customFormat="1" ht="25.5" customHeight="1">
      <c r="A220" s="9" t="s">
        <v>344</v>
      </c>
      <c r="B220" s="9" t="s">
        <v>345</v>
      </c>
      <c r="C220" s="9" t="s">
        <v>27</v>
      </c>
      <c r="D220" s="125"/>
      <c r="E220" s="130">
        <v>0</v>
      </c>
      <c r="F220" s="126">
        <f t="shared" si="29"/>
        <v>0</v>
      </c>
      <c r="G220" s="127">
        <f t="shared" si="30"/>
        <v>0</v>
      </c>
      <c r="H220" s="128">
        <f t="shared" si="26"/>
        <v>0</v>
      </c>
      <c r="I220" s="129">
        <f t="shared" si="27"/>
        <v>0</v>
      </c>
      <c r="J220" s="129">
        <f t="shared" si="27"/>
        <v>0</v>
      </c>
      <c r="K220" s="130"/>
      <c r="L220" s="124">
        <f t="shared" si="28"/>
        <v>0</v>
      </c>
      <c r="M220" s="186">
        <f>SUMIFS(BKE!$F:$F,BKE!$C:$C,'nguyen vat lieu kho'!$A:$A,BKE!$B:$B,'nguyen vat lieu kho'!M$3)</f>
        <v>0</v>
      </c>
      <c r="N220" s="186">
        <f>SUMIFS(BKE!$F:$F,BKE!$C:$C,'nguyen vat lieu kho'!$A:$A,BKE!$B:$B,'nguyen vat lieu kho'!N$3)</f>
        <v>0</v>
      </c>
      <c r="O220" s="186">
        <f>SUMIFS(BKE!$F:$F,BKE!$C:$C,'nguyen vat lieu kho'!$A:$A,BKE!$B:$B,'nguyen vat lieu kho'!O$3)</f>
        <v>0</v>
      </c>
      <c r="P220" s="186">
        <f>SUMIFS(BKE!$F:$F,BKE!$C:$C,'nguyen vat lieu kho'!$A:$A,BKE!$B:$B,'nguyen vat lieu kho'!P$3)</f>
        <v>0</v>
      </c>
      <c r="Q220" s="186">
        <f>SUMIFS(BKE!$F:$F,BKE!$C:$C,'nguyen vat lieu kho'!$A:$A,BKE!$B:$B,'nguyen vat lieu kho'!Q$3)</f>
        <v>0</v>
      </c>
      <c r="R220" s="186">
        <f>SUMIFS(BKE!$F:$F,BKE!$C:$C,'nguyen vat lieu kho'!$A:$A,BKE!$B:$B,'nguyen vat lieu kho'!R$3)</f>
        <v>0</v>
      </c>
      <c r="S220" s="186">
        <f>SUMIFS(BKE!$F:$F,BKE!$C:$C,'nguyen vat lieu kho'!$A:$A,BKE!$B:$B,'nguyen vat lieu kho'!S$3)</f>
        <v>0</v>
      </c>
      <c r="T220" s="186">
        <f>SUMIFS(BKE!$F:$F,BKE!$C:$C,'nguyen vat lieu kho'!$A:$A,BKE!$B:$B,'nguyen vat lieu kho'!T$3)</f>
        <v>0</v>
      </c>
      <c r="U220" s="186">
        <f>SUMIFS(BKE!$F:$F,BKE!$C:$C,'nguyen vat lieu kho'!$A:$A,BKE!$B:$B,'nguyen vat lieu kho'!U$3)</f>
        <v>0</v>
      </c>
      <c r="V220" s="186">
        <f>SUMIFS(BKE!$F:$F,BKE!$C:$C,'nguyen vat lieu kho'!$A:$A,BKE!$B:$B,'nguyen vat lieu kho'!V$3)</f>
        <v>0</v>
      </c>
      <c r="W220" s="186">
        <f>SUMIFS(BKE!$F:$F,BKE!$C:$C,'nguyen vat lieu kho'!$A:$A,BKE!$B:$B,'nguyen vat lieu kho'!W$3)</f>
        <v>0</v>
      </c>
      <c r="X220" s="186">
        <f>SUMIFS(BKE!$F:$F,BKE!$C:$C,'nguyen vat lieu kho'!$A:$A,BKE!$B:$B,'nguyen vat lieu kho'!X$3)</f>
        <v>0</v>
      </c>
      <c r="Y220" s="186">
        <f>SUMIFS(BKE!$F:$F,BKE!$C:$C,'nguyen vat lieu kho'!$A:$A,BKE!$B:$B,'nguyen vat lieu kho'!Y$3)</f>
        <v>0</v>
      </c>
      <c r="Z220" s="186">
        <f>SUMIFS(BKE!$F:$F,BKE!$C:$C,'nguyen vat lieu kho'!$A:$A,BKE!$B:$B,'nguyen vat lieu kho'!Z$3)</f>
        <v>0</v>
      </c>
      <c r="AA220" s="186">
        <f>SUMIFS(BKE!$F:$F,BKE!$C:$C,'nguyen vat lieu kho'!$A:$A,BKE!$B:$B,'nguyen vat lieu kho'!AA$3)</f>
        <v>0</v>
      </c>
      <c r="AB220" s="186">
        <f>SUMIFS(BKE!$F:$F,BKE!$C:$C,'nguyen vat lieu kho'!$A:$A,BKE!$B:$B,'nguyen vat lieu kho'!AB$3)</f>
        <v>0</v>
      </c>
      <c r="AC220" s="186">
        <f>SUMIFS(BKE!$F:$F,BKE!$C:$C,'nguyen vat lieu kho'!$A:$A,BKE!$B:$B,'nguyen vat lieu kho'!AC$3)</f>
        <v>0</v>
      </c>
      <c r="AD220" s="186">
        <f>SUMIFS(BKE!$F:$F,BKE!$C:$C,'nguyen vat lieu kho'!$A:$A,BKE!$B:$B,'nguyen vat lieu kho'!AD$3)</f>
        <v>0</v>
      </c>
      <c r="AE220" s="186">
        <f>SUMIFS(BKE!$F:$F,BKE!$C:$C,'nguyen vat lieu kho'!$A:$A,BKE!$B:$B,'nguyen vat lieu kho'!AE$3)</f>
        <v>0</v>
      </c>
      <c r="AF220" s="186">
        <f>SUMIFS(BKE!$F:$F,BKE!$C:$C,'nguyen vat lieu kho'!$A:$A,BKE!$B:$B,'nguyen vat lieu kho'!AF$3)</f>
        <v>0</v>
      </c>
      <c r="AG220" s="186">
        <f>SUMIFS(BKE!$F:$F,BKE!$C:$C,'nguyen vat lieu kho'!$A:$A,BKE!$B:$B,'nguyen vat lieu kho'!AG$3)</f>
        <v>0</v>
      </c>
      <c r="AH220" s="186">
        <f>SUMIFS(BKE!$F:$F,BKE!$C:$C,'nguyen vat lieu kho'!$A:$A,BKE!$B:$B,'nguyen vat lieu kho'!AH$3)</f>
        <v>0</v>
      </c>
      <c r="AI220" s="186">
        <f>SUMIFS(BKE!$F:$F,BKE!$C:$C,'nguyen vat lieu kho'!$A:$A,BKE!$B:$B,'nguyen vat lieu kho'!AI$3)</f>
        <v>0</v>
      </c>
      <c r="AJ220" s="186">
        <f>SUMIFS(BKE!$F:$F,BKE!$C:$C,'nguyen vat lieu kho'!$A:$A,BKE!$B:$B,'nguyen vat lieu kho'!AJ$3)</f>
        <v>0</v>
      </c>
      <c r="AK220" s="186">
        <f>SUMIFS(BKE!$F:$F,BKE!$C:$C,'nguyen vat lieu kho'!$A:$A,BKE!$B:$B,'nguyen vat lieu kho'!AK$3)</f>
        <v>0</v>
      </c>
      <c r="AL220" s="186">
        <f>SUMIFS(BKE!$F:$F,BKE!$C:$C,'nguyen vat lieu kho'!$A:$A,BKE!$B:$B,'nguyen vat lieu kho'!AL$3)</f>
        <v>0</v>
      </c>
      <c r="AM220" s="186">
        <f>SUMIFS(BKE!$F:$F,BKE!$C:$C,'nguyen vat lieu kho'!$A:$A,BKE!$B:$B,'nguyen vat lieu kho'!AM$3)</f>
        <v>0</v>
      </c>
      <c r="AN220" s="186">
        <f>SUMIFS(BKE!$F:$F,BKE!$C:$C,'nguyen vat lieu kho'!$A:$A,BKE!$B:$B,'nguyen vat lieu kho'!AN$3)</f>
        <v>0</v>
      </c>
      <c r="AO220" s="186">
        <f>SUMIFS(BKE!$F:$F,BKE!$C:$C,'nguyen vat lieu kho'!$A:$A,BKE!$B:$B,'nguyen vat lieu kho'!AO$3)</f>
        <v>0</v>
      </c>
      <c r="AP220" s="186">
        <f>SUMIFS(BKE!$F:$F,BKE!$C:$C,'nguyen vat lieu kho'!$A:$A,BKE!$B:$B,'nguyen vat lieu kho'!AP$3)</f>
        <v>0</v>
      </c>
      <c r="AQ220" s="186">
        <f>SUMIFS(BKE!$F:$F,BKE!$C:$C,'nguyen vat lieu kho'!$A:$A,BKE!$B:$B,'nguyen vat lieu kho'!AQ$3)</f>
        <v>0</v>
      </c>
    </row>
    <row r="221" spans="1:43" s="120" customFormat="1" ht="25.5" customHeight="1">
      <c r="A221" s="9" t="s">
        <v>935</v>
      </c>
      <c r="B221" s="9" t="s">
        <v>357</v>
      </c>
      <c r="C221" s="9" t="s">
        <v>27</v>
      </c>
      <c r="D221" s="125">
        <f>VLOOKUP(A221,BKE!C644:H1035,5,0)</f>
        <v>150</v>
      </c>
      <c r="E221" s="130">
        <v>100</v>
      </c>
      <c r="F221" s="126">
        <f t="shared" si="29"/>
        <v>15000</v>
      </c>
      <c r="G221" s="127">
        <f t="shared" si="30"/>
        <v>100</v>
      </c>
      <c r="H221" s="128">
        <f t="shared" si="26"/>
        <v>15000</v>
      </c>
      <c r="I221" s="129">
        <f t="shared" si="27"/>
        <v>80</v>
      </c>
      <c r="J221" s="129">
        <f t="shared" si="27"/>
        <v>12000</v>
      </c>
      <c r="K221" s="130">
        <v>120</v>
      </c>
      <c r="L221" s="124">
        <f t="shared" si="28"/>
        <v>18000</v>
      </c>
      <c r="M221" s="186">
        <f>SUMIFS(BKE!$F:$F,BKE!$C:$C,'nguyen vat lieu kho'!$A:$A,BKE!$B:$B,'nguyen vat lieu kho'!M$3)</f>
        <v>0</v>
      </c>
      <c r="N221" s="186">
        <f>SUMIFS(BKE!$F:$F,BKE!$C:$C,'nguyen vat lieu kho'!$A:$A,BKE!$B:$B,'nguyen vat lieu kho'!N$3)</f>
        <v>0</v>
      </c>
      <c r="O221" s="186">
        <f>SUMIFS(BKE!$F:$F,BKE!$C:$C,'nguyen vat lieu kho'!$A:$A,BKE!$B:$B,'nguyen vat lieu kho'!O$3)</f>
        <v>0</v>
      </c>
      <c r="P221" s="186">
        <f>SUMIFS(BKE!$F:$F,BKE!$C:$C,'nguyen vat lieu kho'!$A:$A,BKE!$B:$B,'nguyen vat lieu kho'!P$3)</f>
        <v>0</v>
      </c>
      <c r="Q221" s="186">
        <f>SUMIFS(BKE!$F:$F,BKE!$C:$C,'nguyen vat lieu kho'!$A:$A,BKE!$B:$B,'nguyen vat lieu kho'!Q$3)</f>
        <v>0</v>
      </c>
      <c r="R221" s="186">
        <f>SUMIFS(BKE!$F:$F,BKE!$C:$C,'nguyen vat lieu kho'!$A:$A,BKE!$B:$B,'nguyen vat lieu kho'!R$3)</f>
        <v>0</v>
      </c>
      <c r="S221" s="186">
        <f>SUMIFS(BKE!$F:$F,BKE!$C:$C,'nguyen vat lieu kho'!$A:$A,BKE!$B:$B,'nguyen vat lieu kho'!S$3)</f>
        <v>0</v>
      </c>
      <c r="T221" s="186">
        <f>SUMIFS(BKE!$F:$F,BKE!$C:$C,'nguyen vat lieu kho'!$A:$A,BKE!$B:$B,'nguyen vat lieu kho'!T$3)</f>
        <v>100</v>
      </c>
      <c r="U221" s="186">
        <f>SUMIFS(BKE!$F:$F,BKE!$C:$C,'nguyen vat lieu kho'!$A:$A,BKE!$B:$B,'nguyen vat lieu kho'!U$3)</f>
        <v>0</v>
      </c>
      <c r="V221" s="186">
        <f>SUMIFS(BKE!$F:$F,BKE!$C:$C,'nguyen vat lieu kho'!$A:$A,BKE!$B:$B,'nguyen vat lieu kho'!V$3)</f>
        <v>0</v>
      </c>
      <c r="W221" s="186">
        <f>SUMIFS(BKE!$F:$F,BKE!$C:$C,'nguyen vat lieu kho'!$A:$A,BKE!$B:$B,'nguyen vat lieu kho'!W$3)</f>
        <v>0</v>
      </c>
      <c r="X221" s="186">
        <f>SUMIFS(BKE!$F:$F,BKE!$C:$C,'nguyen vat lieu kho'!$A:$A,BKE!$B:$B,'nguyen vat lieu kho'!X$3)</f>
        <v>0</v>
      </c>
      <c r="Y221" s="186">
        <f>SUMIFS(BKE!$F:$F,BKE!$C:$C,'nguyen vat lieu kho'!$A:$A,BKE!$B:$B,'nguyen vat lieu kho'!Y$3)</f>
        <v>0</v>
      </c>
      <c r="Z221" s="186">
        <f>SUMIFS(BKE!$F:$F,BKE!$C:$C,'nguyen vat lieu kho'!$A:$A,BKE!$B:$B,'nguyen vat lieu kho'!Z$3)</f>
        <v>0</v>
      </c>
      <c r="AA221" s="186">
        <f>SUMIFS(BKE!$F:$F,BKE!$C:$C,'nguyen vat lieu kho'!$A:$A,BKE!$B:$B,'nguyen vat lieu kho'!AA$3)</f>
        <v>0</v>
      </c>
      <c r="AB221" s="186">
        <f>SUMIFS(BKE!$F:$F,BKE!$C:$C,'nguyen vat lieu kho'!$A:$A,BKE!$B:$B,'nguyen vat lieu kho'!AB$3)</f>
        <v>0</v>
      </c>
      <c r="AC221" s="186">
        <f>SUMIFS(BKE!$F:$F,BKE!$C:$C,'nguyen vat lieu kho'!$A:$A,BKE!$B:$B,'nguyen vat lieu kho'!AC$3)</f>
        <v>0</v>
      </c>
      <c r="AD221" s="186">
        <f>SUMIFS(BKE!$F:$F,BKE!$C:$C,'nguyen vat lieu kho'!$A:$A,BKE!$B:$B,'nguyen vat lieu kho'!AD$3)</f>
        <v>0</v>
      </c>
      <c r="AE221" s="186">
        <f>SUMIFS(BKE!$F:$F,BKE!$C:$C,'nguyen vat lieu kho'!$A:$A,BKE!$B:$B,'nguyen vat lieu kho'!AE$3)</f>
        <v>0</v>
      </c>
      <c r="AF221" s="186">
        <f>SUMIFS(BKE!$F:$F,BKE!$C:$C,'nguyen vat lieu kho'!$A:$A,BKE!$B:$B,'nguyen vat lieu kho'!AF$3)</f>
        <v>0</v>
      </c>
      <c r="AG221" s="186">
        <f>SUMIFS(BKE!$F:$F,BKE!$C:$C,'nguyen vat lieu kho'!$A:$A,BKE!$B:$B,'nguyen vat lieu kho'!AG$3)</f>
        <v>0</v>
      </c>
      <c r="AH221" s="186">
        <f>SUMIFS(BKE!$F:$F,BKE!$C:$C,'nguyen vat lieu kho'!$A:$A,BKE!$B:$B,'nguyen vat lieu kho'!AH$3)</f>
        <v>0</v>
      </c>
      <c r="AI221" s="186">
        <f>SUMIFS(BKE!$F:$F,BKE!$C:$C,'nguyen vat lieu kho'!$A:$A,BKE!$B:$B,'nguyen vat lieu kho'!AI$3)</f>
        <v>0</v>
      </c>
      <c r="AJ221" s="186">
        <f>SUMIFS(BKE!$F:$F,BKE!$C:$C,'nguyen vat lieu kho'!$A:$A,BKE!$B:$B,'nguyen vat lieu kho'!AJ$3)</f>
        <v>0</v>
      </c>
      <c r="AK221" s="186">
        <f>SUMIFS(BKE!$F:$F,BKE!$C:$C,'nguyen vat lieu kho'!$A:$A,BKE!$B:$B,'nguyen vat lieu kho'!AK$3)</f>
        <v>0</v>
      </c>
      <c r="AL221" s="186">
        <f>SUMIFS(BKE!$F:$F,BKE!$C:$C,'nguyen vat lieu kho'!$A:$A,BKE!$B:$B,'nguyen vat lieu kho'!AL$3)</f>
        <v>0</v>
      </c>
      <c r="AM221" s="186">
        <f>SUMIFS(BKE!$F:$F,BKE!$C:$C,'nguyen vat lieu kho'!$A:$A,BKE!$B:$B,'nguyen vat lieu kho'!AM$3)</f>
        <v>0</v>
      </c>
      <c r="AN221" s="186">
        <f>SUMIFS(BKE!$F:$F,BKE!$C:$C,'nguyen vat lieu kho'!$A:$A,BKE!$B:$B,'nguyen vat lieu kho'!AN$3)</f>
        <v>0</v>
      </c>
      <c r="AO221" s="186">
        <f>SUMIFS(BKE!$F:$F,BKE!$C:$C,'nguyen vat lieu kho'!$A:$A,BKE!$B:$B,'nguyen vat lieu kho'!AO$3)</f>
        <v>0</v>
      </c>
      <c r="AP221" s="186">
        <f>SUMIFS(BKE!$F:$F,BKE!$C:$C,'nguyen vat lieu kho'!$A:$A,BKE!$B:$B,'nguyen vat lieu kho'!AP$3)</f>
        <v>0</v>
      </c>
      <c r="AQ221" s="186">
        <f>SUMIFS(BKE!$F:$F,BKE!$C:$C,'nguyen vat lieu kho'!$A:$A,BKE!$B:$B,'nguyen vat lieu kho'!AQ$3)</f>
        <v>0</v>
      </c>
    </row>
    <row r="222" spans="1:43" s="120" customFormat="1" ht="25.5" customHeight="1">
      <c r="A222" s="9" t="s">
        <v>358</v>
      </c>
      <c r="B222" s="9" t="s">
        <v>359</v>
      </c>
      <c r="C222" s="9" t="s">
        <v>27</v>
      </c>
      <c r="D222" s="125"/>
      <c r="E222" s="130">
        <v>0</v>
      </c>
      <c r="F222" s="126">
        <f t="shared" si="29"/>
        <v>0</v>
      </c>
      <c r="G222" s="127">
        <f t="shared" si="30"/>
        <v>0</v>
      </c>
      <c r="H222" s="128">
        <f t="shared" si="26"/>
        <v>0</v>
      </c>
      <c r="I222" s="129">
        <f t="shared" si="27"/>
        <v>0</v>
      </c>
      <c r="J222" s="129">
        <f t="shared" si="27"/>
        <v>0</v>
      </c>
      <c r="K222" s="130"/>
      <c r="L222" s="124">
        <f t="shared" si="28"/>
        <v>0</v>
      </c>
      <c r="M222" s="186">
        <f>SUMIFS(BKE!$F:$F,BKE!$C:$C,'nguyen vat lieu kho'!$A:$A,BKE!$B:$B,'nguyen vat lieu kho'!M$3)</f>
        <v>0</v>
      </c>
      <c r="N222" s="186">
        <f>SUMIFS(BKE!$F:$F,BKE!$C:$C,'nguyen vat lieu kho'!$A:$A,BKE!$B:$B,'nguyen vat lieu kho'!N$3)</f>
        <v>0</v>
      </c>
      <c r="O222" s="186">
        <f>SUMIFS(BKE!$F:$F,BKE!$C:$C,'nguyen vat lieu kho'!$A:$A,BKE!$B:$B,'nguyen vat lieu kho'!O$3)</f>
        <v>0</v>
      </c>
      <c r="P222" s="186">
        <f>SUMIFS(BKE!$F:$F,BKE!$C:$C,'nguyen vat lieu kho'!$A:$A,BKE!$B:$B,'nguyen vat lieu kho'!P$3)</f>
        <v>0</v>
      </c>
      <c r="Q222" s="186">
        <f>SUMIFS(BKE!$F:$F,BKE!$C:$C,'nguyen vat lieu kho'!$A:$A,BKE!$B:$B,'nguyen vat lieu kho'!Q$3)</f>
        <v>0</v>
      </c>
      <c r="R222" s="186">
        <f>SUMIFS(BKE!$F:$F,BKE!$C:$C,'nguyen vat lieu kho'!$A:$A,BKE!$B:$B,'nguyen vat lieu kho'!R$3)</f>
        <v>0</v>
      </c>
      <c r="S222" s="186">
        <f>SUMIFS(BKE!$F:$F,BKE!$C:$C,'nguyen vat lieu kho'!$A:$A,BKE!$B:$B,'nguyen vat lieu kho'!S$3)</f>
        <v>0</v>
      </c>
      <c r="T222" s="186">
        <f>SUMIFS(BKE!$F:$F,BKE!$C:$C,'nguyen vat lieu kho'!$A:$A,BKE!$B:$B,'nguyen vat lieu kho'!T$3)</f>
        <v>0</v>
      </c>
      <c r="U222" s="186">
        <f>SUMIFS(BKE!$F:$F,BKE!$C:$C,'nguyen vat lieu kho'!$A:$A,BKE!$B:$B,'nguyen vat lieu kho'!U$3)</f>
        <v>0</v>
      </c>
      <c r="V222" s="186">
        <f>SUMIFS(BKE!$F:$F,BKE!$C:$C,'nguyen vat lieu kho'!$A:$A,BKE!$B:$B,'nguyen vat lieu kho'!V$3)</f>
        <v>0</v>
      </c>
      <c r="W222" s="186">
        <f>SUMIFS(BKE!$F:$F,BKE!$C:$C,'nguyen vat lieu kho'!$A:$A,BKE!$B:$B,'nguyen vat lieu kho'!W$3)</f>
        <v>0</v>
      </c>
      <c r="X222" s="186">
        <f>SUMIFS(BKE!$F:$F,BKE!$C:$C,'nguyen vat lieu kho'!$A:$A,BKE!$B:$B,'nguyen vat lieu kho'!X$3)</f>
        <v>0</v>
      </c>
      <c r="Y222" s="186">
        <f>SUMIFS(BKE!$F:$F,BKE!$C:$C,'nguyen vat lieu kho'!$A:$A,BKE!$B:$B,'nguyen vat lieu kho'!Y$3)</f>
        <v>0</v>
      </c>
      <c r="Z222" s="186">
        <f>SUMIFS(BKE!$F:$F,BKE!$C:$C,'nguyen vat lieu kho'!$A:$A,BKE!$B:$B,'nguyen vat lieu kho'!Z$3)</f>
        <v>0</v>
      </c>
      <c r="AA222" s="186">
        <f>SUMIFS(BKE!$F:$F,BKE!$C:$C,'nguyen vat lieu kho'!$A:$A,BKE!$B:$B,'nguyen vat lieu kho'!AA$3)</f>
        <v>0</v>
      </c>
      <c r="AB222" s="186">
        <f>SUMIFS(BKE!$F:$F,BKE!$C:$C,'nguyen vat lieu kho'!$A:$A,BKE!$B:$B,'nguyen vat lieu kho'!AB$3)</f>
        <v>0</v>
      </c>
      <c r="AC222" s="186">
        <f>SUMIFS(BKE!$F:$F,BKE!$C:$C,'nguyen vat lieu kho'!$A:$A,BKE!$B:$B,'nguyen vat lieu kho'!AC$3)</f>
        <v>0</v>
      </c>
      <c r="AD222" s="186">
        <f>SUMIFS(BKE!$F:$F,BKE!$C:$C,'nguyen vat lieu kho'!$A:$A,BKE!$B:$B,'nguyen vat lieu kho'!AD$3)</f>
        <v>0</v>
      </c>
      <c r="AE222" s="186">
        <f>SUMIFS(BKE!$F:$F,BKE!$C:$C,'nguyen vat lieu kho'!$A:$A,BKE!$B:$B,'nguyen vat lieu kho'!AE$3)</f>
        <v>0</v>
      </c>
      <c r="AF222" s="186">
        <f>SUMIFS(BKE!$F:$F,BKE!$C:$C,'nguyen vat lieu kho'!$A:$A,BKE!$B:$B,'nguyen vat lieu kho'!AF$3)</f>
        <v>0</v>
      </c>
      <c r="AG222" s="186">
        <f>SUMIFS(BKE!$F:$F,BKE!$C:$C,'nguyen vat lieu kho'!$A:$A,BKE!$B:$B,'nguyen vat lieu kho'!AG$3)</f>
        <v>0</v>
      </c>
      <c r="AH222" s="186">
        <f>SUMIFS(BKE!$F:$F,BKE!$C:$C,'nguyen vat lieu kho'!$A:$A,BKE!$B:$B,'nguyen vat lieu kho'!AH$3)</f>
        <v>0</v>
      </c>
      <c r="AI222" s="186">
        <f>SUMIFS(BKE!$F:$F,BKE!$C:$C,'nguyen vat lieu kho'!$A:$A,BKE!$B:$B,'nguyen vat lieu kho'!AI$3)</f>
        <v>0</v>
      </c>
      <c r="AJ222" s="186">
        <f>SUMIFS(BKE!$F:$F,BKE!$C:$C,'nguyen vat lieu kho'!$A:$A,BKE!$B:$B,'nguyen vat lieu kho'!AJ$3)</f>
        <v>0</v>
      </c>
      <c r="AK222" s="186">
        <f>SUMIFS(BKE!$F:$F,BKE!$C:$C,'nguyen vat lieu kho'!$A:$A,BKE!$B:$B,'nguyen vat lieu kho'!AK$3)</f>
        <v>0</v>
      </c>
      <c r="AL222" s="186">
        <f>SUMIFS(BKE!$F:$F,BKE!$C:$C,'nguyen vat lieu kho'!$A:$A,BKE!$B:$B,'nguyen vat lieu kho'!AL$3)</f>
        <v>0</v>
      </c>
      <c r="AM222" s="186">
        <f>SUMIFS(BKE!$F:$F,BKE!$C:$C,'nguyen vat lieu kho'!$A:$A,BKE!$B:$B,'nguyen vat lieu kho'!AM$3)</f>
        <v>0</v>
      </c>
      <c r="AN222" s="186">
        <f>SUMIFS(BKE!$F:$F,BKE!$C:$C,'nguyen vat lieu kho'!$A:$A,BKE!$B:$B,'nguyen vat lieu kho'!AN$3)</f>
        <v>0</v>
      </c>
      <c r="AO222" s="186">
        <f>SUMIFS(BKE!$F:$F,BKE!$C:$C,'nguyen vat lieu kho'!$A:$A,BKE!$B:$B,'nguyen vat lieu kho'!AO$3)</f>
        <v>0</v>
      </c>
      <c r="AP222" s="186">
        <f>SUMIFS(BKE!$F:$F,BKE!$C:$C,'nguyen vat lieu kho'!$A:$A,BKE!$B:$B,'nguyen vat lieu kho'!AP$3)</f>
        <v>0</v>
      </c>
      <c r="AQ222" s="186">
        <f>SUMIFS(BKE!$F:$F,BKE!$C:$C,'nguyen vat lieu kho'!$A:$A,BKE!$B:$B,'nguyen vat lieu kho'!AQ$3)</f>
        <v>0</v>
      </c>
    </row>
    <row r="223" spans="1:43" s="120" customFormat="1" ht="25.5" customHeight="1">
      <c r="A223" s="9" t="s">
        <v>590</v>
      </c>
      <c r="B223" s="9" t="s">
        <v>591</v>
      </c>
      <c r="C223" s="9" t="s">
        <v>27</v>
      </c>
      <c r="D223" s="125"/>
      <c r="E223" s="130">
        <v>0</v>
      </c>
      <c r="F223" s="126">
        <f t="shared" si="29"/>
        <v>0</v>
      </c>
      <c r="G223" s="127">
        <f t="shared" si="30"/>
        <v>0</v>
      </c>
      <c r="H223" s="128">
        <f t="shared" si="26"/>
        <v>0</v>
      </c>
      <c r="I223" s="129">
        <f t="shared" si="27"/>
        <v>0</v>
      </c>
      <c r="J223" s="129">
        <f t="shared" si="27"/>
        <v>0</v>
      </c>
      <c r="K223" s="130"/>
      <c r="L223" s="124">
        <f t="shared" si="28"/>
        <v>0</v>
      </c>
      <c r="M223" s="186">
        <f>SUMIFS(BKE!$F:$F,BKE!$C:$C,'nguyen vat lieu kho'!$A:$A,BKE!$B:$B,'nguyen vat lieu kho'!M$3)</f>
        <v>0</v>
      </c>
      <c r="N223" s="186">
        <f>SUMIFS(BKE!$F:$F,BKE!$C:$C,'nguyen vat lieu kho'!$A:$A,BKE!$B:$B,'nguyen vat lieu kho'!N$3)</f>
        <v>0</v>
      </c>
      <c r="O223" s="186">
        <f>SUMIFS(BKE!$F:$F,BKE!$C:$C,'nguyen vat lieu kho'!$A:$A,BKE!$B:$B,'nguyen vat lieu kho'!O$3)</f>
        <v>0</v>
      </c>
      <c r="P223" s="186">
        <f>SUMIFS(BKE!$F:$F,BKE!$C:$C,'nguyen vat lieu kho'!$A:$A,BKE!$B:$B,'nguyen vat lieu kho'!P$3)</f>
        <v>0</v>
      </c>
      <c r="Q223" s="186">
        <f>SUMIFS(BKE!$F:$F,BKE!$C:$C,'nguyen vat lieu kho'!$A:$A,BKE!$B:$B,'nguyen vat lieu kho'!Q$3)</f>
        <v>0</v>
      </c>
      <c r="R223" s="186">
        <f>SUMIFS(BKE!$F:$F,BKE!$C:$C,'nguyen vat lieu kho'!$A:$A,BKE!$B:$B,'nguyen vat lieu kho'!R$3)</f>
        <v>0</v>
      </c>
      <c r="S223" s="186">
        <f>SUMIFS(BKE!$F:$F,BKE!$C:$C,'nguyen vat lieu kho'!$A:$A,BKE!$B:$B,'nguyen vat lieu kho'!S$3)</f>
        <v>0</v>
      </c>
      <c r="T223" s="186">
        <f>SUMIFS(BKE!$F:$F,BKE!$C:$C,'nguyen vat lieu kho'!$A:$A,BKE!$B:$B,'nguyen vat lieu kho'!T$3)</f>
        <v>0</v>
      </c>
      <c r="U223" s="186">
        <f>SUMIFS(BKE!$F:$F,BKE!$C:$C,'nguyen vat lieu kho'!$A:$A,BKE!$B:$B,'nguyen vat lieu kho'!U$3)</f>
        <v>0</v>
      </c>
      <c r="V223" s="186">
        <f>SUMIFS(BKE!$F:$F,BKE!$C:$C,'nguyen vat lieu kho'!$A:$A,BKE!$B:$B,'nguyen vat lieu kho'!V$3)</f>
        <v>0</v>
      </c>
      <c r="W223" s="186">
        <f>SUMIFS(BKE!$F:$F,BKE!$C:$C,'nguyen vat lieu kho'!$A:$A,BKE!$B:$B,'nguyen vat lieu kho'!W$3)</f>
        <v>0</v>
      </c>
      <c r="X223" s="186">
        <f>SUMIFS(BKE!$F:$F,BKE!$C:$C,'nguyen vat lieu kho'!$A:$A,BKE!$B:$B,'nguyen vat lieu kho'!X$3)</f>
        <v>0</v>
      </c>
      <c r="Y223" s="186">
        <f>SUMIFS(BKE!$F:$F,BKE!$C:$C,'nguyen vat lieu kho'!$A:$A,BKE!$B:$B,'nguyen vat lieu kho'!Y$3)</f>
        <v>0</v>
      </c>
      <c r="Z223" s="186">
        <f>SUMIFS(BKE!$F:$F,BKE!$C:$C,'nguyen vat lieu kho'!$A:$A,BKE!$B:$B,'nguyen vat lieu kho'!Z$3)</f>
        <v>0</v>
      </c>
      <c r="AA223" s="186">
        <f>SUMIFS(BKE!$F:$F,BKE!$C:$C,'nguyen vat lieu kho'!$A:$A,BKE!$B:$B,'nguyen vat lieu kho'!AA$3)</f>
        <v>0</v>
      </c>
      <c r="AB223" s="186">
        <f>SUMIFS(BKE!$F:$F,BKE!$C:$C,'nguyen vat lieu kho'!$A:$A,BKE!$B:$B,'nguyen vat lieu kho'!AB$3)</f>
        <v>0</v>
      </c>
      <c r="AC223" s="186">
        <f>SUMIFS(BKE!$F:$F,BKE!$C:$C,'nguyen vat lieu kho'!$A:$A,BKE!$B:$B,'nguyen vat lieu kho'!AC$3)</f>
        <v>0</v>
      </c>
      <c r="AD223" s="186">
        <f>SUMIFS(BKE!$F:$F,BKE!$C:$C,'nguyen vat lieu kho'!$A:$A,BKE!$B:$B,'nguyen vat lieu kho'!AD$3)</f>
        <v>0</v>
      </c>
      <c r="AE223" s="186">
        <f>SUMIFS(BKE!$F:$F,BKE!$C:$C,'nguyen vat lieu kho'!$A:$A,BKE!$B:$B,'nguyen vat lieu kho'!AE$3)</f>
        <v>0</v>
      </c>
      <c r="AF223" s="186">
        <f>SUMIFS(BKE!$F:$F,BKE!$C:$C,'nguyen vat lieu kho'!$A:$A,BKE!$B:$B,'nguyen vat lieu kho'!AF$3)</f>
        <v>0</v>
      </c>
      <c r="AG223" s="186">
        <f>SUMIFS(BKE!$F:$F,BKE!$C:$C,'nguyen vat lieu kho'!$A:$A,BKE!$B:$B,'nguyen vat lieu kho'!AG$3)</f>
        <v>0</v>
      </c>
      <c r="AH223" s="186">
        <f>SUMIFS(BKE!$F:$F,BKE!$C:$C,'nguyen vat lieu kho'!$A:$A,BKE!$B:$B,'nguyen vat lieu kho'!AH$3)</f>
        <v>0</v>
      </c>
      <c r="AI223" s="186">
        <f>SUMIFS(BKE!$F:$F,BKE!$C:$C,'nguyen vat lieu kho'!$A:$A,BKE!$B:$B,'nguyen vat lieu kho'!AI$3)</f>
        <v>0</v>
      </c>
      <c r="AJ223" s="186">
        <f>SUMIFS(BKE!$F:$F,BKE!$C:$C,'nguyen vat lieu kho'!$A:$A,BKE!$B:$B,'nguyen vat lieu kho'!AJ$3)</f>
        <v>0</v>
      </c>
      <c r="AK223" s="186">
        <f>SUMIFS(BKE!$F:$F,BKE!$C:$C,'nguyen vat lieu kho'!$A:$A,BKE!$B:$B,'nguyen vat lieu kho'!AK$3)</f>
        <v>0</v>
      </c>
      <c r="AL223" s="186">
        <f>SUMIFS(BKE!$F:$F,BKE!$C:$C,'nguyen vat lieu kho'!$A:$A,BKE!$B:$B,'nguyen vat lieu kho'!AL$3)</f>
        <v>0</v>
      </c>
      <c r="AM223" s="186">
        <f>SUMIFS(BKE!$F:$F,BKE!$C:$C,'nguyen vat lieu kho'!$A:$A,BKE!$B:$B,'nguyen vat lieu kho'!AM$3)</f>
        <v>0</v>
      </c>
      <c r="AN223" s="186">
        <f>SUMIFS(BKE!$F:$F,BKE!$C:$C,'nguyen vat lieu kho'!$A:$A,BKE!$B:$B,'nguyen vat lieu kho'!AN$3)</f>
        <v>0</v>
      </c>
      <c r="AO223" s="186">
        <f>SUMIFS(BKE!$F:$F,BKE!$C:$C,'nguyen vat lieu kho'!$A:$A,BKE!$B:$B,'nguyen vat lieu kho'!AO$3)</f>
        <v>0</v>
      </c>
      <c r="AP223" s="186">
        <f>SUMIFS(BKE!$F:$F,BKE!$C:$C,'nguyen vat lieu kho'!$A:$A,BKE!$B:$B,'nguyen vat lieu kho'!AP$3)</f>
        <v>0</v>
      </c>
      <c r="AQ223" s="186">
        <f>SUMIFS(BKE!$F:$F,BKE!$C:$C,'nguyen vat lieu kho'!$A:$A,BKE!$B:$B,'nguyen vat lieu kho'!AQ$3)</f>
        <v>0</v>
      </c>
    </row>
    <row r="224" spans="1:43" s="120" customFormat="1" ht="25.5" customHeight="1">
      <c r="A224" s="9" t="s">
        <v>360</v>
      </c>
      <c r="B224" s="9" t="s">
        <v>361</v>
      </c>
      <c r="C224" s="9" t="s">
        <v>27</v>
      </c>
      <c r="D224" s="125">
        <v>1950.27</v>
      </c>
      <c r="E224" s="130">
        <v>15</v>
      </c>
      <c r="F224" s="126">
        <f t="shared" si="29"/>
        <v>29254.05</v>
      </c>
      <c r="G224" s="127">
        <f t="shared" si="30"/>
        <v>0</v>
      </c>
      <c r="H224" s="128">
        <f t="shared" si="26"/>
        <v>0</v>
      </c>
      <c r="I224" s="253">
        <f t="shared" si="27"/>
        <v>-17</v>
      </c>
      <c r="J224" s="129">
        <f t="shared" si="27"/>
        <v>-33154.589999999997</v>
      </c>
      <c r="K224" s="130">
        <v>32</v>
      </c>
      <c r="L224" s="124">
        <f t="shared" si="28"/>
        <v>62408.639999999999</v>
      </c>
      <c r="M224" s="186">
        <f>SUMIFS(BKE!$F:$F,BKE!$C:$C,'nguyen vat lieu kho'!$A:$A,BKE!$B:$B,'nguyen vat lieu kho'!M$3)</f>
        <v>0</v>
      </c>
      <c r="N224" s="186">
        <f>SUMIFS(BKE!$F:$F,BKE!$C:$C,'nguyen vat lieu kho'!$A:$A,BKE!$B:$B,'nguyen vat lieu kho'!N$3)</f>
        <v>0</v>
      </c>
      <c r="O224" s="186">
        <f>SUMIFS(BKE!$F:$F,BKE!$C:$C,'nguyen vat lieu kho'!$A:$A,BKE!$B:$B,'nguyen vat lieu kho'!O$3)</f>
        <v>0</v>
      </c>
      <c r="P224" s="186">
        <f>SUMIFS(BKE!$F:$F,BKE!$C:$C,'nguyen vat lieu kho'!$A:$A,BKE!$B:$B,'nguyen vat lieu kho'!P$3)</f>
        <v>0</v>
      </c>
      <c r="Q224" s="186">
        <f>SUMIFS(BKE!$F:$F,BKE!$C:$C,'nguyen vat lieu kho'!$A:$A,BKE!$B:$B,'nguyen vat lieu kho'!Q$3)</f>
        <v>0</v>
      </c>
      <c r="R224" s="186">
        <f>SUMIFS(BKE!$F:$F,BKE!$C:$C,'nguyen vat lieu kho'!$A:$A,BKE!$B:$B,'nguyen vat lieu kho'!R$3)</f>
        <v>0</v>
      </c>
      <c r="S224" s="186">
        <f>SUMIFS(BKE!$F:$F,BKE!$C:$C,'nguyen vat lieu kho'!$A:$A,BKE!$B:$B,'nguyen vat lieu kho'!S$3)</f>
        <v>0</v>
      </c>
      <c r="T224" s="186">
        <f>SUMIFS(BKE!$F:$F,BKE!$C:$C,'nguyen vat lieu kho'!$A:$A,BKE!$B:$B,'nguyen vat lieu kho'!T$3)</f>
        <v>0</v>
      </c>
      <c r="U224" s="186">
        <f>SUMIFS(BKE!$F:$F,BKE!$C:$C,'nguyen vat lieu kho'!$A:$A,BKE!$B:$B,'nguyen vat lieu kho'!U$3)</f>
        <v>0</v>
      </c>
      <c r="V224" s="186">
        <f>SUMIFS(BKE!$F:$F,BKE!$C:$C,'nguyen vat lieu kho'!$A:$A,BKE!$B:$B,'nguyen vat lieu kho'!V$3)</f>
        <v>0</v>
      </c>
      <c r="W224" s="186">
        <f>SUMIFS(BKE!$F:$F,BKE!$C:$C,'nguyen vat lieu kho'!$A:$A,BKE!$B:$B,'nguyen vat lieu kho'!W$3)</f>
        <v>0</v>
      </c>
      <c r="X224" s="186">
        <f>SUMIFS(BKE!$F:$F,BKE!$C:$C,'nguyen vat lieu kho'!$A:$A,BKE!$B:$B,'nguyen vat lieu kho'!X$3)</f>
        <v>0</v>
      </c>
      <c r="Y224" s="186">
        <f>SUMIFS(BKE!$F:$F,BKE!$C:$C,'nguyen vat lieu kho'!$A:$A,BKE!$B:$B,'nguyen vat lieu kho'!Y$3)</f>
        <v>0</v>
      </c>
      <c r="Z224" s="186">
        <f>SUMIFS(BKE!$F:$F,BKE!$C:$C,'nguyen vat lieu kho'!$A:$A,BKE!$B:$B,'nguyen vat lieu kho'!Z$3)</f>
        <v>0</v>
      </c>
      <c r="AA224" s="186">
        <f>SUMIFS(BKE!$F:$F,BKE!$C:$C,'nguyen vat lieu kho'!$A:$A,BKE!$B:$B,'nguyen vat lieu kho'!AA$3)</f>
        <v>0</v>
      </c>
      <c r="AB224" s="186">
        <f>SUMIFS(BKE!$F:$F,BKE!$C:$C,'nguyen vat lieu kho'!$A:$A,BKE!$B:$B,'nguyen vat lieu kho'!AB$3)</f>
        <v>0</v>
      </c>
      <c r="AC224" s="186">
        <f>SUMIFS(BKE!$F:$F,BKE!$C:$C,'nguyen vat lieu kho'!$A:$A,BKE!$B:$B,'nguyen vat lieu kho'!AC$3)</f>
        <v>0</v>
      </c>
      <c r="AD224" s="186">
        <f>SUMIFS(BKE!$F:$F,BKE!$C:$C,'nguyen vat lieu kho'!$A:$A,BKE!$B:$B,'nguyen vat lieu kho'!AD$3)</f>
        <v>0</v>
      </c>
      <c r="AE224" s="186">
        <f>SUMIFS(BKE!$F:$F,BKE!$C:$C,'nguyen vat lieu kho'!$A:$A,BKE!$B:$B,'nguyen vat lieu kho'!AE$3)</f>
        <v>0</v>
      </c>
      <c r="AF224" s="186">
        <f>SUMIFS(BKE!$F:$F,BKE!$C:$C,'nguyen vat lieu kho'!$A:$A,BKE!$B:$B,'nguyen vat lieu kho'!AF$3)</f>
        <v>0</v>
      </c>
      <c r="AG224" s="186">
        <f>SUMIFS(BKE!$F:$F,BKE!$C:$C,'nguyen vat lieu kho'!$A:$A,BKE!$B:$B,'nguyen vat lieu kho'!AG$3)</f>
        <v>0</v>
      </c>
      <c r="AH224" s="186">
        <f>SUMIFS(BKE!$F:$F,BKE!$C:$C,'nguyen vat lieu kho'!$A:$A,BKE!$B:$B,'nguyen vat lieu kho'!AH$3)</f>
        <v>0</v>
      </c>
      <c r="AI224" s="186">
        <f>SUMIFS(BKE!$F:$F,BKE!$C:$C,'nguyen vat lieu kho'!$A:$A,BKE!$B:$B,'nguyen vat lieu kho'!AI$3)</f>
        <v>0</v>
      </c>
      <c r="AJ224" s="186">
        <f>SUMIFS(BKE!$F:$F,BKE!$C:$C,'nguyen vat lieu kho'!$A:$A,BKE!$B:$B,'nguyen vat lieu kho'!AJ$3)</f>
        <v>0</v>
      </c>
      <c r="AK224" s="186">
        <f>SUMIFS(BKE!$F:$F,BKE!$C:$C,'nguyen vat lieu kho'!$A:$A,BKE!$B:$B,'nguyen vat lieu kho'!AK$3)</f>
        <v>0</v>
      </c>
      <c r="AL224" s="186">
        <f>SUMIFS(BKE!$F:$F,BKE!$C:$C,'nguyen vat lieu kho'!$A:$A,BKE!$B:$B,'nguyen vat lieu kho'!AL$3)</f>
        <v>0</v>
      </c>
      <c r="AM224" s="186">
        <f>SUMIFS(BKE!$F:$F,BKE!$C:$C,'nguyen vat lieu kho'!$A:$A,BKE!$B:$B,'nguyen vat lieu kho'!AM$3)</f>
        <v>0</v>
      </c>
      <c r="AN224" s="186">
        <f>SUMIFS(BKE!$F:$F,BKE!$C:$C,'nguyen vat lieu kho'!$A:$A,BKE!$B:$B,'nguyen vat lieu kho'!AN$3)</f>
        <v>0</v>
      </c>
      <c r="AO224" s="186">
        <f>SUMIFS(BKE!$F:$F,BKE!$C:$C,'nguyen vat lieu kho'!$A:$A,BKE!$B:$B,'nguyen vat lieu kho'!AO$3)</f>
        <v>0</v>
      </c>
      <c r="AP224" s="186">
        <f>SUMIFS(BKE!$F:$F,BKE!$C:$C,'nguyen vat lieu kho'!$A:$A,BKE!$B:$B,'nguyen vat lieu kho'!AP$3)</f>
        <v>0</v>
      </c>
      <c r="AQ224" s="186">
        <f>SUMIFS(BKE!$F:$F,BKE!$C:$C,'nguyen vat lieu kho'!$A:$A,BKE!$B:$B,'nguyen vat lieu kho'!AQ$3)</f>
        <v>0</v>
      </c>
    </row>
    <row r="225" spans="1:43" s="120" customFormat="1" ht="25.5" customHeight="1">
      <c r="A225" s="9" t="s">
        <v>859</v>
      </c>
      <c r="B225" s="9" t="s">
        <v>362</v>
      </c>
      <c r="C225" s="9" t="s">
        <v>27</v>
      </c>
      <c r="D225" s="125">
        <f>VLOOKUP(A225,BKE!C648:H1039,5,0)</f>
        <v>2500</v>
      </c>
      <c r="E225" s="130">
        <v>18</v>
      </c>
      <c r="F225" s="126">
        <f t="shared" si="29"/>
        <v>45000</v>
      </c>
      <c r="G225" s="127">
        <f t="shared" si="30"/>
        <v>50</v>
      </c>
      <c r="H225" s="128">
        <f t="shared" si="26"/>
        <v>125000</v>
      </c>
      <c r="I225" s="129">
        <f t="shared" si="27"/>
        <v>36</v>
      </c>
      <c r="J225" s="129">
        <f t="shared" si="27"/>
        <v>90000</v>
      </c>
      <c r="K225" s="130">
        <v>32</v>
      </c>
      <c r="L225" s="124">
        <f t="shared" si="28"/>
        <v>80000</v>
      </c>
      <c r="M225" s="186">
        <f>SUMIFS(BKE!$F:$F,BKE!$C:$C,'nguyen vat lieu kho'!$A:$A,BKE!$B:$B,'nguyen vat lieu kho'!M$3)</f>
        <v>0</v>
      </c>
      <c r="N225" s="186">
        <f>SUMIFS(BKE!$F:$F,BKE!$C:$C,'nguyen vat lieu kho'!$A:$A,BKE!$B:$B,'nguyen vat lieu kho'!N$3)</f>
        <v>0</v>
      </c>
      <c r="O225" s="186">
        <f>SUMIFS(BKE!$F:$F,BKE!$C:$C,'nguyen vat lieu kho'!$A:$A,BKE!$B:$B,'nguyen vat lieu kho'!O$3)</f>
        <v>0</v>
      </c>
      <c r="P225" s="186">
        <f>SUMIFS(BKE!$F:$F,BKE!$C:$C,'nguyen vat lieu kho'!$A:$A,BKE!$B:$B,'nguyen vat lieu kho'!P$3)</f>
        <v>0</v>
      </c>
      <c r="Q225" s="186">
        <f>SUMIFS(BKE!$F:$F,BKE!$C:$C,'nguyen vat lieu kho'!$A:$A,BKE!$B:$B,'nguyen vat lieu kho'!Q$3)</f>
        <v>0</v>
      </c>
      <c r="R225" s="186">
        <f>SUMIFS(BKE!$F:$F,BKE!$C:$C,'nguyen vat lieu kho'!$A:$A,BKE!$B:$B,'nguyen vat lieu kho'!R$3)</f>
        <v>0</v>
      </c>
      <c r="S225" s="186">
        <f>SUMIFS(BKE!$F:$F,BKE!$C:$C,'nguyen vat lieu kho'!$A:$A,BKE!$B:$B,'nguyen vat lieu kho'!S$3)</f>
        <v>0</v>
      </c>
      <c r="T225" s="186">
        <f>SUMIFS(BKE!$F:$F,BKE!$C:$C,'nguyen vat lieu kho'!$A:$A,BKE!$B:$B,'nguyen vat lieu kho'!T$3)</f>
        <v>50</v>
      </c>
      <c r="U225" s="186">
        <f>SUMIFS(BKE!$F:$F,BKE!$C:$C,'nguyen vat lieu kho'!$A:$A,BKE!$B:$B,'nguyen vat lieu kho'!U$3)</f>
        <v>0</v>
      </c>
      <c r="V225" s="186">
        <f>SUMIFS(BKE!$F:$F,BKE!$C:$C,'nguyen vat lieu kho'!$A:$A,BKE!$B:$B,'nguyen vat lieu kho'!V$3)</f>
        <v>0</v>
      </c>
      <c r="W225" s="186">
        <f>SUMIFS(BKE!$F:$F,BKE!$C:$C,'nguyen vat lieu kho'!$A:$A,BKE!$B:$B,'nguyen vat lieu kho'!W$3)</f>
        <v>0</v>
      </c>
      <c r="X225" s="186">
        <f>SUMIFS(BKE!$F:$F,BKE!$C:$C,'nguyen vat lieu kho'!$A:$A,BKE!$B:$B,'nguyen vat lieu kho'!X$3)</f>
        <v>0</v>
      </c>
      <c r="Y225" s="186">
        <f>SUMIFS(BKE!$F:$F,BKE!$C:$C,'nguyen vat lieu kho'!$A:$A,BKE!$B:$B,'nguyen vat lieu kho'!Y$3)</f>
        <v>0</v>
      </c>
      <c r="Z225" s="186">
        <f>SUMIFS(BKE!$F:$F,BKE!$C:$C,'nguyen vat lieu kho'!$A:$A,BKE!$B:$B,'nguyen vat lieu kho'!Z$3)</f>
        <v>0</v>
      </c>
      <c r="AA225" s="186">
        <f>SUMIFS(BKE!$F:$F,BKE!$C:$C,'nguyen vat lieu kho'!$A:$A,BKE!$B:$B,'nguyen vat lieu kho'!AA$3)</f>
        <v>0</v>
      </c>
      <c r="AB225" s="186">
        <f>SUMIFS(BKE!$F:$F,BKE!$C:$C,'nguyen vat lieu kho'!$A:$A,BKE!$B:$B,'nguyen vat lieu kho'!AB$3)</f>
        <v>0</v>
      </c>
      <c r="AC225" s="186">
        <f>SUMIFS(BKE!$F:$F,BKE!$C:$C,'nguyen vat lieu kho'!$A:$A,BKE!$B:$B,'nguyen vat lieu kho'!AC$3)</f>
        <v>0</v>
      </c>
      <c r="AD225" s="186">
        <f>SUMIFS(BKE!$F:$F,BKE!$C:$C,'nguyen vat lieu kho'!$A:$A,BKE!$B:$B,'nguyen vat lieu kho'!AD$3)</f>
        <v>0</v>
      </c>
      <c r="AE225" s="186">
        <f>SUMIFS(BKE!$F:$F,BKE!$C:$C,'nguyen vat lieu kho'!$A:$A,BKE!$B:$B,'nguyen vat lieu kho'!AE$3)</f>
        <v>0</v>
      </c>
      <c r="AF225" s="186">
        <f>SUMIFS(BKE!$F:$F,BKE!$C:$C,'nguyen vat lieu kho'!$A:$A,BKE!$B:$B,'nguyen vat lieu kho'!AF$3)</f>
        <v>0</v>
      </c>
      <c r="AG225" s="186">
        <f>SUMIFS(BKE!$F:$F,BKE!$C:$C,'nguyen vat lieu kho'!$A:$A,BKE!$B:$B,'nguyen vat lieu kho'!AG$3)</f>
        <v>0</v>
      </c>
      <c r="AH225" s="186">
        <f>SUMIFS(BKE!$F:$F,BKE!$C:$C,'nguyen vat lieu kho'!$A:$A,BKE!$B:$B,'nguyen vat lieu kho'!AH$3)</f>
        <v>0</v>
      </c>
      <c r="AI225" s="186">
        <f>SUMIFS(BKE!$F:$F,BKE!$C:$C,'nguyen vat lieu kho'!$A:$A,BKE!$B:$B,'nguyen vat lieu kho'!AI$3)</f>
        <v>0</v>
      </c>
      <c r="AJ225" s="186">
        <f>SUMIFS(BKE!$F:$F,BKE!$C:$C,'nguyen vat lieu kho'!$A:$A,BKE!$B:$B,'nguyen vat lieu kho'!AJ$3)</f>
        <v>0</v>
      </c>
      <c r="AK225" s="186">
        <f>SUMIFS(BKE!$F:$F,BKE!$C:$C,'nguyen vat lieu kho'!$A:$A,BKE!$B:$B,'nguyen vat lieu kho'!AK$3)</f>
        <v>0</v>
      </c>
      <c r="AL225" s="186">
        <f>SUMIFS(BKE!$F:$F,BKE!$C:$C,'nguyen vat lieu kho'!$A:$A,BKE!$B:$B,'nguyen vat lieu kho'!AL$3)</f>
        <v>0</v>
      </c>
      <c r="AM225" s="186">
        <f>SUMIFS(BKE!$F:$F,BKE!$C:$C,'nguyen vat lieu kho'!$A:$A,BKE!$B:$B,'nguyen vat lieu kho'!AM$3)</f>
        <v>0</v>
      </c>
      <c r="AN225" s="186">
        <f>SUMIFS(BKE!$F:$F,BKE!$C:$C,'nguyen vat lieu kho'!$A:$A,BKE!$B:$B,'nguyen vat lieu kho'!AN$3)</f>
        <v>0</v>
      </c>
      <c r="AO225" s="186">
        <f>SUMIFS(BKE!$F:$F,BKE!$C:$C,'nguyen vat lieu kho'!$A:$A,BKE!$B:$B,'nguyen vat lieu kho'!AO$3)</f>
        <v>0</v>
      </c>
      <c r="AP225" s="186">
        <f>SUMIFS(BKE!$F:$F,BKE!$C:$C,'nguyen vat lieu kho'!$A:$A,BKE!$B:$B,'nguyen vat lieu kho'!AP$3)</f>
        <v>0</v>
      </c>
      <c r="AQ225" s="186">
        <f>SUMIFS(BKE!$F:$F,BKE!$C:$C,'nguyen vat lieu kho'!$A:$A,BKE!$B:$B,'nguyen vat lieu kho'!AQ$3)</f>
        <v>0</v>
      </c>
    </row>
    <row r="226" spans="1:43" s="120" customFormat="1" ht="25.5" customHeight="1">
      <c r="A226" s="9" t="s">
        <v>363</v>
      </c>
      <c r="B226" s="9" t="s">
        <v>364</v>
      </c>
      <c r="C226" s="9" t="s">
        <v>27</v>
      </c>
      <c r="D226" s="125"/>
      <c r="E226" s="130">
        <v>0</v>
      </c>
      <c r="F226" s="126">
        <f t="shared" si="29"/>
        <v>0</v>
      </c>
      <c r="G226" s="127">
        <f t="shared" si="30"/>
        <v>0</v>
      </c>
      <c r="H226" s="128">
        <f t="shared" si="26"/>
        <v>0</v>
      </c>
      <c r="I226" s="129">
        <f t="shared" si="27"/>
        <v>0</v>
      </c>
      <c r="J226" s="129">
        <f t="shared" si="27"/>
        <v>0</v>
      </c>
      <c r="K226" s="130"/>
      <c r="L226" s="124">
        <f t="shared" si="28"/>
        <v>0</v>
      </c>
      <c r="M226" s="186">
        <f>SUMIFS(BKE!$F:$F,BKE!$C:$C,'nguyen vat lieu kho'!$A:$A,BKE!$B:$B,'nguyen vat lieu kho'!M$3)</f>
        <v>0</v>
      </c>
      <c r="N226" s="186">
        <f>SUMIFS(BKE!$F:$F,BKE!$C:$C,'nguyen vat lieu kho'!$A:$A,BKE!$B:$B,'nguyen vat lieu kho'!N$3)</f>
        <v>0</v>
      </c>
      <c r="O226" s="186">
        <f>SUMIFS(BKE!$F:$F,BKE!$C:$C,'nguyen vat lieu kho'!$A:$A,BKE!$B:$B,'nguyen vat lieu kho'!O$3)</f>
        <v>0</v>
      </c>
      <c r="P226" s="186">
        <f>SUMIFS(BKE!$F:$F,BKE!$C:$C,'nguyen vat lieu kho'!$A:$A,BKE!$B:$B,'nguyen vat lieu kho'!P$3)</f>
        <v>0</v>
      </c>
      <c r="Q226" s="186">
        <f>SUMIFS(BKE!$F:$F,BKE!$C:$C,'nguyen vat lieu kho'!$A:$A,BKE!$B:$B,'nguyen vat lieu kho'!Q$3)</f>
        <v>0</v>
      </c>
      <c r="R226" s="186">
        <f>SUMIFS(BKE!$F:$F,BKE!$C:$C,'nguyen vat lieu kho'!$A:$A,BKE!$B:$B,'nguyen vat lieu kho'!R$3)</f>
        <v>0</v>
      </c>
      <c r="S226" s="186">
        <f>SUMIFS(BKE!$F:$F,BKE!$C:$C,'nguyen vat lieu kho'!$A:$A,BKE!$B:$B,'nguyen vat lieu kho'!S$3)</f>
        <v>0</v>
      </c>
      <c r="T226" s="186">
        <f>SUMIFS(BKE!$F:$F,BKE!$C:$C,'nguyen vat lieu kho'!$A:$A,BKE!$B:$B,'nguyen vat lieu kho'!T$3)</f>
        <v>0</v>
      </c>
      <c r="U226" s="186">
        <f>SUMIFS(BKE!$F:$F,BKE!$C:$C,'nguyen vat lieu kho'!$A:$A,BKE!$B:$B,'nguyen vat lieu kho'!U$3)</f>
        <v>0</v>
      </c>
      <c r="V226" s="186">
        <f>SUMIFS(BKE!$F:$F,BKE!$C:$C,'nguyen vat lieu kho'!$A:$A,BKE!$B:$B,'nguyen vat lieu kho'!V$3)</f>
        <v>0</v>
      </c>
      <c r="W226" s="186">
        <f>SUMIFS(BKE!$F:$F,BKE!$C:$C,'nguyen vat lieu kho'!$A:$A,BKE!$B:$B,'nguyen vat lieu kho'!W$3)</f>
        <v>0</v>
      </c>
      <c r="X226" s="186">
        <f>SUMIFS(BKE!$F:$F,BKE!$C:$C,'nguyen vat lieu kho'!$A:$A,BKE!$B:$B,'nguyen vat lieu kho'!X$3)</f>
        <v>0</v>
      </c>
      <c r="Y226" s="186">
        <f>SUMIFS(BKE!$F:$F,BKE!$C:$C,'nguyen vat lieu kho'!$A:$A,BKE!$B:$B,'nguyen vat lieu kho'!Y$3)</f>
        <v>0</v>
      </c>
      <c r="Z226" s="186">
        <f>SUMIFS(BKE!$F:$F,BKE!$C:$C,'nguyen vat lieu kho'!$A:$A,BKE!$B:$B,'nguyen vat lieu kho'!Z$3)</f>
        <v>0</v>
      </c>
      <c r="AA226" s="186">
        <f>SUMIFS(BKE!$F:$F,BKE!$C:$C,'nguyen vat lieu kho'!$A:$A,BKE!$B:$B,'nguyen vat lieu kho'!AA$3)</f>
        <v>0</v>
      </c>
      <c r="AB226" s="186">
        <f>SUMIFS(BKE!$F:$F,BKE!$C:$C,'nguyen vat lieu kho'!$A:$A,BKE!$B:$B,'nguyen vat lieu kho'!AB$3)</f>
        <v>0</v>
      </c>
      <c r="AC226" s="186">
        <f>SUMIFS(BKE!$F:$F,BKE!$C:$C,'nguyen vat lieu kho'!$A:$A,BKE!$B:$B,'nguyen vat lieu kho'!AC$3)</f>
        <v>0</v>
      </c>
      <c r="AD226" s="186">
        <f>SUMIFS(BKE!$F:$F,BKE!$C:$C,'nguyen vat lieu kho'!$A:$A,BKE!$B:$B,'nguyen vat lieu kho'!AD$3)</f>
        <v>0</v>
      </c>
      <c r="AE226" s="186">
        <f>SUMIFS(BKE!$F:$F,BKE!$C:$C,'nguyen vat lieu kho'!$A:$A,BKE!$B:$B,'nguyen vat lieu kho'!AE$3)</f>
        <v>0</v>
      </c>
      <c r="AF226" s="186">
        <f>SUMIFS(BKE!$F:$F,BKE!$C:$C,'nguyen vat lieu kho'!$A:$A,BKE!$B:$B,'nguyen vat lieu kho'!AF$3)</f>
        <v>0</v>
      </c>
      <c r="AG226" s="186">
        <f>SUMIFS(BKE!$F:$F,BKE!$C:$C,'nguyen vat lieu kho'!$A:$A,BKE!$B:$B,'nguyen vat lieu kho'!AG$3)</f>
        <v>0</v>
      </c>
      <c r="AH226" s="186">
        <f>SUMIFS(BKE!$F:$F,BKE!$C:$C,'nguyen vat lieu kho'!$A:$A,BKE!$B:$B,'nguyen vat lieu kho'!AH$3)</f>
        <v>0</v>
      </c>
      <c r="AI226" s="186">
        <f>SUMIFS(BKE!$F:$F,BKE!$C:$C,'nguyen vat lieu kho'!$A:$A,BKE!$B:$B,'nguyen vat lieu kho'!AI$3)</f>
        <v>0</v>
      </c>
      <c r="AJ226" s="186">
        <f>SUMIFS(BKE!$F:$F,BKE!$C:$C,'nguyen vat lieu kho'!$A:$A,BKE!$B:$B,'nguyen vat lieu kho'!AJ$3)</f>
        <v>0</v>
      </c>
      <c r="AK226" s="186">
        <f>SUMIFS(BKE!$F:$F,BKE!$C:$C,'nguyen vat lieu kho'!$A:$A,BKE!$B:$B,'nguyen vat lieu kho'!AK$3)</f>
        <v>0</v>
      </c>
      <c r="AL226" s="186">
        <f>SUMIFS(BKE!$F:$F,BKE!$C:$C,'nguyen vat lieu kho'!$A:$A,BKE!$B:$B,'nguyen vat lieu kho'!AL$3)</f>
        <v>0</v>
      </c>
      <c r="AM226" s="186">
        <f>SUMIFS(BKE!$F:$F,BKE!$C:$C,'nguyen vat lieu kho'!$A:$A,BKE!$B:$B,'nguyen vat lieu kho'!AM$3)</f>
        <v>0</v>
      </c>
      <c r="AN226" s="186">
        <f>SUMIFS(BKE!$F:$F,BKE!$C:$C,'nguyen vat lieu kho'!$A:$A,BKE!$B:$B,'nguyen vat lieu kho'!AN$3)</f>
        <v>0</v>
      </c>
      <c r="AO226" s="186">
        <f>SUMIFS(BKE!$F:$F,BKE!$C:$C,'nguyen vat lieu kho'!$A:$A,BKE!$B:$B,'nguyen vat lieu kho'!AO$3)</f>
        <v>0</v>
      </c>
      <c r="AP226" s="186">
        <f>SUMIFS(BKE!$F:$F,BKE!$C:$C,'nguyen vat lieu kho'!$A:$A,BKE!$B:$B,'nguyen vat lieu kho'!AP$3)</f>
        <v>0</v>
      </c>
      <c r="AQ226" s="186">
        <f>SUMIFS(BKE!$F:$F,BKE!$C:$C,'nguyen vat lieu kho'!$A:$A,BKE!$B:$B,'nguyen vat lieu kho'!AQ$3)</f>
        <v>0</v>
      </c>
    </row>
    <row r="227" spans="1:43" s="120" customFormat="1" ht="25.5" customHeight="1">
      <c r="A227" s="9" t="s">
        <v>365</v>
      </c>
      <c r="B227" s="9" t="s">
        <v>366</v>
      </c>
      <c r="C227" s="9" t="s">
        <v>27</v>
      </c>
      <c r="D227" s="125"/>
      <c r="E227" s="130">
        <v>0</v>
      </c>
      <c r="F227" s="126">
        <f t="shared" si="29"/>
        <v>0</v>
      </c>
      <c r="G227" s="127">
        <f t="shared" si="30"/>
        <v>0</v>
      </c>
      <c r="H227" s="128">
        <f t="shared" si="26"/>
        <v>0</v>
      </c>
      <c r="I227" s="129">
        <f t="shared" si="27"/>
        <v>0</v>
      </c>
      <c r="J227" s="129">
        <f t="shared" si="27"/>
        <v>0</v>
      </c>
      <c r="K227" s="130"/>
      <c r="L227" s="124">
        <f t="shared" si="28"/>
        <v>0</v>
      </c>
      <c r="M227" s="186">
        <f>SUMIFS(BKE!$F:$F,BKE!$C:$C,'nguyen vat lieu kho'!$A:$A,BKE!$B:$B,'nguyen vat lieu kho'!M$3)</f>
        <v>0</v>
      </c>
      <c r="N227" s="186">
        <f>SUMIFS(BKE!$F:$F,BKE!$C:$C,'nguyen vat lieu kho'!$A:$A,BKE!$B:$B,'nguyen vat lieu kho'!N$3)</f>
        <v>0</v>
      </c>
      <c r="O227" s="186">
        <f>SUMIFS(BKE!$F:$F,BKE!$C:$C,'nguyen vat lieu kho'!$A:$A,BKE!$B:$B,'nguyen vat lieu kho'!O$3)</f>
        <v>0</v>
      </c>
      <c r="P227" s="186">
        <f>SUMIFS(BKE!$F:$F,BKE!$C:$C,'nguyen vat lieu kho'!$A:$A,BKE!$B:$B,'nguyen vat lieu kho'!P$3)</f>
        <v>0</v>
      </c>
      <c r="Q227" s="186">
        <f>SUMIFS(BKE!$F:$F,BKE!$C:$C,'nguyen vat lieu kho'!$A:$A,BKE!$B:$B,'nguyen vat lieu kho'!Q$3)</f>
        <v>0</v>
      </c>
      <c r="R227" s="186">
        <f>SUMIFS(BKE!$F:$F,BKE!$C:$C,'nguyen vat lieu kho'!$A:$A,BKE!$B:$B,'nguyen vat lieu kho'!R$3)</f>
        <v>0</v>
      </c>
      <c r="S227" s="186">
        <f>SUMIFS(BKE!$F:$F,BKE!$C:$C,'nguyen vat lieu kho'!$A:$A,BKE!$B:$B,'nguyen vat lieu kho'!S$3)</f>
        <v>0</v>
      </c>
      <c r="T227" s="186">
        <f>SUMIFS(BKE!$F:$F,BKE!$C:$C,'nguyen vat lieu kho'!$A:$A,BKE!$B:$B,'nguyen vat lieu kho'!T$3)</f>
        <v>0</v>
      </c>
      <c r="U227" s="186">
        <f>SUMIFS(BKE!$F:$F,BKE!$C:$C,'nguyen vat lieu kho'!$A:$A,BKE!$B:$B,'nguyen vat lieu kho'!U$3)</f>
        <v>0</v>
      </c>
      <c r="V227" s="186">
        <f>SUMIFS(BKE!$F:$F,BKE!$C:$C,'nguyen vat lieu kho'!$A:$A,BKE!$B:$B,'nguyen vat lieu kho'!V$3)</f>
        <v>0</v>
      </c>
      <c r="W227" s="186">
        <f>SUMIFS(BKE!$F:$F,BKE!$C:$C,'nguyen vat lieu kho'!$A:$A,BKE!$B:$B,'nguyen vat lieu kho'!W$3)</f>
        <v>0</v>
      </c>
      <c r="X227" s="186">
        <f>SUMIFS(BKE!$F:$F,BKE!$C:$C,'nguyen vat lieu kho'!$A:$A,BKE!$B:$B,'nguyen vat lieu kho'!X$3)</f>
        <v>0</v>
      </c>
      <c r="Y227" s="186">
        <f>SUMIFS(BKE!$F:$F,BKE!$C:$C,'nguyen vat lieu kho'!$A:$A,BKE!$B:$B,'nguyen vat lieu kho'!Y$3)</f>
        <v>0</v>
      </c>
      <c r="Z227" s="186">
        <f>SUMIFS(BKE!$F:$F,BKE!$C:$C,'nguyen vat lieu kho'!$A:$A,BKE!$B:$B,'nguyen vat lieu kho'!Z$3)</f>
        <v>0</v>
      </c>
      <c r="AA227" s="186">
        <f>SUMIFS(BKE!$F:$F,BKE!$C:$C,'nguyen vat lieu kho'!$A:$A,BKE!$B:$B,'nguyen vat lieu kho'!AA$3)</f>
        <v>0</v>
      </c>
      <c r="AB227" s="186">
        <f>SUMIFS(BKE!$F:$F,BKE!$C:$C,'nguyen vat lieu kho'!$A:$A,BKE!$B:$B,'nguyen vat lieu kho'!AB$3)</f>
        <v>0</v>
      </c>
      <c r="AC227" s="186">
        <f>SUMIFS(BKE!$F:$F,BKE!$C:$C,'nguyen vat lieu kho'!$A:$A,BKE!$B:$B,'nguyen vat lieu kho'!AC$3)</f>
        <v>0</v>
      </c>
      <c r="AD227" s="186">
        <f>SUMIFS(BKE!$F:$F,BKE!$C:$C,'nguyen vat lieu kho'!$A:$A,BKE!$B:$B,'nguyen vat lieu kho'!AD$3)</f>
        <v>0</v>
      </c>
      <c r="AE227" s="186">
        <f>SUMIFS(BKE!$F:$F,BKE!$C:$C,'nguyen vat lieu kho'!$A:$A,BKE!$B:$B,'nguyen vat lieu kho'!AE$3)</f>
        <v>0</v>
      </c>
      <c r="AF227" s="186">
        <f>SUMIFS(BKE!$F:$F,BKE!$C:$C,'nguyen vat lieu kho'!$A:$A,BKE!$B:$B,'nguyen vat lieu kho'!AF$3)</f>
        <v>0</v>
      </c>
      <c r="AG227" s="186">
        <f>SUMIFS(BKE!$F:$F,BKE!$C:$C,'nguyen vat lieu kho'!$A:$A,BKE!$B:$B,'nguyen vat lieu kho'!AG$3)</f>
        <v>0</v>
      </c>
      <c r="AH227" s="186">
        <f>SUMIFS(BKE!$F:$F,BKE!$C:$C,'nguyen vat lieu kho'!$A:$A,BKE!$B:$B,'nguyen vat lieu kho'!AH$3)</f>
        <v>0</v>
      </c>
      <c r="AI227" s="186">
        <f>SUMIFS(BKE!$F:$F,BKE!$C:$C,'nguyen vat lieu kho'!$A:$A,BKE!$B:$B,'nguyen vat lieu kho'!AI$3)</f>
        <v>0</v>
      </c>
      <c r="AJ227" s="186">
        <f>SUMIFS(BKE!$F:$F,BKE!$C:$C,'nguyen vat lieu kho'!$A:$A,BKE!$B:$B,'nguyen vat lieu kho'!AJ$3)</f>
        <v>0</v>
      </c>
      <c r="AK227" s="186">
        <f>SUMIFS(BKE!$F:$F,BKE!$C:$C,'nguyen vat lieu kho'!$A:$A,BKE!$B:$B,'nguyen vat lieu kho'!AK$3)</f>
        <v>0</v>
      </c>
      <c r="AL227" s="186">
        <f>SUMIFS(BKE!$F:$F,BKE!$C:$C,'nguyen vat lieu kho'!$A:$A,BKE!$B:$B,'nguyen vat lieu kho'!AL$3)</f>
        <v>0</v>
      </c>
      <c r="AM227" s="186">
        <f>SUMIFS(BKE!$F:$F,BKE!$C:$C,'nguyen vat lieu kho'!$A:$A,BKE!$B:$B,'nguyen vat lieu kho'!AM$3)</f>
        <v>0</v>
      </c>
      <c r="AN227" s="186">
        <f>SUMIFS(BKE!$F:$F,BKE!$C:$C,'nguyen vat lieu kho'!$A:$A,BKE!$B:$B,'nguyen vat lieu kho'!AN$3)</f>
        <v>0</v>
      </c>
      <c r="AO227" s="186">
        <f>SUMIFS(BKE!$F:$F,BKE!$C:$C,'nguyen vat lieu kho'!$A:$A,BKE!$B:$B,'nguyen vat lieu kho'!AO$3)</f>
        <v>0</v>
      </c>
      <c r="AP227" s="186">
        <f>SUMIFS(BKE!$F:$F,BKE!$C:$C,'nguyen vat lieu kho'!$A:$A,BKE!$B:$B,'nguyen vat lieu kho'!AP$3)</f>
        <v>0</v>
      </c>
      <c r="AQ227" s="186">
        <f>SUMIFS(BKE!$F:$F,BKE!$C:$C,'nguyen vat lieu kho'!$A:$A,BKE!$B:$B,'nguyen vat lieu kho'!AQ$3)</f>
        <v>0</v>
      </c>
    </row>
    <row r="228" spans="1:43" s="120" customFormat="1" ht="25.5" customHeight="1">
      <c r="A228" s="9" t="s">
        <v>860</v>
      </c>
      <c r="B228" s="9" t="s">
        <v>329</v>
      </c>
      <c r="C228" s="9" t="s">
        <v>27</v>
      </c>
      <c r="D228" s="125">
        <f>VLOOKUP(A228,BKE!C651:H1042,5,0)</f>
        <v>150</v>
      </c>
      <c r="E228" s="130">
        <v>50</v>
      </c>
      <c r="F228" s="126">
        <f t="shared" si="29"/>
        <v>7500</v>
      </c>
      <c r="G228" s="127">
        <f t="shared" si="30"/>
        <v>250</v>
      </c>
      <c r="H228" s="128">
        <f t="shared" si="26"/>
        <v>37500</v>
      </c>
      <c r="I228" s="129">
        <f t="shared" si="27"/>
        <v>250</v>
      </c>
      <c r="J228" s="129">
        <f t="shared" si="27"/>
        <v>37500</v>
      </c>
      <c r="K228" s="130">
        <v>50</v>
      </c>
      <c r="L228" s="124">
        <f t="shared" si="28"/>
        <v>7500</v>
      </c>
      <c r="M228" s="186">
        <f>SUMIFS(BKE!$F:$F,BKE!$C:$C,'nguyen vat lieu kho'!$A:$A,BKE!$B:$B,'nguyen vat lieu kho'!M$3)</f>
        <v>50</v>
      </c>
      <c r="N228" s="186">
        <f>SUMIFS(BKE!$F:$F,BKE!$C:$C,'nguyen vat lieu kho'!$A:$A,BKE!$B:$B,'nguyen vat lieu kho'!N$3)</f>
        <v>0</v>
      </c>
      <c r="O228" s="186">
        <f>SUMIFS(BKE!$F:$F,BKE!$C:$C,'nguyen vat lieu kho'!$A:$A,BKE!$B:$B,'nguyen vat lieu kho'!O$3)</f>
        <v>0</v>
      </c>
      <c r="P228" s="186">
        <f>SUMIFS(BKE!$F:$F,BKE!$C:$C,'nguyen vat lieu kho'!$A:$A,BKE!$B:$B,'nguyen vat lieu kho'!P$3)</f>
        <v>0</v>
      </c>
      <c r="Q228" s="186">
        <f>SUMIFS(BKE!$F:$F,BKE!$C:$C,'nguyen vat lieu kho'!$A:$A,BKE!$B:$B,'nguyen vat lieu kho'!Q$3)</f>
        <v>0</v>
      </c>
      <c r="R228" s="186">
        <f>SUMIFS(BKE!$F:$F,BKE!$C:$C,'nguyen vat lieu kho'!$A:$A,BKE!$B:$B,'nguyen vat lieu kho'!R$3)</f>
        <v>0</v>
      </c>
      <c r="S228" s="186">
        <f>SUMIFS(BKE!$F:$F,BKE!$C:$C,'nguyen vat lieu kho'!$A:$A,BKE!$B:$B,'nguyen vat lieu kho'!S$3)</f>
        <v>0</v>
      </c>
      <c r="T228" s="186">
        <f>SUMIFS(BKE!$F:$F,BKE!$C:$C,'nguyen vat lieu kho'!$A:$A,BKE!$B:$B,'nguyen vat lieu kho'!T$3)</f>
        <v>50</v>
      </c>
      <c r="U228" s="186">
        <f>SUMIFS(BKE!$F:$F,BKE!$C:$C,'nguyen vat lieu kho'!$A:$A,BKE!$B:$B,'nguyen vat lieu kho'!U$3)</f>
        <v>0</v>
      </c>
      <c r="V228" s="186">
        <f>SUMIFS(BKE!$F:$F,BKE!$C:$C,'nguyen vat lieu kho'!$A:$A,BKE!$B:$B,'nguyen vat lieu kho'!V$3)</f>
        <v>0</v>
      </c>
      <c r="W228" s="186">
        <f>SUMIFS(BKE!$F:$F,BKE!$C:$C,'nguyen vat lieu kho'!$A:$A,BKE!$B:$B,'nguyen vat lieu kho'!W$3)</f>
        <v>0</v>
      </c>
      <c r="X228" s="186">
        <f>SUMIFS(BKE!$F:$F,BKE!$C:$C,'nguyen vat lieu kho'!$A:$A,BKE!$B:$B,'nguyen vat lieu kho'!X$3)</f>
        <v>0</v>
      </c>
      <c r="Y228" s="186">
        <f>SUMIFS(BKE!$F:$F,BKE!$C:$C,'nguyen vat lieu kho'!$A:$A,BKE!$B:$B,'nguyen vat lieu kho'!Y$3)</f>
        <v>0</v>
      </c>
      <c r="Z228" s="186">
        <f>SUMIFS(BKE!$F:$F,BKE!$C:$C,'nguyen vat lieu kho'!$A:$A,BKE!$B:$B,'nguyen vat lieu kho'!Z$3)</f>
        <v>0</v>
      </c>
      <c r="AA228" s="186">
        <f>SUMIFS(BKE!$F:$F,BKE!$C:$C,'nguyen vat lieu kho'!$A:$A,BKE!$B:$B,'nguyen vat lieu kho'!AA$3)</f>
        <v>100</v>
      </c>
      <c r="AB228" s="186">
        <f>SUMIFS(BKE!$F:$F,BKE!$C:$C,'nguyen vat lieu kho'!$A:$A,BKE!$B:$B,'nguyen vat lieu kho'!AB$3)</f>
        <v>0</v>
      </c>
      <c r="AC228" s="186">
        <f>SUMIFS(BKE!$F:$F,BKE!$C:$C,'nguyen vat lieu kho'!$A:$A,BKE!$B:$B,'nguyen vat lieu kho'!AC$3)</f>
        <v>0</v>
      </c>
      <c r="AD228" s="186">
        <f>SUMIFS(BKE!$F:$F,BKE!$C:$C,'nguyen vat lieu kho'!$A:$A,BKE!$B:$B,'nguyen vat lieu kho'!AD$3)</f>
        <v>0</v>
      </c>
      <c r="AE228" s="186">
        <f>SUMIFS(BKE!$F:$F,BKE!$C:$C,'nguyen vat lieu kho'!$A:$A,BKE!$B:$B,'nguyen vat lieu kho'!AE$3)</f>
        <v>0</v>
      </c>
      <c r="AF228" s="186">
        <f>SUMIFS(BKE!$F:$F,BKE!$C:$C,'nguyen vat lieu kho'!$A:$A,BKE!$B:$B,'nguyen vat lieu kho'!AF$3)</f>
        <v>0</v>
      </c>
      <c r="AG228" s="186">
        <f>SUMIFS(BKE!$F:$F,BKE!$C:$C,'nguyen vat lieu kho'!$A:$A,BKE!$B:$B,'nguyen vat lieu kho'!AG$3)</f>
        <v>0</v>
      </c>
      <c r="AH228" s="186">
        <f>SUMIFS(BKE!$F:$F,BKE!$C:$C,'nguyen vat lieu kho'!$A:$A,BKE!$B:$B,'nguyen vat lieu kho'!AH$3)</f>
        <v>0</v>
      </c>
      <c r="AI228" s="186">
        <f>SUMIFS(BKE!$F:$F,BKE!$C:$C,'nguyen vat lieu kho'!$A:$A,BKE!$B:$B,'nguyen vat lieu kho'!AI$3)</f>
        <v>0</v>
      </c>
      <c r="AJ228" s="186">
        <f>SUMIFS(BKE!$F:$F,BKE!$C:$C,'nguyen vat lieu kho'!$A:$A,BKE!$B:$B,'nguyen vat lieu kho'!AJ$3)</f>
        <v>0</v>
      </c>
      <c r="AK228" s="186">
        <f>SUMIFS(BKE!$F:$F,BKE!$C:$C,'nguyen vat lieu kho'!$A:$A,BKE!$B:$B,'nguyen vat lieu kho'!AK$3)</f>
        <v>0</v>
      </c>
      <c r="AL228" s="186">
        <f>SUMIFS(BKE!$F:$F,BKE!$C:$C,'nguyen vat lieu kho'!$A:$A,BKE!$B:$B,'nguyen vat lieu kho'!AL$3)</f>
        <v>0</v>
      </c>
      <c r="AM228" s="186">
        <f>SUMIFS(BKE!$F:$F,BKE!$C:$C,'nguyen vat lieu kho'!$A:$A,BKE!$B:$B,'nguyen vat lieu kho'!AM$3)</f>
        <v>0</v>
      </c>
      <c r="AN228" s="186">
        <f>SUMIFS(BKE!$F:$F,BKE!$C:$C,'nguyen vat lieu kho'!$A:$A,BKE!$B:$B,'nguyen vat lieu kho'!AN$3)</f>
        <v>0</v>
      </c>
      <c r="AO228" s="186">
        <f>SUMIFS(BKE!$F:$F,BKE!$C:$C,'nguyen vat lieu kho'!$A:$A,BKE!$B:$B,'nguyen vat lieu kho'!AO$3)</f>
        <v>50</v>
      </c>
      <c r="AP228" s="186">
        <f>SUMIFS(BKE!$F:$F,BKE!$C:$C,'nguyen vat lieu kho'!$A:$A,BKE!$B:$B,'nguyen vat lieu kho'!AP$3)</f>
        <v>0</v>
      </c>
      <c r="AQ228" s="186">
        <f>SUMIFS(BKE!$F:$F,BKE!$C:$C,'nguyen vat lieu kho'!$A:$A,BKE!$B:$B,'nguyen vat lieu kho'!AQ$3)</f>
        <v>0</v>
      </c>
    </row>
    <row r="229" spans="1:43" s="120" customFormat="1" ht="25.5" customHeight="1">
      <c r="A229" s="9" t="s">
        <v>367</v>
      </c>
      <c r="B229" s="9" t="s">
        <v>368</v>
      </c>
      <c r="C229" s="9" t="s">
        <v>27</v>
      </c>
      <c r="D229" s="125"/>
      <c r="E229" s="130">
        <v>0</v>
      </c>
      <c r="F229" s="126">
        <f t="shared" si="29"/>
        <v>0</v>
      </c>
      <c r="G229" s="127">
        <f t="shared" si="30"/>
        <v>0</v>
      </c>
      <c r="H229" s="128">
        <f t="shared" si="26"/>
        <v>0</v>
      </c>
      <c r="I229" s="253">
        <f t="shared" si="27"/>
        <v>0</v>
      </c>
      <c r="J229" s="129">
        <f t="shared" si="27"/>
        <v>0</v>
      </c>
      <c r="K229" s="130"/>
      <c r="L229" s="124">
        <f t="shared" si="28"/>
        <v>0</v>
      </c>
      <c r="M229" s="186">
        <f>SUMIFS(BKE!$F:$F,BKE!$C:$C,'nguyen vat lieu kho'!$A:$A,BKE!$B:$B,'nguyen vat lieu kho'!M$3)</f>
        <v>0</v>
      </c>
      <c r="N229" s="186">
        <f>SUMIFS(BKE!$F:$F,BKE!$C:$C,'nguyen vat lieu kho'!$A:$A,BKE!$B:$B,'nguyen vat lieu kho'!N$3)</f>
        <v>0</v>
      </c>
      <c r="O229" s="186">
        <f>SUMIFS(BKE!$F:$F,BKE!$C:$C,'nguyen vat lieu kho'!$A:$A,BKE!$B:$B,'nguyen vat lieu kho'!O$3)</f>
        <v>0</v>
      </c>
      <c r="P229" s="186">
        <f>SUMIFS(BKE!$F:$F,BKE!$C:$C,'nguyen vat lieu kho'!$A:$A,BKE!$B:$B,'nguyen vat lieu kho'!P$3)</f>
        <v>0</v>
      </c>
      <c r="Q229" s="186">
        <f>SUMIFS(BKE!$F:$F,BKE!$C:$C,'nguyen vat lieu kho'!$A:$A,BKE!$B:$B,'nguyen vat lieu kho'!Q$3)</f>
        <v>0</v>
      </c>
      <c r="R229" s="186">
        <f>SUMIFS(BKE!$F:$F,BKE!$C:$C,'nguyen vat lieu kho'!$A:$A,BKE!$B:$B,'nguyen vat lieu kho'!R$3)</f>
        <v>0</v>
      </c>
      <c r="S229" s="186">
        <f>SUMIFS(BKE!$F:$F,BKE!$C:$C,'nguyen vat lieu kho'!$A:$A,BKE!$B:$B,'nguyen vat lieu kho'!S$3)</f>
        <v>0</v>
      </c>
      <c r="T229" s="186">
        <f>SUMIFS(BKE!$F:$F,BKE!$C:$C,'nguyen vat lieu kho'!$A:$A,BKE!$B:$B,'nguyen vat lieu kho'!T$3)</f>
        <v>0</v>
      </c>
      <c r="U229" s="186">
        <f>SUMIFS(BKE!$F:$F,BKE!$C:$C,'nguyen vat lieu kho'!$A:$A,BKE!$B:$B,'nguyen vat lieu kho'!U$3)</f>
        <v>0</v>
      </c>
      <c r="V229" s="186">
        <f>SUMIFS(BKE!$F:$F,BKE!$C:$C,'nguyen vat lieu kho'!$A:$A,BKE!$B:$B,'nguyen vat lieu kho'!V$3)</f>
        <v>0</v>
      </c>
      <c r="W229" s="186">
        <f>SUMIFS(BKE!$F:$F,BKE!$C:$C,'nguyen vat lieu kho'!$A:$A,BKE!$B:$B,'nguyen vat lieu kho'!W$3)</f>
        <v>0</v>
      </c>
      <c r="X229" s="186">
        <f>SUMIFS(BKE!$F:$F,BKE!$C:$C,'nguyen vat lieu kho'!$A:$A,BKE!$B:$B,'nguyen vat lieu kho'!X$3)</f>
        <v>0</v>
      </c>
      <c r="Y229" s="186">
        <f>SUMIFS(BKE!$F:$F,BKE!$C:$C,'nguyen vat lieu kho'!$A:$A,BKE!$B:$B,'nguyen vat lieu kho'!Y$3)</f>
        <v>0</v>
      </c>
      <c r="Z229" s="186">
        <f>SUMIFS(BKE!$F:$F,BKE!$C:$C,'nguyen vat lieu kho'!$A:$A,BKE!$B:$B,'nguyen vat lieu kho'!Z$3)</f>
        <v>0</v>
      </c>
      <c r="AA229" s="186">
        <f>SUMIFS(BKE!$F:$F,BKE!$C:$C,'nguyen vat lieu kho'!$A:$A,BKE!$B:$B,'nguyen vat lieu kho'!AA$3)</f>
        <v>0</v>
      </c>
      <c r="AB229" s="186">
        <f>SUMIFS(BKE!$F:$F,BKE!$C:$C,'nguyen vat lieu kho'!$A:$A,BKE!$B:$B,'nguyen vat lieu kho'!AB$3)</f>
        <v>0</v>
      </c>
      <c r="AC229" s="186">
        <f>SUMIFS(BKE!$F:$F,BKE!$C:$C,'nguyen vat lieu kho'!$A:$A,BKE!$B:$B,'nguyen vat lieu kho'!AC$3)</f>
        <v>0</v>
      </c>
      <c r="AD229" s="186">
        <f>SUMIFS(BKE!$F:$F,BKE!$C:$C,'nguyen vat lieu kho'!$A:$A,BKE!$B:$B,'nguyen vat lieu kho'!AD$3)</f>
        <v>0</v>
      </c>
      <c r="AE229" s="186">
        <f>SUMIFS(BKE!$F:$F,BKE!$C:$C,'nguyen vat lieu kho'!$A:$A,BKE!$B:$B,'nguyen vat lieu kho'!AE$3)</f>
        <v>0</v>
      </c>
      <c r="AF229" s="186">
        <f>SUMIFS(BKE!$F:$F,BKE!$C:$C,'nguyen vat lieu kho'!$A:$A,BKE!$B:$B,'nguyen vat lieu kho'!AF$3)</f>
        <v>0</v>
      </c>
      <c r="AG229" s="186">
        <f>SUMIFS(BKE!$F:$F,BKE!$C:$C,'nguyen vat lieu kho'!$A:$A,BKE!$B:$B,'nguyen vat lieu kho'!AG$3)</f>
        <v>0</v>
      </c>
      <c r="AH229" s="186">
        <f>SUMIFS(BKE!$F:$F,BKE!$C:$C,'nguyen vat lieu kho'!$A:$A,BKE!$B:$B,'nguyen vat lieu kho'!AH$3)</f>
        <v>0</v>
      </c>
      <c r="AI229" s="186">
        <f>SUMIFS(BKE!$F:$F,BKE!$C:$C,'nguyen vat lieu kho'!$A:$A,BKE!$B:$B,'nguyen vat lieu kho'!AI$3)</f>
        <v>0</v>
      </c>
      <c r="AJ229" s="186">
        <f>SUMIFS(BKE!$F:$F,BKE!$C:$C,'nguyen vat lieu kho'!$A:$A,BKE!$B:$B,'nguyen vat lieu kho'!AJ$3)</f>
        <v>0</v>
      </c>
      <c r="AK229" s="186">
        <f>SUMIFS(BKE!$F:$F,BKE!$C:$C,'nguyen vat lieu kho'!$A:$A,BKE!$B:$B,'nguyen vat lieu kho'!AK$3)</f>
        <v>0</v>
      </c>
      <c r="AL229" s="186">
        <f>SUMIFS(BKE!$F:$F,BKE!$C:$C,'nguyen vat lieu kho'!$A:$A,BKE!$B:$B,'nguyen vat lieu kho'!AL$3)</f>
        <v>0</v>
      </c>
      <c r="AM229" s="186">
        <f>SUMIFS(BKE!$F:$F,BKE!$C:$C,'nguyen vat lieu kho'!$A:$A,BKE!$B:$B,'nguyen vat lieu kho'!AM$3)</f>
        <v>0</v>
      </c>
      <c r="AN229" s="186">
        <f>SUMIFS(BKE!$F:$F,BKE!$C:$C,'nguyen vat lieu kho'!$A:$A,BKE!$B:$B,'nguyen vat lieu kho'!AN$3)</f>
        <v>0</v>
      </c>
      <c r="AO229" s="186">
        <f>SUMIFS(BKE!$F:$F,BKE!$C:$C,'nguyen vat lieu kho'!$A:$A,BKE!$B:$B,'nguyen vat lieu kho'!AO$3)</f>
        <v>0</v>
      </c>
      <c r="AP229" s="186">
        <f>SUMIFS(BKE!$F:$F,BKE!$C:$C,'nguyen vat lieu kho'!$A:$A,BKE!$B:$B,'nguyen vat lieu kho'!AP$3)</f>
        <v>0</v>
      </c>
      <c r="AQ229" s="186">
        <f>SUMIFS(BKE!$F:$F,BKE!$C:$C,'nguyen vat lieu kho'!$A:$A,BKE!$B:$B,'nguyen vat lieu kho'!AQ$3)</f>
        <v>0</v>
      </c>
    </row>
    <row r="230" spans="1:43" s="120" customFormat="1" ht="25.5" customHeight="1">
      <c r="A230" s="9" t="s">
        <v>369</v>
      </c>
      <c r="B230" s="9" t="s">
        <v>370</v>
      </c>
      <c r="C230" s="9" t="s">
        <v>27</v>
      </c>
      <c r="D230" s="125">
        <v>150</v>
      </c>
      <c r="E230" s="130">
        <v>21</v>
      </c>
      <c r="F230" s="126">
        <f t="shared" si="29"/>
        <v>3150</v>
      </c>
      <c r="G230" s="127">
        <f t="shared" si="30"/>
        <v>0</v>
      </c>
      <c r="H230" s="128">
        <f t="shared" si="26"/>
        <v>0</v>
      </c>
      <c r="I230" s="129">
        <f t="shared" si="27"/>
        <v>16</v>
      </c>
      <c r="J230" s="129">
        <f>F230+H230-L230</f>
        <v>2400</v>
      </c>
      <c r="K230" s="130">
        <v>5</v>
      </c>
      <c r="L230" s="124">
        <f t="shared" si="28"/>
        <v>750</v>
      </c>
      <c r="M230" s="186">
        <f>SUMIFS(BKE!$F:$F,BKE!$C:$C,'nguyen vat lieu kho'!$A:$A,BKE!$B:$B,'nguyen vat lieu kho'!M$3)</f>
        <v>0</v>
      </c>
      <c r="N230" s="186">
        <f>SUMIFS(BKE!$F:$F,BKE!$C:$C,'nguyen vat lieu kho'!$A:$A,BKE!$B:$B,'nguyen vat lieu kho'!N$3)</f>
        <v>0</v>
      </c>
      <c r="O230" s="186">
        <f>SUMIFS(BKE!$F:$F,BKE!$C:$C,'nguyen vat lieu kho'!$A:$A,BKE!$B:$B,'nguyen vat lieu kho'!O$3)</f>
        <v>0</v>
      </c>
      <c r="P230" s="186">
        <f>SUMIFS(BKE!$F:$F,BKE!$C:$C,'nguyen vat lieu kho'!$A:$A,BKE!$B:$B,'nguyen vat lieu kho'!P$3)</f>
        <v>0</v>
      </c>
      <c r="Q230" s="186">
        <f>SUMIFS(BKE!$F:$F,BKE!$C:$C,'nguyen vat lieu kho'!$A:$A,BKE!$B:$B,'nguyen vat lieu kho'!Q$3)</f>
        <v>0</v>
      </c>
      <c r="R230" s="186">
        <f>SUMIFS(BKE!$F:$F,BKE!$C:$C,'nguyen vat lieu kho'!$A:$A,BKE!$B:$B,'nguyen vat lieu kho'!R$3)</f>
        <v>0</v>
      </c>
      <c r="S230" s="186">
        <f>SUMIFS(BKE!$F:$F,BKE!$C:$C,'nguyen vat lieu kho'!$A:$A,BKE!$B:$B,'nguyen vat lieu kho'!S$3)</f>
        <v>0</v>
      </c>
      <c r="T230" s="186">
        <f>SUMIFS(BKE!$F:$F,BKE!$C:$C,'nguyen vat lieu kho'!$A:$A,BKE!$B:$B,'nguyen vat lieu kho'!T$3)</f>
        <v>0</v>
      </c>
      <c r="U230" s="186">
        <f>SUMIFS(BKE!$F:$F,BKE!$C:$C,'nguyen vat lieu kho'!$A:$A,BKE!$B:$B,'nguyen vat lieu kho'!U$3)</f>
        <v>0</v>
      </c>
      <c r="V230" s="186">
        <f>SUMIFS(BKE!$F:$F,BKE!$C:$C,'nguyen vat lieu kho'!$A:$A,BKE!$B:$B,'nguyen vat lieu kho'!V$3)</f>
        <v>0</v>
      </c>
      <c r="W230" s="186">
        <f>SUMIFS(BKE!$F:$F,BKE!$C:$C,'nguyen vat lieu kho'!$A:$A,BKE!$B:$B,'nguyen vat lieu kho'!W$3)</f>
        <v>0</v>
      </c>
      <c r="X230" s="186">
        <f>SUMIFS(BKE!$F:$F,BKE!$C:$C,'nguyen vat lieu kho'!$A:$A,BKE!$B:$B,'nguyen vat lieu kho'!X$3)</f>
        <v>0</v>
      </c>
      <c r="Y230" s="186">
        <f>SUMIFS(BKE!$F:$F,BKE!$C:$C,'nguyen vat lieu kho'!$A:$A,BKE!$B:$B,'nguyen vat lieu kho'!Y$3)</f>
        <v>0</v>
      </c>
      <c r="Z230" s="186">
        <f>SUMIFS(BKE!$F:$F,BKE!$C:$C,'nguyen vat lieu kho'!$A:$A,BKE!$B:$B,'nguyen vat lieu kho'!Z$3)</f>
        <v>0</v>
      </c>
      <c r="AA230" s="186">
        <f>SUMIFS(BKE!$F:$F,BKE!$C:$C,'nguyen vat lieu kho'!$A:$A,BKE!$B:$B,'nguyen vat lieu kho'!AA$3)</f>
        <v>0</v>
      </c>
      <c r="AB230" s="186">
        <f>SUMIFS(BKE!$F:$F,BKE!$C:$C,'nguyen vat lieu kho'!$A:$A,BKE!$B:$B,'nguyen vat lieu kho'!AB$3)</f>
        <v>0</v>
      </c>
      <c r="AC230" s="186">
        <f>SUMIFS(BKE!$F:$F,BKE!$C:$C,'nguyen vat lieu kho'!$A:$A,BKE!$B:$B,'nguyen vat lieu kho'!AC$3)</f>
        <v>0</v>
      </c>
      <c r="AD230" s="186">
        <f>SUMIFS(BKE!$F:$F,BKE!$C:$C,'nguyen vat lieu kho'!$A:$A,BKE!$B:$B,'nguyen vat lieu kho'!AD$3)</f>
        <v>0</v>
      </c>
      <c r="AE230" s="186">
        <f>SUMIFS(BKE!$F:$F,BKE!$C:$C,'nguyen vat lieu kho'!$A:$A,BKE!$B:$B,'nguyen vat lieu kho'!AE$3)</f>
        <v>0</v>
      </c>
      <c r="AF230" s="186">
        <f>SUMIFS(BKE!$F:$F,BKE!$C:$C,'nguyen vat lieu kho'!$A:$A,BKE!$B:$B,'nguyen vat lieu kho'!AF$3)</f>
        <v>0</v>
      </c>
      <c r="AG230" s="186">
        <f>SUMIFS(BKE!$F:$F,BKE!$C:$C,'nguyen vat lieu kho'!$A:$A,BKE!$B:$B,'nguyen vat lieu kho'!AG$3)</f>
        <v>0</v>
      </c>
      <c r="AH230" s="186">
        <f>SUMIFS(BKE!$F:$F,BKE!$C:$C,'nguyen vat lieu kho'!$A:$A,BKE!$B:$B,'nguyen vat lieu kho'!AH$3)</f>
        <v>0</v>
      </c>
      <c r="AI230" s="186">
        <f>SUMIFS(BKE!$F:$F,BKE!$C:$C,'nguyen vat lieu kho'!$A:$A,BKE!$B:$B,'nguyen vat lieu kho'!AI$3)</f>
        <v>0</v>
      </c>
      <c r="AJ230" s="186">
        <f>SUMIFS(BKE!$F:$F,BKE!$C:$C,'nguyen vat lieu kho'!$A:$A,BKE!$B:$B,'nguyen vat lieu kho'!AJ$3)</f>
        <v>0</v>
      </c>
      <c r="AK230" s="186">
        <f>SUMIFS(BKE!$F:$F,BKE!$C:$C,'nguyen vat lieu kho'!$A:$A,BKE!$B:$B,'nguyen vat lieu kho'!AK$3)</f>
        <v>0</v>
      </c>
      <c r="AL230" s="186">
        <f>SUMIFS(BKE!$F:$F,BKE!$C:$C,'nguyen vat lieu kho'!$A:$A,BKE!$B:$B,'nguyen vat lieu kho'!AL$3)</f>
        <v>0</v>
      </c>
      <c r="AM230" s="186">
        <f>SUMIFS(BKE!$F:$F,BKE!$C:$C,'nguyen vat lieu kho'!$A:$A,BKE!$B:$B,'nguyen vat lieu kho'!AM$3)</f>
        <v>0</v>
      </c>
      <c r="AN230" s="186">
        <f>SUMIFS(BKE!$F:$F,BKE!$C:$C,'nguyen vat lieu kho'!$A:$A,BKE!$B:$B,'nguyen vat lieu kho'!AN$3)</f>
        <v>0</v>
      </c>
      <c r="AO230" s="186">
        <f>SUMIFS(BKE!$F:$F,BKE!$C:$C,'nguyen vat lieu kho'!$A:$A,BKE!$B:$B,'nguyen vat lieu kho'!AO$3)</f>
        <v>0</v>
      </c>
      <c r="AP230" s="186">
        <f>SUMIFS(BKE!$F:$F,BKE!$C:$C,'nguyen vat lieu kho'!$A:$A,BKE!$B:$B,'nguyen vat lieu kho'!AP$3)</f>
        <v>0</v>
      </c>
      <c r="AQ230" s="186">
        <f>SUMIFS(BKE!$F:$F,BKE!$C:$C,'nguyen vat lieu kho'!$A:$A,BKE!$B:$B,'nguyen vat lieu kho'!AQ$3)</f>
        <v>0</v>
      </c>
    </row>
    <row r="231" spans="1:43" s="120" customFormat="1" ht="25.5" customHeight="1">
      <c r="A231" s="9" t="s">
        <v>936</v>
      </c>
      <c r="B231" s="9" t="s">
        <v>330</v>
      </c>
      <c r="C231" s="9" t="s">
        <v>27</v>
      </c>
      <c r="D231" s="125">
        <f>VLOOKUP(A231,BKE!C654:H1045,5,0)</f>
        <v>3000</v>
      </c>
      <c r="E231" s="130">
        <v>18</v>
      </c>
      <c r="F231" s="126">
        <f t="shared" si="29"/>
        <v>54000</v>
      </c>
      <c r="G231" s="127">
        <f t="shared" si="30"/>
        <v>50</v>
      </c>
      <c r="H231" s="128">
        <f t="shared" si="26"/>
        <v>150000</v>
      </c>
      <c r="I231" s="129">
        <f t="shared" si="27"/>
        <v>18</v>
      </c>
      <c r="J231" s="129">
        <f t="shared" si="27"/>
        <v>54000</v>
      </c>
      <c r="K231" s="130">
        <v>50</v>
      </c>
      <c r="L231" s="124">
        <f t="shared" si="28"/>
        <v>150000</v>
      </c>
      <c r="M231" s="186">
        <f>SUMIFS(BKE!$F:$F,BKE!$C:$C,'nguyen vat lieu kho'!$A:$A,BKE!$B:$B,'nguyen vat lieu kho'!M$3)</f>
        <v>0</v>
      </c>
      <c r="N231" s="186">
        <f>SUMIFS(BKE!$F:$F,BKE!$C:$C,'nguyen vat lieu kho'!$A:$A,BKE!$B:$B,'nguyen vat lieu kho'!N$3)</f>
        <v>0</v>
      </c>
      <c r="O231" s="186">
        <f>SUMIFS(BKE!$F:$F,BKE!$C:$C,'nguyen vat lieu kho'!$A:$A,BKE!$B:$B,'nguyen vat lieu kho'!O$3)</f>
        <v>0</v>
      </c>
      <c r="P231" s="186">
        <f>SUMIFS(BKE!$F:$F,BKE!$C:$C,'nguyen vat lieu kho'!$A:$A,BKE!$B:$B,'nguyen vat lieu kho'!P$3)</f>
        <v>0</v>
      </c>
      <c r="Q231" s="186">
        <f>SUMIFS(BKE!$F:$F,BKE!$C:$C,'nguyen vat lieu kho'!$A:$A,BKE!$B:$B,'nguyen vat lieu kho'!Q$3)</f>
        <v>0</v>
      </c>
      <c r="R231" s="186">
        <f>SUMIFS(BKE!$F:$F,BKE!$C:$C,'nguyen vat lieu kho'!$A:$A,BKE!$B:$B,'nguyen vat lieu kho'!R$3)</f>
        <v>0</v>
      </c>
      <c r="S231" s="186">
        <f>SUMIFS(BKE!$F:$F,BKE!$C:$C,'nguyen vat lieu kho'!$A:$A,BKE!$B:$B,'nguyen vat lieu kho'!S$3)</f>
        <v>0</v>
      </c>
      <c r="T231" s="186">
        <f>SUMIFS(BKE!$F:$F,BKE!$C:$C,'nguyen vat lieu kho'!$A:$A,BKE!$B:$B,'nguyen vat lieu kho'!T$3)</f>
        <v>50</v>
      </c>
      <c r="U231" s="186">
        <f>SUMIFS(BKE!$F:$F,BKE!$C:$C,'nguyen vat lieu kho'!$A:$A,BKE!$B:$B,'nguyen vat lieu kho'!U$3)</f>
        <v>0</v>
      </c>
      <c r="V231" s="186">
        <f>SUMIFS(BKE!$F:$F,BKE!$C:$C,'nguyen vat lieu kho'!$A:$A,BKE!$B:$B,'nguyen vat lieu kho'!V$3)</f>
        <v>0</v>
      </c>
      <c r="W231" s="186">
        <f>SUMIFS(BKE!$F:$F,BKE!$C:$C,'nguyen vat lieu kho'!$A:$A,BKE!$B:$B,'nguyen vat lieu kho'!W$3)</f>
        <v>0</v>
      </c>
      <c r="X231" s="186">
        <f>SUMIFS(BKE!$F:$F,BKE!$C:$C,'nguyen vat lieu kho'!$A:$A,BKE!$B:$B,'nguyen vat lieu kho'!X$3)</f>
        <v>0</v>
      </c>
      <c r="Y231" s="186">
        <f>SUMIFS(BKE!$F:$F,BKE!$C:$C,'nguyen vat lieu kho'!$A:$A,BKE!$B:$B,'nguyen vat lieu kho'!Y$3)</f>
        <v>0</v>
      </c>
      <c r="Z231" s="186">
        <f>SUMIFS(BKE!$F:$F,BKE!$C:$C,'nguyen vat lieu kho'!$A:$A,BKE!$B:$B,'nguyen vat lieu kho'!Z$3)</f>
        <v>0</v>
      </c>
      <c r="AA231" s="186">
        <f>SUMIFS(BKE!$F:$F,BKE!$C:$C,'nguyen vat lieu kho'!$A:$A,BKE!$B:$B,'nguyen vat lieu kho'!AA$3)</f>
        <v>0</v>
      </c>
      <c r="AB231" s="186">
        <f>SUMIFS(BKE!$F:$F,BKE!$C:$C,'nguyen vat lieu kho'!$A:$A,BKE!$B:$B,'nguyen vat lieu kho'!AB$3)</f>
        <v>0</v>
      </c>
      <c r="AC231" s="186">
        <f>SUMIFS(BKE!$F:$F,BKE!$C:$C,'nguyen vat lieu kho'!$A:$A,BKE!$B:$B,'nguyen vat lieu kho'!AC$3)</f>
        <v>0</v>
      </c>
      <c r="AD231" s="186">
        <f>SUMIFS(BKE!$F:$F,BKE!$C:$C,'nguyen vat lieu kho'!$A:$A,BKE!$B:$B,'nguyen vat lieu kho'!AD$3)</f>
        <v>0</v>
      </c>
      <c r="AE231" s="186">
        <f>SUMIFS(BKE!$F:$F,BKE!$C:$C,'nguyen vat lieu kho'!$A:$A,BKE!$B:$B,'nguyen vat lieu kho'!AE$3)</f>
        <v>0</v>
      </c>
      <c r="AF231" s="186">
        <f>SUMIFS(BKE!$F:$F,BKE!$C:$C,'nguyen vat lieu kho'!$A:$A,BKE!$B:$B,'nguyen vat lieu kho'!AF$3)</f>
        <v>0</v>
      </c>
      <c r="AG231" s="186">
        <f>SUMIFS(BKE!$F:$F,BKE!$C:$C,'nguyen vat lieu kho'!$A:$A,BKE!$B:$B,'nguyen vat lieu kho'!AG$3)</f>
        <v>0</v>
      </c>
      <c r="AH231" s="186">
        <f>SUMIFS(BKE!$F:$F,BKE!$C:$C,'nguyen vat lieu kho'!$A:$A,BKE!$B:$B,'nguyen vat lieu kho'!AH$3)</f>
        <v>0</v>
      </c>
      <c r="AI231" s="186">
        <f>SUMIFS(BKE!$F:$F,BKE!$C:$C,'nguyen vat lieu kho'!$A:$A,BKE!$B:$B,'nguyen vat lieu kho'!AI$3)</f>
        <v>0</v>
      </c>
      <c r="AJ231" s="186">
        <f>SUMIFS(BKE!$F:$F,BKE!$C:$C,'nguyen vat lieu kho'!$A:$A,BKE!$B:$B,'nguyen vat lieu kho'!AJ$3)</f>
        <v>0</v>
      </c>
      <c r="AK231" s="186">
        <f>SUMIFS(BKE!$F:$F,BKE!$C:$C,'nguyen vat lieu kho'!$A:$A,BKE!$B:$B,'nguyen vat lieu kho'!AK$3)</f>
        <v>0</v>
      </c>
      <c r="AL231" s="186">
        <f>SUMIFS(BKE!$F:$F,BKE!$C:$C,'nguyen vat lieu kho'!$A:$A,BKE!$B:$B,'nguyen vat lieu kho'!AL$3)</f>
        <v>0</v>
      </c>
      <c r="AM231" s="186">
        <f>SUMIFS(BKE!$F:$F,BKE!$C:$C,'nguyen vat lieu kho'!$A:$A,BKE!$B:$B,'nguyen vat lieu kho'!AM$3)</f>
        <v>0</v>
      </c>
      <c r="AN231" s="186">
        <f>SUMIFS(BKE!$F:$F,BKE!$C:$C,'nguyen vat lieu kho'!$A:$A,BKE!$B:$B,'nguyen vat lieu kho'!AN$3)</f>
        <v>0</v>
      </c>
      <c r="AO231" s="186">
        <f>SUMIFS(BKE!$F:$F,BKE!$C:$C,'nguyen vat lieu kho'!$A:$A,BKE!$B:$B,'nguyen vat lieu kho'!AO$3)</f>
        <v>0</v>
      </c>
      <c r="AP231" s="186">
        <f>SUMIFS(BKE!$F:$F,BKE!$C:$C,'nguyen vat lieu kho'!$A:$A,BKE!$B:$B,'nguyen vat lieu kho'!AP$3)</f>
        <v>0</v>
      </c>
      <c r="AQ231" s="186">
        <f>SUMIFS(BKE!$F:$F,BKE!$C:$C,'nguyen vat lieu kho'!$A:$A,BKE!$B:$B,'nguyen vat lieu kho'!AQ$3)</f>
        <v>0</v>
      </c>
    </row>
    <row r="232" spans="1:43" s="120" customFormat="1" ht="25.5" customHeight="1">
      <c r="A232" s="9" t="s">
        <v>839</v>
      </c>
      <c r="B232" s="9" t="s">
        <v>331</v>
      </c>
      <c r="C232" s="9" t="s">
        <v>27</v>
      </c>
      <c r="D232" s="125">
        <f>VLOOKUP(A232,BKE!C655:H1046,5,0)</f>
        <v>4100</v>
      </c>
      <c r="E232" s="130">
        <v>45</v>
      </c>
      <c r="F232" s="126">
        <f t="shared" si="29"/>
        <v>184500</v>
      </c>
      <c r="G232" s="127">
        <f t="shared" si="30"/>
        <v>50</v>
      </c>
      <c r="H232" s="128">
        <f t="shared" si="26"/>
        <v>205000</v>
      </c>
      <c r="I232" s="129">
        <f t="shared" si="27"/>
        <v>20</v>
      </c>
      <c r="J232" s="129">
        <f t="shared" si="27"/>
        <v>82000</v>
      </c>
      <c r="K232" s="130">
        <v>75</v>
      </c>
      <c r="L232" s="124">
        <f t="shared" si="28"/>
        <v>307500</v>
      </c>
      <c r="M232" s="186">
        <f>SUMIFS(BKE!$F:$F,BKE!$C:$C,'nguyen vat lieu kho'!$A:$A,BKE!$B:$B,'nguyen vat lieu kho'!M$3)</f>
        <v>0</v>
      </c>
      <c r="N232" s="186">
        <f>SUMIFS(BKE!$F:$F,BKE!$C:$C,'nguyen vat lieu kho'!$A:$A,BKE!$B:$B,'nguyen vat lieu kho'!N$3)</f>
        <v>0</v>
      </c>
      <c r="O232" s="186">
        <f>SUMIFS(BKE!$F:$F,BKE!$C:$C,'nguyen vat lieu kho'!$A:$A,BKE!$B:$B,'nguyen vat lieu kho'!O$3)</f>
        <v>0</v>
      </c>
      <c r="P232" s="186">
        <f>SUMIFS(BKE!$F:$F,BKE!$C:$C,'nguyen vat lieu kho'!$A:$A,BKE!$B:$B,'nguyen vat lieu kho'!P$3)</f>
        <v>0</v>
      </c>
      <c r="Q232" s="186">
        <f>SUMIFS(BKE!$F:$F,BKE!$C:$C,'nguyen vat lieu kho'!$A:$A,BKE!$B:$B,'nguyen vat lieu kho'!Q$3)</f>
        <v>0</v>
      </c>
      <c r="R232" s="186">
        <f>SUMIFS(BKE!$F:$F,BKE!$C:$C,'nguyen vat lieu kho'!$A:$A,BKE!$B:$B,'nguyen vat lieu kho'!R$3)</f>
        <v>0</v>
      </c>
      <c r="S232" s="186">
        <f>SUMIFS(BKE!$F:$F,BKE!$C:$C,'nguyen vat lieu kho'!$A:$A,BKE!$B:$B,'nguyen vat lieu kho'!S$3)</f>
        <v>0</v>
      </c>
      <c r="T232" s="186">
        <f>SUMIFS(BKE!$F:$F,BKE!$C:$C,'nguyen vat lieu kho'!$A:$A,BKE!$B:$B,'nguyen vat lieu kho'!T$3)</f>
        <v>50</v>
      </c>
      <c r="U232" s="186">
        <f>SUMIFS(BKE!$F:$F,BKE!$C:$C,'nguyen vat lieu kho'!$A:$A,BKE!$B:$B,'nguyen vat lieu kho'!U$3)</f>
        <v>0</v>
      </c>
      <c r="V232" s="186">
        <f>SUMIFS(BKE!$F:$F,BKE!$C:$C,'nguyen vat lieu kho'!$A:$A,BKE!$B:$B,'nguyen vat lieu kho'!V$3)</f>
        <v>0</v>
      </c>
      <c r="W232" s="186">
        <f>SUMIFS(BKE!$F:$F,BKE!$C:$C,'nguyen vat lieu kho'!$A:$A,BKE!$B:$B,'nguyen vat lieu kho'!W$3)</f>
        <v>0</v>
      </c>
      <c r="X232" s="186">
        <f>SUMIFS(BKE!$F:$F,BKE!$C:$C,'nguyen vat lieu kho'!$A:$A,BKE!$B:$B,'nguyen vat lieu kho'!X$3)</f>
        <v>0</v>
      </c>
      <c r="Y232" s="186">
        <f>SUMIFS(BKE!$F:$F,BKE!$C:$C,'nguyen vat lieu kho'!$A:$A,BKE!$B:$B,'nguyen vat lieu kho'!Y$3)</f>
        <v>0</v>
      </c>
      <c r="Z232" s="186">
        <f>SUMIFS(BKE!$F:$F,BKE!$C:$C,'nguyen vat lieu kho'!$A:$A,BKE!$B:$B,'nguyen vat lieu kho'!Z$3)</f>
        <v>0</v>
      </c>
      <c r="AA232" s="186">
        <f>SUMIFS(BKE!$F:$F,BKE!$C:$C,'nguyen vat lieu kho'!$A:$A,BKE!$B:$B,'nguyen vat lieu kho'!AA$3)</f>
        <v>0</v>
      </c>
      <c r="AB232" s="186">
        <f>SUMIFS(BKE!$F:$F,BKE!$C:$C,'nguyen vat lieu kho'!$A:$A,BKE!$B:$B,'nguyen vat lieu kho'!AB$3)</f>
        <v>0</v>
      </c>
      <c r="AC232" s="186">
        <f>SUMIFS(BKE!$F:$F,BKE!$C:$C,'nguyen vat lieu kho'!$A:$A,BKE!$B:$B,'nguyen vat lieu kho'!AC$3)</f>
        <v>0</v>
      </c>
      <c r="AD232" s="186">
        <f>SUMIFS(BKE!$F:$F,BKE!$C:$C,'nguyen vat lieu kho'!$A:$A,BKE!$B:$B,'nguyen vat lieu kho'!AD$3)</f>
        <v>0</v>
      </c>
      <c r="AE232" s="186">
        <f>SUMIFS(BKE!$F:$F,BKE!$C:$C,'nguyen vat lieu kho'!$A:$A,BKE!$B:$B,'nguyen vat lieu kho'!AE$3)</f>
        <v>0</v>
      </c>
      <c r="AF232" s="186">
        <f>SUMIFS(BKE!$F:$F,BKE!$C:$C,'nguyen vat lieu kho'!$A:$A,BKE!$B:$B,'nguyen vat lieu kho'!AF$3)</f>
        <v>0</v>
      </c>
      <c r="AG232" s="186">
        <f>SUMIFS(BKE!$F:$F,BKE!$C:$C,'nguyen vat lieu kho'!$A:$A,BKE!$B:$B,'nguyen vat lieu kho'!AG$3)</f>
        <v>0</v>
      </c>
      <c r="AH232" s="186">
        <f>SUMIFS(BKE!$F:$F,BKE!$C:$C,'nguyen vat lieu kho'!$A:$A,BKE!$B:$B,'nguyen vat lieu kho'!AH$3)</f>
        <v>0</v>
      </c>
      <c r="AI232" s="186">
        <f>SUMIFS(BKE!$F:$F,BKE!$C:$C,'nguyen vat lieu kho'!$A:$A,BKE!$B:$B,'nguyen vat lieu kho'!AI$3)</f>
        <v>0</v>
      </c>
      <c r="AJ232" s="186">
        <f>SUMIFS(BKE!$F:$F,BKE!$C:$C,'nguyen vat lieu kho'!$A:$A,BKE!$B:$B,'nguyen vat lieu kho'!AJ$3)</f>
        <v>0</v>
      </c>
      <c r="AK232" s="186">
        <f>SUMIFS(BKE!$F:$F,BKE!$C:$C,'nguyen vat lieu kho'!$A:$A,BKE!$B:$B,'nguyen vat lieu kho'!AK$3)</f>
        <v>0</v>
      </c>
      <c r="AL232" s="186">
        <f>SUMIFS(BKE!$F:$F,BKE!$C:$C,'nguyen vat lieu kho'!$A:$A,BKE!$B:$B,'nguyen vat lieu kho'!AL$3)</f>
        <v>0</v>
      </c>
      <c r="AM232" s="186">
        <f>SUMIFS(BKE!$F:$F,BKE!$C:$C,'nguyen vat lieu kho'!$A:$A,BKE!$B:$B,'nguyen vat lieu kho'!AM$3)</f>
        <v>0</v>
      </c>
      <c r="AN232" s="186">
        <f>SUMIFS(BKE!$F:$F,BKE!$C:$C,'nguyen vat lieu kho'!$A:$A,BKE!$B:$B,'nguyen vat lieu kho'!AN$3)</f>
        <v>0</v>
      </c>
      <c r="AO232" s="186">
        <f>SUMIFS(BKE!$F:$F,BKE!$C:$C,'nguyen vat lieu kho'!$A:$A,BKE!$B:$B,'nguyen vat lieu kho'!AO$3)</f>
        <v>0</v>
      </c>
      <c r="AP232" s="186">
        <f>SUMIFS(BKE!$F:$F,BKE!$C:$C,'nguyen vat lieu kho'!$A:$A,BKE!$B:$B,'nguyen vat lieu kho'!AP$3)</f>
        <v>0</v>
      </c>
      <c r="AQ232" s="186">
        <f>SUMIFS(BKE!$F:$F,BKE!$C:$C,'nguyen vat lieu kho'!$A:$A,BKE!$B:$B,'nguyen vat lieu kho'!AQ$3)</f>
        <v>0</v>
      </c>
    </row>
    <row r="233" spans="1:43" s="120" customFormat="1" ht="25.5" customHeight="1">
      <c r="A233" s="9" t="s">
        <v>332</v>
      </c>
      <c r="B233" s="9" t="s">
        <v>333</v>
      </c>
      <c r="C233" s="9" t="s">
        <v>27</v>
      </c>
      <c r="D233" s="125">
        <v>150</v>
      </c>
      <c r="E233" s="130">
        <v>20</v>
      </c>
      <c r="F233" s="126">
        <f t="shared" si="29"/>
        <v>3000</v>
      </c>
      <c r="G233" s="127">
        <f t="shared" si="30"/>
        <v>0</v>
      </c>
      <c r="H233" s="128">
        <f t="shared" si="26"/>
        <v>0</v>
      </c>
      <c r="I233" s="253">
        <f t="shared" ref="I233:J260" si="31">E233+G233-K233</f>
        <v>-20</v>
      </c>
      <c r="J233" s="129">
        <f t="shared" si="31"/>
        <v>-3000</v>
      </c>
      <c r="K233" s="130">
        <v>40</v>
      </c>
      <c r="L233" s="124">
        <f t="shared" ref="L233:L260" si="32">K233*D233</f>
        <v>6000</v>
      </c>
      <c r="M233" s="186">
        <f>SUMIFS(BKE!$F:$F,BKE!$C:$C,'nguyen vat lieu kho'!$A:$A,BKE!$B:$B,'nguyen vat lieu kho'!M$3)</f>
        <v>0</v>
      </c>
      <c r="N233" s="186">
        <f>SUMIFS(BKE!$F:$F,BKE!$C:$C,'nguyen vat lieu kho'!$A:$A,BKE!$B:$B,'nguyen vat lieu kho'!N$3)</f>
        <v>0</v>
      </c>
      <c r="O233" s="186">
        <f>SUMIFS(BKE!$F:$F,BKE!$C:$C,'nguyen vat lieu kho'!$A:$A,BKE!$B:$B,'nguyen vat lieu kho'!O$3)</f>
        <v>0</v>
      </c>
      <c r="P233" s="186">
        <f>SUMIFS(BKE!$F:$F,BKE!$C:$C,'nguyen vat lieu kho'!$A:$A,BKE!$B:$B,'nguyen vat lieu kho'!P$3)</f>
        <v>0</v>
      </c>
      <c r="Q233" s="186">
        <f>SUMIFS(BKE!$F:$F,BKE!$C:$C,'nguyen vat lieu kho'!$A:$A,BKE!$B:$B,'nguyen vat lieu kho'!Q$3)</f>
        <v>0</v>
      </c>
      <c r="R233" s="186">
        <f>SUMIFS(BKE!$F:$F,BKE!$C:$C,'nguyen vat lieu kho'!$A:$A,BKE!$B:$B,'nguyen vat lieu kho'!R$3)</f>
        <v>0</v>
      </c>
      <c r="S233" s="186">
        <f>SUMIFS(BKE!$F:$F,BKE!$C:$C,'nguyen vat lieu kho'!$A:$A,BKE!$B:$B,'nguyen vat lieu kho'!S$3)</f>
        <v>0</v>
      </c>
      <c r="T233" s="186">
        <f>SUMIFS(BKE!$F:$F,BKE!$C:$C,'nguyen vat lieu kho'!$A:$A,BKE!$B:$B,'nguyen vat lieu kho'!T$3)</f>
        <v>0</v>
      </c>
      <c r="U233" s="186">
        <f>SUMIFS(BKE!$F:$F,BKE!$C:$C,'nguyen vat lieu kho'!$A:$A,BKE!$B:$B,'nguyen vat lieu kho'!U$3)</f>
        <v>0</v>
      </c>
      <c r="V233" s="186">
        <f>SUMIFS(BKE!$F:$F,BKE!$C:$C,'nguyen vat lieu kho'!$A:$A,BKE!$B:$B,'nguyen vat lieu kho'!V$3)</f>
        <v>0</v>
      </c>
      <c r="W233" s="186">
        <f>SUMIFS(BKE!$F:$F,BKE!$C:$C,'nguyen vat lieu kho'!$A:$A,BKE!$B:$B,'nguyen vat lieu kho'!W$3)</f>
        <v>0</v>
      </c>
      <c r="X233" s="186">
        <f>SUMIFS(BKE!$F:$F,BKE!$C:$C,'nguyen vat lieu kho'!$A:$A,BKE!$B:$B,'nguyen vat lieu kho'!X$3)</f>
        <v>0</v>
      </c>
      <c r="Y233" s="186">
        <f>SUMIFS(BKE!$F:$F,BKE!$C:$C,'nguyen vat lieu kho'!$A:$A,BKE!$B:$B,'nguyen vat lieu kho'!Y$3)</f>
        <v>0</v>
      </c>
      <c r="Z233" s="186">
        <f>SUMIFS(BKE!$F:$F,BKE!$C:$C,'nguyen vat lieu kho'!$A:$A,BKE!$B:$B,'nguyen vat lieu kho'!Z$3)</f>
        <v>0</v>
      </c>
      <c r="AA233" s="186">
        <f>SUMIFS(BKE!$F:$F,BKE!$C:$C,'nguyen vat lieu kho'!$A:$A,BKE!$B:$B,'nguyen vat lieu kho'!AA$3)</f>
        <v>0</v>
      </c>
      <c r="AB233" s="186">
        <f>SUMIFS(BKE!$F:$F,BKE!$C:$C,'nguyen vat lieu kho'!$A:$A,BKE!$B:$B,'nguyen vat lieu kho'!AB$3)</f>
        <v>0</v>
      </c>
      <c r="AC233" s="186">
        <f>SUMIFS(BKE!$F:$F,BKE!$C:$C,'nguyen vat lieu kho'!$A:$A,BKE!$B:$B,'nguyen vat lieu kho'!AC$3)</f>
        <v>0</v>
      </c>
      <c r="AD233" s="186">
        <f>SUMIFS(BKE!$F:$F,BKE!$C:$C,'nguyen vat lieu kho'!$A:$A,BKE!$B:$B,'nguyen vat lieu kho'!AD$3)</f>
        <v>0</v>
      </c>
      <c r="AE233" s="186">
        <f>SUMIFS(BKE!$F:$F,BKE!$C:$C,'nguyen vat lieu kho'!$A:$A,BKE!$B:$B,'nguyen vat lieu kho'!AE$3)</f>
        <v>0</v>
      </c>
      <c r="AF233" s="186">
        <f>SUMIFS(BKE!$F:$F,BKE!$C:$C,'nguyen vat lieu kho'!$A:$A,BKE!$B:$B,'nguyen vat lieu kho'!AF$3)</f>
        <v>0</v>
      </c>
      <c r="AG233" s="186">
        <f>SUMIFS(BKE!$F:$F,BKE!$C:$C,'nguyen vat lieu kho'!$A:$A,BKE!$B:$B,'nguyen vat lieu kho'!AG$3)</f>
        <v>0</v>
      </c>
      <c r="AH233" s="186">
        <f>SUMIFS(BKE!$F:$F,BKE!$C:$C,'nguyen vat lieu kho'!$A:$A,BKE!$B:$B,'nguyen vat lieu kho'!AH$3)</f>
        <v>0</v>
      </c>
      <c r="AI233" s="186">
        <f>SUMIFS(BKE!$F:$F,BKE!$C:$C,'nguyen vat lieu kho'!$A:$A,BKE!$B:$B,'nguyen vat lieu kho'!AI$3)</f>
        <v>0</v>
      </c>
      <c r="AJ233" s="186">
        <f>SUMIFS(BKE!$F:$F,BKE!$C:$C,'nguyen vat lieu kho'!$A:$A,BKE!$B:$B,'nguyen vat lieu kho'!AJ$3)</f>
        <v>0</v>
      </c>
      <c r="AK233" s="186">
        <f>SUMIFS(BKE!$F:$F,BKE!$C:$C,'nguyen vat lieu kho'!$A:$A,BKE!$B:$B,'nguyen vat lieu kho'!AK$3)</f>
        <v>0</v>
      </c>
      <c r="AL233" s="186">
        <f>SUMIFS(BKE!$F:$F,BKE!$C:$C,'nguyen vat lieu kho'!$A:$A,BKE!$B:$B,'nguyen vat lieu kho'!AL$3)</f>
        <v>0</v>
      </c>
      <c r="AM233" s="186">
        <f>SUMIFS(BKE!$F:$F,BKE!$C:$C,'nguyen vat lieu kho'!$A:$A,BKE!$B:$B,'nguyen vat lieu kho'!AM$3)</f>
        <v>0</v>
      </c>
      <c r="AN233" s="186">
        <f>SUMIFS(BKE!$F:$F,BKE!$C:$C,'nguyen vat lieu kho'!$A:$A,BKE!$B:$B,'nguyen vat lieu kho'!AN$3)</f>
        <v>0</v>
      </c>
      <c r="AO233" s="186">
        <f>SUMIFS(BKE!$F:$F,BKE!$C:$C,'nguyen vat lieu kho'!$A:$A,BKE!$B:$B,'nguyen vat lieu kho'!AO$3)</f>
        <v>0</v>
      </c>
      <c r="AP233" s="186">
        <f>SUMIFS(BKE!$F:$F,BKE!$C:$C,'nguyen vat lieu kho'!$A:$A,BKE!$B:$B,'nguyen vat lieu kho'!AP$3)</f>
        <v>0</v>
      </c>
      <c r="AQ233" s="186">
        <f>SUMIFS(BKE!$F:$F,BKE!$C:$C,'nguyen vat lieu kho'!$A:$A,BKE!$B:$B,'nguyen vat lieu kho'!AQ$3)</f>
        <v>0</v>
      </c>
    </row>
    <row r="234" spans="1:43" s="120" customFormat="1" ht="25.5" customHeight="1">
      <c r="A234" s="9" t="s">
        <v>334</v>
      </c>
      <c r="B234" s="9" t="s">
        <v>335</v>
      </c>
      <c r="C234" s="9" t="s">
        <v>27</v>
      </c>
      <c r="D234" s="125">
        <v>150</v>
      </c>
      <c r="E234" s="130">
        <v>5</v>
      </c>
      <c r="F234" s="126">
        <f t="shared" si="29"/>
        <v>750</v>
      </c>
      <c r="G234" s="127">
        <f t="shared" si="30"/>
        <v>0</v>
      </c>
      <c r="H234" s="128">
        <f t="shared" si="26"/>
        <v>0</v>
      </c>
      <c r="I234" s="253">
        <f t="shared" si="31"/>
        <v>-25</v>
      </c>
      <c r="J234" s="129">
        <f t="shared" si="31"/>
        <v>-3750</v>
      </c>
      <c r="K234" s="130">
        <v>30</v>
      </c>
      <c r="L234" s="124">
        <f t="shared" si="32"/>
        <v>4500</v>
      </c>
      <c r="M234" s="186">
        <f>SUMIFS(BKE!$F:$F,BKE!$C:$C,'nguyen vat lieu kho'!$A:$A,BKE!$B:$B,'nguyen vat lieu kho'!M$3)</f>
        <v>0</v>
      </c>
      <c r="N234" s="186">
        <f>SUMIFS(BKE!$F:$F,BKE!$C:$C,'nguyen vat lieu kho'!$A:$A,BKE!$B:$B,'nguyen vat lieu kho'!N$3)</f>
        <v>0</v>
      </c>
      <c r="O234" s="186">
        <f>SUMIFS(BKE!$F:$F,BKE!$C:$C,'nguyen vat lieu kho'!$A:$A,BKE!$B:$B,'nguyen vat lieu kho'!O$3)</f>
        <v>0</v>
      </c>
      <c r="P234" s="186">
        <f>SUMIFS(BKE!$F:$F,BKE!$C:$C,'nguyen vat lieu kho'!$A:$A,BKE!$B:$B,'nguyen vat lieu kho'!P$3)</f>
        <v>0</v>
      </c>
      <c r="Q234" s="186">
        <f>SUMIFS(BKE!$F:$F,BKE!$C:$C,'nguyen vat lieu kho'!$A:$A,BKE!$B:$B,'nguyen vat lieu kho'!Q$3)</f>
        <v>0</v>
      </c>
      <c r="R234" s="186">
        <f>SUMIFS(BKE!$F:$F,BKE!$C:$C,'nguyen vat lieu kho'!$A:$A,BKE!$B:$B,'nguyen vat lieu kho'!R$3)</f>
        <v>0</v>
      </c>
      <c r="S234" s="186">
        <f>SUMIFS(BKE!$F:$F,BKE!$C:$C,'nguyen vat lieu kho'!$A:$A,BKE!$B:$B,'nguyen vat lieu kho'!S$3)</f>
        <v>0</v>
      </c>
      <c r="T234" s="186">
        <f>SUMIFS(BKE!$F:$F,BKE!$C:$C,'nguyen vat lieu kho'!$A:$A,BKE!$B:$B,'nguyen vat lieu kho'!T$3)</f>
        <v>0</v>
      </c>
      <c r="U234" s="186">
        <f>SUMIFS(BKE!$F:$F,BKE!$C:$C,'nguyen vat lieu kho'!$A:$A,BKE!$B:$B,'nguyen vat lieu kho'!U$3)</f>
        <v>0</v>
      </c>
      <c r="V234" s="186">
        <f>SUMIFS(BKE!$F:$F,BKE!$C:$C,'nguyen vat lieu kho'!$A:$A,BKE!$B:$B,'nguyen vat lieu kho'!V$3)</f>
        <v>0</v>
      </c>
      <c r="W234" s="186">
        <f>SUMIFS(BKE!$F:$F,BKE!$C:$C,'nguyen vat lieu kho'!$A:$A,BKE!$B:$B,'nguyen vat lieu kho'!W$3)</f>
        <v>0</v>
      </c>
      <c r="X234" s="186">
        <f>SUMIFS(BKE!$F:$F,BKE!$C:$C,'nguyen vat lieu kho'!$A:$A,BKE!$B:$B,'nguyen vat lieu kho'!X$3)</f>
        <v>0</v>
      </c>
      <c r="Y234" s="186">
        <f>SUMIFS(BKE!$F:$F,BKE!$C:$C,'nguyen vat lieu kho'!$A:$A,BKE!$B:$B,'nguyen vat lieu kho'!Y$3)</f>
        <v>0</v>
      </c>
      <c r="Z234" s="186">
        <f>SUMIFS(BKE!$F:$F,BKE!$C:$C,'nguyen vat lieu kho'!$A:$A,BKE!$B:$B,'nguyen vat lieu kho'!Z$3)</f>
        <v>0</v>
      </c>
      <c r="AA234" s="186">
        <f>SUMIFS(BKE!$F:$F,BKE!$C:$C,'nguyen vat lieu kho'!$A:$A,BKE!$B:$B,'nguyen vat lieu kho'!AA$3)</f>
        <v>0</v>
      </c>
      <c r="AB234" s="186">
        <f>SUMIFS(BKE!$F:$F,BKE!$C:$C,'nguyen vat lieu kho'!$A:$A,BKE!$B:$B,'nguyen vat lieu kho'!AB$3)</f>
        <v>0</v>
      </c>
      <c r="AC234" s="186">
        <f>SUMIFS(BKE!$F:$F,BKE!$C:$C,'nguyen vat lieu kho'!$A:$A,BKE!$B:$B,'nguyen vat lieu kho'!AC$3)</f>
        <v>0</v>
      </c>
      <c r="AD234" s="186">
        <f>SUMIFS(BKE!$F:$F,BKE!$C:$C,'nguyen vat lieu kho'!$A:$A,BKE!$B:$B,'nguyen vat lieu kho'!AD$3)</f>
        <v>0</v>
      </c>
      <c r="AE234" s="186">
        <f>SUMIFS(BKE!$F:$F,BKE!$C:$C,'nguyen vat lieu kho'!$A:$A,BKE!$B:$B,'nguyen vat lieu kho'!AE$3)</f>
        <v>0</v>
      </c>
      <c r="AF234" s="186">
        <f>SUMIFS(BKE!$F:$F,BKE!$C:$C,'nguyen vat lieu kho'!$A:$A,BKE!$B:$B,'nguyen vat lieu kho'!AF$3)</f>
        <v>0</v>
      </c>
      <c r="AG234" s="186">
        <f>SUMIFS(BKE!$F:$F,BKE!$C:$C,'nguyen vat lieu kho'!$A:$A,BKE!$B:$B,'nguyen vat lieu kho'!AG$3)</f>
        <v>0</v>
      </c>
      <c r="AH234" s="186">
        <f>SUMIFS(BKE!$F:$F,BKE!$C:$C,'nguyen vat lieu kho'!$A:$A,BKE!$B:$B,'nguyen vat lieu kho'!AH$3)</f>
        <v>0</v>
      </c>
      <c r="AI234" s="186">
        <f>SUMIFS(BKE!$F:$F,BKE!$C:$C,'nguyen vat lieu kho'!$A:$A,BKE!$B:$B,'nguyen vat lieu kho'!AI$3)</f>
        <v>0</v>
      </c>
      <c r="AJ234" s="186">
        <f>SUMIFS(BKE!$F:$F,BKE!$C:$C,'nguyen vat lieu kho'!$A:$A,BKE!$B:$B,'nguyen vat lieu kho'!AJ$3)</f>
        <v>0</v>
      </c>
      <c r="AK234" s="186">
        <f>SUMIFS(BKE!$F:$F,BKE!$C:$C,'nguyen vat lieu kho'!$A:$A,BKE!$B:$B,'nguyen vat lieu kho'!AK$3)</f>
        <v>0</v>
      </c>
      <c r="AL234" s="186">
        <f>SUMIFS(BKE!$F:$F,BKE!$C:$C,'nguyen vat lieu kho'!$A:$A,BKE!$B:$B,'nguyen vat lieu kho'!AL$3)</f>
        <v>0</v>
      </c>
      <c r="AM234" s="186">
        <f>SUMIFS(BKE!$F:$F,BKE!$C:$C,'nguyen vat lieu kho'!$A:$A,BKE!$B:$B,'nguyen vat lieu kho'!AM$3)</f>
        <v>0</v>
      </c>
      <c r="AN234" s="186">
        <f>SUMIFS(BKE!$F:$F,BKE!$C:$C,'nguyen vat lieu kho'!$A:$A,BKE!$B:$B,'nguyen vat lieu kho'!AN$3)</f>
        <v>0</v>
      </c>
      <c r="AO234" s="186">
        <f>SUMIFS(BKE!$F:$F,BKE!$C:$C,'nguyen vat lieu kho'!$A:$A,BKE!$B:$B,'nguyen vat lieu kho'!AO$3)</f>
        <v>0</v>
      </c>
      <c r="AP234" s="186">
        <f>SUMIFS(BKE!$F:$F,BKE!$C:$C,'nguyen vat lieu kho'!$A:$A,BKE!$B:$B,'nguyen vat lieu kho'!AP$3)</f>
        <v>0</v>
      </c>
      <c r="AQ234" s="186">
        <f>SUMIFS(BKE!$F:$F,BKE!$C:$C,'nguyen vat lieu kho'!$A:$A,BKE!$B:$B,'nguyen vat lieu kho'!AQ$3)</f>
        <v>0</v>
      </c>
    </row>
    <row r="235" spans="1:43" s="120" customFormat="1" ht="25.5" customHeight="1">
      <c r="A235" s="9" t="s">
        <v>336</v>
      </c>
      <c r="B235" s="9" t="s">
        <v>337</v>
      </c>
      <c r="C235" s="9" t="s">
        <v>27</v>
      </c>
      <c r="D235" s="125"/>
      <c r="E235" s="130">
        <v>0</v>
      </c>
      <c r="F235" s="126">
        <f t="shared" si="29"/>
        <v>0</v>
      </c>
      <c r="G235" s="127">
        <f t="shared" si="30"/>
        <v>0</v>
      </c>
      <c r="H235" s="128">
        <f t="shared" si="26"/>
        <v>0</v>
      </c>
      <c r="I235" s="253">
        <f t="shared" si="31"/>
        <v>0</v>
      </c>
      <c r="J235" s="129">
        <f t="shared" si="31"/>
        <v>0</v>
      </c>
      <c r="K235" s="130"/>
      <c r="L235" s="124">
        <f t="shared" si="32"/>
        <v>0</v>
      </c>
      <c r="M235" s="186">
        <f>SUMIFS(BKE!$F:$F,BKE!$C:$C,'nguyen vat lieu kho'!$A:$A,BKE!$B:$B,'nguyen vat lieu kho'!M$3)</f>
        <v>0</v>
      </c>
      <c r="N235" s="186">
        <f>SUMIFS(BKE!$F:$F,BKE!$C:$C,'nguyen vat lieu kho'!$A:$A,BKE!$B:$B,'nguyen vat lieu kho'!N$3)</f>
        <v>0</v>
      </c>
      <c r="O235" s="186">
        <f>SUMIFS(BKE!$F:$F,BKE!$C:$C,'nguyen vat lieu kho'!$A:$A,BKE!$B:$B,'nguyen vat lieu kho'!O$3)</f>
        <v>0</v>
      </c>
      <c r="P235" s="186">
        <f>SUMIFS(BKE!$F:$F,BKE!$C:$C,'nguyen vat lieu kho'!$A:$A,BKE!$B:$B,'nguyen vat lieu kho'!P$3)</f>
        <v>0</v>
      </c>
      <c r="Q235" s="186">
        <f>SUMIFS(BKE!$F:$F,BKE!$C:$C,'nguyen vat lieu kho'!$A:$A,BKE!$B:$B,'nguyen vat lieu kho'!Q$3)</f>
        <v>0</v>
      </c>
      <c r="R235" s="186">
        <f>SUMIFS(BKE!$F:$F,BKE!$C:$C,'nguyen vat lieu kho'!$A:$A,BKE!$B:$B,'nguyen vat lieu kho'!R$3)</f>
        <v>0</v>
      </c>
      <c r="S235" s="186">
        <f>SUMIFS(BKE!$F:$F,BKE!$C:$C,'nguyen vat lieu kho'!$A:$A,BKE!$B:$B,'nguyen vat lieu kho'!S$3)</f>
        <v>0</v>
      </c>
      <c r="T235" s="186">
        <f>SUMIFS(BKE!$F:$F,BKE!$C:$C,'nguyen vat lieu kho'!$A:$A,BKE!$B:$B,'nguyen vat lieu kho'!T$3)</f>
        <v>0</v>
      </c>
      <c r="U235" s="186">
        <f>SUMIFS(BKE!$F:$F,BKE!$C:$C,'nguyen vat lieu kho'!$A:$A,BKE!$B:$B,'nguyen vat lieu kho'!U$3)</f>
        <v>0</v>
      </c>
      <c r="V235" s="186">
        <f>SUMIFS(BKE!$F:$F,BKE!$C:$C,'nguyen vat lieu kho'!$A:$A,BKE!$B:$B,'nguyen vat lieu kho'!V$3)</f>
        <v>0</v>
      </c>
      <c r="W235" s="186">
        <f>SUMIFS(BKE!$F:$F,BKE!$C:$C,'nguyen vat lieu kho'!$A:$A,BKE!$B:$B,'nguyen vat lieu kho'!W$3)</f>
        <v>0</v>
      </c>
      <c r="X235" s="186">
        <f>SUMIFS(BKE!$F:$F,BKE!$C:$C,'nguyen vat lieu kho'!$A:$A,BKE!$B:$B,'nguyen vat lieu kho'!X$3)</f>
        <v>0</v>
      </c>
      <c r="Y235" s="186">
        <f>SUMIFS(BKE!$F:$F,BKE!$C:$C,'nguyen vat lieu kho'!$A:$A,BKE!$B:$B,'nguyen vat lieu kho'!Y$3)</f>
        <v>0</v>
      </c>
      <c r="Z235" s="186">
        <f>SUMIFS(BKE!$F:$F,BKE!$C:$C,'nguyen vat lieu kho'!$A:$A,BKE!$B:$B,'nguyen vat lieu kho'!Z$3)</f>
        <v>0</v>
      </c>
      <c r="AA235" s="186">
        <f>SUMIFS(BKE!$F:$F,BKE!$C:$C,'nguyen vat lieu kho'!$A:$A,BKE!$B:$B,'nguyen vat lieu kho'!AA$3)</f>
        <v>0</v>
      </c>
      <c r="AB235" s="186">
        <f>SUMIFS(BKE!$F:$F,BKE!$C:$C,'nguyen vat lieu kho'!$A:$A,BKE!$B:$B,'nguyen vat lieu kho'!AB$3)</f>
        <v>0</v>
      </c>
      <c r="AC235" s="186">
        <f>SUMIFS(BKE!$F:$F,BKE!$C:$C,'nguyen vat lieu kho'!$A:$A,BKE!$B:$B,'nguyen vat lieu kho'!AC$3)</f>
        <v>0</v>
      </c>
      <c r="AD235" s="186">
        <f>SUMIFS(BKE!$F:$F,BKE!$C:$C,'nguyen vat lieu kho'!$A:$A,BKE!$B:$B,'nguyen vat lieu kho'!AD$3)</f>
        <v>0</v>
      </c>
      <c r="AE235" s="186">
        <f>SUMIFS(BKE!$F:$F,BKE!$C:$C,'nguyen vat lieu kho'!$A:$A,BKE!$B:$B,'nguyen vat lieu kho'!AE$3)</f>
        <v>0</v>
      </c>
      <c r="AF235" s="186">
        <f>SUMIFS(BKE!$F:$F,BKE!$C:$C,'nguyen vat lieu kho'!$A:$A,BKE!$B:$B,'nguyen vat lieu kho'!AF$3)</f>
        <v>0</v>
      </c>
      <c r="AG235" s="186">
        <f>SUMIFS(BKE!$F:$F,BKE!$C:$C,'nguyen vat lieu kho'!$A:$A,BKE!$B:$B,'nguyen vat lieu kho'!AG$3)</f>
        <v>0</v>
      </c>
      <c r="AH235" s="186">
        <f>SUMIFS(BKE!$F:$F,BKE!$C:$C,'nguyen vat lieu kho'!$A:$A,BKE!$B:$B,'nguyen vat lieu kho'!AH$3)</f>
        <v>0</v>
      </c>
      <c r="AI235" s="186">
        <f>SUMIFS(BKE!$F:$F,BKE!$C:$C,'nguyen vat lieu kho'!$A:$A,BKE!$B:$B,'nguyen vat lieu kho'!AI$3)</f>
        <v>0</v>
      </c>
      <c r="AJ235" s="186">
        <f>SUMIFS(BKE!$F:$F,BKE!$C:$C,'nguyen vat lieu kho'!$A:$A,BKE!$B:$B,'nguyen vat lieu kho'!AJ$3)</f>
        <v>0</v>
      </c>
      <c r="AK235" s="186">
        <f>SUMIFS(BKE!$F:$F,BKE!$C:$C,'nguyen vat lieu kho'!$A:$A,BKE!$B:$B,'nguyen vat lieu kho'!AK$3)</f>
        <v>0</v>
      </c>
      <c r="AL235" s="186">
        <f>SUMIFS(BKE!$F:$F,BKE!$C:$C,'nguyen vat lieu kho'!$A:$A,BKE!$B:$B,'nguyen vat lieu kho'!AL$3)</f>
        <v>0</v>
      </c>
      <c r="AM235" s="186">
        <f>SUMIFS(BKE!$F:$F,BKE!$C:$C,'nguyen vat lieu kho'!$A:$A,BKE!$B:$B,'nguyen vat lieu kho'!AM$3)</f>
        <v>0</v>
      </c>
      <c r="AN235" s="186">
        <f>SUMIFS(BKE!$F:$F,BKE!$C:$C,'nguyen vat lieu kho'!$A:$A,BKE!$B:$B,'nguyen vat lieu kho'!AN$3)</f>
        <v>0</v>
      </c>
      <c r="AO235" s="186">
        <f>SUMIFS(BKE!$F:$F,BKE!$C:$C,'nguyen vat lieu kho'!$A:$A,BKE!$B:$B,'nguyen vat lieu kho'!AO$3)</f>
        <v>0</v>
      </c>
      <c r="AP235" s="186">
        <f>SUMIFS(BKE!$F:$F,BKE!$C:$C,'nguyen vat lieu kho'!$A:$A,BKE!$B:$B,'nguyen vat lieu kho'!AP$3)</f>
        <v>0</v>
      </c>
      <c r="AQ235" s="186">
        <f>SUMIFS(BKE!$F:$F,BKE!$C:$C,'nguyen vat lieu kho'!$A:$A,BKE!$B:$B,'nguyen vat lieu kho'!AQ$3)</f>
        <v>0</v>
      </c>
    </row>
    <row r="236" spans="1:43" s="120" customFormat="1" ht="25.5" customHeight="1">
      <c r="A236" s="9" t="s">
        <v>338</v>
      </c>
      <c r="B236" s="9" t="s">
        <v>339</v>
      </c>
      <c r="C236" s="9" t="s">
        <v>27</v>
      </c>
      <c r="D236" s="125"/>
      <c r="E236" s="130">
        <v>0</v>
      </c>
      <c r="F236" s="126">
        <f t="shared" si="29"/>
        <v>0</v>
      </c>
      <c r="G236" s="127">
        <f t="shared" si="30"/>
        <v>0</v>
      </c>
      <c r="H236" s="128">
        <f t="shared" si="26"/>
        <v>0</v>
      </c>
      <c r="I236" s="129">
        <f t="shared" si="31"/>
        <v>0</v>
      </c>
      <c r="J236" s="129">
        <f t="shared" si="31"/>
        <v>0</v>
      </c>
      <c r="K236" s="130"/>
      <c r="L236" s="124">
        <f t="shared" si="32"/>
        <v>0</v>
      </c>
      <c r="M236" s="186">
        <f>SUMIFS(BKE!$F:$F,BKE!$C:$C,'nguyen vat lieu kho'!$A:$A,BKE!$B:$B,'nguyen vat lieu kho'!M$3)</f>
        <v>0</v>
      </c>
      <c r="N236" s="186">
        <f>SUMIFS(BKE!$F:$F,BKE!$C:$C,'nguyen vat lieu kho'!$A:$A,BKE!$B:$B,'nguyen vat lieu kho'!N$3)</f>
        <v>0</v>
      </c>
      <c r="O236" s="186">
        <f>SUMIFS(BKE!$F:$F,BKE!$C:$C,'nguyen vat lieu kho'!$A:$A,BKE!$B:$B,'nguyen vat lieu kho'!O$3)</f>
        <v>0</v>
      </c>
      <c r="P236" s="186">
        <f>SUMIFS(BKE!$F:$F,BKE!$C:$C,'nguyen vat lieu kho'!$A:$A,BKE!$B:$B,'nguyen vat lieu kho'!P$3)</f>
        <v>0</v>
      </c>
      <c r="Q236" s="186">
        <f>SUMIFS(BKE!$F:$F,BKE!$C:$C,'nguyen vat lieu kho'!$A:$A,BKE!$B:$B,'nguyen vat lieu kho'!Q$3)</f>
        <v>0</v>
      </c>
      <c r="R236" s="186">
        <f>SUMIFS(BKE!$F:$F,BKE!$C:$C,'nguyen vat lieu kho'!$A:$A,BKE!$B:$B,'nguyen vat lieu kho'!R$3)</f>
        <v>0</v>
      </c>
      <c r="S236" s="186">
        <f>SUMIFS(BKE!$F:$F,BKE!$C:$C,'nguyen vat lieu kho'!$A:$A,BKE!$B:$B,'nguyen vat lieu kho'!S$3)</f>
        <v>0</v>
      </c>
      <c r="T236" s="186">
        <f>SUMIFS(BKE!$F:$F,BKE!$C:$C,'nguyen vat lieu kho'!$A:$A,BKE!$B:$B,'nguyen vat lieu kho'!T$3)</f>
        <v>0</v>
      </c>
      <c r="U236" s="186">
        <f>SUMIFS(BKE!$F:$F,BKE!$C:$C,'nguyen vat lieu kho'!$A:$A,BKE!$B:$B,'nguyen vat lieu kho'!U$3)</f>
        <v>0</v>
      </c>
      <c r="V236" s="186">
        <f>SUMIFS(BKE!$F:$F,BKE!$C:$C,'nguyen vat lieu kho'!$A:$A,BKE!$B:$B,'nguyen vat lieu kho'!V$3)</f>
        <v>0</v>
      </c>
      <c r="W236" s="186">
        <f>SUMIFS(BKE!$F:$F,BKE!$C:$C,'nguyen vat lieu kho'!$A:$A,BKE!$B:$B,'nguyen vat lieu kho'!W$3)</f>
        <v>0</v>
      </c>
      <c r="X236" s="186">
        <f>SUMIFS(BKE!$F:$F,BKE!$C:$C,'nguyen vat lieu kho'!$A:$A,BKE!$B:$B,'nguyen vat lieu kho'!X$3)</f>
        <v>0</v>
      </c>
      <c r="Y236" s="186">
        <f>SUMIFS(BKE!$F:$F,BKE!$C:$C,'nguyen vat lieu kho'!$A:$A,BKE!$B:$B,'nguyen vat lieu kho'!Y$3)</f>
        <v>0</v>
      </c>
      <c r="Z236" s="186">
        <f>SUMIFS(BKE!$F:$F,BKE!$C:$C,'nguyen vat lieu kho'!$A:$A,BKE!$B:$B,'nguyen vat lieu kho'!Z$3)</f>
        <v>0</v>
      </c>
      <c r="AA236" s="186">
        <f>SUMIFS(BKE!$F:$F,BKE!$C:$C,'nguyen vat lieu kho'!$A:$A,BKE!$B:$B,'nguyen vat lieu kho'!AA$3)</f>
        <v>0</v>
      </c>
      <c r="AB236" s="186">
        <f>SUMIFS(BKE!$F:$F,BKE!$C:$C,'nguyen vat lieu kho'!$A:$A,BKE!$B:$B,'nguyen vat lieu kho'!AB$3)</f>
        <v>0</v>
      </c>
      <c r="AC236" s="186">
        <f>SUMIFS(BKE!$F:$F,BKE!$C:$C,'nguyen vat lieu kho'!$A:$A,BKE!$B:$B,'nguyen vat lieu kho'!AC$3)</f>
        <v>0</v>
      </c>
      <c r="AD236" s="186">
        <f>SUMIFS(BKE!$F:$F,BKE!$C:$C,'nguyen vat lieu kho'!$A:$A,BKE!$B:$B,'nguyen vat lieu kho'!AD$3)</f>
        <v>0</v>
      </c>
      <c r="AE236" s="186">
        <f>SUMIFS(BKE!$F:$F,BKE!$C:$C,'nguyen vat lieu kho'!$A:$A,BKE!$B:$B,'nguyen vat lieu kho'!AE$3)</f>
        <v>0</v>
      </c>
      <c r="AF236" s="186">
        <f>SUMIFS(BKE!$F:$F,BKE!$C:$C,'nguyen vat lieu kho'!$A:$A,BKE!$B:$B,'nguyen vat lieu kho'!AF$3)</f>
        <v>0</v>
      </c>
      <c r="AG236" s="186">
        <f>SUMIFS(BKE!$F:$F,BKE!$C:$C,'nguyen vat lieu kho'!$A:$A,BKE!$B:$B,'nguyen vat lieu kho'!AG$3)</f>
        <v>0</v>
      </c>
      <c r="AH236" s="186">
        <f>SUMIFS(BKE!$F:$F,BKE!$C:$C,'nguyen vat lieu kho'!$A:$A,BKE!$B:$B,'nguyen vat lieu kho'!AH$3)</f>
        <v>0</v>
      </c>
      <c r="AI236" s="186">
        <f>SUMIFS(BKE!$F:$F,BKE!$C:$C,'nguyen vat lieu kho'!$A:$A,BKE!$B:$B,'nguyen vat lieu kho'!AI$3)</f>
        <v>0</v>
      </c>
      <c r="AJ236" s="186">
        <f>SUMIFS(BKE!$F:$F,BKE!$C:$C,'nguyen vat lieu kho'!$A:$A,BKE!$B:$B,'nguyen vat lieu kho'!AJ$3)</f>
        <v>0</v>
      </c>
      <c r="AK236" s="186">
        <f>SUMIFS(BKE!$F:$F,BKE!$C:$C,'nguyen vat lieu kho'!$A:$A,BKE!$B:$B,'nguyen vat lieu kho'!AK$3)</f>
        <v>0</v>
      </c>
      <c r="AL236" s="186">
        <f>SUMIFS(BKE!$F:$F,BKE!$C:$C,'nguyen vat lieu kho'!$A:$A,BKE!$B:$B,'nguyen vat lieu kho'!AL$3)</f>
        <v>0</v>
      </c>
      <c r="AM236" s="186">
        <f>SUMIFS(BKE!$F:$F,BKE!$C:$C,'nguyen vat lieu kho'!$A:$A,BKE!$B:$B,'nguyen vat lieu kho'!AM$3)</f>
        <v>0</v>
      </c>
      <c r="AN236" s="186">
        <f>SUMIFS(BKE!$F:$F,BKE!$C:$C,'nguyen vat lieu kho'!$A:$A,BKE!$B:$B,'nguyen vat lieu kho'!AN$3)</f>
        <v>0</v>
      </c>
      <c r="AO236" s="186">
        <f>SUMIFS(BKE!$F:$F,BKE!$C:$C,'nguyen vat lieu kho'!$A:$A,BKE!$B:$B,'nguyen vat lieu kho'!AO$3)</f>
        <v>0</v>
      </c>
      <c r="AP236" s="186">
        <f>SUMIFS(BKE!$F:$F,BKE!$C:$C,'nguyen vat lieu kho'!$A:$A,BKE!$B:$B,'nguyen vat lieu kho'!AP$3)</f>
        <v>0</v>
      </c>
      <c r="AQ236" s="186">
        <f>SUMIFS(BKE!$F:$F,BKE!$C:$C,'nguyen vat lieu kho'!$A:$A,BKE!$B:$B,'nguyen vat lieu kho'!AQ$3)</f>
        <v>0</v>
      </c>
    </row>
    <row r="237" spans="1:43" s="120" customFormat="1" ht="25.5" customHeight="1">
      <c r="A237" s="9" t="s">
        <v>340</v>
      </c>
      <c r="B237" s="9" t="s">
        <v>341</v>
      </c>
      <c r="C237" s="9" t="s">
        <v>27</v>
      </c>
      <c r="D237" s="125"/>
      <c r="E237" s="130">
        <v>0</v>
      </c>
      <c r="F237" s="126">
        <f t="shared" si="29"/>
        <v>0</v>
      </c>
      <c r="G237" s="127">
        <f t="shared" si="30"/>
        <v>0</v>
      </c>
      <c r="H237" s="128">
        <f t="shared" si="26"/>
        <v>0</v>
      </c>
      <c r="I237" s="129">
        <f t="shared" si="31"/>
        <v>0</v>
      </c>
      <c r="J237" s="129">
        <f t="shared" si="31"/>
        <v>0</v>
      </c>
      <c r="K237" s="130"/>
      <c r="L237" s="124">
        <f t="shared" si="32"/>
        <v>0</v>
      </c>
      <c r="M237" s="186">
        <f>SUMIFS(BKE!$F:$F,BKE!$C:$C,'nguyen vat lieu kho'!$A:$A,BKE!$B:$B,'nguyen vat lieu kho'!M$3)</f>
        <v>0</v>
      </c>
      <c r="N237" s="186">
        <f>SUMIFS(BKE!$F:$F,BKE!$C:$C,'nguyen vat lieu kho'!$A:$A,BKE!$B:$B,'nguyen vat lieu kho'!N$3)</f>
        <v>0</v>
      </c>
      <c r="O237" s="186">
        <f>SUMIFS(BKE!$F:$F,BKE!$C:$C,'nguyen vat lieu kho'!$A:$A,BKE!$B:$B,'nguyen vat lieu kho'!O$3)</f>
        <v>0</v>
      </c>
      <c r="P237" s="186">
        <f>SUMIFS(BKE!$F:$F,BKE!$C:$C,'nguyen vat lieu kho'!$A:$A,BKE!$B:$B,'nguyen vat lieu kho'!P$3)</f>
        <v>0</v>
      </c>
      <c r="Q237" s="186">
        <f>SUMIFS(BKE!$F:$F,BKE!$C:$C,'nguyen vat lieu kho'!$A:$A,BKE!$B:$B,'nguyen vat lieu kho'!Q$3)</f>
        <v>0</v>
      </c>
      <c r="R237" s="186">
        <f>SUMIFS(BKE!$F:$F,BKE!$C:$C,'nguyen vat lieu kho'!$A:$A,BKE!$B:$B,'nguyen vat lieu kho'!R$3)</f>
        <v>0</v>
      </c>
      <c r="S237" s="186">
        <f>SUMIFS(BKE!$F:$F,BKE!$C:$C,'nguyen vat lieu kho'!$A:$A,BKE!$B:$B,'nguyen vat lieu kho'!S$3)</f>
        <v>0</v>
      </c>
      <c r="T237" s="186">
        <f>SUMIFS(BKE!$F:$F,BKE!$C:$C,'nguyen vat lieu kho'!$A:$A,BKE!$B:$B,'nguyen vat lieu kho'!T$3)</f>
        <v>0</v>
      </c>
      <c r="U237" s="186">
        <f>SUMIFS(BKE!$F:$F,BKE!$C:$C,'nguyen vat lieu kho'!$A:$A,BKE!$B:$B,'nguyen vat lieu kho'!U$3)</f>
        <v>0</v>
      </c>
      <c r="V237" s="186">
        <f>SUMIFS(BKE!$F:$F,BKE!$C:$C,'nguyen vat lieu kho'!$A:$A,BKE!$B:$B,'nguyen vat lieu kho'!V$3)</f>
        <v>0</v>
      </c>
      <c r="W237" s="186">
        <f>SUMIFS(BKE!$F:$F,BKE!$C:$C,'nguyen vat lieu kho'!$A:$A,BKE!$B:$B,'nguyen vat lieu kho'!W$3)</f>
        <v>0</v>
      </c>
      <c r="X237" s="186">
        <f>SUMIFS(BKE!$F:$F,BKE!$C:$C,'nguyen vat lieu kho'!$A:$A,BKE!$B:$B,'nguyen vat lieu kho'!X$3)</f>
        <v>0</v>
      </c>
      <c r="Y237" s="186">
        <f>SUMIFS(BKE!$F:$F,BKE!$C:$C,'nguyen vat lieu kho'!$A:$A,BKE!$B:$B,'nguyen vat lieu kho'!Y$3)</f>
        <v>0</v>
      </c>
      <c r="Z237" s="186">
        <f>SUMIFS(BKE!$F:$F,BKE!$C:$C,'nguyen vat lieu kho'!$A:$A,BKE!$B:$B,'nguyen vat lieu kho'!Z$3)</f>
        <v>0</v>
      </c>
      <c r="AA237" s="186">
        <f>SUMIFS(BKE!$F:$F,BKE!$C:$C,'nguyen vat lieu kho'!$A:$A,BKE!$B:$B,'nguyen vat lieu kho'!AA$3)</f>
        <v>0</v>
      </c>
      <c r="AB237" s="186">
        <f>SUMIFS(BKE!$F:$F,BKE!$C:$C,'nguyen vat lieu kho'!$A:$A,BKE!$B:$B,'nguyen vat lieu kho'!AB$3)</f>
        <v>0</v>
      </c>
      <c r="AC237" s="186">
        <f>SUMIFS(BKE!$F:$F,BKE!$C:$C,'nguyen vat lieu kho'!$A:$A,BKE!$B:$B,'nguyen vat lieu kho'!AC$3)</f>
        <v>0</v>
      </c>
      <c r="AD237" s="186">
        <f>SUMIFS(BKE!$F:$F,BKE!$C:$C,'nguyen vat lieu kho'!$A:$A,BKE!$B:$B,'nguyen vat lieu kho'!AD$3)</f>
        <v>0</v>
      </c>
      <c r="AE237" s="186">
        <f>SUMIFS(BKE!$F:$F,BKE!$C:$C,'nguyen vat lieu kho'!$A:$A,BKE!$B:$B,'nguyen vat lieu kho'!AE$3)</f>
        <v>0</v>
      </c>
      <c r="AF237" s="186">
        <f>SUMIFS(BKE!$F:$F,BKE!$C:$C,'nguyen vat lieu kho'!$A:$A,BKE!$B:$B,'nguyen vat lieu kho'!AF$3)</f>
        <v>0</v>
      </c>
      <c r="AG237" s="186">
        <f>SUMIFS(BKE!$F:$F,BKE!$C:$C,'nguyen vat lieu kho'!$A:$A,BKE!$B:$B,'nguyen vat lieu kho'!AG$3)</f>
        <v>0</v>
      </c>
      <c r="AH237" s="186">
        <f>SUMIFS(BKE!$F:$F,BKE!$C:$C,'nguyen vat lieu kho'!$A:$A,BKE!$B:$B,'nguyen vat lieu kho'!AH$3)</f>
        <v>0</v>
      </c>
      <c r="AI237" s="186">
        <f>SUMIFS(BKE!$F:$F,BKE!$C:$C,'nguyen vat lieu kho'!$A:$A,BKE!$B:$B,'nguyen vat lieu kho'!AI$3)</f>
        <v>0</v>
      </c>
      <c r="AJ237" s="186">
        <f>SUMIFS(BKE!$F:$F,BKE!$C:$C,'nguyen vat lieu kho'!$A:$A,BKE!$B:$B,'nguyen vat lieu kho'!AJ$3)</f>
        <v>0</v>
      </c>
      <c r="AK237" s="186">
        <f>SUMIFS(BKE!$F:$F,BKE!$C:$C,'nguyen vat lieu kho'!$A:$A,BKE!$B:$B,'nguyen vat lieu kho'!AK$3)</f>
        <v>0</v>
      </c>
      <c r="AL237" s="186">
        <f>SUMIFS(BKE!$F:$F,BKE!$C:$C,'nguyen vat lieu kho'!$A:$A,BKE!$B:$B,'nguyen vat lieu kho'!AL$3)</f>
        <v>0</v>
      </c>
      <c r="AM237" s="186">
        <f>SUMIFS(BKE!$F:$F,BKE!$C:$C,'nguyen vat lieu kho'!$A:$A,BKE!$B:$B,'nguyen vat lieu kho'!AM$3)</f>
        <v>0</v>
      </c>
      <c r="AN237" s="186">
        <f>SUMIFS(BKE!$F:$F,BKE!$C:$C,'nguyen vat lieu kho'!$A:$A,BKE!$B:$B,'nguyen vat lieu kho'!AN$3)</f>
        <v>0</v>
      </c>
      <c r="AO237" s="186">
        <f>SUMIFS(BKE!$F:$F,BKE!$C:$C,'nguyen vat lieu kho'!$A:$A,BKE!$B:$B,'nguyen vat lieu kho'!AO$3)</f>
        <v>0</v>
      </c>
      <c r="AP237" s="186">
        <f>SUMIFS(BKE!$F:$F,BKE!$C:$C,'nguyen vat lieu kho'!$A:$A,BKE!$B:$B,'nguyen vat lieu kho'!AP$3)</f>
        <v>0</v>
      </c>
      <c r="AQ237" s="186">
        <f>SUMIFS(BKE!$F:$F,BKE!$C:$C,'nguyen vat lieu kho'!$A:$A,BKE!$B:$B,'nguyen vat lieu kho'!AQ$3)</f>
        <v>0</v>
      </c>
    </row>
    <row r="238" spans="1:43" s="120" customFormat="1" ht="25.5" customHeight="1">
      <c r="A238" s="9" t="s">
        <v>371</v>
      </c>
      <c r="B238" s="9" t="s">
        <v>372</v>
      </c>
      <c r="C238" s="9" t="s">
        <v>27</v>
      </c>
      <c r="D238" s="125"/>
      <c r="E238" s="130">
        <v>0</v>
      </c>
      <c r="F238" s="126">
        <f t="shared" si="29"/>
        <v>0</v>
      </c>
      <c r="G238" s="127">
        <f t="shared" si="30"/>
        <v>0</v>
      </c>
      <c r="H238" s="128">
        <f t="shared" si="26"/>
        <v>0</v>
      </c>
      <c r="I238" s="129">
        <f t="shared" si="31"/>
        <v>0</v>
      </c>
      <c r="J238" s="129">
        <f t="shared" si="31"/>
        <v>0</v>
      </c>
      <c r="K238" s="130"/>
      <c r="L238" s="124">
        <f t="shared" si="32"/>
        <v>0</v>
      </c>
      <c r="M238" s="186">
        <f>SUMIFS(BKE!$F:$F,BKE!$C:$C,'nguyen vat lieu kho'!$A:$A,BKE!$B:$B,'nguyen vat lieu kho'!M$3)</f>
        <v>0</v>
      </c>
      <c r="N238" s="186">
        <f>SUMIFS(BKE!$F:$F,BKE!$C:$C,'nguyen vat lieu kho'!$A:$A,BKE!$B:$B,'nguyen vat lieu kho'!N$3)</f>
        <v>0</v>
      </c>
      <c r="O238" s="186">
        <f>SUMIFS(BKE!$F:$F,BKE!$C:$C,'nguyen vat lieu kho'!$A:$A,BKE!$B:$B,'nguyen vat lieu kho'!O$3)</f>
        <v>0</v>
      </c>
      <c r="P238" s="186">
        <f>SUMIFS(BKE!$F:$F,BKE!$C:$C,'nguyen vat lieu kho'!$A:$A,BKE!$B:$B,'nguyen vat lieu kho'!P$3)</f>
        <v>0</v>
      </c>
      <c r="Q238" s="186">
        <f>SUMIFS(BKE!$F:$F,BKE!$C:$C,'nguyen vat lieu kho'!$A:$A,BKE!$B:$B,'nguyen vat lieu kho'!Q$3)</f>
        <v>0</v>
      </c>
      <c r="R238" s="186">
        <f>SUMIFS(BKE!$F:$F,BKE!$C:$C,'nguyen vat lieu kho'!$A:$A,BKE!$B:$B,'nguyen vat lieu kho'!R$3)</f>
        <v>0</v>
      </c>
      <c r="S238" s="186">
        <f>SUMIFS(BKE!$F:$F,BKE!$C:$C,'nguyen vat lieu kho'!$A:$A,BKE!$B:$B,'nguyen vat lieu kho'!S$3)</f>
        <v>0</v>
      </c>
      <c r="T238" s="186">
        <f>SUMIFS(BKE!$F:$F,BKE!$C:$C,'nguyen vat lieu kho'!$A:$A,BKE!$B:$B,'nguyen vat lieu kho'!T$3)</f>
        <v>0</v>
      </c>
      <c r="U238" s="186">
        <f>SUMIFS(BKE!$F:$F,BKE!$C:$C,'nguyen vat lieu kho'!$A:$A,BKE!$B:$B,'nguyen vat lieu kho'!U$3)</f>
        <v>0</v>
      </c>
      <c r="V238" s="186">
        <f>SUMIFS(BKE!$F:$F,BKE!$C:$C,'nguyen vat lieu kho'!$A:$A,BKE!$B:$B,'nguyen vat lieu kho'!V$3)</f>
        <v>0</v>
      </c>
      <c r="W238" s="186">
        <f>SUMIFS(BKE!$F:$F,BKE!$C:$C,'nguyen vat lieu kho'!$A:$A,BKE!$B:$B,'nguyen vat lieu kho'!W$3)</f>
        <v>0</v>
      </c>
      <c r="X238" s="186">
        <f>SUMIFS(BKE!$F:$F,BKE!$C:$C,'nguyen vat lieu kho'!$A:$A,BKE!$B:$B,'nguyen vat lieu kho'!X$3)</f>
        <v>0</v>
      </c>
      <c r="Y238" s="186">
        <f>SUMIFS(BKE!$F:$F,BKE!$C:$C,'nguyen vat lieu kho'!$A:$A,BKE!$B:$B,'nguyen vat lieu kho'!Y$3)</f>
        <v>0</v>
      </c>
      <c r="Z238" s="186">
        <f>SUMIFS(BKE!$F:$F,BKE!$C:$C,'nguyen vat lieu kho'!$A:$A,BKE!$B:$B,'nguyen vat lieu kho'!Z$3)</f>
        <v>0</v>
      </c>
      <c r="AA238" s="186">
        <f>SUMIFS(BKE!$F:$F,BKE!$C:$C,'nguyen vat lieu kho'!$A:$A,BKE!$B:$B,'nguyen vat lieu kho'!AA$3)</f>
        <v>0</v>
      </c>
      <c r="AB238" s="186">
        <f>SUMIFS(BKE!$F:$F,BKE!$C:$C,'nguyen vat lieu kho'!$A:$A,BKE!$B:$B,'nguyen vat lieu kho'!AB$3)</f>
        <v>0</v>
      </c>
      <c r="AC238" s="186">
        <f>SUMIFS(BKE!$F:$F,BKE!$C:$C,'nguyen vat lieu kho'!$A:$A,BKE!$B:$B,'nguyen vat lieu kho'!AC$3)</f>
        <v>0</v>
      </c>
      <c r="AD238" s="186">
        <f>SUMIFS(BKE!$F:$F,BKE!$C:$C,'nguyen vat lieu kho'!$A:$A,BKE!$B:$B,'nguyen vat lieu kho'!AD$3)</f>
        <v>0</v>
      </c>
      <c r="AE238" s="186">
        <f>SUMIFS(BKE!$F:$F,BKE!$C:$C,'nguyen vat lieu kho'!$A:$A,BKE!$B:$B,'nguyen vat lieu kho'!AE$3)</f>
        <v>0</v>
      </c>
      <c r="AF238" s="186">
        <f>SUMIFS(BKE!$F:$F,BKE!$C:$C,'nguyen vat lieu kho'!$A:$A,BKE!$B:$B,'nguyen vat lieu kho'!AF$3)</f>
        <v>0</v>
      </c>
      <c r="AG238" s="186">
        <f>SUMIFS(BKE!$F:$F,BKE!$C:$C,'nguyen vat lieu kho'!$A:$A,BKE!$B:$B,'nguyen vat lieu kho'!AG$3)</f>
        <v>0</v>
      </c>
      <c r="AH238" s="186">
        <f>SUMIFS(BKE!$F:$F,BKE!$C:$C,'nguyen vat lieu kho'!$A:$A,BKE!$B:$B,'nguyen vat lieu kho'!AH$3)</f>
        <v>0</v>
      </c>
      <c r="AI238" s="186">
        <f>SUMIFS(BKE!$F:$F,BKE!$C:$C,'nguyen vat lieu kho'!$A:$A,BKE!$B:$B,'nguyen vat lieu kho'!AI$3)</f>
        <v>0</v>
      </c>
      <c r="AJ238" s="186">
        <f>SUMIFS(BKE!$F:$F,BKE!$C:$C,'nguyen vat lieu kho'!$A:$A,BKE!$B:$B,'nguyen vat lieu kho'!AJ$3)</f>
        <v>0</v>
      </c>
      <c r="AK238" s="186">
        <f>SUMIFS(BKE!$F:$F,BKE!$C:$C,'nguyen vat lieu kho'!$A:$A,BKE!$B:$B,'nguyen vat lieu kho'!AK$3)</f>
        <v>0</v>
      </c>
      <c r="AL238" s="186">
        <f>SUMIFS(BKE!$F:$F,BKE!$C:$C,'nguyen vat lieu kho'!$A:$A,BKE!$B:$B,'nguyen vat lieu kho'!AL$3)</f>
        <v>0</v>
      </c>
      <c r="AM238" s="186">
        <f>SUMIFS(BKE!$F:$F,BKE!$C:$C,'nguyen vat lieu kho'!$A:$A,BKE!$B:$B,'nguyen vat lieu kho'!AM$3)</f>
        <v>0</v>
      </c>
      <c r="AN238" s="186">
        <f>SUMIFS(BKE!$F:$F,BKE!$C:$C,'nguyen vat lieu kho'!$A:$A,BKE!$B:$B,'nguyen vat lieu kho'!AN$3)</f>
        <v>0</v>
      </c>
      <c r="AO238" s="186">
        <f>SUMIFS(BKE!$F:$F,BKE!$C:$C,'nguyen vat lieu kho'!$A:$A,BKE!$B:$B,'nguyen vat lieu kho'!AO$3)</f>
        <v>0</v>
      </c>
      <c r="AP238" s="186">
        <f>SUMIFS(BKE!$F:$F,BKE!$C:$C,'nguyen vat lieu kho'!$A:$A,BKE!$B:$B,'nguyen vat lieu kho'!AP$3)</f>
        <v>0</v>
      </c>
      <c r="AQ238" s="186">
        <f>SUMIFS(BKE!$F:$F,BKE!$C:$C,'nguyen vat lieu kho'!$A:$A,BKE!$B:$B,'nguyen vat lieu kho'!AQ$3)</f>
        <v>0</v>
      </c>
    </row>
    <row r="239" spans="1:43" s="120" customFormat="1" ht="25.5" customHeight="1">
      <c r="A239" s="9" t="s">
        <v>373</v>
      </c>
      <c r="B239" s="9" t="s">
        <v>374</v>
      </c>
      <c r="C239" s="9" t="s">
        <v>27</v>
      </c>
      <c r="D239" s="125"/>
      <c r="E239" s="130">
        <v>0</v>
      </c>
      <c r="F239" s="126">
        <f t="shared" si="29"/>
        <v>0</v>
      </c>
      <c r="G239" s="127">
        <f t="shared" si="30"/>
        <v>0</v>
      </c>
      <c r="H239" s="128">
        <f t="shared" si="26"/>
        <v>0</v>
      </c>
      <c r="I239" s="253">
        <f t="shared" si="31"/>
        <v>0</v>
      </c>
      <c r="J239" s="129">
        <f t="shared" si="31"/>
        <v>0</v>
      </c>
      <c r="K239" s="130"/>
      <c r="L239" s="124">
        <f t="shared" si="32"/>
        <v>0</v>
      </c>
      <c r="M239" s="186">
        <f>SUMIFS(BKE!$F:$F,BKE!$C:$C,'nguyen vat lieu kho'!$A:$A,BKE!$B:$B,'nguyen vat lieu kho'!M$3)</f>
        <v>0</v>
      </c>
      <c r="N239" s="186">
        <f>SUMIFS(BKE!$F:$F,BKE!$C:$C,'nguyen vat lieu kho'!$A:$A,BKE!$B:$B,'nguyen vat lieu kho'!N$3)</f>
        <v>0</v>
      </c>
      <c r="O239" s="186">
        <f>SUMIFS(BKE!$F:$F,BKE!$C:$C,'nguyen vat lieu kho'!$A:$A,BKE!$B:$B,'nguyen vat lieu kho'!O$3)</f>
        <v>0</v>
      </c>
      <c r="P239" s="186">
        <f>SUMIFS(BKE!$F:$F,BKE!$C:$C,'nguyen vat lieu kho'!$A:$A,BKE!$B:$B,'nguyen vat lieu kho'!P$3)</f>
        <v>0</v>
      </c>
      <c r="Q239" s="186">
        <f>SUMIFS(BKE!$F:$F,BKE!$C:$C,'nguyen vat lieu kho'!$A:$A,BKE!$B:$B,'nguyen vat lieu kho'!Q$3)</f>
        <v>0</v>
      </c>
      <c r="R239" s="186">
        <f>SUMIFS(BKE!$F:$F,BKE!$C:$C,'nguyen vat lieu kho'!$A:$A,BKE!$B:$B,'nguyen vat lieu kho'!R$3)</f>
        <v>0</v>
      </c>
      <c r="S239" s="186">
        <f>SUMIFS(BKE!$F:$F,BKE!$C:$C,'nguyen vat lieu kho'!$A:$A,BKE!$B:$B,'nguyen vat lieu kho'!S$3)</f>
        <v>0</v>
      </c>
      <c r="T239" s="186">
        <f>SUMIFS(BKE!$F:$F,BKE!$C:$C,'nguyen vat lieu kho'!$A:$A,BKE!$B:$B,'nguyen vat lieu kho'!T$3)</f>
        <v>0</v>
      </c>
      <c r="U239" s="186">
        <f>SUMIFS(BKE!$F:$F,BKE!$C:$C,'nguyen vat lieu kho'!$A:$A,BKE!$B:$B,'nguyen vat lieu kho'!U$3)</f>
        <v>0</v>
      </c>
      <c r="V239" s="186">
        <f>SUMIFS(BKE!$F:$F,BKE!$C:$C,'nguyen vat lieu kho'!$A:$A,BKE!$B:$B,'nguyen vat lieu kho'!V$3)</f>
        <v>0</v>
      </c>
      <c r="W239" s="186">
        <f>SUMIFS(BKE!$F:$F,BKE!$C:$C,'nguyen vat lieu kho'!$A:$A,BKE!$B:$B,'nguyen vat lieu kho'!W$3)</f>
        <v>0</v>
      </c>
      <c r="X239" s="186">
        <f>SUMIFS(BKE!$F:$F,BKE!$C:$C,'nguyen vat lieu kho'!$A:$A,BKE!$B:$B,'nguyen vat lieu kho'!X$3)</f>
        <v>0</v>
      </c>
      <c r="Y239" s="186">
        <f>SUMIFS(BKE!$F:$F,BKE!$C:$C,'nguyen vat lieu kho'!$A:$A,BKE!$B:$B,'nguyen vat lieu kho'!Y$3)</f>
        <v>0</v>
      </c>
      <c r="Z239" s="186">
        <f>SUMIFS(BKE!$F:$F,BKE!$C:$C,'nguyen vat lieu kho'!$A:$A,BKE!$B:$B,'nguyen vat lieu kho'!Z$3)</f>
        <v>0</v>
      </c>
      <c r="AA239" s="186">
        <f>SUMIFS(BKE!$F:$F,BKE!$C:$C,'nguyen vat lieu kho'!$A:$A,BKE!$B:$B,'nguyen vat lieu kho'!AA$3)</f>
        <v>0</v>
      </c>
      <c r="AB239" s="186">
        <f>SUMIFS(BKE!$F:$F,BKE!$C:$C,'nguyen vat lieu kho'!$A:$A,BKE!$B:$B,'nguyen vat lieu kho'!AB$3)</f>
        <v>0</v>
      </c>
      <c r="AC239" s="186">
        <f>SUMIFS(BKE!$F:$F,BKE!$C:$C,'nguyen vat lieu kho'!$A:$A,BKE!$B:$B,'nguyen vat lieu kho'!AC$3)</f>
        <v>0</v>
      </c>
      <c r="AD239" s="186">
        <f>SUMIFS(BKE!$F:$F,BKE!$C:$C,'nguyen vat lieu kho'!$A:$A,BKE!$B:$B,'nguyen vat lieu kho'!AD$3)</f>
        <v>0</v>
      </c>
      <c r="AE239" s="186">
        <f>SUMIFS(BKE!$F:$F,BKE!$C:$C,'nguyen vat lieu kho'!$A:$A,BKE!$B:$B,'nguyen vat lieu kho'!AE$3)</f>
        <v>0</v>
      </c>
      <c r="AF239" s="186">
        <f>SUMIFS(BKE!$F:$F,BKE!$C:$C,'nguyen vat lieu kho'!$A:$A,BKE!$B:$B,'nguyen vat lieu kho'!AF$3)</f>
        <v>0</v>
      </c>
      <c r="AG239" s="186">
        <f>SUMIFS(BKE!$F:$F,BKE!$C:$C,'nguyen vat lieu kho'!$A:$A,BKE!$B:$B,'nguyen vat lieu kho'!AG$3)</f>
        <v>0</v>
      </c>
      <c r="AH239" s="186">
        <f>SUMIFS(BKE!$F:$F,BKE!$C:$C,'nguyen vat lieu kho'!$A:$A,BKE!$B:$B,'nguyen vat lieu kho'!AH$3)</f>
        <v>0</v>
      </c>
      <c r="AI239" s="186">
        <f>SUMIFS(BKE!$F:$F,BKE!$C:$C,'nguyen vat lieu kho'!$A:$A,BKE!$B:$B,'nguyen vat lieu kho'!AI$3)</f>
        <v>0</v>
      </c>
      <c r="AJ239" s="186">
        <f>SUMIFS(BKE!$F:$F,BKE!$C:$C,'nguyen vat lieu kho'!$A:$A,BKE!$B:$B,'nguyen vat lieu kho'!AJ$3)</f>
        <v>0</v>
      </c>
      <c r="AK239" s="186">
        <f>SUMIFS(BKE!$F:$F,BKE!$C:$C,'nguyen vat lieu kho'!$A:$A,BKE!$B:$B,'nguyen vat lieu kho'!AK$3)</f>
        <v>0</v>
      </c>
      <c r="AL239" s="186">
        <f>SUMIFS(BKE!$F:$F,BKE!$C:$C,'nguyen vat lieu kho'!$A:$A,BKE!$B:$B,'nguyen vat lieu kho'!AL$3)</f>
        <v>0</v>
      </c>
      <c r="AM239" s="186">
        <f>SUMIFS(BKE!$F:$F,BKE!$C:$C,'nguyen vat lieu kho'!$A:$A,BKE!$B:$B,'nguyen vat lieu kho'!AM$3)</f>
        <v>0</v>
      </c>
      <c r="AN239" s="186">
        <f>SUMIFS(BKE!$F:$F,BKE!$C:$C,'nguyen vat lieu kho'!$A:$A,BKE!$B:$B,'nguyen vat lieu kho'!AN$3)</f>
        <v>0</v>
      </c>
      <c r="AO239" s="186">
        <f>SUMIFS(BKE!$F:$F,BKE!$C:$C,'nguyen vat lieu kho'!$A:$A,BKE!$B:$B,'nguyen vat lieu kho'!AO$3)</f>
        <v>0</v>
      </c>
      <c r="AP239" s="186">
        <f>SUMIFS(BKE!$F:$F,BKE!$C:$C,'nguyen vat lieu kho'!$A:$A,BKE!$B:$B,'nguyen vat lieu kho'!AP$3)</f>
        <v>0</v>
      </c>
      <c r="AQ239" s="186">
        <f>SUMIFS(BKE!$F:$F,BKE!$C:$C,'nguyen vat lieu kho'!$A:$A,BKE!$B:$B,'nguyen vat lieu kho'!AQ$3)</f>
        <v>0</v>
      </c>
    </row>
    <row r="240" spans="1:43" s="120" customFormat="1" ht="25.5" customHeight="1">
      <c r="A240" s="9" t="s">
        <v>880</v>
      </c>
      <c r="B240" s="9" t="s">
        <v>375</v>
      </c>
      <c r="C240" s="9" t="s">
        <v>27</v>
      </c>
      <c r="D240" s="125">
        <v>1800</v>
      </c>
      <c r="E240" s="297">
        <v>200</v>
      </c>
      <c r="F240" s="126">
        <f t="shared" si="29"/>
        <v>360000</v>
      </c>
      <c r="G240" s="127">
        <f t="shared" si="30"/>
        <v>0</v>
      </c>
      <c r="H240" s="128">
        <f t="shared" si="26"/>
        <v>0</v>
      </c>
      <c r="I240" s="129">
        <f t="shared" si="31"/>
        <v>30</v>
      </c>
      <c r="J240" s="129">
        <f t="shared" si="31"/>
        <v>54000</v>
      </c>
      <c r="K240" s="297">
        <v>170</v>
      </c>
      <c r="L240" s="124">
        <f t="shared" si="32"/>
        <v>306000</v>
      </c>
      <c r="M240" s="186">
        <f>SUMIFS(BKE!$F:$F,BKE!$C:$C,'nguyen vat lieu kho'!$A:$A,BKE!$B:$B,'nguyen vat lieu kho'!M$3)</f>
        <v>0</v>
      </c>
      <c r="N240" s="186">
        <f>SUMIFS(BKE!$F:$F,BKE!$C:$C,'nguyen vat lieu kho'!$A:$A,BKE!$B:$B,'nguyen vat lieu kho'!N$3)</f>
        <v>0</v>
      </c>
      <c r="O240" s="186">
        <f>SUMIFS(BKE!$F:$F,BKE!$C:$C,'nguyen vat lieu kho'!$A:$A,BKE!$B:$B,'nguyen vat lieu kho'!O$3)</f>
        <v>0</v>
      </c>
      <c r="P240" s="186">
        <f>SUMIFS(BKE!$F:$F,BKE!$C:$C,'nguyen vat lieu kho'!$A:$A,BKE!$B:$B,'nguyen vat lieu kho'!P$3)</f>
        <v>0</v>
      </c>
      <c r="Q240" s="186">
        <f>SUMIFS(BKE!$F:$F,BKE!$C:$C,'nguyen vat lieu kho'!$A:$A,BKE!$B:$B,'nguyen vat lieu kho'!Q$3)</f>
        <v>0</v>
      </c>
      <c r="R240" s="186">
        <f>SUMIFS(BKE!$F:$F,BKE!$C:$C,'nguyen vat lieu kho'!$A:$A,BKE!$B:$B,'nguyen vat lieu kho'!R$3)</f>
        <v>0</v>
      </c>
      <c r="S240" s="186">
        <f>SUMIFS(BKE!$F:$F,BKE!$C:$C,'nguyen vat lieu kho'!$A:$A,BKE!$B:$B,'nguyen vat lieu kho'!S$3)</f>
        <v>0</v>
      </c>
      <c r="T240" s="186">
        <f>SUMIFS(BKE!$F:$F,BKE!$C:$C,'nguyen vat lieu kho'!$A:$A,BKE!$B:$B,'nguyen vat lieu kho'!T$3)</f>
        <v>0</v>
      </c>
      <c r="U240" s="186">
        <f>SUMIFS(BKE!$F:$F,BKE!$C:$C,'nguyen vat lieu kho'!$A:$A,BKE!$B:$B,'nguyen vat lieu kho'!U$3)</f>
        <v>0</v>
      </c>
      <c r="V240" s="186">
        <f>SUMIFS(BKE!$F:$F,BKE!$C:$C,'nguyen vat lieu kho'!$A:$A,BKE!$B:$B,'nguyen vat lieu kho'!V$3)</f>
        <v>0</v>
      </c>
      <c r="W240" s="186">
        <f>SUMIFS(BKE!$F:$F,BKE!$C:$C,'nguyen vat lieu kho'!$A:$A,BKE!$B:$B,'nguyen vat lieu kho'!W$3)</f>
        <v>0</v>
      </c>
      <c r="X240" s="186">
        <f>SUMIFS(BKE!$F:$F,BKE!$C:$C,'nguyen vat lieu kho'!$A:$A,BKE!$B:$B,'nguyen vat lieu kho'!X$3)</f>
        <v>0</v>
      </c>
      <c r="Y240" s="186">
        <f>SUMIFS(BKE!$F:$F,BKE!$C:$C,'nguyen vat lieu kho'!$A:$A,BKE!$B:$B,'nguyen vat lieu kho'!Y$3)</f>
        <v>0</v>
      </c>
      <c r="Z240" s="186">
        <f>SUMIFS(BKE!$F:$F,BKE!$C:$C,'nguyen vat lieu kho'!$A:$A,BKE!$B:$B,'nguyen vat lieu kho'!Z$3)</f>
        <v>0</v>
      </c>
      <c r="AA240" s="186">
        <f>SUMIFS(BKE!$F:$F,BKE!$C:$C,'nguyen vat lieu kho'!$A:$A,BKE!$B:$B,'nguyen vat lieu kho'!AA$3)</f>
        <v>0</v>
      </c>
      <c r="AB240" s="186">
        <f>SUMIFS(BKE!$F:$F,BKE!$C:$C,'nguyen vat lieu kho'!$A:$A,BKE!$B:$B,'nguyen vat lieu kho'!AB$3)</f>
        <v>0</v>
      </c>
      <c r="AC240" s="186">
        <f>SUMIFS(BKE!$F:$F,BKE!$C:$C,'nguyen vat lieu kho'!$A:$A,BKE!$B:$B,'nguyen vat lieu kho'!AC$3)</f>
        <v>0</v>
      </c>
      <c r="AD240" s="186">
        <f>SUMIFS(BKE!$F:$F,BKE!$C:$C,'nguyen vat lieu kho'!$A:$A,BKE!$B:$B,'nguyen vat lieu kho'!AD$3)</f>
        <v>0</v>
      </c>
      <c r="AE240" s="186">
        <f>SUMIFS(BKE!$F:$F,BKE!$C:$C,'nguyen vat lieu kho'!$A:$A,BKE!$B:$B,'nguyen vat lieu kho'!AE$3)</f>
        <v>0</v>
      </c>
      <c r="AF240" s="186">
        <f>SUMIFS(BKE!$F:$F,BKE!$C:$C,'nguyen vat lieu kho'!$A:$A,BKE!$B:$B,'nguyen vat lieu kho'!AF$3)</f>
        <v>0</v>
      </c>
      <c r="AG240" s="186">
        <f>SUMIFS(BKE!$F:$F,BKE!$C:$C,'nguyen vat lieu kho'!$A:$A,BKE!$B:$B,'nguyen vat lieu kho'!AG$3)</f>
        <v>0</v>
      </c>
      <c r="AH240" s="186">
        <f>SUMIFS(BKE!$F:$F,BKE!$C:$C,'nguyen vat lieu kho'!$A:$A,BKE!$B:$B,'nguyen vat lieu kho'!AH$3)</f>
        <v>0</v>
      </c>
      <c r="AI240" s="186">
        <f>SUMIFS(BKE!$F:$F,BKE!$C:$C,'nguyen vat lieu kho'!$A:$A,BKE!$B:$B,'nguyen vat lieu kho'!AI$3)</f>
        <v>0</v>
      </c>
      <c r="AJ240" s="186">
        <f>SUMIFS(BKE!$F:$F,BKE!$C:$C,'nguyen vat lieu kho'!$A:$A,BKE!$B:$B,'nguyen vat lieu kho'!AJ$3)</f>
        <v>0</v>
      </c>
      <c r="AK240" s="186">
        <f>SUMIFS(BKE!$F:$F,BKE!$C:$C,'nguyen vat lieu kho'!$A:$A,BKE!$B:$B,'nguyen vat lieu kho'!AK$3)</f>
        <v>0</v>
      </c>
      <c r="AL240" s="186">
        <f>SUMIFS(BKE!$F:$F,BKE!$C:$C,'nguyen vat lieu kho'!$A:$A,BKE!$B:$B,'nguyen vat lieu kho'!AL$3)</f>
        <v>0</v>
      </c>
      <c r="AM240" s="186">
        <f>SUMIFS(BKE!$F:$F,BKE!$C:$C,'nguyen vat lieu kho'!$A:$A,BKE!$B:$B,'nguyen vat lieu kho'!AM$3)</f>
        <v>0</v>
      </c>
      <c r="AN240" s="186">
        <f>SUMIFS(BKE!$F:$F,BKE!$C:$C,'nguyen vat lieu kho'!$A:$A,BKE!$B:$B,'nguyen vat lieu kho'!AN$3)</f>
        <v>0</v>
      </c>
      <c r="AO240" s="186">
        <f>SUMIFS(BKE!$F:$F,BKE!$C:$C,'nguyen vat lieu kho'!$A:$A,BKE!$B:$B,'nguyen vat lieu kho'!AO$3)</f>
        <v>0</v>
      </c>
      <c r="AP240" s="186">
        <f>SUMIFS(BKE!$F:$F,BKE!$C:$C,'nguyen vat lieu kho'!$A:$A,BKE!$B:$B,'nguyen vat lieu kho'!AP$3)</f>
        <v>0</v>
      </c>
      <c r="AQ240" s="186">
        <f>SUMIFS(BKE!$F:$F,BKE!$C:$C,'nguyen vat lieu kho'!$A:$A,BKE!$B:$B,'nguyen vat lieu kho'!AQ$3)</f>
        <v>0</v>
      </c>
    </row>
    <row r="241" spans="1:43" s="120" customFormat="1" ht="25.5" customHeight="1">
      <c r="A241" s="9" t="s">
        <v>840</v>
      </c>
      <c r="B241" s="9" t="s">
        <v>376</v>
      </c>
      <c r="C241" s="9" t="s">
        <v>27</v>
      </c>
      <c r="D241" s="125">
        <f>VLOOKUP(A241,BKE!C664:H1055,5,0)</f>
        <v>200</v>
      </c>
      <c r="E241" s="130">
        <v>50</v>
      </c>
      <c r="F241" s="126">
        <f t="shared" si="29"/>
        <v>10000</v>
      </c>
      <c r="G241" s="127">
        <f t="shared" si="30"/>
        <v>100</v>
      </c>
      <c r="H241" s="128">
        <f t="shared" si="26"/>
        <v>20000</v>
      </c>
      <c r="I241" s="129">
        <f t="shared" si="31"/>
        <v>50</v>
      </c>
      <c r="J241" s="129">
        <f t="shared" si="31"/>
        <v>10000</v>
      </c>
      <c r="K241" s="130">
        <v>100</v>
      </c>
      <c r="L241" s="124">
        <f t="shared" si="32"/>
        <v>20000</v>
      </c>
      <c r="M241" s="186">
        <f>SUMIFS(BKE!$F:$F,BKE!$C:$C,'nguyen vat lieu kho'!$A:$A,BKE!$B:$B,'nguyen vat lieu kho'!M$3)</f>
        <v>0</v>
      </c>
      <c r="N241" s="186">
        <f>SUMIFS(BKE!$F:$F,BKE!$C:$C,'nguyen vat lieu kho'!$A:$A,BKE!$B:$B,'nguyen vat lieu kho'!N$3)</f>
        <v>0</v>
      </c>
      <c r="O241" s="186">
        <f>SUMIFS(BKE!$F:$F,BKE!$C:$C,'nguyen vat lieu kho'!$A:$A,BKE!$B:$B,'nguyen vat lieu kho'!O$3)</f>
        <v>0</v>
      </c>
      <c r="P241" s="186">
        <f>SUMIFS(BKE!$F:$F,BKE!$C:$C,'nguyen vat lieu kho'!$A:$A,BKE!$B:$B,'nguyen vat lieu kho'!P$3)</f>
        <v>0</v>
      </c>
      <c r="Q241" s="186">
        <f>SUMIFS(BKE!$F:$F,BKE!$C:$C,'nguyen vat lieu kho'!$A:$A,BKE!$B:$B,'nguyen vat lieu kho'!Q$3)</f>
        <v>0</v>
      </c>
      <c r="R241" s="186">
        <f>SUMIFS(BKE!$F:$F,BKE!$C:$C,'nguyen vat lieu kho'!$A:$A,BKE!$B:$B,'nguyen vat lieu kho'!R$3)</f>
        <v>0</v>
      </c>
      <c r="S241" s="186">
        <f>SUMIFS(BKE!$F:$F,BKE!$C:$C,'nguyen vat lieu kho'!$A:$A,BKE!$B:$B,'nguyen vat lieu kho'!S$3)</f>
        <v>0</v>
      </c>
      <c r="T241" s="186">
        <f>SUMIFS(BKE!$F:$F,BKE!$C:$C,'nguyen vat lieu kho'!$A:$A,BKE!$B:$B,'nguyen vat lieu kho'!T$3)</f>
        <v>0</v>
      </c>
      <c r="U241" s="186">
        <f>SUMIFS(BKE!$F:$F,BKE!$C:$C,'nguyen vat lieu kho'!$A:$A,BKE!$B:$B,'nguyen vat lieu kho'!U$3)</f>
        <v>0</v>
      </c>
      <c r="V241" s="186">
        <f>SUMIFS(BKE!$F:$F,BKE!$C:$C,'nguyen vat lieu kho'!$A:$A,BKE!$B:$B,'nguyen vat lieu kho'!V$3)</f>
        <v>0</v>
      </c>
      <c r="W241" s="186">
        <f>SUMIFS(BKE!$F:$F,BKE!$C:$C,'nguyen vat lieu kho'!$A:$A,BKE!$B:$B,'nguyen vat lieu kho'!W$3)</f>
        <v>0</v>
      </c>
      <c r="X241" s="186">
        <f>SUMIFS(BKE!$F:$F,BKE!$C:$C,'nguyen vat lieu kho'!$A:$A,BKE!$B:$B,'nguyen vat lieu kho'!X$3)</f>
        <v>0</v>
      </c>
      <c r="Y241" s="186">
        <f>SUMIFS(BKE!$F:$F,BKE!$C:$C,'nguyen vat lieu kho'!$A:$A,BKE!$B:$B,'nguyen vat lieu kho'!Y$3)</f>
        <v>0</v>
      </c>
      <c r="Z241" s="186">
        <f>SUMIFS(BKE!$F:$F,BKE!$C:$C,'nguyen vat lieu kho'!$A:$A,BKE!$B:$B,'nguyen vat lieu kho'!Z$3)</f>
        <v>0</v>
      </c>
      <c r="AA241" s="186">
        <f>SUMIFS(BKE!$F:$F,BKE!$C:$C,'nguyen vat lieu kho'!$A:$A,BKE!$B:$B,'nguyen vat lieu kho'!AA$3)</f>
        <v>100</v>
      </c>
      <c r="AB241" s="186">
        <f>SUMIFS(BKE!$F:$F,BKE!$C:$C,'nguyen vat lieu kho'!$A:$A,BKE!$B:$B,'nguyen vat lieu kho'!AB$3)</f>
        <v>0</v>
      </c>
      <c r="AC241" s="186">
        <f>SUMIFS(BKE!$F:$F,BKE!$C:$C,'nguyen vat lieu kho'!$A:$A,BKE!$B:$B,'nguyen vat lieu kho'!AC$3)</f>
        <v>0</v>
      </c>
      <c r="AD241" s="186">
        <f>SUMIFS(BKE!$F:$F,BKE!$C:$C,'nguyen vat lieu kho'!$A:$A,BKE!$B:$B,'nguyen vat lieu kho'!AD$3)</f>
        <v>0</v>
      </c>
      <c r="AE241" s="186">
        <f>SUMIFS(BKE!$F:$F,BKE!$C:$C,'nguyen vat lieu kho'!$A:$A,BKE!$B:$B,'nguyen vat lieu kho'!AE$3)</f>
        <v>0</v>
      </c>
      <c r="AF241" s="186">
        <f>SUMIFS(BKE!$F:$F,BKE!$C:$C,'nguyen vat lieu kho'!$A:$A,BKE!$B:$B,'nguyen vat lieu kho'!AF$3)</f>
        <v>0</v>
      </c>
      <c r="AG241" s="186">
        <f>SUMIFS(BKE!$F:$F,BKE!$C:$C,'nguyen vat lieu kho'!$A:$A,BKE!$B:$B,'nguyen vat lieu kho'!AG$3)</f>
        <v>0</v>
      </c>
      <c r="AH241" s="186">
        <f>SUMIFS(BKE!$F:$F,BKE!$C:$C,'nguyen vat lieu kho'!$A:$A,BKE!$B:$B,'nguyen vat lieu kho'!AH$3)</f>
        <v>0</v>
      </c>
      <c r="AI241" s="186">
        <f>SUMIFS(BKE!$F:$F,BKE!$C:$C,'nguyen vat lieu kho'!$A:$A,BKE!$B:$B,'nguyen vat lieu kho'!AI$3)</f>
        <v>0</v>
      </c>
      <c r="AJ241" s="186">
        <f>SUMIFS(BKE!$F:$F,BKE!$C:$C,'nguyen vat lieu kho'!$A:$A,BKE!$B:$B,'nguyen vat lieu kho'!AJ$3)</f>
        <v>0</v>
      </c>
      <c r="AK241" s="186">
        <f>SUMIFS(BKE!$F:$F,BKE!$C:$C,'nguyen vat lieu kho'!$A:$A,BKE!$B:$B,'nguyen vat lieu kho'!AK$3)</f>
        <v>0</v>
      </c>
      <c r="AL241" s="186">
        <f>SUMIFS(BKE!$F:$F,BKE!$C:$C,'nguyen vat lieu kho'!$A:$A,BKE!$B:$B,'nguyen vat lieu kho'!AL$3)</f>
        <v>0</v>
      </c>
      <c r="AM241" s="186">
        <f>SUMIFS(BKE!$F:$F,BKE!$C:$C,'nguyen vat lieu kho'!$A:$A,BKE!$B:$B,'nguyen vat lieu kho'!AM$3)</f>
        <v>0</v>
      </c>
      <c r="AN241" s="186">
        <f>SUMIFS(BKE!$F:$F,BKE!$C:$C,'nguyen vat lieu kho'!$A:$A,BKE!$B:$B,'nguyen vat lieu kho'!AN$3)</f>
        <v>0</v>
      </c>
      <c r="AO241" s="186">
        <f>SUMIFS(BKE!$F:$F,BKE!$C:$C,'nguyen vat lieu kho'!$A:$A,BKE!$B:$B,'nguyen vat lieu kho'!AO$3)</f>
        <v>0</v>
      </c>
      <c r="AP241" s="186">
        <f>SUMIFS(BKE!$F:$F,BKE!$C:$C,'nguyen vat lieu kho'!$A:$A,BKE!$B:$B,'nguyen vat lieu kho'!AP$3)</f>
        <v>0</v>
      </c>
      <c r="AQ241" s="186">
        <f>SUMIFS(BKE!$F:$F,BKE!$C:$C,'nguyen vat lieu kho'!$A:$A,BKE!$B:$B,'nguyen vat lieu kho'!AQ$3)</f>
        <v>0</v>
      </c>
    </row>
    <row r="242" spans="1:43" s="120" customFormat="1" ht="25.5" customHeight="1">
      <c r="A242" s="9" t="s">
        <v>886</v>
      </c>
      <c r="B242" s="9" t="s">
        <v>377</v>
      </c>
      <c r="C242" s="9" t="s">
        <v>27</v>
      </c>
      <c r="D242" s="125">
        <f>VLOOKUP(A242,BKE!C665:H1056,5,0)</f>
        <v>200</v>
      </c>
      <c r="E242" s="130">
        <v>80</v>
      </c>
      <c r="F242" s="126">
        <f t="shared" si="29"/>
        <v>16000</v>
      </c>
      <c r="G242" s="127">
        <f t="shared" si="30"/>
        <v>50</v>
      </c>
      <c r="H242" s="128">
        <f t="shared" si="26"/>
        <v>10000</v>
      </c>
      <c r="I242" s="129">
        <f t="shared" si="31"/>
        <v>80</v>
      </c>
      <c r="J242" s="129">
        <f t="shared" si="31"/>
        <v>16000</v>
      </c>
      <c r="K242" s="130">
        <v>50</v>
      </c>
      <c r="L242" s="124">
        <f t="shared" si="32"/>
        <v>10000</v>
      </c>
      <c r="M242" s="186">
        <f>SUMIFS(BKE!$F:$F,BKE!$C:$C,'nguyen vat lieu kho'!$A:$A,BKE!$B:$B,'nguyen vat lieu kho'!M$3)</f>
        <v>0</v>
      </c>
      <c r="N242" s="186">
        <f>SUMIFS(BKE!$F:$F,BKE!$C:$C,'nguyen vat lieu kho'!$A:$A,BKE!$B:$B,'nguyen vat lieu kho'!N$3)</f>
        <v>0</v>
      </c>
      <c r="O242" s="186">
        <f>SUMIFS(BKE!$F:$F,BKE!$C:$C,'nguyen vat lieu kho'!$A:$A,BKE!$B:$B,'nguyen vat lieu kho'!O$3)</f>
        <v>0</v>
      </c>
      <c r="P242" s="186">
        <f>SUMIFS(BKE!$F:$F,BKE!$C:$C,'nguyen vat lieu kho'!$A:$A,BKE!$B:$B,'nguyen vat lieu kho'!P$3)</f>
        <v>0</v>
      </c>
      <c r="Q242" s="186">
        <f>SUMIFS(BKE!$F:$F,BKE!$C:$C,'nguyen vat lieu kho'!$A:$A,BKE!$B:$B,'nguyen vat lieu kho'!Q$3)</f>
        <v>0</v>
      </c>
      <c r="R242" s="186">
        <f>SUMIFS(BKE!$F:$F,BKE!$C:$C,'nguyen vat lieu kho'!$A:$A,BKE!$B:$B,'nguyen vat lieu kho'!R$3)</f>
        <v>0</v>
      </c>
      <c r="S242" s="186">
        <f>SUMIFS(BKE!$F:$F,BKE!$C:$C,'nguyen vat lieu kho'!$A:$A,BKE!$B:$B,'nguyen vat lieu kho'!S$3)</f>
        <v>0</v>
      </c>
      <c r="T242" s="186">
        <f>SUMIFS(BKE!$F:$F,BKE!$C:$C,'nguyen vat lieu kho'!$A:$A,BKE!$B:$B,'nguyen vat lieu kho'!T$3)</f>
        <v>50</v>
      </c>
      <c r="U242" s="186">
        <f>SUMIFS(BKE!$F:$F,BKE!$C:$C,'nguyen vat lieu kho'!$A:$A,BKE!$B:$B,'nguyen vat lieu kho'!U$3)</f>
        <v>0</v>
      </c>
      <c r="V242" s="186">
        <f>SUMIFS(BKE!$F:$F,BKE!$C:$C,'nguyen vat lieu kho'!$A:$A,BKE!$B:$B,'nguyen vat lieu kho'!V$3)</f>
        <v>0</v>
      </c>
      <c r="W242" s="186">
        <f>SUMIFS(BKE!$F:$F,BKE!$C:$C,'nguyen vat lieu kho'!$A:$A,BKE!$B:$B,'nguyen vat lieu kho'!W$3)</f>
        <v>0</v>
      </c>
      <c r="X242" s="186">
        <f>SUMIFS(BKE!$F:$F,BKE!$C:$C,'nguyen vat lieu kho'!$A:$A,BKE!$B:$B,'nguyen vat lieu kho'!X$3)</f>
        <v>0</v>
      </c>
      <c r="Y242" s="186">
        <f>SUMIFS(BKE!$F:$F,BKE!$C:$C,'nguyen vat lieu kho'!$A:$A,BKE!$B:$B,'nguyen vat lieu kho'!Y$3)</f>
        <v>0</v>
      </c>
      <c r="Z242" s="186">
        <f>SUMIFS(BKE!$F:$F,BKE!$C:$C,'nguyen vat lieu kho'!$A:$A,BKE!$B:$B,'nguyen vat lieu kho'!Z$3)</f>
        <v>0</v>
      </c>
      <c r="AA242" s="186">
        <f>SUMIFS(BKE!$F:$F,BKE!$C:$C,'nguyen vat lieu kho'!$A:$A,BKE!$B:$B,'nguyen vat lieu kho'!AA$3)</f>
        <v>0</v>
      </c>
      <c r="AB242" s="186">
        <f>SUMIFS(BKE!$F:$F,BKE!$C:$C,'nguyen vat lieu kho'!$A:$A,BKE!$B:$B,'nguyen vat lieu kho'!AB$3)</f>
        <v>0</v>
      </c>
      <c r="AC242" s="186">
        <f>SUMIFS(BKE!$F:$F,BKE!$C:$C,'nguyen vat lieu kho'!$A:$A,BKE!$B:$B,'nguyen vat lieu kho'!AC$3)</f>
        <v>0</v>
      </c>
      <c r="AD242" s="186">
        <f>SUMIFS(BKE!$F:$F,BKE!$C:$C,'nguyen vat lieu kho'!$A:$A,BKE!$B:$B,'nguyen vat lieu kho'!AD$3)</f>
        <v>0</v>
      </c>
      <c r="AE242" s="186">
        <f>SUMIFS(BKE!$F:$F,BKE!$C:$C,'nguyen vat lieu kho'!$A:$A,BKE!$B:$B,'nguyen vat lieu kho'!AE$3)</f>
        <v>0</v>
      </c>
      <c r="AF242" s="186">
        <f>SUMIFS(BKE!$F:$F,BKE!$C:$C,'nguyen vat lieu kho'!$A:$A,BKE!$B:$B,'nguyen vat lieu kho'!AF$3)</f>
        <v>0</v>
      </c>
      <c r="AG242" s="186">
        <f>SUMIFS(BKE!$F:$F,BKE!$C:$C,'nguyen vat lieu kho'!$A:$A,BKE!$B:$B,'nguyen vat lieu kho'!AG$3)</f>
        <v>0</v>
      </c>
      <c r="AH242" s="186">
        <f>SUMIFS(BKE!$F:$F,BKE!$C:$C,'nguyen vat lieu kho'!$A:$A,BKE!$B:$B,'nguyen vat lieu kho'!AH$3)</f>
        <v>0</v>
      </c>
      <c r="AI242" s="186">
        <f>SUMIFS(BKE!$F:$F,BKE!$C:$C,'nguyen vat lieu kho'!$A:$A,BKE!$B:$B,'nguyen vat lieu kho'!AI$3)</f>
        <v>0</v>
      </c>
      <c r="AJ242" s="186">
        <f>SUMIFS(BKE!$F:$F,BKE!$C:$C,'nguyen vat lieu kho'!$A:$A,BKE!$B:$B,'nguyen vat lieu kho'!AJ$3)</f>
        <v>0</v>
      </c>
      <c r="AK242" s="186">
        <f>SUMIFS(BKE!$F:$F,BKE!$C:$C,'nguyen vat lieu kho'!$A:$A,BKE!$B:$B,'nguyen vat lieu kho'!AK$3)</f>
        <v>0</v>
      </c>
      <c r="AL242" s="186">
        <f>SUMIFS(BKE!$F:$F,BKE!$C:$C,'nguyen vat lieu kho'!$A:$A,BKE!$B:$B,'nguyen vat lieu kho'!AL$3)</f>
        <v>0</v>
      </c>
      <c r="AM242" s="186">
        <f>SUMIFS(BKE!$F:$F,BKE!$C:$C,'nguyen vat lieu kho'!$A:$A,BKE!$B:$B,'nguyen vat lieu kho'!AM$3)</f>
        <v>0</v>
      </c>
      <c r="AN242" s="186">
        <f>SUMIFS(BKE!$F:$F,BKE!$C:$C,'nguyen vat lieu kho'!$A:$A,BKE!$B:$B,'nguyen vat lieu kho'!AN$3)</f>
        <v>0</v>
      </c>
      <c r="AO242" s="186">
        <f>SUMIFS(BKE!$F:$F,BKE!$C:$C,'nguyen vat lieu kho'!$A:$A,BKE!$B:$B,'nguyen vat lieu kho'!AO$3)</f>
        <v>0</v>
      </c>
      <c r="AP242" s="186">
        <f>SUMIFS(BKE!$F:$F,BKE!$C:$C,'nguyen vat lieu kho'!$A:$A,BKE!$B:$B,'nguyen vat lieu kho'!AP$3)</f>
        <v>0</v>
      </c>
      <c r="AQ242" s="186">
        <f>SUMIFS(BKE!$F:$F,BKE!$C:$C,'nguyen vat lieu kho'!$A:$A,BKE!$B:$B,'nguyen vat lieu kho'!AQ$3)</f>
        <v>0</v>
      </c>
    </row>
    <row r="243" spans="1:43" s="120" customFormat="1" ht="25.5" customHeight="1">
      <c r="A243" s="9" t="s">
        <v>378</v>
      </c>
      <c r="B243" s="9" t="s">
        <v>379</v>
      </c>
      <c r="C243" s="9" t="s">
        <v>27</v>
      </c>
      <c r="D243" s="125"/>
      <c r="E243" s="130">
        <v>0</v>
      </c>
      <c r="F243" s="126">
        <f t="shared" si="29"/>
        <v>0</v>
      </c>
      <c r="G243" s="127">
        <f t="shared" si="30"/>
        <v>0</v>
      </c>
      <c r="H243" s="128">
        <f t="shared" si="26"/>
        <v>0</v>
      </c>
      <c r="I243" s="129">
        <f t="shared" si="31"/>
        <v>0</v>
      </c>
      <c r="J243" s="129">
        <f t="shared" si="31"/>
        <v>0</v>
      </c>
      <c r="K243" s="130"/>
      <c r="L243" s="124">
        <f t="shared" si="32"/>
        <v>0</v>
      </c>
      <c r="M243" s="186">
        <f>SUMIFS(BKE!$F:$F,BKE!$C:$C,'nguyen vat lieu kho'!$A:$A,BKE!$B:$B,'nguyen vat lieu kho'!M$3)</f>
        <v>0</v>
      </c>
      <c r="N243" s="186">
        <f>SUMIFS(BKE!$F:$F,BKE!$C:$C,'nguyen vat lieu kho'!$A:$A,BKE!$B:$B,'nguyen vat lieu kho'!N$3)</f>
        <v>0</v>
      </c>
      <c r="O243" s="186">
        <f>SUMIFS(BKE!$F:$F,BKE!$C:$C,'nguyen vat lieu kho'!$A:$A,BKE!$B:$B,'nguyen vat lieu kho'!O$3)</f>
        <v>0</v>
      </c>
      <c r="P243" s="186">
        <f>SUMIFS(BKE!$F:$F,BKE!$C:$C,'nguyen vat lieu kho'!$A:$A,BKE!$B:$B,'nguyen vat lieu kho'!P$3)</f>
        <v>0</v>
      </c>
      <c r="Q243" s="186">
        <f>SUMIFS(BKE!$F:$F,BKE!$C:$C,'nguyen vat lieu kho'!$A:$A,BKE!$B:$B,'nguyen vat lieu kho'!Q$3)</f>
        <v>0</v>
      </c>
      <c r="R243" s="186">
        <f>SUMIFS(BKE!$F:$F,BKE!$C:$C,'nguyen vat lieu kho'!$A:$A,BKE!$B:$B,'nguyen vat lieu kho'!R$3)</f>
        <v>0</v>
      </c>
      <c r="S243" s="186">
        <f>SUMIFS(BKE!$F:$F,BKE!$C:$C,'nguyen vat lieu kho'!$A:$A,BKE!$B:$B,'nguyen vat lieu kho'!S$3)</f>
        <v>0</v>
      </c>
      <c r="T243" s="186">
        <f>SUMIFS(BKE!$F:$F,BKE!$C:$C,'nguyen vat lieu kho'!$A:$A,BKE!$B:$B,'nguyen vat lieu kho'!T$3)</f>
        <v>0</v>
      </c>
      <c r="U243" s="186">
        <f>SUMIFS(BKE!$F:$F,BKE!$C:$C,'nguyen vat lieu kho'!$A:$A,BKE!$B:$B,'nguyen vat lieu kho'!U$3)</f>
        <v>0</v>
      </c>
      <c r="V243" s="186">
        <f>SUMIFS(BKE!$F:$F,BKE!$C:$C,'nguyen vat lieu kho'!$A:$A,BKE!$B:$B,'nguyen vat lieu kho'!V$3)</f>
        <v>0</v>
      </c>
      <c r="W243" s="186">
        <f>SUMIFS(BKE!$F:$F,BKE!$C:$C,'nguyen vat lieu kho'!$A:$A,BKE!$B:$B,'nguyen vat lieu kho'!W$3)</f>
        <v>0</v>
      </c>
      <c r="X243" s="186">
        <f>SUMIFS(BKE!$F:$F,BKE!$C:$C,'nguyen vat lieu kho'!$A:$A,BKE!$B:$B,'nguyen vat lieu kho'!X$3)</f>
        <v>0</v>
      </c>
      <c r="Y243" s="186">
        <f>SUMIFS(BKE!$F:$F,BKE!$C:$C,'nguyen vat lieu kho'!$A:$A,BKE!$B:$B,'nguyen vat lieu kho'!Y$3)</f>
        <v>0</v>
      </c>
      <c r="Z243" s="186">
        <f>SUMIFS(BKE!$F:$F,BKE!$C:$C,'nguyen vat lieu kho'!$A:$A,BKE!$B:$B,'nguyen vat lieu kho'!Z$3)</f>
        <v>0</v>
      </c>
      <c r="AA243" s="186">
        <f>SUMIFS(BKE!$F:$F,BKE!$C:$C,'nguyen vat lieu kho'!$A:$A,BKE!$B:$B,'nguyen vat lieu kho'!AA$3)</f>
        <v>0</v>
      </c>
      <c r="AB243" s="186">
        <f>SUMIFS(BKE!$F:$F,BKE!$C:$C,'nguyen vat lieu kho'!$A:$A,BKE!$B:$B,'nguyen vat lieu kho'!AB$3)</f>
        <v>0</v>
      </c>
      <c r="AC243" s="186">
        <f>SUMIFS(BKE!$F:$F,BKE!$C:$C,'nguyen vat lieu kho'!$A:$A,BKE!$B:$B,'nguyen vat lieu kho'!AC$3)</f>
        <v>0</v>
      </c>
      <c r="AD243" s="186">
        <f>SUMIFS(BKE!$F:$F,BKE!$C:$C,'nguyen vat lieu kho'!$A:$A,BKE!$B:$B,'nguyen vat lieu kho'!AD$3)</f>
        <v>0</v>
      </c>
      <c r="AE243" s="186">
        <f>SUMIFS(BKE!$F:$F,BKE!$C:$C,'nguyen vat lieu kho'!$A:$A,BKE!$B:$B,'nguyen vat lieu kho'!AE$3)</f>
        <v>0</v>
      </c>
      <c r="AF243" s="186">
        <f>SUMIFS(BKE!$F:$F,BKE!$C:$C,'nguyen vat lieu kho'!$A:$A,BKE!$B:$B,'nguyen vat lieu kho'!AF$3)</f>
        <v>0</v>
      </c>
      <c r="AG243" s="186">
        <f>SUMIFS(BKE!$F:$F,BKE!$C:$C,'nguyen vat lieu kho'!$A:$A,BKE!$B:$B,'nguyen vat lieu kho'!AG$3)</f>
        <v>0</v>
      </c>
      <c r="AH243" s="186">
        <f>SUMIFS(BKE!$F:$F,BKE!$C:$C,'nguyen vat lieu kho'!$A:$A,BKE!$B:$B,'nguyen vat lieu kho'!AH$3)</f>
        <v>0</v>
      </c>
      <c r="AI243" s="186">
        <f>SUMIFS(BKE!$F:$F,BKE!$C:$C,'nguyen vat lieu kho'!$A:$A,BKE!$B:$B,'nguyen vat lieu kho'!AI$3)</f>
        <v>0</v>
      </c>
      <c r="AJ243" s="186">
        <f>SUMIFS(BKE!$F:$F,BKE!$C:$C,'nguyen vat lieu kho'!$A:$A,BKE!$B:$B,'nguyen vat lieu kho'!AJ$3)</f>
        <v>0</v>
      </c>
      <c r="AK243" s="186">
        <f>SUMIFS(BKE!$F:$F,BKE!$C:$C,'nguyen vat lieu kho'!$A:$A,BKE!$B:$B,'nguyen vat lieu kho'!AK$3)</f>
        <v>0</v>
      </c>
      <c r="AL243" s="186">
        <f>SUMIFS(BKE!$F:$F,BKE!$C:$C,'nguyen vat lieu kho'!$A:$A,BKE!$B:$B,'nguyen vat lieu kho'!AL$3)</f>
        <v>0</v>
      </c>
      <c r="AM243" s="186">
        <f>SUMIFS(BKE!$F:$F,BKE!$C:$C,'nguyen vat lieu kho'!$A:$A,BKE!$B:$B,'nguyen vat lieu kho'!AM$3)</f>
        <v>0</v>
      </c>
      <c r="AN243" s="186">
        <f>SUMIFS(BKE!$F:$F,BKE!$C:$C,'nguyen vat lieu kho'!$A:$A,BKE!$B:$B,'nguyen vat lieu kho'!AN$3)</f>
        <v>0</v>
      </c>
      <c r="AO243" s="186">
        <f>SUMIFS(BKE!$F:$F,BKE!$C:$C,'nguyen vat lieu kho'!$A:$A,BKE!$B:$B,'nguyen vat lieu kho'!AO$3)</f>
        <v>0</v>
      </c>
      <c r="AP243" s="186">
        <f>SUMIFS(BKE!$F:$F,BKE!$C:$C,'nguyen vat lieu kho'!$A:$A,BKE!$B:$B,'nguyen vat lieu kho'!AP$3)</f>
        <v>0</v>
      </c>
      <c r="AQ243" s="186">
        <f>SUMIFS(BKE!$F:$F,BKE!$C:$C,'nguyen vat lieu kho'!$A:$A,BKE!$B:$B,'nguyen vat lieu kho'!AQ$3)</f>
        <v>0</v>
      </c>
    </row>
    <row r="244" spans="1:43" s="120" customFormat="1" ht="25.5" customHeight="1">
      <c r="A244" s="6" t="s">
        <v>208</v>
      </c>
      <c r="B244" s="9" t="s">
        <v>392</v>
      </c>
      <c r="C244" s="139" t="s">
        <v>27</v>
      </c>
      <c r="D244" s="125"/>
      <c r="E244" s="130">
        <v>0</v>
      </c>
      <c r="F244" s="126">
        <f t="shared" si="29"/>
        <v>0</v>
      </c>
      <c r="G244" s="127">
        <f t="shared" si="30"/>
        <v>0</v>
      </c>
      <c r="H244" s="128">
        <f t="shared" ref="H244:H260" si="33">D244*G244</f>
        <v>0</v>
      </c>
      <c r="I244" s="129">
        <f t="shared" si="31"/>
        <v>0</v>
      </c>
      <c r="J244" s="129">
        <f t="shared" si="31"/>
        <v>0</v>
      </c>
      <c r="K244" s="130"/>
      <c r="L244" s="124">
        <f t="shared" si="32"/>
        <v>0</v>
      </c>
      <c r="M244" s="186">
        <f>SUMIFS(BKE!$F:$F,BKE!$C:$C,'nguyen vat lieu kho'!$A:$A,BKE!$B:$B,'nguyen vat lieu kho'!M$3)</f>
        <v>0</v>
      </c>
      <c r="N244" s="186">
        <f>SUMIFS(BKE!$F:$F,BKE!$C:$C,'nguyen vat lieu kho'!$A:$A,BKE!$B:$B,'nguyen vat lieu kho'!N$3)</f>
        <v>0</v>
      </c>
      <c r="O244" s="186">
        <f>SUMIFS(BKE!$F:$F,BKE!$C:$C,'nguyen vat lieu kho'!$A:$A,BKE!$B:$B,'nguyen vat lieu kho'!O$3)</f>
        <v>0</v>
      </c>
      <c r="P244" s="186">
        <f>SUMIFS(BKE!$F:$F,BKE!$C:$C,'nguyen vat lieu kho'!$A:$A,BKE!$B:$B,'nguyen vat lieu kho'!P$3)</f>
        <v>0</v>
      </c>
      <c r="Q244" s="186">
        <f>SUMIFS(BKE!$F:$F,BKE!$C:$C,'nguyen vat lieu kho'!$A:$A,BKE!$B:$B,'nguyen vat lieu kho'!Q$3)</f>
        <v>0</v>
      </c>
      <c r="R244" s="186">
        <f>SUMIFS(BKE!$F:$F,BKE!$C:$C,'nguyen vat lieu kho'!$A:$A,BKE!$B:$B,'nguyen vat lieu kho'!R$3)</f>
        <v>0</v>
      </c>
      <c r="S244" s="186">
        <f>SUMIFS(BKE!$F:$F,BKE!$C:$C,'nguyen vat lieu kho'!$A:$A,BKE!$B:$B,'nguyen vat lieu kho'!S$3)</f>
        <v>0</v>
      </c>
      <c r="T244" s="186">
        <f>SUMIFS(BKE!$F:$F,BKE!$C:$C,'nguyen vat lieu kho'!$A:$A,BKE!$B:$B,'nguyen vat lieu kho'!T$3)</f>
        <v>0</v>
      </c>
      <c r="U244" s="186">
        <f>SUMIFS(BKE!$F:$F,BKE!$C:$C,'nguyen vat lieu kho'!$A:$A,BKE!$B:$B,'nguyen vat lieu kho'!U$3)</f>
        <v>0</v>
      </c>
      <c r="V244" s="186">
        <f>SUMIFS(BKE!$F:$F,BKE!$C:$C,'nguyen vat lieu kho'!$A:$A,BKE!$B:$B,'nguyen vat lieu kho'!V$3)</f>
        <v>0</v>
      </c>
      <c r="W244" s="186">
        <f>SUMIFS(BKE!$F:$F,BKE!$C:$C,'nguyen vat lieu kho'!$A:$A,BKE!$B:$B,'nguyen vat lieu kho'!W$3)</f>
        <v>0</v>
      </c>
      <c r="X244" s="186">
        <f>SUMIFS(BKE!$F:$F,BKE!$C:$C,'nguyen vat lieu kho'!$A:$A,BKE!$B:$B,'nguyen vat lieu kho'!X$3)</f>
        <v>0</v>
      </c>
      <c r="Y244" s="186">
        <f>SUMIFS(BKE!$F:$F,BKE!$C:$C,'nguyen vat lieu kho'!$A:$A,BKE!$B:$B,'nguyen vat lieu kho'!Y$3)</f>
        <v>0</v>
      </c>
      <c r="Z244" s="186">
        <f>SUMIFS(BKE!$F:$F,BKE!$C:$C,'nguyen vat lieu kho'!$A:$A,BKE!$B:$B,'nguyen vat lieu kho'!Z$3)</f>
        <v>0</v>
      </c>
      <c r="AA244" s="186">
        <f>SUMIFS(BKE!$F:$F,BKE!$C:$C,'nguyen vat lieu kho'!$A:$A,BKE!$B:$B,'nguyen vat lieu kho'!AA$3)</f>
        <v>0</v>
      </c>
      <c r="AB244" s="186">
        <f>SUMIFS(BKE!$F:$F,BKE!$C:$C,'nguyen vat lieu kho'!$A:$A,BKE!$B:$B,'nguyen vat lieu kho'!AB$3)</f>
        <v>0</v>
      </c>
      <c r="AC244" s="186">
        <f>SUMIFS(BKE!$F:$F,BKE!$C:$C,'nguyen vat lieu kho'!$A:$A,BKE!$B:$B,'nguyen vat lieu kho'!AC$3)</f>
        <v>0</v>
      </c>
      <c r="AD244" s="186">
        <f>SUMIFS(BKE!$F:$F,BKE!$C:$C,'nguyen vat lieu kho'!$A:$A,BKE!$B:$B,'nguyen vat lieu kho'!AD$3)</f>
        <v>0</v>
      </c>
      <c r="AE244" s="186">
        <f>SUMIFS(BKE!$F:$F,BKE!$C:$C,'nguyen vat lieu kho'!$A:$A,BKE!$B:$B,'nguyen vat lieu kho'!AE$3)</f>
        <v>0</v>
      </c>
      <c r="AF244" s="186">
        <f>SUMIFS(BKE!$F:$F,BKE!$C:$C,'nguyen vat lieu kho'!$A:$A,BKE!$B:$B,'nguyen vat lieu kho'!AF$3)</f>
        <v>0</v>
      </c>
      <c r="AG244" s="186">
        <f>SUMIFS(BKE!$F:$F,BKE!$C:$C,'nguyen vat lieu kho'!$A:$A,BKE!$B:$B,'nguyen vat lieu kho'!AG$3)</f>
        <v>0</v>
      </c>
      <c r="AH244" s="186">
        <f>SUMIFS(BKE!$F:$F,BKE!$C:$C,'nguyen vat lieu kho'!$A:$A,BKE!$B:$B,'nguyen vat lieu kho'!AH$3)</f>
        <v>0</v>
      </c>
      <c r="AI244" s="186">
        <f>SUMIFS(BKE!$F:$F,BKE!$C:$C,'nguyen vat lieu kho'!$A:$A,BKE!$B:$B,'nguyen vat lieu kho'!AI$3)</f>
        <v>0</v>
      </c>
      <c r="AJ244" s="186">
        <f>SUMIFS(BKE!$F:$F,BKE!$C:$C,'nguyen vat lieu kho'!$A:$A,BKE!$B:$B,'nguyen vat lieu kho'!AJ$3)</f>
        <v>0</v>
      </c>
      <c r="AK244" s="186">
        <f>SUMIFS(BKE!$F:$F,BKE!$C:$C,'nguyen vat lieu kho'!$A:$A,BKE!$B:$B,'nguyen vat lieu kho'!AK$3)</f>
        <v>0</v>
      </c>
      <c r="AL244" s="186">
        <f>SUMIFS(BKE!$F:$F,BKE!$C:$C,'nguyen vat lieu kho'!$A:$A,BKE!$B:$B,'nguyen vat lieu kho'!AL$3)</f>
        <v>0</v>
      </c>
      <c r="AM244" s="186">
        <f>SUMIFS(BKE!$F:$F,BKE!$C:$C,'nguyen vat lieu kho'!$A:$A,BKE!$B:$B,'nguyen vat lieu kho'!AM$3)</f>
        <v>0</v>
      </c>
      <c r="AN244" s="186">
        <f>SUMIFS(BKE!$F:$F,BKE!$C:$C,'nguyen vat lieu kho'!$A:$A,BKE!$B:$B,'nguyen vat lieu kho'!AN$3)</f>
        <v>0</v>
      </c>
      <c r="AO244" s="186">
        <f>SUMIFS(BKE!$F:$F,BKE!$C:$C,'nguyen vat lieu kho'!$A:$A,BKE!$B:$B,'nguyen vat lieu kho'!AO$3)</f>
        <v>0</v>
      </c>
      <c r="AP244" s="186">
        <f>SUMIFS(BKE!$F:$F,BKE!$C:$C,'nguyen vat lieu kho'!$A:$A,BKE!$B:$B,'nguyen vat lieu kho'!AP$3)</f>
        <v>0</v>
      </c>
      <c r="AQ244" s="186">
        <f>SUMIFS(BKE!$F:$F,BKE!$C:$C,'nguyen vat lieu kho'!$A:$A,BKE!$B:$B,'nguyen vat lieu kho'!AQ$3)</f>
        <v>0</v>
      </c>
    </row>
    <row r="245" spans="1:43" s="120" customFormat="1" ht="25.5" customHeight="1">
      <c r="A245" s="6" t="s">
        <v>210</v>
      </c>
      <c r="B245" s="10" t="s">
        <v>323</v>
      </c>
      <c r="C245" s="139" t="s">
        <v>27</v>
      </c>
      <c r="D245" s="125">
        <f>VLOOKUP(A245,BKE!C668:H1059,5,0)</f>
        <v>700</v>
      </c>
      <c r="E245" s="130">
        <v>740</v>
      </c>
      <c r="F245" s="126">
        <f t="shared" si="29"/>
        <v>518000</v>
      </c>
      <c r="G245" s="127">
        <f t="shared" si="30"/>
        <v>600</v>
      </c>
      <c r="H245" s="128">
        <f t="shared" si="33"/>
        <v>420000</v>
      </c>
      <c r="I245" s="129">
        <f t="shared" si="31"/>
        <v>340</v>
      </c>
      <c r="J245" s="129">
        <f t="shared" si="31"/>
        <v>238000</v>
      </c>
      <c r="K245" s="130">
        <v>1000</v>
      </c>
      <c r="L245" s="124">
        <f t="shared" si="32"/>
        <v>700000</v>
      </c>
      <c r="M245" s="186">
        <f>SUMIFS(BKE!$F:$F,BKE!$C:$C,'nguyen vat lieu kho'!$A:$A,BKE!$B:$B,'nguyen vat lieu kho'!M$3)</f>
        <v>0</v>
      </c>
      <c r="N245" s="186">
        <f>SUMIFS(BKE!$F:$F,BKE!$C:$C,'nguyen vat lieu kho'!$A:$A,BKE!$B:$B,'nguyen vat lieu kho'!N$3)</f>
        <v>0</v>
      </c>
      <c r="O245" s="186">
        <f>SUMIFS(BKE!$F:$F,BKE!$C:$C,'nguyen vat lieu kho'!$A:$A,BKE!$B:$B,'nguyen vat lieu kho'!O$3)</f>
        <v>0</v>
      </c>
      <c r="P245" s="186">
        <f>SUMIFS(BKE!$F:$F,BKE!$C:$C,'nguyen vat lieu kho'!$A:$A,BKE!$B:$B,'nguyen vat lieu kho'!P$3)</f>
        <v>0</v>
      </c>
      <c r="Q245" s="186">
        <f>SUMIFS(BKE!$F:$F,BKE!$C:$C,'nguyen vat lieu kho'!$A:$A,BKE!$B:$B,'nguyen vat lieu kho'!Q$3)</f>
        <v>0</v>
      </c>
      <c r="R245" s="186">
        <f>SUMIFS(BKE!$F:$F,BKE!$C:$C,'nguyen vat lieu kho'!$A:$A,BKE!$B:$B,'nguyen vat lieu kho'!R$3)</f>
        <v>0</v>
      </c>
      <c r="S245" s="186">
        <f>SUMIFS(BKE!$F:$F,BKE!$C:$C,'nguyen vat lieu kho'!$A:$A,BKE!$B:$B,'nguyen vat lieu kho'!S$3)</f>
        <v>0</v>
      </c>
      <c r="T245" s="186">
        <f>SUMIFS(BKE!$F:$F,BKE!$C:$C,'nguyen vat lieu kho'!$A:$A,BKE!$B:$B,'nguyen vat lieu kho'!T$3)</f>
        <v>400</v>
      </c>
      <c r="U245" s="186">
        <f>SUMIFS(BKE!$F:$F,BKE!$C:$C,'nguyen vat lieu kho'!$A:$A,BKE!$B:$B,'nguyen vat lieu kho'!U$3)</f>
        <v>0</v>
      </c>
      <c r="V245" s="186">
        <f>SUMIFS(BKE!$F:$F,BKE!$C:$C,'nguyen vat lieu kho'!$A:$A,BKE!$B:$B,'nguyen vat lieu kho'!V$3)</f>
        <v>0</v>
      </c>
      <c r="W245" s="186">
        <f>SUMIFS(BKE!$F:$F,BKE!$C:$C,'nguyen vat lieu kho'!$A:$A,BKE!$B:$B,'nguyen vat lieu kho'!W$3)</f>
        <v>0</v>
      </c>
      <c r="X245" s="186">
        <f>SUMIFS(BKE!$F:$F,BKE!$C:$C,'nguyen vat lieu kho'!$A:$A,BKE!$B:$B,'nguyen vat lieu kho'!X$3)</f>
        <v>0</v>
      </c>
      <c r="Y245" s="186">
        <f>SUMIFS(BKE!$F:$F,BKE!$C:$C,'nguyen vat lieu kho'!$A:$A,BKE!$B:$B,'nguyen vat lieu kho'!Y$3)</f>
        <v>0</v>
      </c>
      <c r="Z245" s="186">
        <f>SUMIFS(BKE!$F:$F,BKE!$C:$C,'nguyen vat lieu kho'!$A:$A,BKE!$B:$B,'nguyen vat lieu kho'!Z$3)</f>
        <v>0</v>
      </c>
      <c r="AA245" s="186">
        <f>SUMIFS(BKE!$F:$F,BKE!$C:$C,'nguyen vat lieu kho'!$A:$A,BKE!$B:$B,'nguyen vat lieu kho'!AA$3)</f>
        <v>200</v>
      </c>
      <c r="AB245" s="186">
        <f>SUMIFS(BKE!$F:$F,BKE!$C:$C,'nguyen vat lieu kho'!$A:$A,BKE!$B:$B,'nguyen vat lieu kho'!AB$3)</f>
        <v>0</v>
      </c>
      <c r="AC245" s="186">
        <f>SUMIFS(BKE!$F:$F,BKE!$C:$C,'nguyen vat lieu kho'!$A:$A,BKE!$B:$B,'nguyen vat lieu kho'!AC$3)</f>
        <v>0</v>
      </c>
      <c r="AD245" s="186">
        <f>SUMIFS(BKE!$F:$F,BKE!$C:$C,'nguyen vat lieu kho'!$A:$A,BKE!$B:$B,'nguyen vat lieu kho'!AD$3)</f>
        <v>0</v>
      </c>
      <c r="AE245" s="186">
        <f>SUMIFS(BKE!$F:$F,BKE!$C:$C,'nguyen vat lieu kho'!$A:$A,BKE!$B:$B,'nguyen vat lieu kho'!AE$3)</f>
        <v>0</v>
      </c>
      <c r="AF245" s="186">
        <f>SUMIFS(BKE!$F:$F,BKE!$C:$C,'nguyen vat lieu kho'!$A:$A,BKE!$B:$B,'nguyen vat lieu kho'!AF$3)</f>
        <v>0</v>
      </c>
      <c r="AG245" s="186">
        <f>SUMIFS(BKE!$F:$F,BKE!$C:$C,'nguyen vat lieu kho'!$A:$A,BKE!$B:$B,'nguyen vat lieu kho'!AG$3)</f>
        <v>0</v>
      </c>
      <c r="AH245" s="186">
        <f>SUMIFS(BKE!$F:$F,BKE!$C:$C,'nguyen vat lieu kho'!$A:$A,BKE!$B:$B,'nguyen vat lieu kho'!AH$3)</f>
        <v>0</v>
      </c>
      <c r="AI245" s="186">
        <f>SUMIFS(BKE!$F:$F,BKE!$C:$C,'nguyen vat lieu kho'!$A:$A,BKE!$B:$B,'nguyen vat lieu kho'!AI$3)</f>
        <v>0</v>
      </c>
      <c r="AJ245" s="186">
        <f>SUMIFS(BKE!$F:$F,BKE!$C:$C,'nguyen vat lieu kho'!$A:$A,BKE!$B:$B,'nguyen vat lieu kho'!AJ$3)</f>
        <v>0</v>
      </c>
      <c r="AK245" s="186">
        <f>SUMIFS(BKE!$F:$F,BKE!$C:$C,'nguyen vat lieu kho'!$A:$A,BKE!$B:$B,'nguyen vat lieu kho'!AK$3)</f>
        <v>0</v>
      </c>
      <c r="AL245" s="186">
        <f>SUMIFS(BKE!$F:$F,BKE!$C:$C,'nguyen vat lieu kho'!$A:$A,BKE!$B:$B,'nguyen vat lieu kho'!AL$3)</f>
        <v>0</v>
      </c>
      <c r="AM245" s="186">
        <f>SUMIFS(BKE!$F:$F,BKE!$C:$C,'nguyen vat lieu kho'!$A:$A,BKE!$B:$B,'nguyen vat lieu kho'!AM$3)</f>
        <v>0</v>
      </c>
      <c r="AN245" s="186">
        <f>SUMIFS(BKE!$F:$F,BKE!$C:$C,'nguyen vat lieu kho'!$A:$A,BKE!$B:$B,'nguyen vat lieu kho'!AN$3)</f>
        <v>0</v>
      </c>
      <c r="AO245" s="186">
        <f>SUMIFS(BKE!$F:$F,BKE!$C:$C,'nguyen vat lieu kho'!$A:$A,BKE!$B:$B,'nguyen vat lieu kho'!AO$3)</f>
        <v>0</v>
      </c>
      <c r="AP245" s="186">
        <f>SUMIFS(BKE!$F:$F,BKE!$C:$C,'nguyen vat lieu kho'!$A:$A,BKE!$B:$B,'nguyen vat lieu kho'!AP$3)</f>
        <v>0</v>
      </c>
      <c r="AQ245" s="186">
        <f>SUMIFS(BKE!$F:$F,BKE!$C:$C,'nguyen vat lieu kho'!$A:$A,BKE!$B:$B,'nguyen vat lieu kho'!AQ$3)</f>
        <v>0</v>
      </c>
    </row>
    <row r="246" spans="1:43" s="120" customFormat="1" ht="25.5" customHeight="1">
      <c r="A246" s="6" t="s">
        <v>325</v>
      </c>
      <c r="B246" s="10" t="s">
        <v>652</v>
      </c>
      <c r="C246" s="139" t="s">
        <v>27</v>
      </c>
      <c r="D246" s="125">
        <v>798.85</v>
      </c>
      <c r="E246" s="130">
        <v>200</v>
      </c>
      <c r="F246" s="126">
        <f t="shared" si="29"/>
        <v>159770</v>
      </c>
      <c r="G246" s="127">
        <f t="shared" si="30"/>
        <v>0</v>
      </c>
      <c r="H246" s="128">
        <f t="shared" si="33"/>
        <v>0</v>
      </c>
      <c r="I246" s="253">
        <f t="shared" si="31"/>
        <v>0</v>
      </c>
      <c r="J246" s="129">
        <f t="shared" si="31"/>
        <v>0</v>
      </c>
      <c r="K246" s="130">
        <v>200</v>
      </c>
      <c r="L246" s="124">
        <f t="shared" si="32"/>
        <v>159770</v>
      </c>
      <c r="M246" s="186">
        <f>SUMIFS(BKE!$F:$F,BKE!$C:$C,'nguyen vat lieu kho'!$A:$A,BKE!$B:$B,'nguyen vat lieu kho'!M$3)</f>
        <v>0</v>
      </c>
      <c r="N246" s="186">
        <f>SUMIFS(BKE!$F:$F,BKE!$C:$C,'nguyen vat lieu kho'!$A:$A,BKE!$B:$B,'nguyen vat lieu kho'!N$3)</f>
        <v>0</v>
      </c>
      <c r="O246" s="186">
        <f>SUMIFS(BKE!$F:$F,BKE!$C:$C,'nguyen vat lieu kho'!$A:$A,BKE!$B:$B,'nguyen vat lieu kho'!O$3)</f>
        <v>0</v>
      </c>
      <c r="P246" s="186">
        <f>SUMIFS(BKE!$F:$F,BKE!$C:$C,'nguyen vat lieu kho'!$A:$A,BKE!$B:$B,'nguyen vat lieu kho'!P$3)</f>
        <v>0</v>
      </c>
      <c r="Q246" s="186">
        <f>SUMIFS(BKE!$F:$F,BKE!$C:$C,'nguyen vat lieu kho'!$A:$A,BKE!$B:$B,'nguyen vat lieu kho'!Q$3)</f>
        <v>0</v>
      </c>
      <c r="R246" s="186">
        <f>SUMIFS(BKE!$F:$F,BKE!$C:$C,'nguyen vat lieu kho'!$A:$A,BKE!$B:$B,'nguyen vat lieu kho'!R$3)</f>
        <v>0</v>
      </c>
      <c r="S246" s="186">
        <f>SUMIFS(BKE!$F:$F,BKE!$C:$C,'nguyen vat lieu kho'!$A:$A,BKE!$B:$B,'nguyen vat lieu kho'!S$3)</f>
        <v>0</v>
      </c>
      <c r="T246" s="186">
        <f>SUMIFS(BKE!$F:$F,BKE!$C:$C,'nguyen vat lieu kho'!$A:$A,BKE!$B:$B,'nguyen vat lieu kho'!T$3)</f>
        <v>0</v>
      </c>
      <c r="U246" s="186">
        <f>SUMIFS(BKE!$F:$F,BKE!$C:$C,'nguyen vat lieu kho'!$A:$A,BKE!$B:$B,'nguyen vat lieu kho'!U$3)</f>
        <v>0</v>
      </c>
      <c r="V246" s="186">
        <f>SUMIFS(BKE!$F:$F,BKE!$C:$C,'nguyen vat lieu kho'!$A:$A,BKE!$B:$B,'nguyen vat lieu kho'!V$3)</f>
        <v>0</v>
      </c>
      <c r="W246" s="186">
        <f>SUMIFS(BKE!$F:$F,BKE!$C:$C,'nguyen vat lieu kho'!$A:$A,BKE!$B:$B,'nguyen vat lieu kho'!W$3)</f>
        <v>0</v>
      </c>
      <c r="X246" s="186">
        <f>SUMIFS(BKE!$F:$F,BKE!$C:$C,'nguyen vat lieu kho'!$A:$A,BKE!$B:$B,'nguyen vat lieu kho'!X$3)</f>
        <v>0</v>
      </c>
      <c r="Y246" s="186">
        <f>SUMIFS(BKE!$F:$F,BKE!$C:$C,'nguyen vat lieu kho'!$A:$A,BKE!$B:$B,'nguyen vat lieu kho'!Y$3)</f>
        <v>0</v>
      </c>
      <c r="Z246" s="186">
        <f>SUMIFS(BKE!$F:$F,BKE!$C:$C,'nguyen vat lieu kho'!$A:$A,BKE!$B:$B,'nguyen vat lieu kho'!Z$3)</f>
        <v>0</v>
      </c>
      <c r="AA246" s="186">
        <f>SUMIFS(BKE!$F:$F,BKE!$C:$C,'nguyen vat lieu kho'!$A:$A,BKE!$B:$B,'nguyen vat lieu kho'!AA$3)</f>
        <v>0</v>
      </c>
      <c r="AB246" s="186">
        <f>SUMIFS(BKE!$F:$F,BKE!$C:$C,'nguyen vat lieu kho'!$A:$A,BKE!$B:$B,'nguyen vat lieu kho'!AB$3)</f>
        <v>0</v>
      </c>
      <c r="AC246" s="186">
        <f>SUMIFS(BKE!$F:$F,BKE!$C:$C,'nguyen vat lieu kho'!$A:$A,BKE!$B:$B,'nguyen vat lieu kho'!AC$3)</f>
        <v>0</v>
      </c>
      <c r="AD246" s="186">
        <f>SUMIFS(BKE!$F:$F,BKE!$C:$C,'nguyen vat lieu kho'!$A:$A,BKE!$B:$B,'nguyen vat lieu kho'!AD$3)</f>
        <v>0</v>
      </c>
      <c r="AE246" s="186">
        <f>SUMIFS(BKE!$F:$F,BKE!$C:$C,'nguyen vat lieu kho'!$A:$A,BKE!$B:$B,'nguyen vat lieu kho'!AE$3)</f>
        <v>0</v>
      </c>
      <c r="AF246" s="186">
        <f>SUMIFS(BKE!$F:$F,BKE!$C:$C,'nguyen vat lieu kho'!$A:$A,BKE!$B:$B,'nguyen vat lieu kho'!AF$3)</f>
        <v>0</v>
      </c>
      <c r="AG246" s="186">
        <f>SUMIFS(BKE!$F:$F,BKE!$C:$C,'nguyen vat lieu kho'!$A:$A,BKE!$B:$B,'nguyen vat lieu kho'!AG$3)</f>
        <v>0</v>
      </c>
      <c r="AH246" s="186">
        <f>SUMIFS(BKE!$F:$F,BKE!$C:$C,'nguyen vat lieu kho'!$A:$A,BKE!$B:$B,'nguyen vat lieu kho'!AH$3)</f>
        <v>0</v>
      </c>
      <c r="AI246" s="186">
        <f>SUMIFS(BKE!$F:$F,BKE!$C:$C,'nguyen vat lieu kho'!$A:$A,BKE!$B:$B,'nguyen vat lieu kho'!AI$3)</f>
        <v>0</v>
      </c>
      <c r="AJ246" s="186">
        <f>SUMIFS(BKE!$F:$F,BKE!$C:$C,'nguyen vat lieu kho'!$A:$A,BKE!$B:$B,'nguyen vat lieu kho'!AJ$3)</f>
        <v>0</v>
      </c>
      <c r="AK246" s="186">
        <f>SUMIFS(BKE!$F:$F,BKE!$C:$C,'nguyen vat lieu kho'!$A:$A,BKE!$B:$B,'nguyen vat lieu kho'!AK$3)</f>
        <v>0</v>
      </c>
      <c r="AL246" s="186">
        <f>SUMIFS(BKE!$F:$F,BKE!$C:$C,'nguyen vat lieu kho'!$A:$A,BKE!$B:$B,'nguyen vat lieu kho'!AL$3)</f>
        <v>0</v>
      </c>
      <c r="AM246" s="186">
        <f>SUMIFS(BKE!$F:$F,BKE!$C:$C,'nguyen vat lieu kho'!$A:$A,BKE!$B:$B,'nguyen vat lieu kho'!AM$3)</f>
        <v>0</v>
      </c>
      <c r="AN246" s="186">
        <f>SUMIFS(BKE!$F:$F,BKE!$C:$C,'nguyen vat lieu kho'!$A:$A,BKE!$B:$B,'nguyen vat lieu kho'!AN$3)</f>
        <v>0</v>
      </c>
      <c r="AO246" s="186">
        <f>SUMIFS(BKE!$F:$F,BKE!$C:$C,'nguyen vat lieu kho'!$A:$A,BKE!$B:$B,'nguyen vat lieu kho'!AO$3)</f>
        <v>0</v>
      </c>
      <c r="AP246" s="186">
        <f>SUMIFS(BKE!$F:$F,BKE!$C:$C,'nguyen vat lieu kho'!$A:$A,BKE!$B:$B,'nguyen vat lieu kho'!AP$3)</f>
        <v>0</v>
      </c>
      <c r="AQ246" s="186">
        <f>SUMIFS(BKE!$F:$F,BKE!$C:$C,'nguyen vat lieu kho'!$A:$A,BKE!$B:$B,'nguyen vat lieu kho'!AQ$3)</f>
        <v>0</v>
      </c>
    </row>
    <row r="247" spans="1:43" s="120" customFormat="1" ht="25.5" customHeight="1">
      <c r="A247" s="6" t="s">
        <v>211</v>
      </c>
      <c r="B247" s="10" t="s">
        <v>640</v>
      </c>
      <c r="C247" s="139" t="s">
        <v>27</v>
      </c>
      <c r="D247" s="125">
        <v>780.78</v>
      </c>
      <c r="E247" s="130">
        <v>250</v>
      </c>
      <c r="F247" s="126">
        <f t="shared" si="29"/>
        <v>195195</v>
      </c>
      <c r="G247" s="127">
        <f t="shared" si="30"/>
        <v>0</v>
      </c>
      <c r="H247" s="128">
        <f t="shared" si="33"/>
        <v>0</v>
      </c>
      <c r="I247" s="253">
        <f t="shared" si="31"/>
        <v>-50</v>
      </c>
      <c r="J247" s="129">
        <f t="shared" si="31"/>
        <v>-39039</v>
      </c>
      <c r="K247" s="130">
        <v>300</v>
      </c>
      <c r="L247" s="124">
        <f t="shared" si="32"/>
        <v>234234</v>
      </c>
      <c r="M247" s="186">
        <f>SUMIFS(BKE!$F:$F,BKE!$C:$C,'nguyen vat lieu kho'!$A:$A,BKE!$B:$B,'nguyen vat lieu kho'!M$3)</f>
        <v>0</v>
      </c>
      <c r="N247" s="186">
        <f>SUMIFS(BKE!$F:$F,BKE!$C:$C,'nguyen vat lieu kho'!$A:$A,BKE!$B:$B,'nguyen vat lieu kho'!N$3)</f>
        <v>0</v>
      </c>
      <c r="O247" s="186">
        <f>SUMIFS(BKE!$F:$F,BKE!$C:$C,'nguyen vat lieu kho'!$A:$A,BKE!$B:$B,'nguyen vat lieu kho'!O$3)</f>
        <v>0</v>
      </c>
      <c r="P247" s="186">
        <f>SUMIFS(BKE!$F:$F,BKE!$C:$C,'nguyen vat lieu kho'!$A:$A,BKE!$B:$B,'nguyen vat lieu kho'!P$3)</f>
        <v>0</v>
      </c>
      <c r="Q247" s="186">
        <f>SUMIFS(BKE!$F:$F,BKE!$C:$C,'nguyen vat lieu kho'!$A:$A,BKE!$B:$B,'nguyen vat lieu kho'!Q$3)</f>
        <v>0</v>
      </c>
      <c r="R247" s="186">
        <f>SUMIFS(BKE!$F:$F,BKE!$C:$C,'nguyen vat lieu kho'!$A:$A,BKE!$B:$B,'nguyen vat lieu kho'!R$3)</f>
        <v>0</v>
      </c>
      <c r="S247" s="186">
        <f>SUMIFS(BKE!$F:$F,BKE!$C:$C,'nguyen vat lieu kho'!$A:$A,BKE!$B:$B,'nguyen vat lieu kho'!S$3)</f>
        <v>0</v>
      </c>
      <c r="T247" s="186">
        <f>SUMIFS(BKE!$F:$F,BKE!$C:$C,'nguyen vat lieu kho'!$A:$A,BKE!$B:$B,'nguyen vat lieu kho'!T$3)</f>
        <v>0</v>
      </c>
      <c r="U247" s="186">
        <f>SUMIFS(BKE!$F:$F,BKE!$C:$C,'nguyen vat lieu kho'!$A:$A,BKE!$B:$B,'nguyen vat lieu kho'!U$3)</f>
        <v>0</v>
      </c>
      <c r="V247" s="186">
        <f>SUMIFS(BKE!$F:$F,BKE!$C:$C,'nguyen vat lieu kho'!$A:$A,BKE!$B:$B,'nguyen vat lieu kho'!V$3)</f>
        <v>0</v>
      </c>
      <c r="W247" s="186">
        <f>SUMIFS(BKE!$F:$F,BKE!$C:$C,'nguyen vat lieu kho'!$A:$A,BKE!$B:$B,'nguyen vat lieu kho'!W$3)</f>
        <v>0</v>
      </c>
      <c r="X247" s="186">
        <f>SUMIFS(BKE!$F:$F,BKE!$C:$C,'nguyen vat lieu kho'!$A:$A,BKE!$B:$B,'nguyen vat lieu kho'!X$3)</f>
        <v>0</v>
      </c>
      <c r="Y247" s="186">
        <f>SUMIFS(BKE!$F:$F,BKE!$C:$C,'nguyen vat lieu kho'!$A:$A,BKE!$B:$B,'nguyen vat lieu kho'!Y$3)</f>
        <v>0</v>
      </c>
      <c r="Z247" s="186">
        <f>SUMIFS(BKE!$F:$F,BKE!$C:$C,'nguyen vat lieu kho'!$A:$A,BKE!$B:$B,'nguyen vat lieu kho'!Z$3)</f>
        <v>0</v>
      </c>
      <c r="AA247" s="186">
        <f>SUMIFS(BKE!$F:$F,BKE!$C:$C,'nguyen vat lieu kho'!$A:$A,BKE!$B:$B,'nguyen vat lieu kho'!AA$3)</f>
        <v>0</v>
      </c>
      <c r="AB247" s="186">
        <f>SUMIFS(BKE!$F:$F,BKE!$C:$C,'nguyen vat lieu kho'!$A:$A,BKE!$B:$B,'nguyen vat lieu kho'!AB$3)</f>
        <v>0</v>
      </c>
      <c r="AC247" s="186">
        <f>SUMIFS(BKE!$F:$F,BKE!$C:$C,'nguyen vat lieu kho'!$A:$A,BKE!$B:$B,'nguyen vat lieu kho'!AC$3)</f>
        <v>0</v>
      </c>
      <c r="AD247" s="186">
        <f>SUMIFS(BKE!$F:$F,BKE!$C:$C,'nguyen vat lieu kho'!$A:$A,BKE!$B:$B,'nguyen vat lieu kho'!AD$3)</f>
        <v>0</v>
      </c>
      <c r="AE247" s="186">
        <f>SUMIFS(BKE!$F:$F,BKE!$C:$C,'nguyen vat lieu kho'!$A:$A,BKE!$B:$B,'nguyen vat lieu kho'!AE$3)</f>
        <v>0</v>
      </c>
      <c r="AF247" s="186">
        <f>SUMIFS(BKE!$F:$F,BKE!$C:$C,'nguyen vat lieu kho'!$A:$A,BKE!$B:$B,'nguyen vat lieu kho'!AF$3)</f>
        <v>0</v>
      </c>
      <c r="AG247" s="186">
        <f>SUMIFS(BKE!$F:$F,BKE!$C:$C,'nguyen vat lieu kho'!$A:$A,BKE!$B:$B,'nguyen vat lieu kho'!AG$3)</f>
        <v>0</v>
      </c>
      <c r="AH247" s="186">
        <f>SUMIFS(BKE!$F:$F,BKE!$C:$C,'nguyen vat lieu kho'!$A:$A,BKE!$B:$B,'nguyen vat lieu kho'!AH$3)</f>
        <v>0</v>
      </c>
      <c r="AI247" s="186">
        <f>SUMIFS(BKE!$F:$F,BKE!$C:$C,'nguyen vat lieu kho'!$A:$A,BKE!$B:$B,'nguyen vat lieu kho'!AI$3)</f>
        <v>0</v>
      </c>
      <c r="AJ247" s="186">
        <f>SUMIFS(BKE!$F:$F,BKE!$C:$C,'nguyen vat lieu kho'!$A:$A,BKE!$B:$B,'nguyen vat lieu kho'!AJ$3)</f>
        <v>0</v>
      </c>
      <c r="AK247" s="186">
        <f>SUMIFS(BKE!$F:$F,BKE!$C:$C,'nguyen vat lieu kho'!$A:$A,BKE!$B:$B,'nguyen vat lieu kho'!AK$3)</f>
        <v>0</v>
      </c>
      <c r="AL247" s="186">
        <f>SUMIFS(BKE!$F:$F,BKE!$C:$C,'nguyen vat lieu kho'!$A:$A,BKE!$B:$B,'nguyen vat lieu kho'!AL$3)</f>
        <v>0</v>
      </c>
      <c r="AM247" s="186">
        <f>SUMIFS(BKE!$F:$F,BKE!$C:$C,'nguyen vat lieu kho'!$A:$A,BKE!$B:$B,'nguyen vat lieu kho'!AM$3)</f>
        <v>0</v>
      </c>
      <c r="AN247" s="186">
        <f>SUMIFS(BKE!$F:$F,BKE!$C:$C,'nguyen vat lieu kho'!$A:$A,BKE!$B:$B,'nguyen vat lieu kho'!AN$3)</f>
        <v>0</v>
      </c>
      <c r="AO247" s="186">
        <f>SUMIFS(BKE!$F:$F,BKE!$C:$C,'nguyen vat lieu kho'!$A:$A,BKE!$B:$B,'nguyen vat lieu kho'!AO$3)</f>
        <v>0</v>
      </c>
      <c r="AP247" s="186">
        <f>SUMIFS(BKE!$F:$F,BKE!$C:$C,'nguyen vat lieu kho'!$A:$A,BKE!$B:$B,'nguyen vat lieu kho'!AP$3)</f>
        <v>0</v>
      </c>
      <c r="AQ247" s="186">
        <f>SUMIFS(BKE!$F:$F,BKE!$C:$C,'nguyen vat lieu kho'!$A:$A,BKE!$B:$B,'nguyen vat lieu kho'!AQ$3)</f>
        <v>0</v>
      </c>
    </row>
    <row r="248" spans="1:43" s="120" customFormat="1" ht="25.5" customHeight="1">
      <c r="A248" s="6" t="s">
        <v>212</v>
      </c>
      <c r="B248" s="10" t="s">
        <v>727</v>
      </c>
      <c r="C248" s="139" t="s">
        <v>27</v>
      </c>
      <c r="D248" s="125">
        <v>0</v>
      </c>
      <c r="E248" s="130">
        <v>0</v>
      </c>
      <c r="F248" s="126">
        <f t="shared" si="29"/>
        <v>0</v>
      </c>
      <c r="G248" s="127">
        <f t="shared" si="30"/>
        <v>0</v>
      </c>
      <c r="H248" s="128">
        <f t="shared" si="33"/>
        <v>0</v>
      </c>
      <c r="I248" s="253">
        <f t="shared" si="31"/>
        <v>0</v>
      </c>
      <c r="J248" s="129">
        <f t="shared" si="31"/>
        <v>0</v>
      </c>
      <c r="K248" s="130"/>
      <c r="L248" s="124">
        <f t="shared" si="32"/>
        <v>0</v>
      </c>
      <c r="M248" s="186">
        <f>SUMIFS(BKE!$F:$F,BKE!$C:$C,'nguyen vat lieu kho'!$A:$A,BKE!$B:$B,'nguyen vat lieu kho'!M$3)</f>
        <v>0</v>
      </c>
      <c r="N248" s="186">
        <f>SUMIFS(BKE!$F:$F,BKE!$C:$C,'nguyen vat lieu kho'!$A:$A,BKE!$B:$B,'nguyen vat lieu kho'!N$3)</f>
        <v>0</v>
      </c>
      <c r="O248" s="186">
        <f>SUMIFS(BKE!$F:$F,BKE!$C:$C,'nguyen vat lieu kho'!$A:$A,BKE!$B:$B,'nguyen vat lieu kho'!O$3)</f>
        <v>0</v>
      </c>
      <c r="P248" s="186">
        <f>SUMIFS(BKE!$F:$F,BKE!$C:$C,'nguyen vat lieu kho'!$A:$A,BKE!$B:$B,'nguyen vat lieu kho'!P$3)</f>
        <v>0</v>
      </c>
      <c r="Q248" s="186">
        <f>SUMIFS(BKE!$F:$F,BKE!$C:$C,'nguyen vat lieu kho'!$A:$A,BKE!$B:$B,'nguyen vat lieu kho'!Q$3)</f>
        <v>0</v>
      </c>
      <c r="R248" s="186">
        <f>SUMIFS(BKE!$F:$F,BKE!$C:$C,'nguyen vat lieu kho'!$A:$A,BKE!$B:$B,'nguyen vat lieu kho'!R$3)</f>
        <v>0</v>
      </c>
      <c r="S248" s="186">
        <f>SUMIFS(BKE!$F:$F,BKE!$C:$C,'nguyen vat lieu kho'!$A:$A,BKE!$B:$B,'nguyen vat lieu kho'!S$3)</f>
        <v>0</v>
      </c>
      <c r="T248" s="186">
        <f>SUMIFS(BKE!$F:$F,BKE!$C:$C,'nguyen vat lieu kho'!$A:$A,BKE!$B:$B,'nguyen vat lieu kho'!T$3)</f>
        <v>0</v>
      </c>
      <c r="U248" s="186">
        <f>SUMIFS(BKE!$F:$F,BKE!$C:$C,'nguyen vat lieu kho'!$A:$A,BKE!$B:$B,'nguyen vat lieu kho'!U$3)</f>
        <v>0</v>
      </c>
      <c r="V248" s="186">
        <f>SUMIFS(BKE!$F:$F,BKE!$C:$C,'nguyen vat lieu kho'!$A:$A,BKE!$B:$B,'nguyen vat lieu kho'!V$3)</f>
        <v>0</v>
      </c>
      <c r="W248" s="186">
        <f>SUMIFS(BKE!$F:$F,BKE!$C:$C,'nguyen vat lieu kho'!$A:$A,BKE!$B:$B,'nguyen vat lieu kho'!W$3)</f>
        <v>0</v>
      </c>
      <c r="X248" s="186">
        <f>SUMIFS(BKE!$F:$F,BKE!$C:$C,'nguyen vat lieu kho'!$A:$A,BKE!$B:$B,'nguyen vat lieu kho'!X$3)</f>
        <v>0</v>
      </c>
      <c r="Y248" s="186">
        <f>SUMIFS(BKE!$F:$F,BKE!$C:$C,'nguyen vat lieu kho'!$A:$A,BKE!$B:$B,'nguyen vat lieu kho'!Y$3)</f>
        <v>0</v>
      </c>
      <c r="Z248" s="186">
        <f>SUMIFS(BKE!$F:$F,BKE!$C:$C,'nguyen vat lieu kho'!$A:$A,BKE!$B:$B,'nguyen vat lieu kho'!Z$3)</f>
        <v>0</v>
      </c>
      <c r="AA248" s="186">
        <f>SUMIFS(BKE!$F:$F,BKE!$C:$C,'nguyen vat lieu kho'!$A:$A,BKE!$B:$B,'nguyen vat lieu kho'!AA$3)</f>
        <v>0</v>
      </c>
      <c r="AB248" s="186">
        <f>SUMIFS(BKE!$F:$F,BKE!$C:$C,'nguyen vat lieu kho'!$A:$A,BKE!$B:$B,'nguyen vat lieu kho'!AB$3)</f>
        <v>0</v>
      </c>
      <c r="AC248" s="186">
        <f>SUMIFS(BKE!$F:$F,BKE!$C:$C,'nguyen vat lieu kho'!$A:$A,BKE!$B:$B,'nguyen vat lieu kho'!AC$3)</f>
        <v>0</v>
      </c>
      <c r="AD248" s="186">
        <f>SUMIFS(BKE!$F:$F,BKE!$C:$C,'nguyen vat lieu kho'!$A:$A,BKE!$B:$B,'nguyen vat lieu kho'!AD$3)</f>
        <v>0</v>
      </c>
      <c r="AE248" s="186">
        <f>SUMIFS(BKE!$F:$F,BKE!$C:$C,'nguyen vat lieu kho'!$A:$A,BKE!$B:$B,'nguyen vat lieu kho'!AE$3)</f>
        <v>0</v>
      </c>
      <c r="AF248" s="186">
        <f>SUMIFS(BKE!$F:$F,BKE!$C:$C,'nguyen vat lieu kho'!$A:$A,BKE!$B:$B,'nguyen vat lieu kho'!AF$3)</f>
        <v>0</v>
      </c>
      <c r="AG248" s="186">
        <f>SUMIFS(BKE!$F:$F,BKE!$C:$C,'nguyen vat lieu kho'!$A:$A,BKE!$B:$B,'nguyen vat lieu kho'!AG$3)</f>
        <v>0</v>
      </c>
      <c r="AH248" s="186">
        <f>SUMIFS(BKE!$F:$F,BKE!$C:$C,'nguyen vat lieu kho'!$A:$A,BKE!$B:$B,'nguyen vat lieu kho'!AH$3)</f>
        <v>0</v>
      </c>
      <c r="AI248" s="186">
        <f>SUMIFS(BKE!$F:$F,BKE!$C:$C,'nguyen vat lieu kho'!$A:$A,BKE!$B:$B,'nguyen vat lieu kho'!AI$3)</f>
        <v>0</v>
      </c>
      <c r="AJ248" s="186">
        <f>SUMIFS(BKE!$F:$F,BKE!$C:$C,'nguyen vat lieu kho'!$A:$A,BKE!$B:$B,'nguyen vat lieu kho'!AJ$3)</f>
        <v>0</v>
      </c>
      <c r="AK248" s="186">
        <f>SUMIFS(BKE!$F:$F,BKE!$C:$C,'nguyen vat lieu kho'!$A:$A,BKE!$B:$B,'nguyen vat lieu kho'!AK$3)</f>
        <v>0</v>
      </c>
      <c r="AL248" s="186">
        <f>SUMIFS(BKE!$F:$F,BKE!$C:$C,'nguyen vat lieu kho'!$A:$A,BKE!$B:$B,'nguyen vat lieu kho'!AL$3)</f>
        <v>0</v>
      </c>
      <c r="AM248" s="186">
        <f>SUMIFS(BKE!$F:$F,BKE!$C:$C,'nguyen vat lieu kho'!$A:$A,BKE!$B:$B,'nguyen vat lieu kho'!AM$3)</f>
        <v>0</v>
      </c>
      <c r="AN248" s="186">
        <f>SUMIFS(BKE!$F:$F,BKE!$C:$C,'nguyen vat lieu kho'!$A:$A,BKE!$B:$B,'nguyen vat lieu kho'!AN$3)</f>
        <v>0</v>
      </c>
      <c r="AO248" s="186">
        <f>SUMIFS(BKE!$F:$F,BKE!$C:$C,'nguyen vat lieu kho'!$A:$A,BKE!$B:$B,'nguyen vat lieu kho'!AO$3)</f>
        <v>0</v>
      </c>
      <c r="AP248" s="186">
        <f>SUMIFS(BKE!$F:$F,BKE!$C:$C,'nguyen vat lieu kho'!$A:$A,BKE!$B:$B,'nguyen vat lieu kho'!AP$3)</f>
        <v>0</v>
      </c>
      <c r="AQ248" s="186">
        <f>SUMIFS(BKE!$F:$F,BKE!$C:$C,'nguyen vat lieu kho'!$A:$A,BKE!$B:$B,'nguyen vat lieu kho'!AQ$3)</f>
        <v>0</v>
      </c>
    </row>
    <row r="249" spans="1:43" s="120" customFormat="1" ht="25.5" customHeight="1">
      <c r="A249" s="6" t="s">
        <v>213</v>
      </c>
      <c r="B249" s="10" t="s">
        <v>728</v>
      </c>
      <c r="C249" s="139" t="s">
        <v>27</v>
      </c>
      <c r="D249" s="125">
        <v>745.66</v>
      </c>
      <c r="E249" s="130">
        <v>200</v>
      </c>
      <c r="F249" s="126">
        <f t="shared" si="29"/>
        <v>149132</v>
      </c>
      <c r="G249" s="127">
        <f t="shared" si="30"/>
        <v>0</v>
      </c>
      <c r="H249" s="128">
        <f t="shared" si="33"/>
        <v>0</v>
      </c>
      <c r="I249" s="253">
        <f t="shared" si="31"/>
        <v>200</v>
      </c>
      <c r="J249" s="129">
        <f t="shared" si="31"/>
        <v>149132</v>
      </c>
      <c r="K249" s="130"/>
      <c r="L249" s="124">
        <f t="shared" si="32"/>
        <v>0</v>
      </c>
      <c r="M249" s="186">
        <f>SUMIFS(BKE!$F:$F,BKE!$C:$C,'nguyen vat lieu kho'!$A:$A,BKE!$B:$B,'nguyen vat lieu kho'!M$3)</f>
        <v>0</v>
      </c>
      <c r="N249" s="186">
        <f>SUMIFS(BKE!$F:$F,BKE!$C:$C,'nguyen vat lieu kho'!$A:$A,BKE!$B:$B,'nguyen vat lieu kho'!N$3)</f>
        <v>0</v>
      </c>
      <c r="O249" s="186">
        <f>SUMIFS(BKE!$F:$F,BKE!$C:$C,'nguyen vat lieu kho'!$A:$A,BKE!$B:$B,'nguyen vat lieu kho'!O$3)</f>
        <v>0</v>
      </c>
      <c r="P249" s="186">
        <f>SUMIFS(BKE!$F:$F,BKE!$C:$C,'nguyen vat lieu kho'!$A:$A,BKE!$B:$B,'nguyen vat lieu kho'!P$3)</f>
        <v>0</v>
      </c>
      <c r="Q249" s="186">
        <f>SUMIFS(BKE!$F:$F,BKE!$C:$C,'nguyen vat lieu kho'!$A:$A,BKE!$B:$B,'nguyen vat lieu kho'!Q$3)</f>
        <v>0</v>
      </c>
      <c r="R249" s="186">
        <f>SUMIFS(BKE!$F:$F,BKE!$C:$C,'nguyen vat lieu kho'!$A:$A,BKE!$B:$B,'nguyen vat lieu kho'!R$3)</f>
        <v>0</v>
      </c>
      <c r="S249" s="186">
        <f>SUMIFS(BKE!$F:$F,BKE!$C:$C,'nguyen vat lieu kho'!$A:$A,BKE!$B:$B,'nguyen vat lieu kho'!S$3)</f>
        <v>0</v>
      </c>
      <c r="T249" s="186">
        <f>SUMIFS(BKE!$F:$F,BKE!$C:$C,'nguyen vat lieu kho'!$A:$A,BKE!$B:$B,'nguyen vat lieu kho'!T$3)</f>
        <v>0</v>
      </c>
      <c r="U249" s="186">
        <f>SUMIFS(BKE!$F:$F,BKE!$C:$C,'nguyen vat lieu kho'!$A:$A,BKE!$B:$B,'nguyen vat lieu kho'!U$3)</f>
        <v>0</v>
      </c>
      <c r="V249" s="186">
        <f>SUMIFS(BKE!$F:$F,BKE!$C:$C,'nguyen vat lieu kho'!$A:$A,BKE!$B:$B,'nguyen vat lieu kho'!V$3)</f>
        <v>0</v>
      </c>
      <c r="W249" s="186">
        <f>SUMIFS(BKE!$F:$F,BKE!$C:$C,'nguyen vat lieu kho'!$A:$A,BKE!$B:$B,'nguyen vat lieu kho'!W$3)</f>
        <v>0</v>
      </c>
      <c r="X249" s="186">
        <f>SUMIFS(BKE!$F:$F,BKE!$C:$C,'nguyen vat lieu kho'!$A:$A,BKE!$B:$B,'nguyen vat lieu kho'!X$3)</f>
        <v>0</v>
      </c>
      <c r="Y249" s="186">
        <f>SUMIFS(BKE!$F:$F,BKE!$C:$C,'nguyen vat lieu kho'!$A:$A,BKE!$B:$B,'nguyen vat lieu kho'!Y$3)</f>
        <v>0</v>
      </c>
      <c r="Z249" s="186">
        <f>SUMIFS(BKE!$F:$F,BKE!$C:$C,'nguyen vat lieu kho'!$A:$A,BKE!$B:$B,'nguyen vat lieu kho'!Z$3)</f>
        <v>0</v>
      </c>
      <c r="AA249" s="186">
        <f>SUMIFS(BKE!$F:$F,BKE!$C:$C,'nguyen vat lieu kho'!$A:$A,BKE!$B:$B,'nguyen vat lieu kho'!AA$3)</f>
        <v>0</v>
      </c>
      <c r="AB249" s="186">
        <f>SUMIFS(BKE!$F:$F,BKE!$C:$C,'nguyen vat lieu kho'!$A:$A,BKE!$B:$B,'nguyen vat lieu kho'!AB$3)</f>
        <v>0</v>
      </c>
      <c r="AC249" s="186">
        <f>SUMIFS(BKE!$F:$F,BKE!$C:$C,'nguyen vat lieu kho'!$A:$A,BKE!$B:$B,'nguyen vat lieu kho'!AC$3)</f>
        <v>0</v>
      </c>
      <c r="AD249" s="186">
        <f>SUMIFS(BKE!$F:$F,BKE!$C:$C,'nguyen vat lieu kho'!$A:$A,BKE!$B:$B,'nguyen vat lieu kho'!AD$3)</f>
        <v>0</v>
      </c>
      <c r="AE249" s="186">
        <f>SUMIFS(BKE!$F:$F,BKE!$C:$C,'nguyen vat lieu kho'!$A:$A,BKE!$B:$B,'nguyen vat lieu kho'!AE$3)</f>
        <v>0</v>
      </c>
      <c r="AF249" s="186">
        <f>SUMIFS(BKE!$F:$F,BKE!$C:$C,'nguyen vat lieu kho'!$A:$A,BKE!$B:$B,'nguyen vat lieu kho'!AF$3)</f>
        <v>0</v>
      </c>
      <c r="AG249" s="186">
        <f>SUMIFS(BKE!$F:$F,BKE!$C:$C,'nguyen vat lieu kho'!$A:$A,BKE!$B:$B,'nguyen vat lieu kho'!AG$3)</f>
        <v>0</v>
      </c>
      <c r="AH249" s="186">
        <f>SUMIFS(BKE!$F:$F,BKE!$C:$C,'nguyen vat lieu kho'!$A:$A,BKE!$B:$B,'nguyen vat lieu kho'!AH$3)</f>
        <v>0</v>
      </c>
      <c r="AI249" s="186">
        <f>SUMIFS(BKE!$F:$F,BKE!$C:$C,'nguyen vat lieu kho'!$A:$A,BKE!$B:$B,'nguyen vat lieu kho'!AI$3)</f>
        <v>0</v>
      </c>
      <c r="AJ249" s="186">
        <f>SUMIFS(BKE!$F:$F,BKE!$C:$C,'nguyen vat lieu kho'!$A:$A,BKE!$B:$B,'nguyen vat lieu kho'!AJ$3)</f>
        <v>0</v>
      </c>
      <c r="AK249" s="186">
        <f>SUMIFS(BKE!$F:$F,BKE!$C:$C,'nguyen vat lieu kho'!$A:$A,BKE!$B:$B,'nguyen vat lieu kho'!AK$3)</f>
        <v>0</v>
      </c>
      <c r="AL249" s="186">
        <f>SUMIFS(BKE!$F:$F,BKE!$C:$C,'nguyen vat lieu kho'!$A:$A,BKE!$B:$B,'nguyen vat lieu kho'!AL$3)</f>
        <v>0</v>
      </c>
      <c r="AM249" s="186">
        <f>SUMIFS(BKE!$F:$F,BKE!$C:$C,'nguyen vat lieu kho'!$A:$A,BKE!$B:$B,'nguyen vat lieu kho'!AM$3)</f>
        <v>0</v>
      </c>
      <c r="AN249" s="186">
        <f>SUMIFS(BKE!$F:$F,BKE!$C:$C,'nguyen vat lieu kho'!$A:$A,BKE!$B:$B,'nguyen vat lieu kho'!AN$3)</f>
        <v>0</v>
      </c>
      <c r="AO249" s="186">
        <f>SUMIFS(BKE!$F:$F,BKE!$C:$C,'nguyen vat lieu kho'!$A:$A,BKE!$B:$B,'nguyen vat lieu kho'!AO$3)</f>
        <v>0</v>
      </c>
      <c r="AP249" s="186">
        <f>SUMIFS(BKE!$F:$F,BKE!$C:$C,'nguyen vat lieu kho'!$A:$A,BKE!$B:$B,'nguyen vat lieu kho'!AP$3)</f>
        <v>0</v>
      </c>
      <c r="AQ249" s="186">
        <f>SUMIFS(BKE!$F:$F,BKE!$C:$C,'nguyen vat lieu kho'!$A:$A,BKE!$B:$B,'nguyen vat lieu kho'!AQ$3)</f>
        <v>0</v>
      </c>
    </row>
    <row r="250" spans="1:43" s="120" customFormat="1" ht="25.5" customHeight="1">
      <c r="A250" s="6" t="s">
        <v>214</v>
      </c>
      <c r="B250" s="10" t="s">
        <v>729</v>
      </c>
      <c r="C250" s="139" t="s">
        <v>27</v>
      </c>
      <c r="D250" s="125">
        <v>782.62</v>
      </c>
      <c r="E250" s="130">
        <v>300</v>
      </c>
      <c r="F250" s="126">
        <f t="shared" si="29"/>
        <v>234786</v>
      </c>
      <c r="G250" s="127">
        <f t="shared" si="30"/>
        <v>0</v>
      </c>
      <c r="H250" s="128">
        <f t="shared" si="33"/>
        <v>0</v>
      </c>
      <c r="I250" s="253">
        <f t="shared" si="31"/>
        <v>0</v>
      </c>
      <c r="J250" s="129">
        <f t="shared" si="31"/>
        <v>0</v>
      </c>
      <c r="K250" s="130">
        <v>300</v>
      </c>
      <c r="L250" s="124">
        <f t="shared" si="32"/>
        <v>234786</v>
      </c>
      <c r="M250" s="186">
        <f>SUMIFS(BKE!$F:$F,BKE!$C:$C,'nguyen vat lieu kho'!$A:$A,BKE!$B:$B,'nguyen vat lieu kho'!M$3)</f>
        <v>0</v>
      </c>
      <c r="N250" s="186">
        <f>SUMIFS(BKE!$F:$F,BKE!$C:$C,'nguyen vat lieu kho'!$A:$A,BKE!$B:$B,'nguyen vat lieu kho'!N$3)</f>
        <v>0</v>
      </c>
      <c r="O250" s="186">
        <f>SUMIFS(BKE!$F:$F,BKE!$C:$C,'nguyen vat lieu kho'!$A:$A,BKE!$B:$B,'nguyen vat lieu kho'!O$3)</f>
        <v>0</v>
      </c>
      <c r="P250" s="186">
        <f>SUMIFS(BKE!$F:$F,BKE!$C:$C,'nguyen vat lieu kho'!$A:$A,BKE!$B:$B,'nguyen vat lieu kho'!P$3)</f>
        <v>0</v>
      </c>
      <c r="Q250" s="186">
        <f>SUMIFS(BKE!$F:$F,BKE!$C:$C,'nguyen vat lieu kho'!$A:$A,BKE!$B:$B,'nguyen vat lieu kho'!Q$3)</f>
        <v>0</v>
      </c>
      <c r="R250" s="186">
        <f>SUMIFS(BKE!$F:$F,BKE!$C:$C,'nguyen vat lieu kho'!$A:$A,BKE!$B:$B,'nguyen vat lieu kho'!R$3)</f>
        <v>0</v>
      </c>
      <c r="S250" s="186">
        <f>SUMIFS(BKE!$F:$F,BKE!$C:$C,'nguyen vat lieu kho'!$A:$A,BKE!$B:$B,'nguyen vat lieu kho'!S$3)</f>
        <v>0</v>
      </c>
      <c r="T250" s="186">
        <f>SUMIFS(BKE!$F:$F,BKE!$C:$C,'nguyen vat lieu kho'!$A:$A,BKE!$B:$B,'nguyen vat lieu kho'!T$3)</f>
        <v>0</v>
      </c>
      <c r="U250" s="186">
        <f>SUMIFS(BKE!$F:$F,BKE!$C:$C,'nguyen vat lieu kho'!$A:$A,BKE!$B:$B,'nguyen vat lieu kho'!U$3)</f>
        <v>0</v>
      </c>
      <c r="V250" s="186">
        <f>SUMIFS(BKE!$F:$F,BKE!$C:$C,'nguyen vat lieu kho'!$A:$A,BKE!$B:$B,'nguyen vat lieu kho'!V$3)</f>
        <v>0</v>
      </c>
      <c r="W250" s="186">
        <f>SUMIFS(BKE!$F:$F,BKE!$C:$C,'nguyen vat lieu kho'!$A:$A,BKE!$B:$B,'nguyen vat lieu kho'!W$3)</f>
        <v>0</v>
      </c>
      <c r="X250" s="186">
        <f>SUMIFS(BKE!$F:$F,BKE!$C:$C,'nguyen vat lieu kho'!$A:$A,BKE!$B:$B,'nguyen vat lieu kho'!X$3)</f>
        <v>0</v>
      </c>
      <c r="Y250" s="186">
        <f>SUMIFS(BKE!$F:$F,BKE!$C:$C,'nguyen vat lieu kho'!$A:$A,BKE!$B:$B,'nguyen vat lieu kho'!Y$3)</f>
        <v>0</v>
      </c>
      <c r="Z250" s="186">
        <f>SUMIFS(BKE!$F:$F,BKE!$C:$C,'nguyen vat lieu kho'!$A:$A,BKE!$B:$B,'nguyen vat lieu kho'!Z$3)</f>
        <v>0</v>
      </c>
      <c r="AA250" s="186">
        <f>SUMIFS(BKE!$F:$F,BKE!$C:$C,'nguyen vat lieu kho'!$A:$A,BKE!$B:$B,'nguyen vat lieu kho'!AA$3)</f>
        <v>0</v>
      </c>
      <c r="AB250" s="186">
        <f>SUMIFS(BKE!$F:$F,BKE!$C:$C,'nguyen vat lieu kho'!$A:$A,BKE!$B:$B,'nguyen vat lieu kho'!AB$3)</f>
        <v>0</v>
      </c>
      <c r="AC250" s="186">
        <f>SUMIFS(BKE!$F:$F,BKE!$C:$C,'nguyen vat lieu kho'!$A:$A,BKE!$B:$B,'nguyen vat lieu kho'!AC$3)</f>
        <v>0</v>
      </c>
      <c r="AD250" s="186">
        <f>SUMIFS(BKE!$F:$F,BKE!$C:$C,'nguyen vat lieu kho'!$A:$A,BKE!$B:$B,'nguyen vat lieu kho'!AD$3)</f>
        <v>0</v>
      </c>
      <c r="AE250" s="186">
        <f>SUMIFS(BKE!$F:$F,BKE!$C:$C,'nguyen vat lieu kho'!$A:$A,BKE!$B:$B,'nguyen vat lieu kho'!AE$3)</f>
        <v>0</v>
      </c>
      <c r="AF250" s="186">
        <f>SUMIFS(BKE!$F:$F,BKE!$C:$C,'nguyen vat lieu kho'!$A:$A,BKE!$B:$B,'nguyen vat lieu kho'!AF$3)</f>
        <v>0</v>
      </c>
      <c r="AG250" s="186">
        <f>SUMIFS(BKE!$F:$F,BKE!$C:$C,'nguyen vat lieu kho'!$A:$A,BKE!$B:$B,'nguyen vat lieu kho'!AG$3)</f>
        <v>0</v>
      </c>
      <c r="AH250" s="186">
        <f>SUMIFS(BKE!$F:$F,BKE!$C:$C,'nguyen vat lieu kho'!$A:$A,BKE!$B:$B,'nguyen vat lieu kho'!AH$3)</f>
        <v>0</v>
      </c>
      <c r="AI250" s="186">
        <f>SUMIFS(BKE!$F:$F,BKE!$C:$C,'nguyen vat lieu kho'!$A:$A,BKE!$B:$B,'nguyen vat lieu kho'!AI$3)</f>
        <v>0</v>
      </c>
      <c r="AJ250" s="186">
        <f>SUMIFS(BKE!$F:$F,BKE!$C:$C,'nguyen vat lieu kho'!$A:$A,BKE!$B:$B,'nguyen vat lieu kho'!AJ$3)</f>
        <v>0</v>
      </c>
      <c r="AK250" s="186">
        <f>SUMIFS(BKE!$F:$F,BKE!$C:$C,'nguyen vat lieu kho'!$A:$A,BKE!$B:$B,'nguyen vat lieu kho'!AK$3)</f>
        <v>0</v>
      </c>
      <c r="AL250" s="186">
        <f>SUMIFS(BKE!$F:$F,BKE!$C:$C,'nguyen vat lieu kho'!$A:$A,BKE!$B:$B,'nguyen vat lieu kho'!AL$3)</f>
        <v>0</v>
      </c>
      <c r="AM250" s="186">
        <f>SUMIFS(BKE!$F:$F,BKE!$C:$C,'nguyen vat lieu kho'!$A:$A,BKE!$B:$B,'nguyen vat lieu kho'!AM$3)</f>
        <v>0</v>
      </c>
      <c r="AN250" s="186">
        <f>SUMIFS(BKE!$F:$F,BKE!$C:$C,'nguyen vat lieu kho'!$A:$A,BKE!$B:$B,'nguyen vat lieu kho'!AN$3)</f>
        <v>0</v>
      </c>
      <c r="AO250" s="186">
        <f>SUMIFS(BKE!$F:$F,BKE!$C:$C,'nguyen vat lieu kho'!$A:$A,BKE!$B:$B,'nguyen vat lieu kho'!AO$3)</f>
        <v>0</v>
      </c>
      <c r="AP250" s="186">
        <f>SUMIFS(BKE!$F:$F,BKE!$C:$C,'nguyen vat lieu kho'!$A:$A,BKE!$B:$B,'nguyen vat lieu kho'!AP$3)</f>
        <v>0</v>
      </c>
      <c r="AQ250" s="186">
        <f>SUMIFS(BKE!$F:$F,BKE!$C:$C,'nguyen vat lieu kho'!$A:$A,BKE!$B:$B,'nguyen vat lieu kho'!AQ$3)</f>
        <v>0</v>
      </c>
    </row>
    <row r="251" spans="1:43" s="120" customFormat="1" ht="25.5" customHeight="1">
      <c r="A251" s="6" t="s">
        <v>215</v>
      </c>
      <c r="B251" s="10" t="s">
        <v>641</v>
      </c>
      <c r="C251" s="139" t="s">
        <v>27</v>
      </c>
      <c r="D251" s="125">
        <v>671.8</v>
      </c>
      <c r="E251" s="130">
        <v>200</v>
      </c>
      <c r="F251" s="126">
        <f t="shared" si="29"/>
        <v>134360</v>
      </c>
      <c r="G251" s="127">
        <f t="shared" si="30"/>
        <v>0</v>
      </c>
      <c r="H251" s="128">
        <f t="shared" si="33"/>
        <v>0</v>
      </c>
      <c r="I251" s="253">
        <f t="shared" si="31"/>
        <v>50</v>
      </c>
      <c r="J251" s="129">
        <f t="shared" si="31"/>
        <v>33590</v>
      </c>
      <c r="K251" s="130">
        <v>150</v>
      </c>
      <c r="L251" s="124">
        <f t="shared" si="32"/>
        <v>100770</v>
      </c>
      <c r="M251" s="186">
        <f>SUMIFS(BKE!$F:$F,BKE!$C:$C,'nguyen vat lieu kho'!$A:$A,BKE!$B:$B,'nguyen vat lieu kho'!M$3)</f>
        <v>0</v>
      </c>
      <c r="N251" s="186">
        <f>SUMIFS(BKE!$F:$F,BKE!$C:$C,'nguyen vat lieu kho'!$A:$A,BKE!$B:$B,'nguyen vat lieu kho'!N$3)</f>
        <v>0</v>
      </c>
      <c r="O251" s="186">
        <f>SUMIFS(BKE!$F:$F,BKE!$C:$C,'nguyen vat lieu kho'!$A:$A,BKE!$B:$B,'nguyen vat lieu kho'!O$3)</f>
        <v>0</v>
      </c>
      <c r="P251" s="186">
        <f>SUMIFS(BKE!$F:$F,BKE!$C:$C,'nguyen vat lieu kho'!$A:$A,BKE!$B:$B,'nguyen vat lieu kho'!P$3)</f>
        <v>0</v>
      </c>
      <c r="Q251" s="186">
        <f>SUMIFS(BKE!$F:$F,BKE!$C:$C,'nguyen vat lieu kho'!$A:$A,BKE!$B:$B,'nguyen vat lieu kho'!Q$3)</f>
        <v>0</v>
      </c>
      <c r="R251" s="186">
        <f>SUMIFS(BKE!$F:$F,BKE!$C:$C,'nguyen vat lieu kho'!$A:$A,BKE!$B:$B,'nguyen vat lieu kho'!R$3)</f>
        <v>0</v>
      </c>
      <c r="S251" s="186">
        <f>SUMIFS(BKE!$F:$F,BKE!$C:$C,'nguyen vat lieu kho'!$A:$A,BKE!$B:$B,'nguyen vat lieu kho'!S$3)</f>
        <v>0</v>
      </c>
      <c r="T251" s="186">
        <f>SUMIFS(BKE!$F:$F,BKE!$C:$C,'nguyen vat lieu kho'!$A:$A,BKE!$B:$B,'nguyen vat lieu kho'!T$3)</f>
        <v>0</v>
      </c>
      <c r="U251" s="186">
        <f>SUMIFS(BKE!$F:$F,BKE!$C:$C,'nguyen vat lieu kho'!$A:$A,BKE!$B:$B,'nguyen vat lieu kho'!U$3)</f>
        <v>0</v>
      </c>
      <c r="V251" s="186">
        <f>SUMIFS(BKE!$F:$F,BKE!$C:$C,'nguyen vat lieu kho'!$A:$A,BKE!$B:$B,'nguyen vat lieu kho'!V$3)</f>
        <v>0</v>
      </c>
      <c r="W251" s="186">
        <f>SUMIFS(BKE!$F:$F,BKE!$C:$C,'nguyen vat lieu kho'!$A:$A,BKE!$B:$B,'nguyen vat lieu kho'!W$3)</f>
        <v>0</v>
      </c>
      <c r="X251" s="186">
        <f>SUMIFS(BKE!$F:$F,BKE!$C:$C,'nguyen vat lieu kho'!$A:$A,BKE!$B:$B,'nguyen vat lieu kho'!X$3)</f>
        <v>0</v>
      </c>
      <c r="Y251" s="186">
        <f>SUMIFS(BKE!$F:$F,BKE!$C:$C,'nguyen vat lieu kho'!$A:$A,BKE!$B:$B,'nguyen vat lieu kho'!Y$3)</f>
        <v>0</v>
      </c>
      <c r="Z251" s="186">
        <f>SUMIFS(BKE!$F:$F,BKE!$C:$C,'nguyen vat lieu kho'!$A:$A,BKE!$B:$B,'nguyen vat lieu kho'!Z$3)</f>
        <v>0</v>
      </c>
      <c r="AA251" s="186">
        <f>SUMIFS(BKE!$F:$F,BKE!$C:$C,'nguyen vat lieu kho'!$A:$A,BKE!$B:$B,'nguyen vat lieu kho'!AA$3)</f>
        <v>0</v>
      </c>
      <c r="AB251" s="186">
        <f>SUMIFS(BKE!$F:$F,BKE!$C:$C,'nguyen vat lieu kho'!$A:$A,BKE!$B:$B,'nguyen vat lieu kho'!AB$3)</f>
        <v>0</v>
      </c>
      <c r="AC251" s="186">
        <f>SUMIFS(BKE!$F:$F,BKE!$C:$C,'nguyen vat lieu kho'!$A:$A,BKE!$B:$B,'nguyen vat lieu kho'!AC$3)</f>
        <v>0</v>
      </c>
      <c r="AD251" s="186">
        <f>SUMIFS(BKE!$F:$F,BKE!$C:$C,'nguyen vat lieu kho'!$A:$A,BKE!$B:$B,'nguyen vat lieu kho'!AD$3)</f>
        <v>0</v>
      </c>
      <c r="AE251" s="186">
        <f>SUMIFS(BKE!$F:$F,BKE!$C:$C,'nguyen vat lieu kho'!$A:$A,BKE!$B:$B,'nguyen vat lieu kho'!AE$3)</f>
        <v>0</v>
      </c>
      <c r="AF251" s="186">
        <f>SUMIFS(BKE!$F:$F,BKE!$C:$C,'nguyen vat lieu kho'!$A:$A,BKE!$B:$B,'nguyen vat lieu kho'!AF$3)</f>
        <v>0</v>
      </c>
      <c r="AG251" s="186">
        <f>SUMIFS(BKE!$F:$F,BKE!$C:$C,'nguyen vat lieu kho'!$A:$A,BKE!$B:$B,'nguyen vat lieu kho'!AG$3)</f>
        <v>0</v>
      </c>
      <c r="AH251" s="186">
        <f>SUMIFS(BKE!$F:$F,BKE!$C:$C,'nguyen vat lieu kho'!$A:$A,BKE!$B:$B,'nguyen vat lieu kho'!AH$3)</f>
        <v>0</v>
      </c>
      <c r="AI251" s="186">
        <f>SUMIFS(BKE!$F:$F,BKE!$C:$C,'nguyen vat lieu kho'!$A:$A,BKE!$B:$B,'nguyen vat lieu kho'!AI$3)</f>
        <v>0</v>
      </c>
      <c r="AJ251" s="186">
        <f>SUMIFS(BKE!$F:$F,BKE!$C:$C,'nguyen vat lieu kho'!$A:$A,BKE!$B:$B,'nguyen vat lieu kho'!AJ$3)</f>
        <v>0</v>
      </c>
      <c r="AK251" s="186">
        <f>SUMIFS(BKE!$F:$F,BKE!$C:$C,'nguyen vat lieu kho'!$A:$A,BKE!$B:$B,'nguyen vat lieu kho'!AK$3)</f>
        <v>0</v>
      </c>
      <c r="AL251" s="186">
        <f>SUMIFS(BKE!$F:$F,BKE!$C:$C,'nguyen vat lieu kho'!$A:$A,BKE!$B:$B,'nguyen vat lieu kho'!AL$3)</f>
        <v>0</v>
      </c>
      <c r="AM251" s="186">
        <f>SUMIFS(BKE!$F:$F,BKE!$C:$C,'nguyen vat lieu kho'!$A:$A,BKE!$B:$B,'nguyen vat lieu kho'!AM$3)</f>
        <v>0</v>
      </c>
      <c r="AN251" s="186">
        <f>SUMIFS(BKE!$F:$F,BKE!$C:$C,'nguyen vat lieu kho'!$A:$A,BKE!$B:$B,'nguyen vat lieu kho'!AN$3)</f>
        <v>0</v>
      </c>
      <c r="AO251" s="186">
        <f>SUMIFS(BKE!$F:$F,BKE!$C:$C,'nguyen vat lieu kho'!$A:$A,BKE!$B:$B,'nguyen vat lieu kho'!AO$3)</f>
        <v>0</v>
      </c>
      <c r="AP251" s="186">
        <f>SUMIFS(BKE!$F:$F,BKE!$C:$C,'nguyen vat lieu kho'!$A:$A,BKE!$B:$B,'nguyen vat lieu kho'!AP$3)</f>
        <v>0</v>
      </c>
      <c r="AQ251" s="186">
        <f>SUMIFS(BKE!$F:$F,BKE!$C:$C,'nguyen vat lieu kho'!$A:$A,BKE!$B:$B,'nguyen vat lieu kho'!AQ$3)</f>
        <v>0</v>
      </c>
    </row>
    <row r="252" spans="1:43" s="120" customFormat="1" ht="25.5" customHeight="1">
      <c r="A252" s="6" t="s">
        <v>209</v>
      </c>
      <c r="B252" s="10" t="s">
        <v>730</v>
      </c>
      <c r="C252" s="139" t="s">
        <v>27</v>
      </c>
      <c r="D252" s="125">
        <v>772</v>
      </c>
      <c r="E252" s="130">
        <v>250</v>
      </c>
      <c r="F252" s="126">
        <f t="shared" si="29"/>
        <v>193000</v>
      </c>
      <c r="G252" s="127">
        <f t="shared" si="30"/>
        <v>0</v>
      </c>
      <c r="H252" s="128">
        <f t="shared" si="33"/>
        <v>0</v>
      </c>
      <c r="I252" s="253">
        <f t="shared" si="31"/>
        <v>-50</v>
      </c>
      <c r="J252" s="129">
        <f t="shared" si="31"/>
        <v>-38600</v>
      </c>
      <c r="K252" s="130">
        <v>300</v>
      </c>
      <c r="L252" s="124">
        <f t="shared" si="32"/>
        <v>231600</v>
      </c>
      <c r="M252" s="186">
        <f>SUMIFS(BKE!$F:$F,BKE!$C:$C,'nguyen vat lieu kho'!$A:$A,BKE!$B:$B,'nguyen vat lieu kho'!M$3)</f>
        <v>0</v>
      </c>
      <c r="N252" s="186">
        <f>SUMIFS(BKE!$F:$F,BKE!$C:$C,'nguyen vat lieu kho'!$A:$A,BKE!$B:$B,'nguyen vat lieu kho'!N$3)</f>
        <v>0</v>
      </c>
      <c r="O252" s="186">
        <f>SUMIFS(BKE!$F:$F,BKE!$C:$C,'nguyen vat lieu kho'!$A:$A,BKE!$B:$B,'nguyen vat lieu kho'!O$3)</f>
        <v>0</v>
      </c>
      <c r="P252" s="186">
        <f>SUMIFS(BKE!$F:$F,BKE!$C:$C,'nguyen vat lieu kho'!$A:$A,BKE!$B:$B,'nguyen vat lieu kho'!P$3)</f>
        <v>0</v>
      </c>
      <c r="Q252" s="186">
        <f>SUMIFS(BKE!$F:$F,BKE!$C:$C,'nguyen vat lieu kho'!$A:$A,BKE!$B:$B,'nguyen vat lieu kho'!Q$3)</f>
        <v>0</v>
      </c>
      <c r="R252" s="186">
        <f>SUMIFS(BKE!$F:$F,BKE!$C:$C,'nguyen vat lieu kho'!$A:$A,BKE!$B:$B,'nguyen vat lieu kho'!R$3)</f>
        <v>0</v>
      </c>
      <c r="S252" s="186">
        <f>SUMIFS(BKE!$F:$F,BKE!$C:$C,'nguyen vat lieu kho'!$A:$A,BKE!$B:$B,'nguyen vat lieu kho'!S$3)</f>
        <v>0</v>
      </c>
      <c r="T252" s="186">
        <f>SUMIFS(BKE!$F:$F,BKE!$C:$C,'nguyen vat lieu kho'!$A:$A,BKE!$B:$B,'nguyen vat lieu kho'!T$3)</f>
        <v>0</v>
      </c>
      <c r="U252" s="186">
        <f>SUMIFS(BKE!$F:$F,BKE!$C:$C,'nguyen vat lieu kho'!$A:$A,BKE!$B:$B,'nguyen vat lieu kho'!U$3)</f>
        <v>0</v>
      </c>
      <c r="V252" s="186">
        <f>SUMIFS(BKE!$F:$F,BKE!$C:$C,'nguyen vat lieu kho'!$A:$A,BKE!$B:$B,'nguyen vat lieu kho'!V$3)</f>
        <v>0</v>
      </c>
      <c r="W252" s="186">
        <f>SUMIFS(BKE!$F:$F,BKE!$C:$C,'nguyen vat lieu kho'!$A:$A,BKE!$B:$B,'nguyen vat lieu kho'!W$3)</f>
        <v>0</v>
      </c>
      <c r="X252" s="186">
        <f>SUMIFS(BKE!$F:$F,BKE!$C:$C,'nguyen vat lieu kho'!$A:$A,BKE!$B:$B,'nguyen vat lieu kho'!X$3)</f>
        <v>0</v>
      </c>
      <c r="Y252" s="186">
        <f>SUMIFS(BKE!$F:$F,BKE!$C:$C,'nguyen vat lieu kho'!$A:$A,BKE!$B:$B,'nguyen vat lieu kho'!Y$3)</f>
        <v>0</v>
      </c>
      <c r="Z252" s="186">
        <f>SUMIFS(BKE!$F:$F,BKE!$C:$C,'nguyen vat lieu kho'!$A:$A,BKE!$B:$B,'nguyen vat lieu kho'!Z$3)</f>
        <v>0</v>
      </c>
      <c r="AA252" s="186">
        <f>SUMIFS(BKE!$F:$F,BKE!$C:$C,'nguyen vat lieu kho'!$A:$A,BKE!$B:$B,'nguyen vat lieu kho'!AA$3)</f>
        <v>0</v>
      </c>
      <c r="AB252" s="186">
        <f>SUMIFS(BKE!$F:$F,BKE!$C:$C,'nguyen vat lieu kho'!$A:$A,BKE!$B:$B,'nguyen vat lieu kho'!AB$3)</f>
        <v>0</v>
      </c>
      <c r="AC252" s="186">
        <f>SUMIFS(BKE!$F:$F,BKE!$C:$C,'nguyen vat lieu kho'!$A:$A,BKE!$B:$B,'nguyen vat lieu kho'!AC$3)</f>
        <v>0</v>
      </c>
      <c r="AD252" s="186">
        <f>SUMIFS(BKE!$F:$F,BKE!$C:$C,'nguyen vat lieu kho'!$A:$A,BKE!$B:$B,'nguyen vat lieu kho'!AD$3)</f>
        <v>0</v>
      </c>
      <c r="AE252" s="186">
        <f>SUMIFS(BKE!$F:$F,BKE!$C:$C,'nguyen vat lieu kho'!$A:$A,BKE!$B:$B,'nguyen vat lieu kho'!AE$3)</f>
        <v>0</v>
      </c>
      <c r="AF252" s="186">
        <f>SUMIFS(BKE!$F:$F,BKE!$C:$C,'nguyen vat lieu kho'!$A:$A,BKE!$B:$B,'nguyen vat lieu kho'!AF$3)</f>
        <v>0</v>
      </c>
      <c r="AG252" s="186">
        <f>SUMIFS(BKE!$F:$F,BKE!$C:$C,'nguyen vat lieu kho'!$A:$A,BKE!$B:$B,'nguyen vat lieu kho'!AG$3)</f>
        <v>0</v>
      </c>
      <c r="AH252" s="186">
        <f>SUMIFS(BKE!$F:$F,BKE!$C:$C,'nguyen vat lieu kho'!$A:$A,BKE!$B:$B,'nguyen vat lieu kho'!AH$3)</f>
        <v>0</v>
      </c>
      <c r="AI252" s="186">
        <f>SUMIFS(BKE!$F:$F,BKE!$C:$C,'nguyen vat lieu kho'!$A:$A,BKE!$B:$B,'nguyen vat lieu kho'!AI$3)</f>
        <v>0</v>
      </c>
      <c r="AJ252" s="186">
        <f>SUMIFS(BKE!$F:$F,BKE!$C:$C,'nguyen vat lieu kho'!$A:$A,BKE!$B:$B,'nguyen vat lieu kho'!AJ$3)</f>
        <v>0</v>
      </c>
      <c r="AK252" s="186">
        <f>SUMIFS(BKE!$F:$F,BKE!$C:$C,'nguyen vat lieu kho'!$A:$A,BKE!$B:$B,'nguyen vat lieu kho'!AK$3)</f>
        <v>0</v>
      </c>
      <c r="AL252" s="186">
        <f>SUMIFS(BKE!$F:$F,BKE!$C:$C,'nguyen vat lieu kho'!$A:$A,BKE!$B:$B,'nguyen vat lieu kho'!AL$3)</f>
        <v>0</v>
      </c>
      <c r="AM252" s="186">
        <f>SUMIFS(BKE!$F:$F,BKE!$C:$C,'nguyen vat lieu kho'!$A:$A,BKE!$B:$B,'nguyen vat lieu kho'!AM$3)</f>
        <v>0</v>
      </c>
      <c r="AN252" s="186">
        <f>SUMIFS(BKE!$F:$F,BKE!$C:$C,'nguyen vat lieu kho'!$A:$A,BKE!$B:$B,'nguyen vat lieu kho'!AN$3)</f>
        <v>0</v>
      </c>
      <c r="AO252" s="186">
        <f>SUMIFS(BKE!$F:$F,BKE!$C:$C,'nguyen vat lieu kho'!$A:$A,BKE!$B:$B,'nguyen vat lieu kho'!AO$3)</f>
        <v>0</v>
      </c>
      <c r="AP252" s="186">
        <f>SUMIFS(BKE!$F:$F,BKE!$C:$C,'nguyen vat lieu kho'!$A:$A,BKE!$B:$B,'nguyen vat lieu kho'!AP$3)</f>
        <v>0</v>
      </c>
      <c r="AQ252" s="186">
        <f>SUMIFS(BKE!$F:$F,BKE!$C:$C,'nguyen vat lieu kho'!$A:$A,BKE!$B:$B,'nguyen vat lieu kho'!AQ$3)</f>
        <v>0</v>
      </c>
    </row>
    <row r="253" spans="1:43" s="120" customFormat="1" ht="25.5" customHeight="1">
      <c r="A253" s="6" t="s">
        <v>324</v>
      </c>
      <c r="B253" s="10" t="s">
        <v>731</v>
      </c>
      <c r="C253" s="139" t="s">
        <v>27</v>
      </c>
      <c r="D253" s="125">
        <v>739.53</v>
      </c>
      <c r="E253" s="130">
        <v>200</v>
      </c>
      <c r="F253" s="126">
        <f t="shared" si="29"/>
        <v>147906</v>
      </c>
      <c r="G253" s="127">
        <f t="shared" si="30"/>
        <v>0</v>
      </c>
      <c r="H253" s="128">
        <f t="shared" si="33"/>
        <v>0</v>
      </c>
      <c r="I253" s="253">
        <f t="shared" si="31"/>
        <v>-300</v>
      </c>
      <c r="J253" s="129">
        <f t="shared" si="31"/>
        <v>-221859</v>
      </c>
      <c r="K253" s="130">
        <v>500</v>
      </c>
      <c r="L253" s="124">
        <f t="shared" si="32"/>
        <v>369765</v>
      </c>
      <c r="M253" s="186">
        <f>SUMIFS(BKE!$F:$F,BKE!$C:$C,'nguyen vat lieu kho'!$A:$A,BKE!$B:$B,'nguyen vat lieu kho'!M$3)</f>
        <v>0</v>
      </c>
      <c r="N253" s="186">
        <f>SUMIFS(BKE!$F:$F,BKE!$C:$C,'nguyen vat lieu kho'!$A:$A,BKE!$B:$B,'nguyen vat lieu kho'!N$3)</f>
        <v>0</v>
      </c>
      <c r="O253" s="186">
        <f>SUMIFS(BKE!$F:$F,BKE!$C:$C,'nguyen vat lieu kho'!$A:$A,BKE!$B:$B,'nguyen vat lieu kho'!O$3)</f>
        <v>0</v>
      </c>
      <c r="P253" s="186">
        <f>SUMIFS(BKE!$F:$F,BKE!$C:$C,'nguyen vat lieu kho'!$A:$A,BKE!$B:$B,'nguyen vat lieu kho'!P$3)</f>
        <v>0</v>
      </c>
      <c r="Q253" s="186">
        <f>SUMIFS(BKE!$F:$F,BKE!$C:$C,'nguyen vat lieu kho'!$A:$A,BKE!$B:$B,'nguyen vat lieu kho'!Q$3)</f>
        <v>0</v>
      </c>
      <c r="R253" s="186">
        <f>SUMIFS(BKE!$F:$F,BKE!$C:$C,'nguyen vat lieu kho'!$A:$A,BKE!$B:$B,'nguyen vat lieu kho'!R$3)</f>
        <v>0</v>
      </c>
      <c r="S253" s="186">
        <f>SUMIFS(BKE!$F:$F,BKE!$C:$C,'nguyen vat lieu kho'!$A:$A,BKE!$B:$B,'nguyen vat lieu kho'!S$3)</f>
        <v>0</v>
      </c>
      <c r="T253" s="186">
        <f>SUMIFS(BKE!$F:$F,BKE!$C:$C,'nguyen vat lieu kho'!$A:$A,BKE!$B:$B,'nguyen vat lieu kho'!T$3)</f>
        <v>0</v>
      </c>
      <c r="U253" s="186">
        <f>SUMIFS(BKE!$F:$F,BKE!$C:$C,'nguyen vat lieu kho'!$A:$A,BKE!$B:$B,'nguyen vat lieu kho'!U$3)</f>
        <v>0</v>
      </c>
      <c r="V253" s="186">
        <f>SUMIFS(BKE!$F:$F,BKE!$C:$C,'nguyen vat lieu kho'!$A:$A,BKE!$B:$B,'nguyen vat lieu kho'!V$3)</f>
        <v>0</v>
      </c>
      <c r="W253" s="186">
        <f>SUMIFS(BKE!$F:$F,BKE!$C:$C,'nguyen vat lieu kho'!$A:$A,BKE!$B:$B,'nguyen vat lieu kho'!W$3)</f>
        <v>0</v>
      </c>
      <c r="X253" s="186">
        <f>SUMIFS(BKE!$F:$F,BKE!$C:$C,'nguyen vat lieu kho'!$A:$A,BKE!$B:$B,'nguyen vat lieu kho'!X$3)</f>
        <v>0</v>
      </c>
      <c r="Y253" s="186">
        <f>SUMIFS(BKE!$F:$F,BKE!$C:$C,'nguyen vat lieu kho'!$A:$A,BKE!$B:$B,'nguyen vat lieu kho'!Y$3)</f>
        <v>0</v>
      </c>
      <c r="Z253" s="186">
        <f>SUMIFS(BKE!$F:$F,BKE!$C:$C,'nguyen vat lieu kho'!$A:$A,BKE!$B:$B,'nguyen vat lieu kho'!Z$3)</f>
        <v>0</v>
      </c>
      <c r="AA253" s="186">
        <f>SUMIFS(BKE!$F:$F,BKE!$C:$C,'nguyen vat lieu kho'!$A:$A,BKE!$B:$B,'nguyen vat lieu kho'!AA$3)</f>
        <v>0</v>
      </c>
      <c r="AB253" s="186">
        <f>SUMIFS(BKE!$F:$F,BKE!$C:$C,'nguyen vat lieu kho'!$A:$A,BKE!$B:$B,'nguyen vat lieu kho'!AB$3)</f>
        <v>0</v>
      </c>
      <c r="AC253" s="186">
        <f>SUMIFS(BKE!$F:$F,BKE!$C:$C,'nguyen vat lieu kho'!$A:$A,BKE!$B:$B,'nguyen vat lieu kho'!AC$3)</f>
        <v>0</v>
      </c>
      <c r="AD253" s="186">
        <f>SUMIFS(BKE!$F:$F,BKE!$C:$C,'nguyen vat lieu kho'!$A:$A,BKE!$B:$B,'nguyen vat lieu kho'!AD$3)</f>
        <v>0</v>
      </c>
      <c r="AE253" s="186">
        <f>SUMIFS(BKE!$F:$F,BKE!$C:$C,'nguyen vat lieu kho'!$A:$A,BKE!$B:$B,'nguyen vat lieu kho'!AE$3)</f>
        <v>0</v>
      </c>
      <c r="AF253" s="186">
        <f>SUMIFS(BKE!$F:$F,BKE!$C:$C,'nguyen vat lieu kho'!$A:$A,BKE!$B:$B,'nguyen vat lieu kho'!AF$3)</f>
        <v>0</v>
      </c>
      <c r="AG253" s="186">
        <f>SUMIFS(BKE!$F:$F,BKE!$C:$C,'nguyen vat lieu kho'!$A:$A,BKE!$B:$B,'nguyen vat lieu kho'!AG$3)</f>
        <v>0</v>
      </c>
      <c r="AH253" s="186">
        <f>SUMIFS(BKE!$F:$F,BKE!$C:$C,'nguyen vat lieu kho'!$A:$A,BKE!$B:$B,'nguyen vat lieu kho'!AH$3)</f>
        <v>0</v>
      </c>
      <c r="AI253" s="186">
        <f>SUMIFS(BKE!$F:$F,BKE!$C:$C,'nguyen vat lieu kho'!$A:$A,BKE!$B:$B,'nguyen vat lieu kho'!AI$3)</f>
        <v>0</v>
      </c>
      <c r="AJ253" s="186">
        <f>SUMIFS(BKE!$F:$F,BKE!$C:$C,'nguyen vat lieu kho'!$A:$A,BKE!$B:$B,'nguyen vat lieu kho'!AJ$3)</f>
        <v>0</v>
      </c>
      <c r="AK253" s="186">
        <f>SUMIFS(BKE!$F:$F,BKE!$C:$C,'nguyen vat lieu kho'!$A:$A,BKE!$B:$B,'nguyen vat lieu kho'!AK$3)</f>
        <v>0</v>
      </c>
      <c r="AL253" s="186">
        <f>SUMIFS(BKE!$F:$F,BKE!$C:$C,'nguyen vat lieu kho'!$A:$A,BKE!$B:$B,'nguyen vat lieu kho'!AL$3)</f>
        <v>0</v>
      </c>
      <c r="AM253" s="186">
        <f>SUMIFS(BKE!$F:$F,BKE!$C:$C,'nguyen vat lieu kho'!$A:$A,BKE!$B:$B,'nguyen vat lieu kho'!AM$3)</f>
        <v>0</v>
      </c>
      <c r="AN253" s="186">
        <f>SUMIFS(BKE!$F:$F,BKE!$C:$C,'nguyen vat lieu kho'!$A:$A,BKE!$B:$B,'nguyen vat lieu kho'!AN$3)</f>
        <v>0</v>
      </c>
      <c r="AO253" s="186">
        <f>SUMIFS(BKE!$F:$F,BKE!$C:$C,'nguyen vat lieu kho'!$A:$A,BKE!$B:$B,'nguyen vat lieu kho'!AO$3)</f>
        <v>0</v>
      </c>
      <c r="AP253" s="186">
        <f>SUMIFS(BKE!$F:$F,BKE!$C:$C,'nguyen vat lieu kho'!$A:$A,BKE!$B:$B,'nguyen vat lieu kho'!AP$3)</f>
        <v>0</v>
      </c>
      <c r="AQ253" s="186">
        <f>SUMIFS(BKE!$F:$F,BKE!$C:$C,'nguyen vat lieu kho'!$A:$A,BKE!$B:$B,'nguyen vat lieu kho'!AQ$3)</f>
        <v>0</v>
      </c>
    </row>
    <row r="254" spans="1:43" s="120" customFormat="1" ht="25.5" customHeight="1">
      <c r="A254" s="6" t="s">
        <v>732</v>
      </c>
      <c r="B254" s="10" t="s">
        <v>734</v>
      </c>
      <c r="C254" s="139" t="s">
        <v>27</v>
      </c>
      <c r="D254" s="125">
        <v>791.42</v>
      </c>
      <c r="E254" s="130">
        <v>300</v>
      </c>
      <c r="F254" s="126">
        <f t="shared" si="29"/>
        <v>237426</v>
      </c>
      <c r="G254" s="127">
        <f>SUM(M254:AQ254)</f>
        <v>0</v>
      </c>
      <c r="H254" s="128">
        <f t="shared" si="33"/>
        <v>0</v>
      </c>
      <c r="I254" s="253">
        <f t="shared" si="31"/>
        <v>-200</v>
      </c>
      <c r="J254" s="129">
        <f t="shared" si="31"/>
        <v>-158284</v>
      </c>
      <c r="K254" s="130">
        <v>500</v>
      </c>
      <c r="L254" s="124">
        <f t="shared" si="32"/>
        <v>395710</v>
      </c>
      <c r="M254" s="186">
        <f>SUMIFS(BKE!$F:$F,BKE!$C:$C,'nguyen vat lieu kho'!$A:$A,BKE!$B:$B,'nguyen vat lieu kho'!M$3)</f>
        <v>0</v>
      </c>
      <c r="N254" s="186">
        <f>SUMIFS(BKE!$F:$F,BKE!$C:$C,'nguyen vat lieu kho'!$A:$A,BKE!$B:$B,'nguyen vat lieu kho'!N$3)</f>
        <v>0</v>
      </c>
      <c r="O254" s="186">
        <f>SUMIFS(BKE!$F:$F,BKE!$C:$C,'nguyen vat lieu kho'!$A:$A,BKE!$B:$B,'nguyen vat lieu kho'!O$3)</f>
        <v>0</v>
      </c>
      <c r="P254" s="186">
        <f>SUMIFS(BKE!$F:$F,BKE!$C:$C,'nguyen vat lieu kho'!$A:$A,BKE!$B:$B,'nguyen vat lieu kho'!P$3)</f>
        <v>0</v>
      </c>
      <c r="Q254" s="186">
        <f>SUMIFS(BKE!$F:$F,BKE!$C:$C,'nguyen vat lieu kho'!$A:$A,BKE!$B:$B,'nguyen vat lieu kho'!Q$3)</f>
        <v>0</v>
      </c>
      <c r="R254" s="186">
        <f>SUMIFS(BKE!$F:$F,BKE!$C:$C,'nguyen vat lieu kho'!$A:$A,BKE!$B:$B,'nguyen vat lieu kho'!R$3)</f>
        <v>0</v>
      </c>
      <c r="S254" s="186">
        <f>SUMIFS(BKE!$F:$F,BKE!$C:$C,'nguyen vat lieu kho'!$A:$A,BKE!$B:$B,'nguyen vat lieu kho'!S$3)</f>
        <v>0</v>
      </c>
      <c r="T254" s="186">
        <f>SUMIFS(BKE!$F:$F,BKE!$C:$C,'nguyen vat lieu kho'!$A:$A,BKE!$B:$B,'nguyen vat lieu kho'!T$3)</f>
        <v>0</v>
      </c>
      <c r="U254" s="186">
        <f>SUMIFS(BKE!$F:$F,BKE!$C:$C,'nguyen vat lieu kho'!$A:$A,BKE!$B:$B,'nguyen vat lieu kho'!U$3)</f>
        <v>0</v>
      </c>
      <c r="V254" s="186">
        <f>SUMIFS(BKE!$F:$F,BKE!$C:$C,'nguyen vat lieu kho'!$A:$A,BKE!$B:$B,'nguyen vat lieu kho'!V$3)</f>
        <v>0</v>
      </c>
      <c r="W254" s="186">
        <f>SUMIFS(BKE!$F:$F,BKE!$C:$C,'nguyen vat lieu kho'!$A:$A,BKE!$B:$B,'nguyen vat lieu kho'!W$3)</f>
        <v>0</v>
      </c>
      <c r="X254" s="186">
        <f>SUMIFS(BKE!$F:$F,BKE!$C:$C,'nguyen vat lieu kho'!$A:$A,BKE!$B:$B,'nguyen vat lieu kho'!X$3)</f>
        <v>0</v>
      </c>
      <c r="Y254" s="186">
        <f>SUMIFS(BKE!$F:$F,BKE!$C:$C,'nguyen vat lieu kho'!$A:$A,BKE!$B:$B,'nguyen vat lieu kho'!Y$3)</f>
        <v>0</v>
      </c>
      <c r="Z254" s="186">
        <f>SUMIFS(BKE!$F:$F,BKE!$C:$C,'nguyen vat lieu kho'!$A:$A,BKE!$B:$B,'nguyen vat lieu kho'!Z$3)</f>
        <v>0</v>
      </c>
      <c r="AA254" s="186">
        <f>SUMIFS(BKE!$F:$F,BKE!$C:$C,'nguyen vat lieu kho'!$A:$A,BKE!$B:$B,'nguyen vat lieu kho'!AA$3)</f>
        <v>0</v>
      </c>
      <c r="AB254" s="186">
        <f>SUMIFS(BKE!$F:$F,BKE!$C:$C,'nguyen vat lieu kho'!$A:$A,BKE!$B:$B,'nguyen vat lieu kho'!AB$3)</f>
        <v>0</v>
      </c>
      <c r="AC254" s="186">
        <f>SUMIFS(BKE!$F:$F,BKE!$C:$C,'nguyen vat lieu kho'!$A:$A,BKE!$B:$B,'nguyen vat lieu kho'!AC$3)</f>
        <v>0</v>
      </c>
      <c r="AD254" s="186">
        <f>SUMIFS(BKE!$F:$F,BKE!$C:$C,'nguyen vat lieu kho'!$A:$A,BKE!$B:$B,'nguyen vat lieu kho'!AD$3)</f>
        <v>0</v>
      </c>
      <c r="AE254" s="186">
        <f>SUMIFS(BKE!$F:$F,BKE!$C:$C,'nguyen vat lieu kho'!$A:$A,BKE!$B:$B,'nguyen vat lieu kho'!AE$3)</f>
        <v>0</v>
      </c>
      <c r="AF254" s="186">
        <f>SUMIFS(BKE!$F:$F,BKE!$C:$C,'nguyen vat lieu kho'!$A:$A,BKE!$B:$B,'nguyen vat lieu kho'!AF$3)</f>
        <v>0</v>
      </c>
      <c r="AG254" s="186">
        <f>SUMIFS(BKE!$F:$F,BKE!$C:$C,'nguyen vat lieu kho'!$A:$A,BKE!$B:$B,'nguyen vat lieu kho'!AG$3)</f>
        <v>0</v>
      </c>
      <c r="AH254" s="186">
        <f>SUMIFS(BKE!$F:$F,BKE!$C:$C,'nguyen vat lieu kho'!$A:$A,BKE!$B:$B,'nguyen vat lieu kho'!AH$3)</f>
        <v>0</v>
      </c>
      <c r="AI254" s="186">
        <f>SUMIFS(BKE!$F:$F,BKE!$C:$C,'nguyen vat lieu kho'!$A:$A,BKE!$B:$B,'nguyen vat lieu kho'!AI$3)</f>
        <v>0</v>
      </c>
      <c r="AJ254" s="186">
        <f>SUMIFS(BKE!$F:$F,BKE!$C:$C,'nguyen vat lieu kho'!$A:$A,BKE!$B:$B,'nguyen vat lieu kho'!AJ$3)</f>
        <v>0</v>
      </c>
      <c r="AK254" s="186">
        <f>SUMIFS(BKE!$F:$F,BKE!$C:$C,'nguyen vat lieu kho'!$A:$A,BKE!$B:$B,'nguyen vat lieu kho'!AK$3)</f>
        <v>0</v>
      </c>
      <c r="AL254" s="186">
        <f>SUMIFS(BKE!$F:$F,BKE!$C:$C,'nguyen vat lieu kho'!$A:$A,BKE!$B:$B,'nguyen vat lieu kho'!AL$3)</f>
        <v>0</v>
      </c>
      <c r="AM254" s="186">
        <f>SUMIFS(BKE!$F:$F,BKE!$C:$C,'nguyen vat lieu kho'!$A:$A,BKE!$B:$B,'nguyen vat lieu kho'!AM$3)</f>
        <v>0</v>
      </c>
      <c r="AN254" s="186">
        <f>SUMIFS(BKE!$F:$F,BKE!$C:$C,'nguyen vat lieu kho'!$A:$A,BKE!$B:$B,'nguyen vat lieu kho'!AN$3)</f>
        <v>0</v>
      </c>
      <c r="AO254" s="186">
        <f>SUMIFS(BKE!$F:$F,BKE!$C:$C,'nguyen vat lieu kho'!$A:$A,BKE!$B:$B,'nguyen vat lieu kho'!AO$3)</f>
        <v>0</v>
      </c>
      <c r="AP254" s="186">
        <f>SUMIFS(BKE!$F:$F,BKE!$C:$C,'nguyen vat lieu kho'!$A:$A,BKE!$B:$B,'nguyen vat lieu kho'!AP$3)</f>
        <v>0</v>
      </c>
      <c r="AQ254" s="186">
        <f>SUMIFS(BKE!$F:$F,BKE!$C:$C,'nguyen vat lieu kho'!$A:$A,BKE!$B:$B,'nguyen vat lieu kho'!AQ$3)</f>
        <v>0</v>
      </c>
    </row>
    <row r="255" spans="1:43" s="120" customFormat="1" ht="25.5" customHeight="1">
      <c r="A255" s="6" t="s">
        <v>733</v>
      </c>
      <c r="B255" s="10" t="s">
        <v>735</v>
      </c>
      <c r="C255" s="139" t="s">
        <v>27</v>
      </c>
      <c r="D255" s="125">
        <v>797.86</v>
      </c>
      <c r="E255" s="130">
        <v>200</v>
      </c>
      <c r="F255" s="126">
        <f t="shared" si="29"/>
        <v>159572</v>
      </c>
      <c r="G255" s="127">
        <f>SUM(M255:AQ255)</f>
        <v>0</v>
      </c>
      <c r="H255" s="128">
        <f t="shared" si="33"/>
        <v>0</v>
      </c>
      <c r="I255" s="253">
        <f t="shared" si="31"/>
        <v>0</v>
      </c>
      <c r="J255" s="129">
        <f t="shared" si="31"/>
        <v>0</v>
      </c>
      <c r="K255" s="130">
        <v>200</v>
      </c>
      <c r="L255" s="124">
        <f t="shared" si="32"/>
        <v>159572</v>
      </c>
      <c r="M255" s="186">
        <f>SUMIFS(BKE!$F:$F,BKE!$C:$C,'nguyen vat lieu kho'!$A:$A,BKE!$B:$B,'nguyen vat lieu kho'!M$3)</f>
        <v>0</v>
      </c>
      <c r="N255" s="186">
        <f>SUMIFS(BKE!$F:$F,BKE!$C:$C,'nguyen vat lieu kho'!$A:$A,BKE!$B:$B,'nguyen vat lieu kho'!N$3)</f>
        <v>0</v>
      </c>
      <c r="O255" s="186">
        <f>SUMIFS(BKE!$F:$F,BKE!$C:$C,'nguyen vat lieu kho'!$A:$A,BKE!$B:$B,'nguyen vat lieu kho'!O$3)</f>
        <v>0</v>
      </c>
      <c r="P255" s="186">
        <f>SUMIFS(BKE!$F:$F,BKE!$C:$C,'nguyen vat lieu kho'!$A:$A,BKE!$B:$B,'nguyen vat lieu kho'!P$3)</f>
        <v>0</v>
      </c>
      <c r="Q255" s="186">
        <f>SUMIFS(BKE!$F:$F,BKE!$C:$C,'nguyen vat lieu kho'!$A:$A,BKE!$B:$B,'nguyen vat lieu kho'!Q$3)</f>
        <v>0</v>
      </c>
      <c r="R255" s="186">
        <f>SUMIFS(BKE!$F:$F,BKE!$C:$C,'nguyen vat lieu kho'!$A:$A,BKE!$B:$B,'nguyen vat lieu kho'!R$3)</f>
        <v>0</v>
      </c>
      <c r="S255" s="186">
        <f>SUMIFS(BKE!$F:$F,BKE!$C:$C,'nguyen vat lieu kho'!$A:$A,BKE!$B:$B,'nguyen vat lieu kho'!S$3)</f>
        <v>0</v>
      </c>
      <c r="T255" s="186">
        <f>SUMIFS(BKE!$F:$F,BKE!$C:$C,'nguyen vat lieu kho'!$A:$A,BKE!$B:$B,'nguyen vat lieu kho'!T$3)</f>
        <v>0</v>
      </c>
      <c r="U255" s="186">
        <f>SUMIFS(BKE!$F:$F,BKE!$C:$C,'nguyen vat lieu kho'!$A:$A,BKE!$B:$B,'nguyen vat lieu kho'!U$3)</f>
        <v>0</v>
      </c>
      <c r="V255" s="186">
        <f>SUMIFS(BKE!$F:$F,BKE!$C:$C,'nguyen vat lieu kho'!$A:$A,BKE!$B:$B,'nguyen vat lieu kho'!V$3)</f>
        <v>0</v>
      </c>
      <c r="W255" s="186">
        <f>SUMIFS(BKE!$F:$F,BKE!$C:$C,'nguyen vat lieu kho'!$A:$A,BKE!$B:$B,'nguyen vat lieu kho'!W$3)</f>
        <v>0</v>
      </c>
      <c r="X255" s="186">
        <f>SUMIFS(BKE!$F:$F,BKE!$C:$C,'nguyen vat lieu kho'!$A:$A,BKE!$B:$B,'nguyen vat lieu kho'!X$3)</f>
        <v>0</v>
      </c>
      <c r="Y255" s="186">
        <f>SUMIFS(BKE!$F:$F,BKE!$C:$C,'nguyen vat lieu kho'!$A:$A,BKE!$B:$B,'nguyen vat lieu kho'!Y$3)</f>
        <v>0</v>
      </c>
      <c r="Z255" s="186">
        <f>SUMIFS(BKE!$F:$F,BKE!$C:$C,'nguyen vat lieu kho'!$A:$A,BKE!$B:$B,'nguyen vat lieu kho'!Z$3)</f>
        <v>0</v>
      </c>
      <c r="AA255" s="186">
        <f>SUMIFS(BKE!$F:$F,BKE!$C:$C,'nguyen vat lieu kho'!$A:$A,BKE!$B:$B,'nguyen vat lieu kho'!AA$3)</f>
        <v>0</v>
      </c>
      <c r="AB255" s="186">
        <f>SUMIFS(BKE!$F:$F,BKE!$C:$C,'nguyen vat lieu kho'!$A:$A,BKE!$B:$B,'nguyen vat lieu kho'!AB$3)</f>
        <v>0</v>
      </c>
      <c r="AC255" s="186">
        <f>SUMIFS(BKE!$F:$F,BKE!$C:$C,'nguyen vat lieu kho'!$A:$A,BKE!$B:$B,'nguyen vat lieu kho'!AC$3)</f>
        <v>0</v>
      </c>
      <c r="AD255" s="186">
        <f>SUMIFS(BKE!$F:$F,BKE!$C:$C,'nguyen vat lieu kho'!$A:$A,BKE!$B:$B,'nguyen vat lieu kho'!AD$3)</f>
        <v>0</v>
      </c>
      <c r="AE255" s="186">
        <f>SUMIFS(BKE!$F:$F,BKE!$C:$C,'nguyen vat lieu kho'!$A:$A,BKE!$B:$B,'nguyen vat lieu kho'!AE$3)</f>
        <v>0</v>
      </c>
      <c r="AF255" s="186">
        <f>SUMIFS(BKE!$F:$F,BKE!$C:$C,'nguyen vat lieu kho'!$A:$A,BKE!$B:$B,'nguyen vat lieu kho'!AF$3)</f>
        <v>0</v>
      </c>
      <c r="AG255" s="186">
        <f>SUMIFS(BKE!$F:$F,BKE!$C:$C,'nguyen vat lieu kho'!$A:$A,BKE!$B:$B,'nguyen vat lieu kho'!AG$3)</f>
        <v>0</v>
      </c>
      <c r="AH255" s="186">
        <f>SUMIFS(BKE!$F:$F,BKE!$C:$C,'nguyen vat lieu kho'!$A:$A,BKE!$B:$B,'nguyen vat lieu kho'!AH$3)</f>
        <v>0</v>
      </c>
      <c r="AI255" s="186">
        <f>SUMIFS(BKE!$F:$F,BKE!$C:$C,'nguyen vat lieu kho'!$A:$A,BKE!$B:$B,'nguyen vat lieu kho'!AI$3)</f>
        <v>0</v>
      </c>
      <c r="AJ255" s="186">
        <f>SUMIFS(BKE!$F:$F,BKE!$C:$C,'nguyen vat lieu kho'!$A:$A,BKE!$B:$B,'nguyen vat lieu kho'!AJ$3)</f>
        <v>0</v>
      </c>
      <c r="AK255" s="186">
        <f>SUMIFS(BKE!$F:$F,BKE!$C:$C,'nguyen vat lieu kho'!$A:$A,BKE!$B:$B,'nguyen vat lieu kho'!AK$3)</f>
        <v>0</v>
      </c>
      <c r="AL255" s="186">
        <f>SUMIFS(BKE!$F:$F,BKE!$C:$C,'nguyen vat lieu kho'!$A:$A,BKE!$B:$B,'nguyen vat lieu kho'!AL$3)</f>
        <v>0</v>
      </c>
      <c r="AM255" s="186">
        <f>SUMIFS(BKE!$F:$F,BKE!$C:$C,'nguyen vat lieu kho'!$A:$A,BKE!$B:$B,'nguyen vat lieu kho'!AM$3)</f>
        <v>0</v>
      </c>
      <c r="AN255" s="186">
        <f>SUMIFS(BKE!$F:$F,BKE!$C:$C,'nguyen vat lieu kho'!$A:$A,BKE!$B:$B,'nguyen vat lieu kho'!AN$3)</f>
        <v>0</v>
      </c>
      <c r="AO255" s="186">
        <f>SUMIFS(BKE!$F:$F,BKE!$C:$C,'nguyen vat lieu kho'!$A:$A,BKE!$B:$B,'nguyen vat lieu kho'!AO$3)</f>
        <v>0</v>
      </c>
      <c r="AP255" s="186">
        <f>SUMIFS(BKE!$F:$F,BKE!$C:$C,'nguyen vat lieu kho'!$A:$A,BKE!$B:$B,'nguyen vat lieu kho'!AP$3)</f>
        <v>0</v>
      </c>
      <c r="AQ255" s="186">
        <f>SUMIFS(BKE!$F:$F,BKE!$C:$C,'nguyen vat lieu kho'!$A:$A,BKE!$B:$B,'nguyen vat lieu kho'!AQ$3)</f>
        <v>0</v>
      </c>
    </row>
    <row r="256" spans="1:43" s="120" customFormat="1" ht="25.5" customHeight="1">
      <c r="A256" s="6" t="s">
        <v>675</v>
      </c>
      <c r="B256" s="10" t="s">
        <v>736</v>
      </c>
      <c r="C256" s="139" t="s">
        <v>27</v>
      </c>
      <c r="D256" s="125">
        <v>793.98</v>
      </c>
      <c r="E256" s="130">
        <v>300</v>
      </c>
      <c r="F256" s="126">
        <f t="shared" si="29"/>
        <v>238194</v>
      </c>
      <c r="G256" s="127">
        <f>SUM(M256:AQ256)</f>
        <v>0</v>
      </c>
      <c r="H256" s="128">
        <f t="shared" si="33"/>
        <v>0</v>
      </c>
      <c r="I256" s="253">
        <f t="shared" si="31"/>
        <v>0</v>
      </c>
      <c r="J256" s="129">
        <f t="shared" si="31"/>
        <v>0</v>
      </c>
      <c r="K256" s="130">
        <v>300</v>
      </c>
      <c r="L256" s="124">
        <f t="shared" si="32"/>
        <v>238194</v>
      </c>
      <c r="M256" s="186">
        <f>SUMIFS(BKE!$F:$F,BKE!$C:$C,'nguyen vat lieu kho'!$A:$A,BKE!$B:$B,'nguyen vat lieu kho'!M$3)</f>
        <v>0</v>
      </c>
      <c r="N256" s="186">
        <f>SUMIFS(BKE!$F:$F,BKE!$C:$C,'nguyen vat lieu kho'!$A:$A,BKE!$B:$B,'nguyen vat lieu kho'!N$3)</f>
        <v>0</v>
      </c>
      <c r="O256" s="186">
        <f>SUMIFS(BKE!$F:$F,BKE!$C:$C,'nguyen vat lieu kho'!$A:$A,BKE!$B:$B,'nguyen vat lieu kho'!O$3)</f>
        <v>0</v>
      </c>
      <c r="P256" s="186">
        <f>SUMIFS(BKE!$F:$F,BKE!$C:$C,'nguyen vat lieu kho'!$A:$A,BKE!$B:$B,'nguyen vat lieu kho'!P$3)</f>
        <v>0</v>
      </c>
      <c r="Q256" s="186">
        <f>SUMIFS(BKE!$F:$F,BKE!$C:$C,'nguyen vat lieu kho'!$A:$A,BKE!$B:$B,'nguyen vat lieu kho'!Q$3)</f>
        <v>0</v>
      </c>
      <c r="R256" s="186">
        <f>SUMIFS(BKE!$F:$F,BKE!$C:$C,'nguyen vat lieu kho'!$A:$A,BKE!$B:$B,'nguyen vat lieu kho'!R$3)</f>
        <v>0</v>
      </c>
      <c r="S256" s="186">
        <f>SUMIFS(BKE!$F:$F,BKE!$C:$C,'nguyen vat lieu kho'!$A:$A,BKE!$B:$B,'nguyen vat lieu kho'!S$3)</f>
        <v>0</v>
      </c>
      <c r="T256" s="186">
        <f>SUMIFS(BKE!$F:$F,BKE!$C:$C,'nguyen vat lieu kho'!$A:$A,BKE!$B:$B,'nguyen vat lieu kho'!T$3)</f>
        <v>0</v>
      </c>
      <c r="U256" s="186">
        <f>SUMIFS(BKE!$F:$F,BKE!$C:$C,'nguyen vat lieu kho'!$A:$A,BKE!$B:$B,'nguyen vat lieu kho'!U$3)</f>
        <v>0</v>
      </c>
      <c r="V256" s="186">
        <f>SUMIFS(BKE!$F:$F,BKE!$C:$C,'nguyen vat lieu kho'!$A:$A,BKE!$B:$B,'nguyen vat lieu kho'!V$3)</f>
        <v>0</v>
      </c>
      <c r="W256" s="186">
        <f>SUMIFS(BKE!$F:$F,BKE!$C:$C,'nguyen vat lieu kho'!$A:$A,BKE!$B:$B,'nguyen vat lieu kho'!W$3)</f>
        <v>0</v>
      </c>
      <c r="X256" s="186">
        <f>SUMIFS(BKE!$F:$F,BKE!$C:$C,'nguyen vat lieu kho'!$A:$A,BKE!$B:$B,'nguyen vat lieu kho'!X$3)</f>
        <v>0</v>
      </c>
      <c r="Y256" s="186">
        <f>SUMIFS(BKE!$F:$F,BKE!$C:$C,'nguyen vat lieu kho'!$A:$A,BKE!$B:$B,'nguyen vat lieu kho'!Y$3)</f>
        <v>0</v>
      </c>
      <c r="Z256" s="186">
        <f>SUMIFS(BKE!$F:$F,BKE!$C:$C,'nguyen vat lieu kho'!$A:$A,BKE!$B:$B,'nguyen vat lieu kho'!Z$3)</f>
        <v>0</v>
      </c>
      <c r="AA256" s="186">
        <f>SUMIFS(BKE!$F:$F,BKE!$C:$C,'nguyen vat lieu kho'!$A:$A,BKE!$B:$B,'nguyen vat lieu kho'!AA$3)</f>
        <v>0</v>
      </c>
      <c r="AB256" s="186">
        <f>SUMIFS(BKE!$F:$F,BKE!$C:$C,'nguyen vat lieu kho'!$A:$A,BKE!$B:$B,'nguyen vat lieu kho'!AB$3)</f>
        <v>0</v>
      </c>
      <c r="AC256" s="186">
        <f>SUMIFS(BKE!$F:$F,BKE!$C:$C,'nguyen vat lieu kho'!$A:$A,BKE!$B:$B,'nguyen vat lieu kho'!AC$3)</f>
        <v>0</v>
      </c>
      <c r="AD256" s="186">
        <f>SUMIFS(BKE!$F:$F,BKE!$C:$C,'nguyen vat lieu kho'!$A:$A,BKE!$B:$B,'nguyen vat lieu kho'!AD$3)</f>
        <v>0</v>
      </c>
      <c r="AE256" s="186">
        <f>SUMIFS(BKE!$F:$F,BKE!$C:$C,'nguyen vat lieu kho'!$A:$A,BKE!$B:$B,'nguyen vat lieu kho'!AE$3)</f>
        <v>0</v>
      </c>
      <c r="AF256" s="186">
        <f>SUMIFS(BKE!$F:$F,BKE!$C:$C,'nguyen vat lieu kho'!$A:$A,BKE!$B:$B,'nguyen vat lieu kho'!AF$3)</f>
        <v>0</v>
      </c>
      <c r="AG256" s="186">
        <f>SUMIFS(BKE!$F:$F,BKE!$C:$C,'nguyen vat lieu kho'!$A:$A,BKE!$B:$B,'nguyen vat lieu kho'!AG$3)</f>
        <v>0</v>
      </c>
      <c r="AH256" s="186">
        <f>SUMIFS(BKE!$F:$F,BKE!$C:$C,'nguyen vat lieu kho'!$A:$A,BKE!$B:$B,'nguyen vat lieu kho'!AH$3)</f>
        <v>0</v>
      </c>
      <c r="AI256" s="186">
        <f>SUMIFS(BKE!$F:$F,BKE!$C:$C,'nguyen vat lieu kho'!$A:$A,BKE!$B:$B,'nguyen vat lieu kho'!AI$3)</f>
        <v>0</v>
      </c>
      <c r="AJ256" s="186">
        <f>SUMIFS(BKE!$F:$F,BKE!$C:$C,'nguyen vat lieu kho'!$A:$A,BKE!$B:$B,'nguyen vat lieu kho'!AJ$3)</f>
        <v>0</v>
      </c>
      <c r="AK256" s="186">
        <f>SUMIFS(BKE!$F:$F,BKE!$C:$C,'nguyen vat lieu kho'!$A:$A,BKE!$B:$B,'nguyen vat lieu kho'!AK$3)</f>
        <v>0</v>
      </c>
      <c r="AL256" s="186">
        <f>SUMIFS(BKE!$F:$F,BKE!$C:$C,'nguyen vat lieu kho'!$A:$A,BKE!$B:$B,'nguyen vat lieu kho'!AL$3)</f>
        <v>0</v>
      </c>
      <c r="AM256" s="186">
        <f>SUMIFS(BKE!$F:$F,BKE!$C:$C,'nguyen vat lieu kho'!$A:$A,BKE!$B:$B,'nguyen vat lieu kho'!AM$3)</f>
        <v>0</v>
      </c>
      <c r="AN256" s="186">
        <f>SUMIFS(BKE!$F:$F,BKE!$C:$C,'nguyen vat lieu kho'!$A:$A,BKE!$B:$B,'nguyen vat lieu kho'!AN$3)</f>
        <v>0</v>
      </c>
      <c r="AO256" s="186">
        <f>SUMIFS(BKE!$F:$F,BKE!$C:$C,'nguyen vat lieu kho'!$A:$A,BKE!$B:$B,'nguyen vat lieu kho'!AO$3)</f>
        <v>0</v>
      </c>
      <c r="AP256" s="186">
        <f>SUMIFS(BKE!$F:$F,BKE!$C:$C,'nguyen vat lieu kho'!$A:$A,BKE!$B:$B,'nguyen vat lieu kho'!AP$3)</f>
        <v>0</v>
      </c>
      <c r="AQ256" s="186">
        <f>SUMIFS(BKE!$F:$F,BKE!$C:$C,'nguyen vat lieu kho'!$A:$A,BKE!$B:$B,'nguyen vat lieu kho'!AQ$3)</f>
        <v>0</v>
      </c>
    </row>
    <row r="257" spans="1:43" s="120" customFormat="1" ht="25.5" customHeight="1">
      <c r="A257" s="6" t="s">
        <v>321</v>
      </c>
      <c r="B257" s="10" t="s">
        <v>322</v>
      </c>
      <c r="C257" s="139" t="s">
        <v>27</v>
      </c>
      <c r="D257" s="125">
        <v>50</v>
      </c>
      <c r="E257" s="130">
        <v>45</v>
      </c>
      <c r="F257" s="126">
        <f t="shared" si="29"/>
        <v>2250</v>
      </c>
      <c r="G257" s="127">
        <f t="shared" si="30"/>
        <v>0</v>
      </c>
      <c r="H257" s="128">
        <f t="shared" si="33"/>
        <v>0</v>
      </c>
      <c r="I257" s="253">
        <f t="shared" si="31"/>
        <v>10</v>
      </c>
      <c r="J257" s="129">
        <f t="shared" si="31"/>
        <v>500</v>
      </c>
      <c r="K257" s="130">
        <v>35</v>
      </c>
      <c r="L257" s="124">
        <f t="shared" si="32"/>
        <v>1750</v>
      </c>
      <c r="M257" s="186">
        <f>SUMIFS(BKE!$F:$F,BKE!$C:$C,'nguyen vat lieu kho'!$A:$A,BKE!$B:$B,'nguyen vat lieu kho'!M$3)</f>
        <v>0</v>
      </c>
      <c r="N257" s="186">
        <f>SUMIFS(BKE!$F:$F,BKE!$C:$C,'nguyen vat lieu kho'!$A:$A,BKE!$B:$B,'nguyen vat lieu kho'!N$3)</f>
        <v>0</v>
      </c>
      <c r="O257" s="186">
        <f>SUMIFS(BKE!$F:$F,BKE!$C:$C,'nguyen vat lieu kho'!$A:$A,BKE!$B:$B,'nguyen vat lieu kho'!O$3)</f>
        <v>0</v>
      </c>
      <c r="P257" s="186">
        <f>SUMIFS(BKE!$F:$F,BKE!$C:$C,'nguyen vat lieu kho'!$A:$A,BKE!$B:$B,'nguyen vat lieu kho'!P$3)</f>
        <v>0</v>
      </c>
      <c r="Q257" s="186">
        <f>SUMIFS(BKE!$F:$F,BKE!$C:$C,'nguyen vat lieu kho'!$A:$A,BKE!$B:$B,'nguyen vat lieu kho'!Q$3)</f>
        <v>0</v>
      </c>
      <c r="R257" s="186">
        <f>SUMIFS(BKE!$F:$F,BKE!$C:$C,'nguyen vat lieu kho'!$A:$A,BKE!$B:$B,'nguyen vat lieu kho'!R$3)</f>
        <v>0</v>
      </c>
      <c r="S257" s="186">
        <f>SUMIFS(BKE!$F:$F,BKE!$C:$C,'nguyen vat lieu kho'!$A:$A,BKE!$B:$B,'nguyen vat lieu kho'!S$3)</f>
        <v>0</v>
      </c>
      <c r="T257" s="186">
        <f>SUMIFS(BKE!$F:$F,BKE!$C:$C,'nguyen vat lieu kho'!$A:$A,BKE!$B:$B,'nguyen vat lieu kho'!T$3)</f>
        <v>0</v>
      </c>
      <c r="U257" s="186">
        <f>SUMIFS(BKE!$F:$F,BKE!$C:$C,'nguyen vat lieu kho'!$A:$A,BKE!$B:$B,'nguyen vat lieu kho'!U$3)</f>
        <v>0</v>
      </c>
      <c r="V257" s="186">
        <f>SUMIFS(BKE!$F:$F,BKE!$C:$C,'nguyen vat lieu kho'!$A:$A,BKE!$B:$B,'nguyen vat lieu kho'!V$3)</f>
        <v>0</v>
      </c>
      <c r="W257" s="186">
        <f>SUMIFS(BKE!$F:$F,BKE!$C:$C,'nguyen vat lieu kho'!$A:$A,BKE!$B:$B,'nguyen vat lieu kho'!W$3)</f>
        <v>0</v>
      </c>
      <c r="X257" s="186">
        <f>SUMIFS(BKE!$F:$F,BKE!$C:$C,'nguyen vat lieu kho'!$A:$A,BKE!$B:$B,'nguyen vat lieu kho'!X$3)</f>
        <v>0</v>
      </c>
      <c r="Y257" s="186">
        <f>SUMIFS(BKE!$F:$F,BKE!$C:$C,'nguyen vat lieu kho'!$A:$A,BKE!$B:$B,'nguyen vat lieu kho'!Y$3)</f>
        <v>0</v>
      </c>
      <c r="Z257" s="186">
        <f>SUMIFS(BKE!$F:$F,BKE!$C:$C,'nguyen vat lieu kho'!$A:$A,BKE!$B:$B,'nguyen vat lieu kho'!Z$3)</f>
        <v>0</v>
      </c>
      <c r="AA257" s="186">
        <f>SUMIFS(BKE!$F:$F,BKE!$C:$C,'nguyen vat lieu kho'!$A:$A,BKE!$B:$B,'nguyen vat lieu kho'!AA$3)</f>
        <v>0</v>
      </c>
      <c r="AB257" s="186">
        <f>SUMIFS(BKE!$F:$F,BKE!$C:$C,'nguyen vat lieu kho'!$A:$A,BKE!$B:$B,'nguyen vat lieu kho'!AB$3)</f>
        <v>0</v>
      </c>
      <c r="AC257" s="186">
        <f>SUMIFS(BKE!$F:$F,BKE!$C:$C,'nguyen vat lieu kho'!$A:$A,BKE!$B:$B,'nguyen vat lieu kho'!AC$3)</f>
        <v>0</v>
      </c>
      <c r="AD257" s="186">
        <f>SUMIFS(BKE!$F:$F,BKE!$C:$C,'nguyen vat lieu kho'!$A:$A,BKE!$B:$B,'nguyen vat lieu kho'!AD$3)</f>
        <v>0</v>
      </c>
      <c r="AE257" s="186">
        <f>SUMIFS(BKE!$F:$F,BKE!$C:$C,'nguyen vat lieu kho'!$A:$A,BKE!$B:$B,'nguyen vat lieu kho'!AE$3)</f>
        <v>0</v>
      </c>
      <c r="AF257" s="186">
        <f>SUMIFS(BKE!$F:$F,BKE!$C:$C,'nguyen vat lieu kho'!$A:$A,BKE!$B:$B,'nguyen vat lieu kho'!AF$3)</f>
        <v>0</v>
      </c>
      <c r="AG257" s="186">
        <f>SUMIFS(BKE!$F:$F,BKE!$C:$C,'nguyen vat lieu kho'!$A:$A,BKE!$B:$B,'nguyen vat lieu kho'!AG$3)</f>
        <v>0</v>
      </c>
      <c r="AH257" s="186">
        <f>SUMIFS(BKE!$F:$F,BKE!$C:$C,'nguyen vat lieu kho'!$A:$A,BKE!$B:$B,'nguyen vat lieu kho'!AH$3)</f>
        <v>0</v>
      </c>
      <c r="AI257" s="186">
        <f>SUMIFS(BKE!$F:$F,BKE!$C:$C,'nguyen vat lieu kho'!$A:$A,BKE!$B:$B,'nguyen vat lieu kho'!AI$3)</f>
        <v>0</v>
      </c>
      <c r="AJ257" s="186">
        <f>SUMIFS(BKE!$F:$F,BKE!$C:$C,'nguyen vat lieu kho'!$A:$A,BKE!$B:$B,'nguyen vat lieu kho'!AJ$3)</f>
        <v>0</v>
      </c>
      <c r="AK257" s="186">
        <f>SUMIFS(BKE!$F:$F,BKE!$C:$C,'nguyen vat lieu kho'!$A:$A,BKE!$B:$B,'nguyen vat lieu kho'!AK$3)</f>
        <v>0</v>
      </c>
      <c r="AL257" s="186">
        <f>SUMIFS(BKE!$F:$F,BKE!$C:$C,'nguyen vat lieu kho'!$A:$A,BKE!$B:$B,'nguyen vat lieu kho'!AL$3)</f>
        <v>0</v>
      </c>
      <c r="AM257" s="186">
        <f>SUMIFS(BKE!$F:$F,BKE!$C:$C,'nguyen vat lieu kho'!$A:$A,BKE!$B:$B,'nguyen vat lieu kho'!AM$3)</f>
        <v>0</v>
      </c>
      <c r="AN257" s="186">
        <f>SUMIFS(BKE!$F:$F,BKE!$C:$C,'nguyen vat lieu kho'!$A:$A,BKE!$B:$B,'nguyen vat lieu kho'!AN$3)</f>
        <v>0</v>
      </c>
      <c r="AO257" s="186">
        <f>SUMIFS(BKE!$F:$F,BKE!$C:$C,'nguyen vat lieu kho'!$A:$A,BKE!$B:$B,'nguyen vat lieu kho'!AO$3)</f>
        <v>0</v>
      </c>
      <c r="AP257" s="186">
        <f>SUMIFS(BKE!$F:$F,BKE!$C:$C,'nguyen vat lieu kho'!$A:$A,BKE!$B:$B,'nguyen vat lieu kho'!AP$3)</f>
        <v>0</v>
      </c>
      <c r="AQ257" s="186">
        <f>SUMIFS(BKE!$F:$F,BKE!$C:$C,'nguyen vat lieu kho'!$A:$A,BKE!$B:$B,'nguyen vat lieu kho'!AQ$3)</f>
        <v>0</v>
      </c>
    </row>
    <row r="258" spans="1:43" s="120" customFormat="1" ht="25.5" customHeight="1">
      <c r="A258" s="9" t="s">
        <v>889</v>
      </c>
      <c r="B258" s="9" t="s">
        <v>391</v>
      </c>
      <c r="C258" s="9" t="s">
        <v>27</v>
      </c>
      <c r="D258" s="125">
        <f>VLOOKUP(A258,BKE!C681:H1072,5,0)</f>
        <v>500</v>
      </c>
      <c r="E258" s="130">
        <v>100</v>
      </c>
      <c r="F258" s="126">
        <f t="shared" si="29"/>
        <v>50000</v>
      </c>
      <c r="G258" s="127">
        <f>SUM(M258:AQ258)</f>
        <v>200</v>
      </c>
      <c r="H258" s="128">
        <f t="shared" si="33"/>
        <v>100000</v>
      </c>
      <c r="I258" s="253">
        <f t="shared" si="31"/>
        <v>100</v>
      </c>
      <c r="J258" s="129">
        <f t="shared" si="31"/>
        <v>50000</v>
      </c>
      <c r="K258" s="130">
        <v>200</v>
      </c>
      <c r="L258" s="124">
        <f t="shared" si="32"/>
        <v>100000</v>
      </c>
      <c r="M258" s="186">
        <f>SUMIFS(BKE!$F:$F,BKE!$C:$C,'nguyen vat lieu kho'!$A:$A,BKE!$B:$B,'nguyen vat lieu kho'!M$3)</f>
        <v>0</v>
      </c>
      <c r="N258" s="186">
        <f>SUMIFS(BKE!$F:$F,BKE!$C:$C,'nguyen vat lieu kho'!$A:$A,BKE!$B:$B,'nguyen vat lieu kho'!N$3)</f>
        <v>0</v>
      </c>
      <c r="O258" s="186">
        <f>SUMIFS(BKE!$F:$F,BKE!$C:$C,'nguyen vat lieu kho'!$A:$A,BKE!$B:$B,'nguyen vat lieu kho'!O$3)</f>
        <v>0</v>
      </c>
      <c r="P258" s="186">
        <f>SUMIFS(BKE!$F:$F,BKE!$C:$C,'nguyen vat lieu kho'!$A:$A,BKE!$B:$B,'nguyen vat lieu kho'!P$3)</f>
        <v>0</v>
      </c>
      <c r="Q258" s="186">
        <f>SUMIFS(BKE!$F:$F,BKE!$C:$C,'nguyen vat lieu kho'!$A:$A,BKE!$B:$B,'nguyen vat lieu kho'!Q$3)</f>
        <v>0</v>
      </c>
      <c r="R258" s="186">
        <f>SUMIFS(BKE!$F:$F,BKE!$C:$C,'nguyen vat lieu kho'!$A:$A,BKE!$B:$B,'nguyen vat lieu kho'!R$3)</f>
        <v>0</v>
      </c>
      <c r="S258" s="186">
        <f>SUMIFS(BKE!$F:$F,BKE!$C:$C,'nguyen vat lieu kho'!$A:$A,BKE!$B:$B,'nguyen vat lieu kho'!S$3)</f>
        <v>0</v>
      </c>
      <c r="T258" s="186">
        <f>SUMIFS(BKE!$F:$F,BKE!$C:$C,'nguyen vat lieu kho'!$A:$A,BKE!$B:$B,'nguyen vat lieu kho'!T$3)</f>
        <v>200</v>
      </c>
      <c r="U258" s="186">
        <f>SUMIFS(BKE!$F:$F,BKE!$C:$C,'nguyen vat lieu kho'!$A:$A,BKE!$B:$B,'nguyen vat lieu kho'!U$3)</f>
        <v>0</v>
      </c>
      <c r="V258" s="186">
        <f>SUMIFS(BKE!$F:$F,BKE!$C:$C,'nguyen vat lieu kho'!$A:$A,BKE!$B:$B,'nguyen vat lieu kho'!V$3)</f>
        <v>0</v>
      </c>
      <c r="W258" s="186">
        <f>SUMIFS(BKE!$F:$F,BKE!$C:$C,'nguyen vat lieu kho'!$A:$A,BKE!$B:$B,'nguyen vat lieu kho'!W$3)</f>
        <v>0</v>
      </c>
      <c r="X258" s="186">
        <f>SUMIFS(BKE!$F:$F,BKE!$C:$C,'nguyen vat lieu kho'!$A:$A,BKE!$B:$B,'nguyen vat lieu kho'!X$3)</f>
        <v>0</v>
      </c>
      <c r="Y258" s="186">
        <f>SUMIFS(BKE!$F:$F,BKE!$C:$C,'nguyen vat lieu kho'!$A:$A,BKE!$B:$B,'nguyen vat lieu kho'!Y$3)</f>
        <v>0</v>
      </c>
      <c r="Z258" s="186">
        <f>SUMIFS(BKE!$F:$F,BKE!$C:$C,'nguyen vat lieu kho'!$A:$A,BKE!$B:$B,'nguyen vat lieu kho'!Z$3)</f>
        <v>0</v>
      </c>
      <c r="AA258" s="186">
        <f>SUMIFS(BKE!$F:$F,BKE!$C:$C,'nguyen vat lieu kho'!$A:$A,BKE!$B:$B,'nguyen vat lieu kho'!AA$3)</f>
        <v>0</v>
      </c>
      <c r="AB258" s="186">
        <f>SUMIFS(BKE!$F:$F,BKE!$C:$C,'nguyen vat lieu kho'!$A:$A,BKE!$B:$B,'nguyen vat lieu kho'!AB$3)</f>
        <v>0</v>
      </c>
      <c r="AC258" s="186">
        <f>SUMIFS(BKE!$F:$F,BKE!$C:$C,'nguyen vat lieu kho'!$A:$A,BKE!$B:$B,'nguyen vat lieu kho'!AC$3)</f>
        <v>0</v>
      </c>
      <c r="AD258" s="186">
        <f>SUMIFS(BKE!$F:$F,BKE!$C:$C,'nguyen vat lieu kho'!$A:$A,BKE!$B:$B,'nguyen vat lieu kho'!AD$3)</f>
        <v>0</v>
      </c>
      <c r="AE258" s="186">
        <f>SUMIFS(BKE!$F:$F,BKE!$C:$C,'nguyen vat lieu kho'!$A:$A,BKE!$B:$B,'nguyen vat lieu kho'!AE$3)</f>
        <v>0</v>
      </c>
      <c r="AF258" s="186">
        <f>SUMIFS(BKE!$F:$F,BKE!$C:$C,'nguyen vat lieu kho'!$A:$A,BKE!$B:$B,'nguyen vat lieu kho'!AF$3)</f>
        <v>0</v>
      </c>
      <c r="AG258" s="186">
        <f>SUMIFS(BKE!$F:$F,BKE!$C:$C,'nguyen vat lieu kho'!$A:$A,BKE!$B:$B,'nguyen vat lieu kho'!AG$3)</f>
        <v>0</v>
      </c>
      <c r="AH258" s="186">
        <f>SUMIFS(BKE!$F:$F,BKE!$C:$C,'nguyen vat lieu kho'!$A:$A,BKE!$B:$B,'nguyen vat lieu kho'!AH$3)</f>
        <v>0</v>
      </c>
      <c r="AI258" s="186">
        <f>SUMIFS(BKE!$F:$F,BKE!$C:$C,'nguyen vat lieu kho'!$A:$A,BKE!$B:$B,'nguyen vat lieu kho'!AI$3)</f>
        <v>0</v>
      </c>
      <c r="AJ258" s="186">
        <f>SUMIFS(BKE!$F:$F,BKE!$C:$C,'nguyen vat lieu kho'!$A:$A,BKE!$B:$B,'nguyen vat lieu kho'!AJ$3)</f>
        <v>0</v>
      </c>
      <c r="AK258" s="186">
        <f>SUMIFS(BKE!$F:$F,BKE!$C:$C,'nguyen vat lieu kho'!$A:$A,BKE!$B:$B,'nguyen vat lieu kho'!AK$3)</f>
        <v>0</v>
      </c>
      <c r="AL258" s="186">
        <f>SUMIFS(BKE!$F:$F,BKE!$C:$C,'nguyen vat lieu kho'!$A:$A,BKE!$B:$B,'nguyen vat lieu kho'!AL$3)</f>
        <v>0</v>
      </c>
      <c r="AM258" s="186">
        <f>SUMIFS(BKE!$F:$F,BKE!$C:$C,'nguyen vat lieu kho'!$A:$A,BKE!$B:$B,'nguyen vat lieu kho'!AM$3)</f>
        <v>0</v>
      </c>
      <c r="AN258" s="186">
        <f>SUMIFS(BKE!$F:$F,BKE!$C:$C,'nguyen vat lieu kho'!$A:$A,BKE!$B:$B,'nguyen vat lieu kho'!AN$3)</f>
        <v>0</v>
      </c>
      <c r="AO258" s="186">
        <f>SUMIFS(BKE!$F:$F,BKE!$C:$C,'nguyen vat lieu kho'!$A:$A,BKE!$B:$B,'nguyen vat lieu kho'!AO$3)</f>
        <v>0</v>
      </c>
      <c r="AP258" s="186">
        <f>SUMIFS(BKE!$F:$F,BKE!$C:$C,'nguyen vat lieu kho'!$A:$A,BKE!$B:$B,'nguyen vat lieu kho'!AP$3)</f>
        <v>0</v>
      </c>
      <c r="AQ258" s="186">
        <f>SUMIFS(BKE!$F:$F,BKE!$C:$C,'nguyen vat lieu kho'!$A:$A,BKE!$B:$B,'nguyen vat lieu kho'!AQ$3)</f>
        <v>0</v>
      </c>
    </row>
    <row r="259" spans="1:43" s="120" customFormat="1" ht="25.5" customHeight="1">
      <c r="A259" s="9" t="s">
        <v>393</v>
      </c>
      <c r="B259" s="9" t="s">
        <v>394</v>
      </c>
      <c r="C259" s="9" t="s">
        <v>27</v>
      </c>
      <c r="D259" s="125">
        <v>800</v>
      </c>
      <c r="E259" s="130">
        <v>140</v>
      </c>
      <c r="F259" s="126">
        <f t="shared" si="29"/>
        <v>112000</v>
      </c>
      <c r="G259" s="127">
        <f>SUM(M259:AQ259)</f>
        <v>0</v>
      </c>
      <c r="H259" s="128">
        <f t="shared" si="33"/>
        <v>0</v>
      </c>
      <c r="I259" s="253">
        <f t="shared" si="31"/>
        <v>-120</v>
      </c>
      <c r="J259" s="129">
        <f t="shared" si="31"/>
        <v>-96000</v>
      </c>
      <c r="K259" s="130">
        <v>260</v>
      </c>
      <c r="L259" s="124">
        <f t="shared" si="32"/>
        <v>208000</v>
      </c>
      <c r="M259" s="186">
        <f>SUMIFS(BKE!$F:$F,BKE!$C:$C,'nguyen vat lieu kho'!$A:$A,BKE!$B:$B,'nguyen vat lieu kho'!M$3)</f>
        <v>0</v>
      </c>
      <c r="N259" s="186">
        <f>SUMIFS(BKE!$F:$F,BKE!$C:$C,'nguyen vat lieu kho'!$A:$A,BKE!$B:$B,'nguyen vat lieu kho'!N$3)</f>
        <v>0</v>
      </c>
      <c r="O259" s="186">
        <f>SUMIFS(BKE!$F:$F,BKE!$C:$C,'nguyen vat lieu kho'!$A:$A,BKE!$B:$B,'nguyen vat lieu kho'!O$3)</f>
        <v>0</v>
      </c>
      <c r="P259" s="186">
        <f>SUMIFS(BKE!$F:$F,BKE!$C:$C,'nguyen vat lieu kho'!$A:$A,BKE!$B:$B,'nguyen vat lieu kho'!P$3)</f>
        <v>0</v>
      </c>
      <c r="Q259" s="186">
        <f>SUMIFS(BKE!$F:$F,BKE!$C:$C,'nguyen vat lieu kho'!$A:$A,BKE!$B:$B,'nguyen vat lieu kho'!Q$3)</f>
        <v>0</v>
      </c>
      <c r="R259" s="186">
        <f>SUMIFS(BKE!$F:$F,BKE!$C:$C,'nguyen vat lieu kho'!$A:$A,BKE!$B:$B,'nguyen vat lieu kho'!R$3)</f>
        <v>0</v>
      </c>
      <c r="S259" s="186">
        <f>SUMIFS(BKE!$F:$F,BKE!$C:$C,'nguyen vat lieu kho'!$A:$A,BKE!$B:$B,'nguyen vat lieu kho'!S$3)</f>
        <v>0</v>
      </c>
      <c r="T259" s="186">
        <f>SUMIFS(BKE!$F:$F,BKE!$C:$C,'nguyen vat lieu kho'!$A:$A,BKE!$B:$B,'nguyen vat lieu kho'!T$3)</f>
        <v>0</v>
      </c>
      <c r="U259" s="186">
        <f>SUMIFS(BKE!$F:$F,BKE!$C:$C,'nguyen vat lieu kho'!$A:$A,BKE!$B:$B,'nguyen vat lieu kho'!U$3)</f>
        <v>0</v>
      </c>
      <c r="V259" s="186">
        <f>SUMIFS(BKE!$F:$F,BKE!$C:$C,'nguyen vat lieu kho'!$A:$A,BKE!$B:$B,'nguyen vat lieu kho'!V$3)</f>
        <v>0</v>
      </c>
      <c r="W259" s="186">
        <f>SUMIFS(BKE!$F:$F,BKE!$C:$C,'nguyen vat lieu kho'!$A:$A,BKE!$B:$B,'nguyen vat lieu kho'!W$3)</f>
        <v>0</v>
      </c>
      <c r="X259" s="186">
        <f>SUMIFS(BKE!$F:$F,BKE!$C:$C,'nguyen vat lieu kho'!$A:$A,BKE!$B:$B,'nguyen vat lieu kho'!X$3)</f>
        <v>0</v>
      </c>
      <c r="Y259" s="186">
        <f>SUMIFS(BKE!$F:$F,BKE!$C:$C,'nguyen vat lieu kho'!$A:$A,BKE!$B:$B,'nguyen vat lieu kho'!Y$3)</f>
        <v>0</v>
      </c>
      <c r="Z259" s="186">
        <f>SUMIFS(BKE!$F:$F,BKE!$C:$C,'nguyen vat lieu kho'!$A:$A,BKE!$B:$B,'nguyen vat lieu kho'!Z$3)</f>
        <v>0</v>
      </c>
      <c r="AA259" s="186">
        <f>SUMIFS(BKE!$F:$F,BKE!$C:$C,'nguyen vat lieu kho'!$A:$A,BKE!$B:$B,'nguyen vat lieu kho'!AA$3)</f>
        <v>0</v>
      </c>
      <c r="AB259" s="186">
        <f>SUMIFS(BKE!$F:$F,BKE!$C:$C,'nguyen vat lieu kho'!$A:$A,BKE!$B:$B,'nguyen vat lieu kho'!AB$3)</f>
        <v>0</v>
      </c>
      <c r="AC259" s="186">
        <f>SUMIFS(BKE!$F:$F,BKE!$C:$C,'nguyen vat lieu kho'!$A:$A,BKE!$B:$B,'nguyen vat lieu kho'!AC$3)</f>
        <v>0</v>
      </c>
      <c r="AD259" s="186">
        <f>SUMIFS(BKE!$F:$F,BKE!$C:$C,'nguyen vat lieu kho'!$A:$A,BKE!$B:$B,'nguyen vat lieu kho'!AD$3)</f>
        <v>0</v>
      </c>
      <c r="AE259" s="186">
        <f>SUMIFS(BKE!$F:$F,BKE!$C:$C,'nguyen vat lieu kho'!$A:$A,BKE!$B:$B,'nguyen vat lieu kho'!AE$3)</f>
        <v>0</v>
      </c>
      <c r="AF259" s="186">
        <f>SUMIFS(BKE!$F:$F,BKE!$C:$C,'nguyen vat lieu kho'!$A:$A,BKE!$B:$B,'nguyen vat lieu kho'!AF$3)</f>
        <v>0</v>
      </c>
      <c r="AG259" s="186">
        <f>SUMIFS(BKE!$F:$F,BKE!$C:$C,'nguyen vat lieu kho'!$A:$A,BKE!$B:$B,'nguyen vat lieu kho'!AG$3)</f>
        <v>0</v>
      </c>
      <c r="AH259" s="186">
        <f>SUMIFS(BKE!$F:$F,BKE!$C:$C,'nguyen vat lieu kho'!$A:$A,BKE!$B:$B,'nguyen vat lieu kho'!AH$3)</f>
        <v>0</v>
      </c>
      <c r="AI259" s="186">
        <f>SUMIFS(BKE!$F:$F,BKE!$C:$C,'nguyen vat lieu kho'!$A:$A,BKE!$B:$B,'nguyen vat lieu kho'!AI$3)</f>
        <v>0</v>
      </c>
      <c r="AJ259" s="186">
        <f>SUMIFS(BKE!$F:$F,BKE!$C:$C,'nguyen vat lieu kho'!$A:$A,BKE!$B:$B,'nguyen vat lieu kho'!AJ$3)</f>
        <v>0</v>
      </c>
      <c r="AK259" s="186">
        <f>SUMIFS(BKE!$F:$F,BKE!$C:$C,'nguyen vat lieu kho'!$A:$A,BKE!$B:$B,'nguyen vat lieu kho'!AK$3)</f>
        <v>0</v>
      </c>
      <c r="AL259" s="186">
        <f>SUMIFS(BKE!$F:$F,BKE!$C:$C,'nguyen vat lieu kho'!$A:$A,BKE!$B:$B,'nguyen vat lieu kho'!AL$3)</f>
        <v>0</v>
      </c>
      <c r="AM259" s="186">
        <f>SUMIFS(BKE!$F:$F,BKE!$C:$C,'nguyen vat lieu kho'!$A:$A,BKE!$B:$B,'nguyen vat lieu kho'!AM$3)</f>
        <v>0</v>
      </c>
      <c r="AN259" s="186">
        <f>SUMIFS(BKE!$F:$F,BKE!$C:$C,'nguyen vat lieu kho'!$A:$A,BKE!$B:$B,'nguyen vat lieu kho'!AN$3)</f>
        <v>0</v>
      </c>
      <c r="AO259" s="186">
        <f>SUMIFS(BKE!$F:$F,BKE!$C:$C,'nguyen vat lieu kho'!$A:$A,BKE!$B:$B,'nguyen vat lieu kho'!AO$3)</f>
        <v>0</v>
      </c>
      <c r="AP259" s="186">
        <f>SUMIFS(BKE!$F:$F,BKE!$C:$C,'nguyen vat lieu kho'!$A:$A,BKE!$B:$B,'nguyen vat lieu kho'!AP$3)</f>
        <v>0</v>
      </c>
      <c r="AQ259" s="186">
        <f>SUMIFS(BKE!$F:$F,BKE!$C:$C,'nguyen vat lieu kho'!$A:$A,BKE!$B:$B,'nguyen vat lieu kho'!AQ$3)</f>
        <v>0</v>
      </c>
    </row>
    <row r="260" spans="1:43" s="120" customFormat="1" ht="25.5" customHeight="1">
      <c r="A260" s="9" t="s">
        <v>592</v>
      </c>
      <c r="B260" s="9" t="s">
        <v>593</v>
      </c>
      <c r="C260" s="9" t="s">
        <v>27</v>
      </c>
      <c r="D260" s="125"/>
      <c r="E260" s="297">
        <v>0</v>
      </c>
      <c r="F260" s="126">
        <f t="shared" si="29"/>
        <v>0</v>
      </c>
      <c r="G260" s="127">
        <f>SUM(M260:AQ260)</f>
        <v>0</v>
      </c>
      <c r="H260" s="128">
        <f t="shared" si="33"/>
        <v>0</v>
      </c>
      <c r="I260" s="129">
        <f t="shared" si="31"/>
        <v>0</v>
      </c>
      <c r="J260" s="129">
        <f t="shared" si="31"/>
        <v>0</v>
      </c>
      <c r="K260" s="297"/>
      <c r="L260" s="124">
        <f t="shared" si="32"/>
        <v>0</v>
      </c>
      <c r="M260" s="186">
        <f>SUMIFS(BKE!$F:$F,BKE!$C:$C,'nguyen vat lieu kho'!$A:$A,BKE!$B:$B,'nguyen vat lieu kho'!M$3)</f>
        <v>0</v>
      </c>
      <c r="N260" s="186">
        <f>SUMIFS(BKE!$F:$F,BKE!$C:$C,'nguyen vat lieu kho'!$A:$A,BKE!$B:$B,'nguyen vat lieu kho'!N$3)</f>
        <v>0</v>
      </c>
      <c r="O260" s="186">
        <f>SUMIFS(BKE!$F:$F,BKE!$C:$C,'nguyen vat lieu kho'!$A:$A,BKE!$B:$B,'nguyen vat lieu kho'!O$3)</f>
        <v>0</v>
      </c>
      <c r="P260" s="186">
        <f>SUMIFS(BKE!$F:$F,BKE!$C:$C,'nguyen vat lieu kho'!$A:$A,BKE!$B:$B,'nguyen vat lieu kho'!P$3)</f>
        <v>0</v>
      </c>
      <c r="Q260" s="186">
        <f>SUMIFS(BKE!$F:$F,BKE!$C:$C,'nguyen vat lieu kho'!$A:$A,BKE!$B:$B,'nguyen vat lieu kho'!Q$3)</f>
        <v>0</v>
      </c>
      <c r="R260" s="186">
        <f>SUMIFS(BKE!$F:$F,BKE!$C:$C,'nguyen vat lieu kho'!$A:$A,BKE!$B:$B,'nguyen vat lieu kho'!R$3)</f>
        <v>0</v>
      </c>
      <c r="S260" s="186">
        <f>SUMIFS(BKE!$F:$F,BKE!$C:$C,'nguyen vat lieu kho'!$A:$A,BKE!$B:$B,'nguyen vat lieu kho'!S$3)</f>
        <v>0</v>
      </c>
      <c r="T260" s="186">
        <f>SUMIFS(BKE!$F:$F,BKE!$C:$C,'nguyen vat lieu kho'!$A:$A,BKE!$B:$B,'nguyen vat lieu kho'!T$3)</f>
        <v>0</v>
      </c>
      <c r="U260" s="186">
        <f>SUMIFS(BKE!$F:$F,BKE!$C:$C,'nguyen vat lieu kho'!$A:$A,BKE!$B:$B,'nguyen vat lieu kho'!U$3)</f>
        <v>0</v>
      </c>
      <c r="V260" s="186">
        <f>SUMIFS(BKE!$F:$F,BKE!$C:$C,'nguyen vat lieu kho'!$A:$A,BKE!$B:$B,'nguyen vat lieu kho'!V$3)</f>
        <v>0</v>
      </c>
      <c r="W260" s="186">
        <f>SUMIFS(BKE!$F:$F,BKE!$C:$C,'nguyen vat lieu kho'!$A:$A,BKE!$B:$B,'nguyen vat lieu kho'!W$3)</f>
        <v>0</v>
      </c>
      <c r="X260" s="186">
        <f>SUMIFS(BKE!$F:$F,BKE!$C:$C,'nguyen vat lieu kho'!$A:$A,BKE!$B:$B,'nguyen vat lieu kho'!X$3)</f>
        <v>0</v>
      </c>
      <c r="Y260" s="186">
        <f>SUMIFS(BKE!$F:$F,BKE!$C:$C,'nguyen vat lieu kho'!$A:$A,BKE!$B:$B,'nguyen vat lieu kho'!Y$3)</f>
        <v>0</v>
      </c>
      <c r="Z260" s="186">
        <f>SUMIFS(BKE!$F:$F,BKE!$C:$C,'nguyen vat lieu kho'!$A:$A,BKE!$B:$B,'nguyen vat lieu kho'!Z$3)</f>
        <v>0</v>
      </c>
      <c r="AA260" s="186">
        <f>SUMIFS(BKE!$F:$F,BKE!$C:$C,'nguyen vat lieu kho'!$A:$A,BKE!$B:$B,'nguyen vat lieu kho'!AA$3)</f>
        <v>0</v>
      </c>
      <c r="AB260" s="186">
        <f>SUMIFS(BKE!$F:$F,BKE!$C:$C,'nguyen vat lieu kho'!$A:$A,BKE!$B:$B,'nguyen vat lieu kho'!AB$3)</f>
        <v>0</v>
      </c>
      <c r="AC260" s="186">
        <f>SUMIFS(BKE!$F:$F,BKE!$C:$C,'nguyen vat lieu kho'!$A:$A,BKE!$B:$B,'nguyen vat lieu kho'!AC$3)</f>
        <v>0</v>
      </c>
      <c r="AD260" s="186">
        <f>SUMIFS(BKE!$F:$F,BKE!$C:$C,'nguyen vat lieu kho'!$A:$A,BKE!$B:$B,'nguyen vat lieu kho'!AD$3)</f>
        <v>0</v>
      </c>
      <c r="AE260" s="186">
        <f>SUMIFS(BKE!$F:$F,BKE!$C:$C,'nguyen vat lieu kho'!$A:$A,BKE!$B:$B,'nguyen vat lieu kho'!AE$3)</f>
        <v>0</v>
      </c>
      <c r="AF260" s="186">
        <f>SUMIFS(BKE!$F:$F,BKE!$C:$C,'nguyen vat lieu kho'!$A:$A,BKE!$B:$B,'nguyen vat lieu kho'!AF$3)</f>
        <v>0</v>
      </c>
      <c r="AG260" s="186">
        <f>SUMIFS(BKE!$F:$F,BKE!$C:$C,'nguyen vat lieu kho'!$A:$A,BKE!$B:$B,'nguyen vat lieu kho'!AG$3)</f>
        <v>0</v>
      </c>
      <c r="AH260" s="186">
        <f>SUMIFS(BKE!$F:$F,BKE!$C:$C,'nguyen vat lieu kho'!$A:$A,BKE!$B:$B,'nguyen vat lieu kho'!AH$3)</f>
        <v>0</v>
      </c>
      <c r="AI260" s="186">
        <f>SUMIFS(BKE!$F:$F,BKE!$C:$C,'nguyen vat lieu kho'!$A:$A,BKE!$B:$B,'nguyen vat lieu kho'!AI$3)</f>
        <v>0</v>
      </c>
      <c r="AJ260" s="186">
        <f>SUMIFS(BKE!$F:$F,BKE!$C:$C,'nguyen vat lieu kho'!$A:$A,BKE!$B:$B,'nguyen vat lieu kho'!AJ$3)</f>
        <v>0</v>
      </c>
      <c r="AK260" s="186">
        <f>SUMIFS(BKE!$F:$F,BKE!$C:$C,'nguyen vat lieu kho'!$A:$A,BKE!$B:$B,'nguyen vat lieu kho'!AK$3)</f>
        <v>0</v>
      </c>
      <c r="AL260" s="186">
        <f>SUMIFS(BKE!$F:$F,BKE!$C:$C,'nguyen vat lieu kho'!$A:$A,BKE!$B:$B,'nguyen vat lieu kho'!AL$3)</f>
        <v>0</v>
      </c>
      <c r="AM260" s="186">
        <f>SUMIFS(BKE!$F:$F,BKE!$C:$C,'nguyen vat lieu kho'!$A:$A,BKE!$B:$B,'nguyen vat lieu kho'!AM$3)</f>
        <v>0</v>
      </c>
      <c r="AN260" s="186">
        <f>SUMIFS(BKE!$F:$F,BKE!$C:$C,'nguyen vat lieu kho'!$A:$A,BKE!$B:$B,'nguyen vat lieu kho'!AN$3)</f>
        <v>0</v>
      </c>
      <c r="AO260" s="186">
        <f>SUMIFS(BKE!$F:$F,BKE!$C:$C,'nguyen vat lieu kho'!$A:$A,BKE!$B:$B,'nguyen vat lieu kho'!AO$3)</f>
        <v>0</v>
      </c>
      <c r="AP260" s="186">
        <f>SUMIFS(BKE!$F:$F,BKE!$C:$C,'nguyen vat lieu kho'!$A:$A,BKE!$B:$B,'nguyen vat lieu kho'!AP$3)</f>
        <v>0</v>
      </c>
      <c r="AQ260" s="186">
        <f>SUMIFS(BKE!$F:$F,BKE!$C:$C,'nguyen vat lieu kho'!$A:$A,BKE!$B:$B,'nguyen vat lieu kho'!AQ$3)</f>
        <v>0</v>
      </c>
    </row>
    <row r="261" spans="1:43" s="262" customFormat="1" ht="25.5" customHeight="1">
      <c r="A261" s="147"/>
      <c r="B261" s="147" t="s">
        <v>491</v>
      </c>
      <c r="C261" s="147"/>
      <c r="D261" s="125"/>
      <c r="E261" s="259"/>
      <c r="F261" s="260">
        <f t="shared" ref="F261" si="34">SUM(F137:F260)</f>
        <v>12643637.635367967</v>
      </c>
      <c r="G261" s="260"/>
      <c r="H261" s="260">
        <f>SUM(H137:H260)</f>
        <v>14507751</v>
      </c>
      <c r="I261" s="261"/>
      <c r="J261" s="260">
        <f>SUM(J137:J260)</f>
        <v>11309201.350042207</v>
      </c>
      <c r="K261" s="259"/>
      <c r="L261" s="260">
        <f>SUM(L137:L260)</f>
        <v>15842187.28532576</v>
      </c>
      <c r="M261" s="186">
        <f>SUMIFS(BKE!$F:$F,BKE!$C:$C,'nguyen vat lieu kho'!$A:$A,BKE!$B:$B,'nguyen vat lieu kho'!M$3)</f>
        <v>0</v>
      </c>
      <c r="N261" s="186">
        <f>SUMIFS(BKE!$F:$F,BKE!$C:$C,'nguyen vat lieu kho'!$A:$A,BKE!$B:$B,'nguyen vat lieu kho'!N$3)</f>
        <v>0</v>
      </c>
      <c r="O261" s="186">
        <f>SUMIFS(BKE!$F:$F,BKE!$C:$C,'nguyen vat lieu kho'!$A:$A,BKE!$B:$B,'nguyen vat lieu kho'!O$3)</f>
        <v>0</v>
      </c>
      <c r="P261" s="186">
        <f>SUMIFS(BKE!$F:$F,BKE!$C:$C,'nguyen vat lieu kho'!$A:$A,BKE!$B:$B,'nguyen vat lieu kho'!P$3)</f>
        <v>0</v>
      </c>
      <c r="Q261" s="186">
        <f>SUMIFS(BKE!$F:$F,BKE!$C:$C,'nguyen vat lieu kho'!$A:$A,BKE!$B:$B,'nguyen vat lieu kho'!Q$3)</f>
        <v>0</v>
      </c>
      <c r="R261" s="186">
        <f>SUMIFS(BKE!$F:$F,BKE!$C:$C,'nguyen vat lieu kho'!$A:$A,BKE!$B:$B,'nguyen vat lieu kho'!R$3)</f>
        <v>0</v>
      </c>
      <c r="S261" s="186">
        <f>SUMIFS(BKE!$F:$F,BKE!$C:$C,'nguyen vat lieu kho'!$A:$A,BKE!$B:$B,'nguyen vat lieu kho'!S$3)</f>
        <v>0</v>
      </c>
      <c r="T261" s="186">
        <f>SUMIFS(BKE!$F:$F,BKE!$C:$C,'nguyen vat lieu kho'!$A:$A,BKE!$B:$B,'nguyen vat lieu kho'!T$3)</f>
        <v>0</v>
      </c>
      <c r="U261" s="186">
        <f>SUMIFS(BKE!$F:$F,BKE!$C:$C,'nguyen vat lieu kho'!$A:$A,BKE!$B:$B,'nguyen vat lieu kho'!U$3)</f>
        <v>0</v>
      </c>
      <c r="V261" s="186">
        <f>SUMIFS(BKE!$F:$F,BKE!$C:$C,'nguyen vat lieu kho'!$A:$A,BKE!$B:$B,'nguyen vat lieu kho'!V$3)</f>
        <v>0</v>
      </c>
      <c r="W261" s="186">
        <f>SUMIFS(BKE!$F:$F,BKE!$C:$C,'nguyen vat lieu kho'!$A:$A,BKE!$B:$B,'nguyen vat lieu kho'!W$3)</f>
        <v>0</v>
      </c>
      <c r="X261" s="186">
        <f>SUMIFS(BKE!$F:$F,BKE!$C:$C,'nguyen vat lieu kho'!$A:$A,BKE!$B:$B,'nguyen vat lieu kho'!X$3)</f>
        <v>0</v>
      </c>
      <c r="Y261" s="186">
        <f>SUMIFS(BKE!$F:$F,BKE!$C:$C,'nguyen vat lieu kho'!$A:$A,BKE!$B:$B,'nguyen vat lieu kho'!Y$3)</f>
        <v>0</v>
      </c>
      <c r="Z261" s="186">
        <f>SUMIFS(BKE!$F:$F,BKE!$C:$C,'nguyen vat lieu kho'!$A:$A,BKE!$B:$B,'nguyen vat lieu kho'!Z$3)</f>
        <v>0</v>
      </c>
      <c r="AA261" s="186">
        <f>SUMIFS(BKE!$F:$F,BKE!$C:$C,'nguyen vat lieu kho'!$A:$A,BKE!$B:$B,'nguyen vat lieu kho'!AA$3)</f>
        <v>0</v>
      </c>
      <c r="AB261" s="186">
        <f>SUMIFS(BKE!$F:$F,BKE!$C:$C,'nguyen vat lieu kho'!$A:$A,BKE!$B:$B,'nguyen vat lieu kho'!AB$3)</f>
        <v>0</v>
      </c>
      <c r="AC261" s="186">
        <f>SUMIFS(BKE!$F:$F,BKE!$C:$C,'nguyen vat lieu kho'!$A:$A,BKE!$B:$B,'nguyen vat lieu kho'!AC$3)</f>
        <v>0</v>
      </c>
      <c r="AD261" s="186">
        <f>SUMIFS(BKE!$F:$F,BKE!$C:$C,'nguyen vat lieu kho'!$A:$A,BKE!$B:$B,'nguyen vat lieu kho'!AD$3)</f>
        <v>0</v>
      </c>
      <c r="AE261" s="186">
        <f>SUMIFS(BKE!$F:$F,BKE!$C:$C,'nguyen vat lieu kho'!$A:$A,BKE!$B:$B,'nguyen vat lieu kho'!AE$3)</f>
        <v>0</v>
      </c>
      <c r="AF261" s="186">
        <f>SUMIFS(BKE!$F:$F,BKE!$C:$C,'nguyen vat lieu kho'!$A:$A,BKE!$B:$B,'nguyen vat lieu kho'!AF$3)</f>
        <v>0</v>
      </c>
      <c r="AG261" s="186">
        <f>SUMIFS(BKE!$F:$F,BKE!$C:$C,'nguyen vat lieu kho'!$A:$A,BKE!$B:$B,'nguyen vat lieu kho'!AG$3)</f>
        <v>0</v>
      </c>
      <c r="AH261" s="186">
        <f>SUMIFS(BKE!$F:$F,BKE!$C:$C,'nguyen vat lieu kho'!$A:$A,BKE!$B:$B,'nguyen vat lieu kho'!AH$3)</f>
        <v>0</v>
      </c>
      <c r="AI261" s="186">
        <f>SUMIFS(BKE!$F:$F,BKE!$C:$C,'nguyen vat lieu kho'!$A:$A,BKE!$B:$B,'nguyen vat lieu kho'!AI$3)</f>
        <v>0</v>
      </c>
      <c r="AJ261" s="186">
        <f>SUMIFS(BKE!$F:$F,BKE!$C:$C,'nguyen vat lieu kho'!$A:$A,BKE!$B:$B,'nguyen vat lieu kho'!AJ$3)</f>
        <v>0</v>
      </c>
      <c r="AK261" s="186">
        <f>SUMIFS(BKE!$F:$F,BKE!$C:$C,'nguyen vat lieu kho'!$A:$A,BKE!$B:$B,'nguyen vat lieu kho'!AK$3)</f>
        <v>0</v>
      </c>
      <c r="AL261" s="186">
        <f>SUMIFS(BKE!$F:$F,BKE!$C:$C,'nguyen vat lieu kho'!$A:$A,BKE!$B:$B,'nguyen vat lieu kho'!AL$3)</f>
        <v>0</v>
      </c>
      <c r="AM261" s="186">
        <f>SUMIFS(BKE!$F:$F,BKE!$C:$C,'nguyen vat lieu kho'!$A:$A,BKE!$B:$B,'nguyen vat lieu kho'!AM$3)</f>
        <v>0</v>
      </c>
      <c r="AN261" s="186">
        <f>SUMIFS(BKE!$F:$F,BKE!$C:$C,'nguyen vat lieu kho'!$A:$A,BKE!$B:$B,'nguyen vat lieu kho'!AN$3)</f>
        <v>0</v>
      </c>
      <c r="AO261" s="186">
        <f>SUMIFS(BKE!$F:$F,BKE!$C:$C,'nguyen vat lieu kho'!$A:$A,BKE!$B:$B,'nguyen vat lieu kho'!AO$3)</f>
        <v>0</v>
      </c>
      <c r="AP261" s="186">
        <f>SUMIFS(BKE!$F:$F,BKE!$C:$C,'nguyen vat lieu kho'!$A:$A,BKE!$B:$B,'nguyen vat lieu kho'!AP$3)</f>
        <v>0</v>
      </c>
      <c r="AQ261" s="186">
        <f>SUMIFS(BKE!$F:$F,BKE!$C:$C,'nguyen vat lieu kho'!$A:$A,BKE!$B:$B,'nguyen vat lieu kho'!AQ$3)</f>
        <v>0</v>
      </c>
    </row>
    <row r="262" spans="1:43" s="120" customFormat="1" ht="25.5" customHeight="1">
      <c r="A262" s="134"/>
      <c r="B262" s="135" t="s">
        <v>757</v>
      </c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</row>
    <row r="263" spans="1:43" s="120" customFormat="1" ht="25.5" customHeight="1">
      <c r="A263" s="6" t="s">
        <v>319</v>
      </c>
      <c r="B263" s="10" t="s">
        <v>320</v>
      </c>
      <c r="C263" s="139" t="s">
        <v>27</v>
      </c>
      <c r="D263" s="125"/>
      <c r="E263" s="130">
        <v>0</v>
      </c>
      <c r="F263" s="126">
        <f>E263*D263</f>
        <v>0</v>
      </c>
      <c r="G263" s="127">
        <f>SUM(M263:AQ263)</f>
        <v>0</v>
      </c>
      <c r="H263" s="128">
        <f>D263*G263</f>
        <v>0</v>
      </c>
      <c r="I263" s="129">
        <f t="shared" ref="I263:J267" si="35">E263+G263-K263</f>
        <v>0</v>
      </c>
      <c r="J263" s="129">
        <f t="shared" si="35"/>
        <v>0</v>
      </c>
      <c r="K263" s="130"/>
      <c r="L263" s="124">
        <f>K263*D263</f>
        <v>0</v>
      </c>
      <c r="M263" s="186">
        <f>SUMIFS(BKE!$F:$F,BKE!$C:$C,'nguyen vat lieu kho'!$A:$A,BKE!$B:$B,'nguyen vat lieu kho'!M$3)</f>
        <v>0</v>
      </c>
      <c r="N263" s="186">
        <f>SUMIFS(BKE!$F:$F,BKE!$C:$C,'nguyen vat lieu kho'!$A:$A,BKE!$B:$B,'nguyen vat lieu kho'!N$3)</f>
        <v>0</v>
      </c>
      <c r="O263" s="186">
        <f>SUMIFS(BKE!$F:$F,BKE!$C:$C,'nguyen vat lieu kho'!$A:$A,BKE!$B:$B,'nguyen vat lieu kho'!O$3)</f>
        <v>0</v>
      </c>
      <c r="P263" s="186">
        <f>SUMIFS(BKE!$F:$F,BKE!$C:$C,'nguyen vat lieu kho'!$A:$A,BKE!$B:$B,'nguyen vat lieu kho'!P$3)</f>
        <v>0</v>
      </c>
      <c r="Q263" s="186">
        <f>SUMIFS(BKE!$F:$F,BKE!$C:$C,'nguyen vat lieu kho'!$A:$A,BKE!$B:$B,'nguyen vat lieu kho'!Q$3)</f>
        <v>0</v>
      </c>
      <c r="R263" s="186">
        <f>SUMIFS(BKE!$F:$F,BKE!$C:$C,'nguyen vat lieu kho'!$A:$A,BKE!$B:$B,'nguyen vat lieu kho'!R$3)</f>
        <v>0</v>
      </c>
      <c r="S263" s="186">
        <f>SUMIFS(BKE!$F:$F,BKE!$C:$C,'nguyen vat lieu kho'!$A:$A,BKE!$B:$B,'nguyen vat lieu kho'!S$3)</f>
        <v>0</v>
      </c>
      <c r="T263" s="186">
        <f>SUMIFS(BKE!$F:$F,BKE!$C:$C,'nguyen vat lieu kho'!$A:$A,BKE!$B:$B,'nguyen vat lieu kho'!T$3)</f>
        <v>0</v>
      </c>
      <c r="U263" s="186">
        <f>SUMIFS(BKE!$F:$F,BKE!$C:$C,'nguyen vat lieu kho'!$A:$A,BKE!$B:$B,'nguyen vat lieu kho'!U$3)</f>
        <v>0</v>
      </c>
      <c r="V263" s="186">
        <f>SUMIFS(BKE!$F:$F,BKE!$C:$C,'nguyen vat lieu kho'!$A:$A,BKE!$B:$B,'nguyen vat lieu kho'!V$3)</f>
        <v>0</v>
      </c>
      <c r="W263" s="186">
        <f>SUMIFS(BKE!$F:$F,BKE!$C:$C,'nguyen vat lieu kho'!$A:$A,BKE!$B:$B,'nguyen vat lieu kho'!W$3)</f>
        <v>0</v>
      </c>
      <c r="X263" s="186">
        <f>SUMIFS(BKE!$F:$F,BKE!$C:$C,'nguyen vat lieu kho'!$A:$A,BKE!$B:$B,'nguyen vat lieu kho'!X$3)</f>
        <v>0</v>
      </c>
      <c r="Y263" s="186">
        <f>SUMIFS(BKE!$F:$F,BKE!$C:$C,'nguyen vat lieu kho'!$A:$A,BKE!$B:$B,'nguyen vat lieu kho'!Y$3)</f>
        <v>0</v>
      </c>
      <c r="Z263" s="186">
        <f>SUMIFS(BKE!$F:$F,BKE!$C:$C,'nguyen vat lieu kho'!$A:$A,BKE!$B:$B,'nguyen vat lieu kho'!Z$3)</f>
        <v>0</v>
      </c>
      <c r="AA263" s="186">
        <f>SUMIFS(BKE!$F:$F,BKE!$C:$C,'nguyen vat lieu kho'!$A:$A,BKE!$B:$B,'nguyen vat lieu kho'!AA$3)</f>
        <v>0</v>
      </c>
      <c r="AB263" s="186">
        <f>SUMIFS(BKE!$F:$F,BKE!$C:$C,'nguyen vat lieu kho'!$A:$A,BKE!$B:$B,'nguyen vat lieu kho'!AB$3)</f>
        <v>0</v>
      </c>
      <c r="AC263" s="186">
        <f>SUMIFS(BKE!$F:$F,BKE!$C:$C,'nguyen vat lieu kho'!$A:$A,BKE!$B:$B,'nguyen vat lieu kho'!AC$3)</f>
        <v>0</v>
      </c>
      <c r="AD263" s="186">
        <f>SUMIFS(BKE!$F:$F,BKE!$C:$C,'nguyen vat lieu kho'!$A:$A,BKE!$B:$B,'nguyen vat lieu kho'!AD$3)</f>
        <v>0</v>
      </c>
      <c r="AE263" s="186">
        <f>SUMIFS(BKE!$F:$F,BKE!$C:$C,'nguyen vat lieu kho'!$A:$A,BKE!$B:$B,'nguyen vat lieu kho'!AE$3)</f>
        <v>0</v>
      </c>
      <c r="AF263" s="186">
        <f>SUMIFS(BKE!$F:$F,BKE!$C:$C,'nguyen vat lieu kho'!$A:$A,BKE!$B:$B,'nguyen vat lieu kho'!AF$3)</f>
        <v>0</v>
      </c>
      <c r="AG263" s="186">
        <f>SUMIFS(BKE!$F:$F,BKE!$C:$C,'nguyen vat lieu kho'!$A:$A,BKE!$B:$B,'nguyen vat lieu kho'!AG$3)</f>
        <v>0</v>
      </c>
      <c r="AH263" s="186">
        <f>SUMIFS(BKE!$F:$F,BKE!$C:$C,'nguyen vat lieu kho'!$A:$A,BKE!$B:$B,'nguyen vat lieu kho'!AH$3)</f>
        <v>0</v>
      </c>
      <c r="AI263" s="186">
        <f>SUMIFS(BKE!$F:$F,BKE!$C:$C,'nguyen vat lieu kho'!$A:$A,BKE!$B:$B,'nguyen vat lieu kho'!AI$3)</f>
        <v>0</v>
      </c>
      <c r="AJ263" s="186">
        <f>SUMIFS(BKE!$F:$F,BKE!$C:$C,'nguyen vat lieu kho'!$A:$A,BKE!$B:$B,'nguyen vat lieu kho'!AJ$3)</f>
        <v>0</v>
      </c>
      <c r="AK263" s="186">
        <f>SUMIFS(BKE!$F:$F,BKE!$C:$C,'nguyen vat lieu kho'!$A:$A,BKE!$B:$B,'nguyen vat lieu kho'!AK$3)</f>
        <v>0</v>
      </c>
      <c r="AL263" s="186">
        <f>SUMIFS(BKE!$F:$F,BKE!$C:$C,'nguyen vat lieu kho'!$A:$A,BKE!$B:$B,'nguyen vat lieu kho'!AL$3)</f>
        <v>0</v>
      </c>
      <c r="AM263" s="186">
        <f>SUMIFS(BKE!$F:$F,BKE!$C:$C,'nguyen vat lieu kho'!$A:$A,BKE!$B:$B,'nguyen vat lieu kho'!AM$3)</f>
        <v>0</v>
      </c>
      <c r="AN263" s="186">
        <f>SUMIFS(BKE!$F:$F,BKE!$C:$C,'nguyen vat lieu kho'!$A:$A,BKE!$B:$B,'nguyen vat lieu kho'!AN$3)</f>
        <v>0</v>
      </c>
      <c r="AO263" s="186">
        <f>SUMIFS(BKE!$F:$F,BKE!$C:$C,'nguyen vat lieu kho'!$A:$A,BKE!$B:$B,'nguyen vat lieu kho'!AO$3)</f>
        <v>0</v>
      </c>
      <c r="AP263" s="186">
        <f>SUMIFS(BKE!$F:$F,BKE!$C:$C,'nguyen vat lieu kho'!$A:$A,BKE!$B:$B,'nguyen vat lieu kho'!AP$3)</f>
        <v>0</v>
      </c>
      <c r="AQ263" s="186">
        <f>SUMIFS(BKE!$F:$F,BKE!$C:$C,'nguyen vat lieu kho'!$A:$A,BKE!$B:$B,'nguyen vat lieu kho'!AQ$3)</f>
        <v>0</v>
      </c>
    </row>
    <row r="264" spans="1:43" s="120" customFormat="1" ht="25.5" customHeight="1">
      <c r="A264" s="6" t="s">
        <v>685</v>
      </c>
      <c r="B264" s="10" t="s">
        <v>686</v>
      </c>
      <c r="C264" s="139" t="s">
        <v>27</v>
      </c>
      <c r="D264" s="125"/>
      <c r="E264" s="130">
        <v>0</v>
      </c>
      <c r="F264" s="126">
        <f t="shared" ref="F264:F267" si="36">E264*D264</f>
        <v>0</v>
      </c>
      <c r="G264" s="127">
        <f>SUM(M264:AQ264)</f>
        <v>0</v>
      </c>
      <c r="H264" s="128">
        <f>D264*G264</f>
        <v>0</v>
      </c>
      <c r="I264" s="129">
        <f t="shared" si="35"/>
        <v>0</v>
      </c>
      <c r="J264" s="129">
        <f t="shared" si="35"/>
        <v>0</v>
      </c>
      <c r="K264" s="130"/>
      <c r="L264" s="124">
        <f>K264*D264</f>
        <v>0</v>
      </c>
      <c r="M264" s="186">
        <f>SUMIFS(BKE!$F:$F,BKE!$C:$C,'nguyen vat lieu kho'!$A:$A,BKE!$B:$B,'nguyen vat lieu kho'!M$3)</f>
        <v>0</v>
      </c>
      <c r="N264" s="186">
        <f>SUMIFS(BKE!$F:$F,BKE!$C:$C,'nguyen vat lieu kho'!$A:$A,BKE!$B:$B,'nguyen vat lieu kho'!N$3)</f>
        <v>0</v>
      </c>
      <c r="O264" s="186">
        <f>SUMIFS(BKE!$F:$F,BKE!$C:$C,'nguyen vat lieu kho'!$A:$A,BKE!$B:$B,'nguyen vat lieu kho'!O$3)</f>
        <v>0</v>
      </c>
      <c r="P264" s="186">
        <f>SUMIFS(BKE!$F:$F,BKE!$C:$C,'nguyen vat lieu kho'!$A:$A,BKE!$B:$B,'nguyen vat lieu kho'!P$3)</f>
        <v>0</v>
      </c>
      <c r="Q264" s="186">
        <f>SUMIFS(BKE!$F:$F,BKE!$C:$C,'nguyen vat lieu kho'!$A:$A,BKE!$B:$B,'nguyen vat lieu kho'!Q$3)</f>
        <v>0</v>
      </c>
      <c r="R264" s="186">
        <f>SUMIFS(BKE!$F:$F,BKE!$C:$C,'nguyen vat lieu kho'!$A:$A,BKE!$B:$B,'nguyen vat lieu kho'!R$3)</f>
        <v>0</v>
      </c>
      <c r="S264" s="186">
        <f>SUMIFS(BKE!$F:$F,BKE!$C:$C,'nguyen vat lieu kho'!$A:$A,BKE!$B:$B,'nguyen vat lieu kho'!S$3)</f>
        <v>0</v>
      </c>
      <c r="T264" s="186">
        <f>SUMIFS(BKE!$F:$F,BKE!$C:$C,'nguyen vat lieu kho'!$A:$A,BKE!$B:$B,'nguyen vat lieu kho'!T$3)</f>
        <v>0</v>
      </c>
      <c r="U264" s="186">
        <f>SUMIFS(BKE!$F:$F,BKE!$C:$C,'nguyen vat lieu kho'!$A:$A,BKE!$B:$B,'nguyen vat lieu kho'!U$3)</f>
        <v>0</v>
      </c>
      <c r="V264" s="186">
        <f>SUMIFS(BKE!$F:$F,BKE!$C:$C,'nguyen vat lieu kho'!$A:$A,BKE!$B:$B,'nguyen vat lieu kho'!V$3)</f>
        <v>0</v>
      </c>
      <c r="W264" s="186">
        <f>SUMIFS(BKE!$F:$F,BKE!$C:$C,'nguyen vat lieu kho'!$A:$A,BKE!$B:$B,'nguyen vat lieu kho'!W$3)</f>
        <v>0</v>
      </c>
      <c r="X264" s="186">
        <f>SUMIFS(BKE!$F:$F,BKE!$C:$C,'nguyen vat lieu kho'!$A:$A,BKE!$B:$B,'nguyen vat lieu kho'!X$3)</f>
        <v>0</v>
      </c>
      <c r="Y264" s="186">
        <f>SUMIFS(BKE!$F:$F,BKE!$C:$C,'nguyen vat lieu kho'!$A:$A,BKE!$B:$B,'nguyen vat lieu kho'!Y$3)</f>
        <v>0</v>
      </c>
      <c r="Z264" s="186">
        <f>SUMIFS(BKE!$F:$F,BKE!$C:$C,'nguyen vat lieu kho'!$A:$A,BKE!$B:$B,'nguyen vat lieu kho'!Z$3)</f>
        <v>0</v>
      </c>
      <c r="AA264" s="186">
        <f>SUMIFS(BKE!$F:$F,BKE!$C:$C,'nguyen vat lieu kho'!$A:$A,BKE!$B:$B,'nguyen vat lieu kho'!AA$3)</f>
        <v>0</v>
      </c>
      <c r="AB264" s="186">
        <f>SUMIFS(BKE!$F:$F,BKE!$C:$C,'nguyen vat lieu kho'!$A:$A,BKE!$B:$B,'nguyen vat lieu kho'!AB$3)</f>
        <v>0</v>
      </c>
      <c r="AC264" s="186">
        <f>SUMIFS(BKE!$F:$F,BKE!$C:$C,'nguyen vat lieu kho'!$A:$A,BKE!$B:$B,'nguyen vat lieu kho'!AC$3)</f>
        <v>0</v>
      </c>
      <c r="AD264" s="186">
        <f>SUMIFS(BKE!$F:$F,BKE!$C:$C,'nguyen vat lieu kho'!$A:$A,BKE!$B:$B,'nguyen vat lieu kho'!AD$3)</f>
        <v>0</v>
      </c>
      <c r="AE264" s="186">
        <f>SUMIFS(BKE!$F:$F,BKE!$C:$C,'nguyen vat lieu kho'!$A:$A,BKE!$B:$B,'nguyen vat lieu kho'!AE$3)</f>
        <v>0</v>
      </c>
      <c r="AF264" s="186">
        <f>SUMIFS(BKE!$F:$F,BKE!$C:$C,'nguyen vat lieu kho'!$A:$A,BKE!$B:$B,'nguyen vat lieu kho'!AF$3)</f>
        <v>0</v>
      </c>
      <c r="AG264" s="186">
        <f>SUMIFS(BKE!$F:$F,BKE!$C:$C,'nguyen vat lieu kho'!$A:$A,BKE!$B:$B,'nguyen vat lieu kho'!AG$3)</f>
        <v>0</v>
      </c>
      <c r="AH264" s="186">
        <f>SUMIFS(BKE!$F:$F,BKE!$C:$C,'nguyen vat lieu kho'!$A:$A,BKE!$B:$B,'nguyen vat lieu kho'!AH$3)</f>
        <v>0</v>
      </c>
      <c r="AI264" s="186">
        <f>SUMIFS(BKE!$F:$F,BKE!$C:$C,'nguyen vat lieu kho'!$A:$A,BKE!$B:$B,'nguyen vat lieu kho'!AI$3)</f>
        <v>0</v>
      </c>
      <c r="AJ264" s="186">
        <f>SUMIFS(BKE!$F:$F,BKE!$C:$C,'nguyen vat lieu kho'!$A:$A,BKE!$B:$B,'nguyen vat lieu kho'!AJ$3)</f>
        <v>0</v>
      </c>
      <c r="AK264" s="186">
        <f>SUMIFS(BKE!$F:$F,BKE!$C:$C,'nguyen vat lieu kho'!$A:$A,BKE!$B:$B,'nguyen vat lieu kho'!AK$3)</f>
        <v>0</v>
      </c>
      <c r="AL264" s="186">
        <f>SUMIFS(BKE!$F:$F,BKE!$C:$C,'nguyen vat lieu kho'!$A:$A,BKE!$B:$B,'nguyen vat lieu kho'!AL$3)</f>
        <v>0</v>
      </c>
      <c r="AM264" s="186">
        <f>SUMIFS(BKE!$F:$F,BKE!$C:$C,'nguyen vat lieu kho'!$A:$A,BKE!$B:$B,'nguyen vat lieu kho'!AM$3)</f>
        <v>0</v>
      </c>
      <c r="AN264" s="186">
        <f>SUMIFS(BKE!$F:$F,BKE!$C:$C,'nguyen vat lieu kho'!$A:$A,BKE!$B:$B,'nguyen vat lieu kho'!AN$3)</f>
        <v>0</v>
      </c>
      <c r="AO264" s="186">
        <f>SUMIFS(BKE!$F:$F,BKE!$C:$C,'nguyen vat lieu kho'!$A:$A,BKE!$B:$B,'nguyen vat lieu kho'!AO$3)</f>
        <v>0</v>
      </c>
      <c r="AP264" s="186">
        <f>SUMIFS(BKE!$F:$F,BKE!$C:$C,'nguyen vat lieu kho'!$A:$A,BKE!$B:$B,'nguyen vat lieu kho'!AP$3)</f>
        <v>0</v>
      </c>
      <c r="AQ264" s="186">
        <f>SUMIFS(BKE!$F:$F,BKE!$C:$C,'nguyen vat lieu kho'!$A:$A,BKE!$B:$B,'nguyen vat lieu kho'!AQ$3)</f>
        <v>0</v>
      </c>
    </row>
    <row r="265" spans="1:43" s="120" customFormat="1" ht="25.5" customHeight="1">
      <c r="A265" s="6" t="s">
        <v>308</v>
      </c>
      <c r="B265" s="10" t="s">
        <v>309</v>
      </c>
      <c r="C265" s="139" t="s">
        <v>310</v>
      </c>
      <c r="D265" s="125">
        <f>VLOOKUP(A265,BKE!C562:H953,5,0)</f>
        <v>2500</v>
      </c>
      <c r="E265" s="130">
        <v>2</v>
      </c>
      <c r="F265" s="126">
        <f t="shared" si="36"/>
        <v>5000</v>
      </c>
      <c r="G265" s="127">
        <f>SUM(M265:AQ265)</f>
        <v>8</v>
      </c>
      <c r="H265" s="128">
        <f>D265*G265</f>
        <v>20000</v>
      </c>
      <c r="I265" s="129">
        <f t="shared" si="35"/>
        <v>10</v>
      </c>
      <c r="J265" s="129">
        <f t="shared" si="35"/>
        <v>25000</v>
      </c>
      <c r="K265" s="130"/>
      <c r="L265" s="124">
        <f>K265*D265</f>
        <v>0</v>
      </c>
      <c r="M265" s="186">
        <f>SUMIFS(BKE!$F:$F,BKE!$C:$C,'nguyen vat lieu kho'!$A:$A,BKE!$B:$B,'nguyen vat lieu kho'!M$3)</f>
        <v>0</v>
      </c>
      <c r="N265" s="186">
        <f>SUMIFS(BKE!$F:$F,BKE!$C:$C,'nguyen vat lieu kho'!$A:$A,BKE!$B:$B,'nguyen vat lieu kho'!N$3)</f>
        <v>0</v>
      </c>
      <c r="O265" s="186">
        <f>SUMIFS(BKE!$F:$F,BKE!$C:$C,'nguyen vat lieu kho'!$A:$A,BKE!$B:$B,'nguyen vat lieu kho'!O$3)</f>
        <v>0</v>
      </c>
      <c r="P265" s="186">
        <f>SUMIFS(BKE!$F:$F,BKE!$C:$C,'nguyen vat lieu kho'!$A:$A,BKE!$B:$B,'nguyen vat lieu kho'!P$3)</f>
        <v>0</v>
      </c>
      <c r="Q265" s="186">
        <f>SUMIFS(BKE!$F:$F,BKE!$C:$C,'nguyen vat lieu kho'!$A:$A,BKE!$B:$B,'nguyen vat lieu kho'!Q$3)</f>
        <v>0</v>
      </c>
      <c r="R265" s="186">
        <f>SUMIFS(BKE!$F:$F,BKE!$C:$C,'nguyen vat lieu kho'!$A:$A,BKE!$B:$B,'nguyen vat lieu kho'!R$3)</f>
        <v>0</v>
      </c>
      <c r="S265" s="186">
        <f>SUMIFS(BKE!$F:$F,BKE!$C:$C,'nguyen vat lieu kho'!$A:$A,BKE!$B:$B,'nguyen vat lieu kho'!S$3)</f>
        <v>0</v>
      </c>
      <c r="T265" s="186">
        <f>SUMIFS(BKE!$F:$F,BKE!$C:$C,'nguyen vat lieu kho'!$A:$A,BKE!$B:$B,'nguyen vat lieu kho'!T$3)</f>
        <v>0</v>
      </c>
      <c r="U265" s="186">
        <f>SUMIFS(BKE!$F:$F,BKE!$C:$C,'nguyen vat lieu kho'!$A:$A,BKE!$B:$B,'nguyen vat lieu kho'!U$3)</f>
        <v>0</v>
      </c>
      <c r="V265" s="186">
        <f>SUMIFS(BKE!$F:$F,BKE!$C:$C,'nguyen vat lieu kho'!$A:$A,BKE!$B:$B,'nguyen vat lieu kho'!V$3)</f>
        <v>0</v>
      </c>
      <c r="W265" s="186">
        <f>SUMIFS(BKE!$F:$F,BKE!$C:$C,'nguyen vat lieu kho'!$A:$A,BKE!$B:$B,'nguyen vat lieu kho'!W$3)</f>
        <v>0</v>
      </c>
      <c r="X265" s="186">
        <f>SUMIFS(BKE!$F:$F,BKE!$C:$C,'nguyen vat lieu kho'!$A:$A,BKE!$B:$B,'nguyen vat lieu kho'!X$3)</f>
        <v>0</v>
      </c>
      <c r="Y265" s="186">
        <f>SUMIFS(BKE!$F:$F,BKE!$C:$C,'nguyen vat lieu kho'!$A:$A,BKE!$B:$B,'nguyen vat lieu kho'!Y$3)</f>
        <v>0</v>
      </c>
      <c r="Z265" s="186">
        <f>SUMIFS(BKE!$F:$F,BKE!$C:$C,'nguyen vat lieu kho'!$A:$A,BKE!$B:$B,'nguyen vat lieu kho'!Z$3)</f>
        <v>0</v>
      </c>
      <c r="AA265" s="186">
        <f>SUMIFS(BKE!$F:$F,BKE!$C:$C,'nguyen vat lieu kho'!$A:$A,BKE!$B:$B,'nguyen vat lieu kho'!AA$3)</f>
        <v>8</v>
      </c>
      <c r="AB265" s="186">
        <f>SUMIFS(BKE!$F:$F,BKE!$C:$C,'nguyen vat lieu kho'!$A:$A,BKE!$B:$B,'nguyen vat lieu kho'!AB$3)</f>
        <v>0</v>
      </c>
      <c r="AC265" s="186">
        <f>SUMIFS(BKE!$F:$F,BKE!$C:$C,'nguyen vat lieu kho'!$A:$A,BKE!$B:$B,'nguyen vat lieu kho'!AC$3)</f>
        <v>0</v>
      </c>
      <c r="AD265" s="186">
        <f>SUMIFS(BKE!$F:$F,BKE!$C:$C,'nguyen vat lieu kho'!$A:$A,BKE!$B:$B,'nguyen vat lieu kho'!AD$3)</f>
        <v>0</v>
      </c>
      <c r="AE265" s="186">
        <f>SUMIFS(BKE!$F:$F,BKE!$C:$C,'nguyen vat lieu kho'!$A:$A,BKE!$B:$B,'nguyen vat lieu kho'!AE$3)</f>
        <v>0</v>
      </c>
      <c r="AF265" s="186">
        <f>SUMIFS(BKE!$F:$F,BKE!$C:$C,'nguyen vat lieu kho'!$A:$A,BKE!$B:$B,'nguyen vat lieu kho'!AF$3)</f>
        <v>0</v>
      </c>
      <c r="AG265" s="186">
        <f>SUMIFS(BKE!$F:$F,BKE!$C:$C,'nguyen vat lieu kho'!$A:$A,BKE!$B:$B,'nguyen vat lieu kho'!AG$3)</f>
        <v>0</v>
      </c>
      <c r="AH265" s="186">
        <f>SUMIFS(BKE!$F:$F,BKE!$C:$C,'nguyen vat lieu kho'!$A:$A,BKE!$B:$B,'nguyen vat lieu kho'!AH$3)</f>
        <v>0</v>
      </c>
      <c r="AI265" s="186">
        <f>SUMIFS(BKE!$F:$F,BKE!$C:$C,'nguyen vat lieu kho'!$A:$A,BKE!$B:$B,'nguyen vat lieu kho'!AI$3)</f>
        <v>0</v>
      </c>
      <c r="AJ265" s="186">
        <f>SUMIFS(BKE!$F:$F,BKE!$C:$C,'nguyen vat lieu kho'!$A:$A,BKE!$B:$B,'nguyen vat lieu kho'!AJ$3)</f>
        <v>0</v>
      </c>
      <c r="AK265" s="186">
        <f>SUMIFS(BKE!$F:$F,BKE!$C:$C,'nguyen vat lieu kho'!$A:$A,BKE!$B:$B,'nguyen vat lieu kho'!AK$3)</f>
        <v>0</v>
      </c>
      <c r="AL265" s="186">
        <f>SUMIFS(BKE!$F:$F,BKE!$C:$C,'nguyen vat lieu kho'!$A:$A,BKE!$B:$B,'nguyen vat lieu kho'!AL$3)</f>
        <v>0</v>
      </c>
      <c r="AM265" s="186">
        <f>SUMIFS(BKE!$F:$F,BKE!$C:$C,'nguyen vat lieu kho'!$A:$A,BKE!$B:$B,'nguyen vat lieu kho'!AM$3)</f>
        <v>0</v>
      </c>
      <c r="AN265" s="186">
        <f>SUMIFS(BKE!$F:$F,BKE!$C:$C,'nguyen vat lieu kho'!$A:$A,BKE!$B:$B,'nguyen vat lieu kho'!AN$3)</f>
        <v>0</v>
      </c>
      <c r="AO265" s="186">
        <f>SUMIFS(BKE!$F:$F,BKE!$C:$C,'nguyen vat lieu kho'!$A:$A,BKE!$B:$B,'nguyen vat lieu kho'!AO$3)</f>
        <v>0</v>
      </c>
      <c r="AP265" s="186">
        <f>SUMIFS(BKE!$F:$F,BKE!$C:$C,'nguyen vat lieu kho'!$A:$A,BKE!$B:$B,'nguyen vat lieu kho'!AP$3)</f>
        <v>0</v>
      </c>
      <c r="AQ265" s="186">
        <f>SUMIFS(BKE!$F:$F,BKE!$C:$C,'nguyen vat lieu kho'!$A:$A,BKE!$B:$B,'nguyen vat lieu kho'!AQ$3)</f>
        <v>0</v>
      </c>
    </row>
    <row r="266" spans="1:43" s="120" customFormat="1" ht="25.5" customHeight="1">
      <c r="A266" s="6" t="s">
        <v>710</v>
      </c>
      <c r="B266" s="10" t="s">
        <v>711</v>
      </c>
      <c r="C266" s="139" t="s">
        <v>310</v>
      </c>
      <c r="D266" s="125">
        <v>2979.13</v>
      </c>
      <c r="E266" s="130">
        <v>20</v>
      </c>
      <c r="F266" s="126">
        <f t="shared" si="36"/>
        <v>59582.600000000006</v>
      </c>
      <c r="G266" s="127">
        <f>SUM(M266:AQ266)</f>
        <v>0</v>
      </c>
      <c r="H266" s="128">
        <f>D266*G266</f>
        <v>0</v>
      </c>
      <c r="I266" s="129">
        <f t="shared" si="35"/>
        <v>0</v>
      </c>
      <c r="J266" s="129">
        <f t="shared" si="35"/>
        <v>0</v>
      </c>
      <c r="K266" s="130">
        <v>20</v>
      </c>
      <c r="L266" s="124">
        <f>K266*D266</f>
        <v>59582.600000000006</v>
      </c>
      <c r="M266" s="186">
        <f>SUMIFS(BKE!$F:$F,BKE!$C:$C,'nguyen vat lieu kho'!$A:$A,BKE!$B:$B,'nguyen vat lieu kho'!M$3)</f>
        <v>0</v>
      </c>
      <c r="N266" s="186">
        <f>SUMIFS(BKE!$F:$F,BKE!$C:$C,'nguyen vat lieu kho'!$A:$A,BKE!$B:$B,'nguyen vat lieu kho'!N$3)</f>
        <v>0</v>
      </c>
      <c r="O266" s="186">
        <f>SUMIFS(BKE!$F:$F,BKE!$C:$C,'nguyen vat lieu kho'!$A:$A,BKE!$B:$B,'nguyen vat lieu kho'!O$3)</f>
        <v>0</v>
      </c>
      <c r="P266" s="186">
        <f>SUMIFS(BKE!$F:$F,BKE!$C:$C,'nguyen vat lieu kho'!$A:$A,BKE!$B:$B,'nguyen vat lieu kho'!P$3)</f>
        <v>0</v>
      </c>
      <c r="Q266" s="186">
        <f>SUMIFS(BKE!$F:$F,BKE!$C:$C,'nguyen vat lieu kho'!$A:$A,BKE!$B:$B,'nguyen vat lieu kho'!Q$3)</f>
        <v>0</v>
      </c>
      <c r="R266" s="186">
        <f>SUMIFS(BKE!$F:$F,BKE!$C:$C,'nguyen vat lieu kho'!$A:$A,BKE!$B:$B,'nguyen vat lieu kho'!R$3)</f>
        <v>0</v>
      </c>
      <c r="S266" s="186">
        <f>SUMIFS(BKE!$F:$F,BKE!$C:$C,'nguyen vat lieu kho'!$A:$A,BKE!$B:$B,'nguyen vat lieu kho'!S$3)</f>
        <v>0</v>
      </c>
      <c r="T266" s="186">
        <f>SUMIFS(BKE!$F:$F,BKE!$C:$C,'nguyen vat lieu kho'!$A:$A,BKE!$B:$B,'nguyen vat lieu kho'!T$3)</f>
        <v>0</v>
      </c>
      <c r="U266" s="186">
        <f>SUMIFS(BKE!$F:$F,BKE!$C:$C,'nguyen vat lieu kho'!$A:$A,BKE!$B:$B,'nguyen vat lieu kho'!U$3)</f>
        <v>0</v>
      </c>
      <c r="V266" s="186">
        <f>SUMIFS(BKE!$F:$F,BKE!$C:$C,'nguyen vat lieu kho'!$A:$A,BKE!$B:$B,'nguyen vat lieu kho'!V$3)</f>
        <v>0</v>
      </c>
      <c r="W266" s="186">
        <f>SUMIFS(BKE!$F:$F,BKE!$C:$C,'nguyen vat lieu kho'!$A:$A,BKE!$B:$B,'nguyen vat lieu kho'!W$3)</f>
        <v>0</v>
      </c>
      <c r="X266" s="186">
        <f>SUMIFS(BKE!$F:$F,BKE!$C:$C,'nguyen vat lieu kho'!$A:$A,BKE!$B:$B,'nguyen vat lieu kho'!X$3)</f>
        <v>0</v>
      </c>
      <c r="Y266" s="186">
        <f>SUMIFS(BKE!$F:$F,BKE!$C:$C,'nguyen vat lieu kho'!$A:$A,BKE!$B:$B,'nguyen vat lieu kho'!Y$3)</f>
        <v>0</v>
      </c>
      <c r="Z266" s="186">
        <f>SUMIFS(BKE!$F:$F,BKE!$C:$C,'nguyen vat lieu kho'!$A:$A,BKE!$B:$B,'nguyen vat lieu kho'!Z$3)</f>
        <v>0</v>
      </c>
      <c r="AA266" s="186">
        <f>SUMIFS(BKE!$F:$F,BKE!$C:$C,'nguyen vat lieu kho'!$A:$A,BKE!$B:$B,'nguyen vat lieu kho'!AA$3)</f>
        <v>0</v>
      </c>
      <c r="AB266" s="186">
        <f>SUMIFS(BKE!$F:$F,BKE!$C:$C,'nguyen vat lieu kho'!$A:$A,BKE!$B:$B,'nguyen vat lieu kho'!AB$3)</f>
        <v>0</v>
      </c>
      <c r="AC266" s="186">
        <f>SUMIFS(BKE!$F:$F,BKE!$C:$C,'nguyen vat lieu kho'!$A:$A,BKE!$B:$B,'nguyen vat lieu kho'!AC$3)</f>
        <v>0</v>
      </c>
      <c r="AD266" s="186">
        <f>SUMIFS(BKE!$F:$F,BKE!$C:$C,'nguyen vat lieu kho'!$A:$A,BKE!$B:$B,'nguyen vat lieu kho'!AD$3)</f>
        <v>0</v>
      </c>
      <c r="AE266" s="186">
        <f>SUMIFS(BKE!$F:$F,BKE!$C:$C,'nguyen vat lieu kho'!$A:$A,BKE!$B:$B,'nguyen vat lieu kho'!AE$3)</f>
        <v>0</v>
      </c>
      <c r="AF266" s="186">
        <f>SUMIFS(BKE!$F:$F,BKE!$C:$C,'nguyen vat lieu kho'!$A:$A,BKE!$B:$B,'nguyen vat lieu kho'!AF$3)</f>
        <v>0</v>
      </c>
      <c r="AG266" s="186">
        <f>SUMIFS(BKE!$F:$F,BKE!$C:$C,'nguyen vat lieu kho'!$A:$A,BKE!$B:$B,'nguyen vat lieu kho'!AG$3)</f>
        <v>0</v>
      </c>
      <c r="AH266" s="186">
        <f>SUMIFS(BKE!$F:$F,BKE!$C:$C,'nguyen vat lieu kho'!$A:$A,BKE!$B:$B,'nguyen vat lieu kho'!AH$3)</f>
        <v>0</v>
      </c>
      <c r="AI266" s="186">
        <f>SUMIFS(BKE!$F:$F,BKE!$C:$C,'nguyen vat lieu kho'!$A:$A,BKE!$B:$B,'nguyen vat lieu kho'!AI$3)</f>
        <v>0</v>
      </c>
      <c r="AJ266" s="186">
        <f>SUMIFS(BKE!$F:$F,BKE!$C:$C,'nguyen vat lieu kho'!$A:$A,BKE!$B:$B,'nguyen vat lieu kho'!AJ$3)</f>
        <v>0</v>
      </c>
      <c r="AK266" s="186">
        <f>SUMIFS(BKE!$F:$F,BKE!$C:$C,'nguyen vat lieu kho'!$A:$A,BKE!$B:$B,'nguyen vat lieu kho'!AK$3)</f>
        <v>0</v>
      </c>
      <c r="AL266" s="186">
        <f>SUMIFS(BKE!$F:$F,BKE!$C:$C,'nguyen vat lieu kho'!$A:$A,BKE!$B:$B,'nguyen vat lieu kho'!AL$3)</f>
        <v>0</v>
      </c>
      <c r="AM266" s="186">
        <f>SUMIFS(BKE!$F:$F,BKE!$C:$C,'nguyen vat lieu kho'!$A:$A,BKE!$B:$B,'nguyen vat lieu kho'!AM$3)</f>
        <v>0</v>
      </c>
      <c r="AN266" s="186">
        <f>SUMIFS(BKE!$F:$F,BKE!$C:$C,'nguyen vat lieu kho'!$A:$A,BKE!$B:$B,'nguyen vat lieu kho'!AN$3)</f>
        <v>0</v>
      </c>
      <c r="AO266" s="186">
        <f>SUMIFS(BKE!$F:$F,BKE!$C:$C,'nguyen vat lieu kho'!$A:$A,BKE!$B:$B,'nguyen vat lieu kho'!AO$3)</f>
        <v>0</v>
      </c>
      <c r="AP266" s="186">
        <f>SUMIFS(BKE!$F:$F,BKE!$C:$C,'nguyen vat lieu kho'!$A:$A,BKE!$B:$B,'nguyen vat lieu kho'!AP$3)</f>
        <v>0</v>
      </c>
      <c r="AQ266" s="186">
        <f>SUMIFS(BKE!$F:$F,BKE!$C:$C,'nguyen vat lieu kho'!$A:$A,BKE!$B:$B,'nguyen vat lieu kho'!AQ$3)</f>
        <v>0</v>
      </c>
    </row>
    <row r="267" spans="1:43" s="120" customFormat="1" ht="25.5" customHeight="1">
      <c r="A267" s="9" t="s">
        <v>992</v>
      </c>
      <c r="B267" s="9" t="s">
        <v>311</v>
      </c>
      <c r="C267" s="9" t="s">
        <v>8</v>
      </c>
      <c r="D267" s="125">
        <f>VLOOKUP(A267,BKE!C564:H955,5,0)</f>
        <v>9000</v>
      </c>
      <c r="E267" s="130">
        <v>0</v>
      </c>
      <c r="F267" s="126">
        <f t="shared" si="36"/>
        <v>0</v>
      </c>
      <c r="G267" s="127">
        <f>SUM(M267:AQ267)</f>
        <v>2</v>
      </c>
      <c r="H267" s="128">
        <f>D267*G267</f>
        <v>18000</v>
      </c>
      <c r="I267" s="129">
        <f t="shared" si="35"/>
        <v>2</v>
      </c>
      <c r="J267" s="129">
        <f t="shared" si="35"/>
        <v>18000</v>
      </c>
      <c r="K267" s="130"/>
      <c r="L267" s="124">
        <f>K267*D267</f>
        <v>0</v>
      </c>
      <c r="M267" s="186">
        <f>SUMIFS(BKE!$F:$F,BKE!$C:$C,'nguyen vat lieu kho'!$A:$A,BKE!$B:$B,'nguyen vat lieu kho'!M$3)</f>
        <v>2</v>
      </c>
      <c r="N267" s="186">
        <f>SUMIFS(BKE!$F:$F,BKE!$C:$C,'nguyen vat lieu kho'!$A:$A,BKE!$B:$B,'nguyen vat lieu kho'!N$3)</f>
        <v>0</v>
      </c>
      <c r="O267" s="186">
        <f>SUMIFS(BKE!$F:$F,BKE!$C:$C,'nguyen vat lieu kho'!$A:$A,BKE!$B:$B,'nguyen vat lieu kho'!O$3)</f>
        <v>0</v>
      </c>
      <c r="P267" s="186">
        <f>SUMIFS(BKE!$F:$F,BKE!$C:$C,'nguyen vat lieu kho'!$A:$A,BKE!$B:$B,'nguyen vat lieu kho'!P$3)</f>
        <v>0</v>
      </c>
      <c r="Q267" s="186">
        <f>SUMIFS(BKE!$F:$F,BKE!$C:$C,'nguyen vat lieu kho'!$A:$A,BKE!$B:$B,'nguyen vat lieu kho'!Q$3)</f>
        <v>0</v>
      </c>
      <c r="R267" s="186">
        <f>SUMIFS(BKE!$F:$F,BKE!$C:$C,'nguyen vat lieu kho'!$A:$A,BKE!$B:$B,'nguyen vat lieu kho'!R$3)</f>
        <v>0</v>
      </c>
      <c r="S267" s="186">
        <f>SUMIFS(BKE!$F:$F,BKE!$C:$C,'nguyen vat lieu kho'!$A:$A,BKE!$B:$B,'nguyen vat lieu kho'!S$3)</f>
        <v>0</v>
      </c>
      <c r="T267" s="186">
        <f>SUMIFS(BKE!$F:$F,BKE!$C:$C,'nguyen vat lieu kho'!$A:$A,BKE!$B:$B,'nguyen vat lieu kho'!T$3)</f>
        <v>0</v>
      </c>
      <c r="U267" s="186">
        <f>SUMIFS(BKE!$F:$F,BKE!$C:$C,'nguyen vat lieu kho'!$A:$A,BKE!$B:$B,'nguyen vat lieu kho'!U$3)</f>
        <v>0</v>
      </c>
      <c r="V267" s="186">
        <f>SUMIFS(BKE!$F:$F,BKE!$C:$C,'nguyen vat lieu kho'!$A:$A,BKE!$B:$B,'nguyen vat lieu kho'!V$3)</f>
        <v>0</v>
      </c>
      <c r="W267" s="186">
        <f>SUMIFS(BKE!$F:$F,BKE!$C:$C,'nguyen vat lieu kho'!$A:$A,BKE!$B:$B,'nguyen vat lieu kho'!W$3)</f>
        <v>0</v>
      </c>
      <c r="X267" s="186">
        <f>SUMIFS(BKE!$F:$F,BKE!$C:$C,'nguyen vat lieu kho'!$A:$A,BKE!$B:$B,'nguyen vat lieu kho'!X$3)</f>
        <v>0</v>
      </c>
      <c r="Y267" s="186">
        <f>SUMIFS(BKE!$F:$F,BKE!$C:$C,'nguyen vat lieu kho'!$A:$A,BKE!$B:$B,'nguyen vat lieu kho'!Y$3)</f>
        <v>0</v>
      </c>
      <c r="Z267" s="186">
        <f>SUMIFS(BKE!$F:$F,BKE!$C:$C,'nguyen vat lieu kho'!$A:$A,BKE!$B:$B,'nguyen vat lieu kho'!Z$3)</f>
        <v>0</v>
      </c>
      <c r="AA267" s="186">
        <f>SUMIFS(BKE!$F:$F,BKE!$C:$C,'nguyen vat lieu kho'!$A:$A,BKE!$B:$B,'nguyen vat lieu kho'!AA$3)</f>
        <v>0</v>
      </c>
      <c r="AB267" s="186">
        <f>SUMIFS(BKE!$F:$F,BKE!$C:$C,'nguyen vat lieu kho'!$A:$A,BKE!$B:$B,'nguyen vat lieu kho'!AB$3)</f>
        <v>0</v>
      </c>
      <c r="AC267" s="186">
        <f>SUMIFS(BKE!$F:$F,BKE!$C:$C,'nguyen vat lieu kho'!$A:$A,BKE!$B:$B,'nguyen vat lieu kho'!AC$3)</f>
        <v>0</v>
      </c>
      <c r="AD267" s="186">
        <f>SUMIFS(BKE!$F:$F,BKE!$C:$C,'nguyen vat lieu kho'!$A:$A,BKE!$B:$B,'nguyen vat lieu kho'!AD$3)</f>
        <v>0</v>
      </c>
      <c r="AE267" s="186">
        <f>SUMIFS(BKE!$F:$F,BKE!$C:$C,'nguyen vat lieu kho'!$A:$A,BKE!$B:$B,'nguyen vat lieu kho'!AE$3)</f>
        <v>0</v>
      </c>
      <c r="AF267" s="186">
        <f>SUMIFS(BKE!$F:$F,BKE!$C:$C,'nguyen vat lieu kho'!$A:$A,BKE!$B:$B,'nguyen vat lieu kho'!AF$3)</f>
        <v>0</v>
      </c>
      <c r="AG267" s="186">
        <f>SUMIFS(BKE!$F:$F,BKE!$C:$C,'nguyen vat lieu kho'!$A:$A,BKE!$B:$B,'nguyen vat lieu kho'!AG$3)</f>
        <v>0</v>
      </c>
      <c r="AH267" s="186">
        <f>SUMIFS(BKE!$F:$F,BKE!$C:$C,'nguyen vat lieu kho'!$A:$A,BKE!$B:$B,'nguyen vat lieu kho'!AH$3)</f>
        <v>0</v>
      </c>
      <c r="AI267" s="186">
        <f>SUMIFS(BKE!$F:$F,BKE!$C:$C,'nguyen vat lieu kho'!$A:$A,BKE!$B:$B,'nguyen vat lieu kho'!AI$3)</f>
        <v>0</v>
      </c>
      <c r="AJ267" s="186">
        <f>SUMIFS(BKE!$F:$F,BKE!$C:$C,'nguyen vat lieu kho'!$A:$A,BKE!$B:$B,'nguyen vat lieu kho'!AJ$3)</f>
        <v>0</v>
      </c>
      <c r="AK267" s="186">
        <f>SUMIFS(BKE!$F:$F,BKE!$C:$C,'nguyen vat lieu kho'!$A:$A,BKE!$B:$B,'nguyen vat lieu kho'!AK$3)</f>
        <v>0</v>
      </c>
      <c r="AL267" s="186">
        <f>SUMIFS(BKE!$F:$F,BKE!$C:$C,'nguyen vat lieu kho'!$A:$A,BKE!$B:$B,'nguyen vat lieu kho'!AL$3)</f>
        <v>0</v>
      </c>
      <c r="AM267" s="186">
        <f>SUMIFS(BKE!$F:$F,BKE!$C:$C,'nguyen vat lieu kho'!$A:$A,BKE!$B:$B,'nguyen vat lieu kho'!AM$3)</f>
        <v>0</v>
      </c>
      <c r="AN267" s="186">
        <f>SUMIFS(BKE!$F:$F,BKE!$C:$C,'nguyen vat lieu kho'!$A:$A,BKE!$B:$B,'nguyen vat lieu kho'!AN$3)</f>
        <v>0</v>
      </c>
      <c r="AO267" s="186">
        <f>SUMIFS(BKE!$F:$F,BKE!$C:$C,'nguyen vat lieu kho'!$A:$A,BKE!$B:$B,'nguyen vat lieu kho'!AO$3)</f>
        <v>0</v>
      </c>
      <c r="AP267" s="186">
        <f>SUMIFS(BKE!$F:$F,BKE!$C:$C,'nguyen vat lieu kho'!$A:$A,BKE!$B:$B,'nguyen vat lieu kho'!AP$3)</f>
        <v>0</v>
      </c>
      <c r="AQ267" s="186">
        <f>SUMIFS(BKE!$F:$F,BKE!$C:$C,'nguyen vat lieu kho'!$A:$A,BKE!$B:$B,'nguyen vat lieu kho'!AQ$3)</f>
        <v>0</v>
      </c>
    </row>
    <row r="268" spans="1:43" s="262" customFormat="1" ht="25.5" customHeight="1">
      <c r="A268" s="147"/>
      <c r="B268" s="147" t="s">
        <v>491</v>
      </c>
      <c r="C268" s="147"/>
      <c r="D268" s="125"/>
      <c r="E268" s="259"/>
      <c r="F268" s="260">
        <f t="shared" ref="F268" si="37">SUM(F263:F267)</f>
        <v>64582.600000000006</v>
      </c>
      <c r="G268" s="260"/>
      <c r="H268" s="260">
        <f>SUM(H263:H267)</f>
        <v>38000</v>
      </c>
      <c r="I268" s="261"/>
      <c r="J268" s="260">
        <f>SUM(J263:J267)</f>
        <v>43000</v>
      </c>
      <c r="K268" s="259"/>
      <c r="L268" s="260">
        <f>SUM(L263:L267)</f>
        <v>59582.600000000006</v>
      </c>
      <c r="M268" s="186">
        <f>SUMIFS(BKE!$F:$F,BKE!$C:$C,'nguyen vat lieu kho'!$A:$A,BKE!$B:$B,'nguyen vat lieu kho'!M$3)</f>
        <v>0</v>
      </c>
      <c r="N268" s="186">
        <f>SUMIFS(BKE!$F:$F,BKE!$C:$C,'nguyen vat lieu kho'!$A:$A,BKE!$B:$B,'nguyen vat lieu kho'!N$3)</f>
        <v>0</v>
      </c>
      <c r="O268" s="186">
        <f>SUMIFS(BKE!$F:$F,BKE!$C:$C,'nguyen vat lieu kho'!$A:$A,BKE!$B:$B,'nguyen vat lieu kho'!O$3)</f>
        <v>0</v>
      </c>
      <c r="P268" s="186">
        <f>SUMIFS(BKE!$F:$F,BKE!$C:$C,'nguyen vat lieu kho'!$A:$A,BKE!$B:$B,'nguyen vat lieu kho'!P$3)</f>
        <v>0</v>
      </c>
      <c r="Q268" s="186">
        <f>SUMIFS(BKE!$F:$F,BKE!$C:$C,'nguyen vat lieu kho'!$A:$A,BKE!$B:$B,'nguyen vat lieu kho'!Q$3)</f>
        <v>0</v>
      </c>
      <c r="R268" s="186">
        <f>SUMIFS(BKE!$F:$F,BKE!$C:$C,'nguyen vat lieu kho'!$A:$A,BKE!$B:$B,'nguyen vat lieu kho'!R$3)</f>
        <v>0</v>
      </c>
      <c r="S268" s="186">
        <f>SUMIFS(BKE!$F:$F,BKE!$C:$C,'nguyen vat lieu kho'!$A:$A,BKE!$B:$B,'nguyen vat lieu kho'!S$3)</f>
        <v>0</v>
      </c>
      <c r="T268" s="186">
        <f>SUMIFS(BKE!$F:$F,BKE!$C:$C,'nguyen vat lieu kho'!$A:$A,BKE!$B:$B,'nguyen vat lieu kho'!T$3)</f>
        <v>0</v>
      </c>
      <c r="U268" s="186">
        <f>SUMIFS(BKE!$F:$F,BKE!$C:$C,'nguyen vat lieu kho'!$A:$A,BKE!$B:$B,'nguyen vat lieu kho'!U$3)</f>
        <v>0</v>
      </c>
      <c r="V268" s="186">
        <f>SUMIFS(BKE!$F:$F,BKE!$C:$C,'nguyen vat lieu kho'!$A:$A,BKE!$B:$B,'nguyen vat lieu kho'!V$3)</f>
        <v>0</v>
      </c>
      <c r="W268" s="186">
        <f>SUMIFS(BKE!$F:$F,BKE!$C:$C,'nguyen vat lieu kho'!$A:$A,BKE!$B:$B,'nguyen vat lieu kho'!W$3)</f>
        <v>0</v>
      </c>
      <c r="X268" s="186">
        <f>SUMIFS(BKE!$F:$F,BKE!$C:$C,'nguyen vat lieu kho'!$A:$A,BKE!$B:$B,'nguyen vat lieu kho'!X$3)</f>
        <v>0</v>
      </c>
      <c r="Y268" s="186">
        <f>SUMIFS(BKE!$F:$F,BKE!$C:$C,'nguyen vat lieu kho'!$A:$A,BKE!$B:$B,'nguyen vat lieu kho'!Y$3)</f>
        <v>0</v>
      </c>
      <c r="Z268" s="186">
        <f>SUMIFS(BKE!$F:$F,BKE!$C:$C,'nguyen vat lieu kho'!$A:$A,BKE!$B:$B,'nguyen vat lieu kho'!Z$3)</f>
        <v>0</v>
      </c>
      <c r="AA268" s="186">
        <f>SUMIFS(BKE!$F:$F,BKE!$C:$C,'nguyen vat lieu kho'!$A:$A,BKE!$B:$B,'nguyen vat lieu kho'!AA$3)</f>
        <v>0</v>
      </c>
      <c r="AB268" s="186">
        <f>SUMIFS(BKE!$F:$F,BKE!$C:$C,'nguyen vat lieu kho'!$A:$A,BKE!$B:$B,'nguyen vat lieu kho'!AB$3)</f>
        <v>0</v>
      </c>
      <c r="AC268" s="186">
        <f>SUMIFS(BKE!$F:$F,BKE!$C:$C,'nguyen vat lieu kho'!$A:$A,BKE!$B:$B,'nguyen vat lieu kho'!AC$3)</f>
        <v>0</v>
      </c>
      <c r="AD268" s="186">
        <f>SUMIFS(BKE!$F:$F,BKE!$C:$C,'nguyen vat lieu kho'!$A:$A,BKE!$B:$B,'nguyen vat lieu kho'!AD$3)</f>
        <v>0</v>
      </c>
      <c r="AE268" s="186">
        <f>SUMIFS(BKE!$F:$F,BKE!$C:$C,'nguyen vat lieu kho'!$A:$A,BKE!$B:$B,'nguyen vat lieu kho'!AE$3)</f>
        <v>0</v>
      </c>
      <c r="AF268" s="186">
        <f>SUMIFS(BKE!$F:$F,BKE!$C:$C,'nguyen vat lieu kho'!$A:$A,BKE!$B:$B,'nguyen vat lieu kho'!AF$3)</f>
        <v>0</v>
      </c>
      <c r="AG268" s="186">
        <f>SUMIFS(BKE!$F:$F,BKE!$C:$C,'nguyen vat lieu kho'!$A:$A,BKE!$B:$B,'nguyen vat lieu kho'!AG$3)</f>
        <v>0</v>
      </c>
      <c r="AH268" s="186">
        <f>SUMIFS(BKE!$F:$F,BKE!$C:$C,'nguyen vat lieu kho'!$A:$A,BKE!$B:$B,'nguyen vat lieu kho'!AH$3)</f>
        <v>0</v>
      </c>
      <c r="AI268" s="186">
        <f>SUMIFS(BKE!$F:$F,BKE!$C:$C,'nguyen vat lieu kho'!$A:$A,BKE!$B:$B,'nguyen vat lieu kho'!AI$3)</f>
        <v>0</v>
      </c>
      <c r="AJ268" s="186">
        <f>SUMIFS(BKE!$F:$F,BKE!$C:$C,'nguyen vat lieu kho'!$A:$A,BKE!$B:$B,'nguyen vat lieu kho'!AJ$3)</f>
        <v>0</v>
      </c>
      <c r="AK268" s="186">
        <f>SUMIFS(BKE!$F:$F,BKE!$C:$C,'nguyen vat lieu kho'!$A:$A,BKE!$B:$B,'nguyen vat lieu kho'!AK$3)</f>
        <v>0</v>
      </c>
      <c r="AL268" s="186">
        <f>SUMIFS(BKE!$F:$F,BKE!$C:$C,'nguyen vat lieu kho'!$A:$A,BKE!$B:$B,'nguyen vat lieu kho'!AL$3)</f>
        <v>0</v>
      </c>
      <c r="AM268" s="186">
        <f>SUMIFS(BKE!$F:$F,BKE!$C:$C,'nguyen vat lieu kho'!$A:$A,BKE!$B:$B,'nguyen vat lieu kho'!AM$3)</f>
        <v>0</v>
      </c>
      <c r="AN268" s="186">
        <f>SUMIFS(BKE!$F:$F,BKE!$C:$C,'nguyen vat lieu kho'!$A:$A,BKE!$B:$B,'nguyen vat lieu kho'!AN$3)</f>
        <v>0</v>
      </c>
      <c r="AO268" s="186">
        <f>SUMIFS(BKE!$F:$F,BKE!$C:$C,'nguyen vat lieu kho'!$A:$A,BKE!$B:$B,'nguyen vat lieu kho'!AO$3)</f>
        <v>0</v>
      </c>
      <c r="AP268" s="186">
        <f>SUMIFS(BKE!$F:$F,BKE!$C:$C,'nguyen vat lieu kho'!$A:$A,BKE!$B:$B,'nguyen vat lieu kho'!AP$3)</f>
        <v>0</v>
      </c>
      <c r="AQ268" s="186">
        <f>SUMIFS(BKE!$F:$F,BKE!$C:$C,'nguyen vat lieu kho'!$A:$A,BKE!$B:$B,'nguyen vat lieu kho'!AQ$3)</f>
        <v>0</v>
      </c>
    </row>
    <row r="269" spans="1:43" s="120" customFormat="1" ht="25.5" customHeight="1">
      <c r="A269" s="134"/>
      <c r="B269" s="135" t="s">
        <v>756</v>
      </c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</row>
    <row r="270" spans="1:43" s="120" customFormat="1" ht="25.5" customHeight="1">
      <c r="A270" s="6" t="s">
        <v>676</v>
      </c>
      <c r="B270" s="9" t="s">
        <v>653</v>
      </c>
      <c r="C270" s="9" t="s">
        <v>27</v>
      </c>
      <c r="D270" s="125">
        <f>VLOOKUP(A270,BKE!C560:H951,5,0)</f>
        <v>5500</v>
      </c>
      <c r="E270" s="130">
        <v>0</v>
      </c>
      <c r="F270" s="126">
        <f>E270*D270</f>
        <v>0</v>
      </c>
      <c r="G270" s="127">
        <f t="shared" ref="G270:G282" si="38">SUM(M270:AQ270)</f>
        <v>20</v>
      </c>
      <c r="H270" s="128">
        <f t="shared" ref="H270:H282" si="39">D270*G270</f>
        <v>110000</v>
      </c>
      <c r="I270" s="129">
        <f t="shared" ref="I270:J282" si="40">E270+G270-K270</f>
        <v>19</v>
      </c>
      <c r="J270" s="129">
        <f t="shared" si="40"/>
        <v>104500</v>
      </c>
      <c r="K270" s="130">
        <v>1</v>
      </c>
      <c r="L270" s="124">
        <f t="shared" ref="L270:L282" si="41">K270*D270</f>
        <v>5500</v>
      </c>
      <c r="M270" s="186">
        <f>SUMIFS(BKE!$F:$F,BKE!$C:$C,'nguyen vat lieu kho'!$A:$A,BKE!$B:$B,'nguyen vat lieu kho'!M$3)</f>
        <v>10</v>
      </c>
      <c r="N270" s="186">
        <f>SUMIFS(BKE!$F:$F,BKE!$C:$C,'nguyen vat lieu kho'!$A:$A,BKE!$B:$B,'nguyen vat lieu kho'!N$3)</f>
        <v>0</v>
      </c>
      <c r="O270" s="186">
        <f>SUMIFS(BKE!$F:$F,BKE!$C:$C,'nguyen vat lieu kho'!$A:$A,BKE!$B:$B,'nguyen vat lieu kho'!O$3)</f>
        <v>0</v>
      </c>
      <c r="P270" s="186">
        <f>SUMIFS(BKE!$F:$F,BKE!$C:$C,'nguyen vat lieu kho'!$A:$A,BKE!$B:$B,'nguyen vat lieu kho'!P$3)</f>
        <v>0</v>
      </c>
      <c r="Q270" s="186">
        <f>SUMIFS(BKE!$F:$F,BKE!$C:$C,'nguyen vat lieu kho'!$A:$A,BKE!$B:$B,'nguyen vat lieu kho'!Q$3)</f>
        <v>0</v>
      </c>
      <c r="R270" s="186">
        <f>SUMIFS(BKE!$F:$F,BKE!$C:$C,'nguyen vat lieu kho'!$A:$A,BKE!$B:$B,'nguyen vat lieu kho'!R$3)</f>
        <v>0</v>
      </c>
      <c r="S270" s="186">
        <f>SUMIFS(BKE!$F:$F,BKE!$C:$C,'nguyen vat lieu kho'!$A:$A,BKE!$B:$B,'nguyen vat lieu kho'!S$3)</f>
        <v>0</v>
      </c>
      <c r="T270" s="186">
        <f>SUMIFS(BKE!$F:$F,BKE!$C:$C,'nguyen vat lieu kho'!$A:$A,BKE!$B:$B,'nguyen vat lieu kho'!T$3)</f>
        <v>0</v>
      </c>
      <c r="U270" s="186">
        <f>SUMIFS(BKE!$F:$F,BKE!$C:$C,'nguyen vat lieu kho'!$A:$A,BKE!$B:$B,'nguyen vat lieu kho'!U$3)</f>
        <v>0</v>
      </c>
      <c r="V270" s="186">
        <f>SUMIFS(BKE!$F:$F,BKE!$C:$C,'nguyen vat lieu kho'!$A:$A,BKE!$B:$B,'nguyen vat lieu kho'!V$3)</f>
        <v>0</v>
      </c>
      <c r="W270" s="186">
        <f>SUMIFS(BKE!$F:$F,BKE!$C:$C,'nguyen vat lieu kho'!$A:$A,BKE!$B:$B,'nguyen vat lieu kho'!W$3)</f>
        <v>0</v>
      </c>
      <c r="X270" s="186">
        <f>SUMIFS(BKE!$F:$F,BKE!$C:$C,'nguyen vat lieu kho'!$A:$A,BKE!$B:$B,'nguyen vat lieu kho'!X$3)</f>
        <v>0</v>
      </c>
      <c r="Y270" s="186">
        <f>SUMIFS(BKE!$F:$F,BKE!$C:$C,'nguyen vat lieu kho'!$A:$A,BKE!$B:$B,'nguyen vat lieu kho'!Y$3)</f>
        <v>0</v>
      </c>
      <c r="Z270" s="186">
        <f>SUMIFS(BKE!$F:$F,BKE!$C:$C,'nguyen vat lieu kho'!$A:$A,BKE!$B:$B,'nguyen vat lieu kho'!Z$3)</f>
        <v>0</v>
      </c>
      <c r="AA270" s="186">
        <f>SUMIFS(BKE!$F:$F,BKE!$C:$C,'nguyen vat lieu kho'!$A:$A,BKE!$B:$B,'nguyen vat lieu kho'!AA$3)</f>
        <v>10</v>
      </c>
      <c r="AB270" s="186">
        <f>SUMIFS(BKE!$F:$F,BKE!$C:$C,'nguyen vat lieu kho'!$A:$A,BKE!$B:$B,'nguyen vat lieu kho'!AB$3)</f>
        <v>0</v>
      </c>
      <c r="AC270" s="186">
        <f>SUMIFS(BKE!$F:$F,BKE!$C:$C,'nguyen vat lieu kho'!$A:$A,BKE!$B:$B,'nguyen vat lieu kho'!AC$3)</f>
        <v>0</v>
      </c>
      <c r="AD270" s="186">
        <f>SUMIFS(BKE!$F:$F,BKE!$C:$C,'nguyen vat lieu kho'!$A:$A,BKE!$B:$B,'nguyen vat lieu kho'!AD$3)</f>
        <v>0</v>
      </c>
      <c r="AE270" s="186">
        <f>SUMIFS(BKE!$F:$F,BKE!$C:$C,'nguyen vat lieu kho'!$A:$A,BKE!$B:$B,'nguyen vat lieu kho'!AE$3)</f>
        <v>0</v>
      </c>
      <c r="AF270" s="186">
        <f>SUMIFS(BKE!$F:$F,BKE!$C:$C,'nguyen vat lieu kho'!$A:$A,BKE!$B:$B,'nguyen vat lieu kho'!AF$3)</f>
        <v>0</v>
      </c>
      <c r="AG270" s="186">
        <f>SUMIFS(BKE!$F:$F,BKE!$C:$C,'nguyen vat lieu kho'!$A:$A,BKE!$B:$B,'nguyen vat lieu kho'!AG$3)</f>
        <v>0</v>
      </c>
      <c r="AH270" s="186">
        <f>SUMIFS(BKE!$F:$F,BKE!$C:$C,'nguyen vat lieu kho'!$A:$A,BKE!$B:$B,'nguyen vat lieu kho'!AH$3)</f>
        <v>0</v>
      </c>
      <c r="AI270" s="186">
        <f>SUMIFS(BKE!$F:$F,BKE!$C:$C,'nguyen vat lieu kho'!$A:$A,BKE!$B:$B,'nguyen vat lieu kho'!AI$3)</f>
        <v>0</v>
      </c>
      <c r="AJ270" s="186">
        <f>SUMIFS(BKE!$F:$F,BKE!$C:$C,'nguyen vat lieu kho'!$A:$A,BKE!$B:$B,'nguyen vat lieu kho'!AJ$3)</f>
        <v>0</v>
      </c>
      <c r="AK270" s="186">
        <f>SUMIFS(BKE!$F:$F,BKE!$C:$C,'nguyen vat lieu kho'!$A:$A,BKE!$B:$B,'nguyen vat lieu kho'!AK$3)</f>
        <v>0</v>
      </c>
      <c r="AL270" s="186">
        <f>SUMIFS(BKE!$F:$F,BKE!$C:$C,'nguyen vat lieu kho'!$A:$A,BKE!$B:$B,'nguyen vat lieu kho'!AL$3)</f>
        <v>0</v>
      </c>
      <c r="AM270" s="186">
        <f>SUMIFS(BKE!$F:$F,BKE!$C:$C,'nguyen vat lieu kho'!$A:$A,BKE!$B:$B,'nguyen vat lieu kho'!AM$3)</f>
        <v>0</v>
      </c>
      <c r="AN270" s="186">
        <f>SUMIFS(BKE!$F:$F,BKE!$C:$C,'nguyen vat lieu kho'!$A:$A,BKE!$B:$B,'nguyen vat lieu kho'!AN$3)</f>
        <v>0</v>
      </c>
      <c r="AO270" s="186">
        <f>SUMIFS(BKE!$F:$F,BKE!$C:$C,'nguyen vat lieu kho'!$A:$A,BKE!$B:$B,'nguyen vat lieu kho'!AO$3)</f>
        <v>0</v>
      </c>
      <c r="AP270" s="186">
        <f>SUMIFS(BKE!$F:$F,BKE!$C:$C,'nguyen vat lieu kho'!$A:$A,BKE!$B:$B,'nguyen vat lieu kho'!AP$3)</f>
        <v>0</v>
      </c>
      <c r="AQ270" s="186">
        <f>SUMIFS(BKE!$F:$F,BKE!$C:$C,'nguyen vat lieu kho'!$A:$A,BKE!$B:$B,'nguyen vat lieu kho'!AQ$3)</f>
        <v>0</v>
      </c>
    </row>
    <row r="271" spans="1:43" s="120" customFormat="1" ht="25.5" customHeight="1">
      <c r="A271" s="6" t="s">
        <v>737</v>
      </c>
      <c r="B271" s="9" t="s">
        <v>739</v>
      </c>
      <c r="C271" s="9" t="s">
        <v>27</v>
      </c>
      <c r="D271" s="125">
        <f>VLOOKUP(A271,BKE!C561:H952,5,0)</f>
        <v>3500</v>
      </c>
      <c r="E271" s="130">
        <v>0</v>
      </c>
      <c r="F271" s="126">
        <f t="shared" ref="F271:F282" si="42">E271*D271</f>
        <v>0</v>
      </c>
      <c r="G271" s="127">
        <f t="shared" si="38"/>
        <v>20</v>
      </c>
      <c r="H271" s="128">
        <f t="shared" si="39"/>
        <v>70000</v>
      </c>
      <c r="I271" s="129">
        <f t="shared" si="40"/>
        <v>18</v>
      </c>
      <c r="J271" s="129">
        <f t="shared" si="40"/>
        <v>63000</v>
      </c>
      <c r="K271" s="130">
        <v>2</v>
      </c>
      <c r="L271" s="124">
        <f t="shared" si="41"/>
        <v>7000</v>
      </c>
      <c r="M271" s="186">
        <f>SUMIFS(BKE!$F:$F,BKE!$C:$C,'nguyen vat lieu kho'!$A:$A,BKE!$B:$B,'nguyen vat lieu kho'!M$3)</f>
        <v>10</v>
      </c>
      <c r="N271" s="186">
        <f>SUMIFS(BKE!$F:$F,BKE!$C:$C,'nguyen vat lieu kho'!$A:$A,BKE!$B:$B,'nguyen vat lieu kho'!N$3)</f>
        <v>0</v>
      </c>
      <c r="O271" s="186">
        <f>SUMIFS(BKE!$F:$F,BKE!$C:$C,'nguyen vat lieu kho'!$A:$A,BKE!$B:$B,'nguyen vat lieu kho'!O$3)</f>
        <v>0</v>
      </c>
      <c r="P271" s="186">
        <f>SUMIFS(BKE!$F:$F,BKE!$C:$C,'nguyen vat lieu kho'!$A:$A,BKE!$B:$B,'nguyen vat lieu kho'!P$3)</f>
        <v>0</v>
      </c>
      <c r="Q271" s="186">
        <f>SUMIFS(BKE!$F:$F,BKE!$C:$C,'nguyen vat lieu kho'!$A:$A,BKE!$B:$B,'nguyen vat lieu kho'!Q$3)</f>
        <v>0</v>
      </c>
      <c r="R271" s="186">
        <f>SUMIFS(BKE!$F:$F,BKE!$C:$C,'nguyen vat lieu kho'!$A:$A,BKE!$B:$B,'nguyen vat lieu kho'!R$3)</f>
        <v>0</v>
      </c>
      <c r="S271" s="186">
        <f>SUMIFS(BKE!$F:$F,BKE!$C:$C,'nguyen vat lieu kho'!$A:$A,BKE!$B:$B,'nguyen vat lieu kho'!S$3)</f>
        <v>0</v>
      </c>
      <c r="T271" s="186">
        <f>SUMIFS(BKE!$F:$F,BKE!$C:$C,'nguyen vat lieu kho'!$A:$A,BKE!$B:$B,'nguyen vat lieu kho'!T$3)</f>
        <v>0</v>
      </c>
      <c r="U271" s="186">
        <f>SUMIFS(BKE!$F:$F,BKE!$C:$C,'nguyen vat lieu kho'!$A:$A,BKE!$B:$B,'nguyen vat lieu kho'!U$3)</f>
        <v>0</v>
      </c>
      <c r="V271" s="186">
        <f>SUMIFS(BKE!$F:$F,BKE!$C:$C,'nguyen vat lieu kho'!$A:$A,BKE!$B:$B,'nguyen vat lieu kho'!V$3)</f>
        <v>0</v>
      </c>
      <c r="W271" s="186">
        <f>SUMIFS(BKE!$F:$F,BKE!$C:$C,'nguyen vat lieu kho'!$A:$A,BKE!$B:$B,'nguyen vat lieu kho'!W$3)</f>
        <v>0</v>
      </c>
      <c r="X271" s="186">
        <f>SUMIFS(BKE!$F:$F,BKE!$C:$C,'nguyen vat lieu kho'!$A:$A,BKE!$B:$B,'nguyen vat lieu kho'!X$3)</f>
        <v>0</v>
      </c>
      <c r="Y271" s="186">
        <f>SUMIFS(BKE!$F:$F,BKE!$C:$C,'nguyen vat lieu kho'!$A:$A,BKE!$B:$B,'nguyen vat lieu kho'!Y$3)</f>
        <v>0</v>
      </c>
      <c r="Z271" s="186">
        <f>SUMIFS(BKE!$F:$F,BKE!$C:$C,'nguyen vat lieu kho'!$A:$A,BKE!$B:$B,'nguyen vat lieu kho'!Z$3)</f>
        <v>0</v>
      </c>
      <c r="AA271" s="186">
        <f>SUMIFS(BKE!$F:$F,BKE!$C:$C,'nguyen vat lieu kho'!$A:$A,BKE!$B:$B,'nguyen vat lieu kho'!AA$3)</f>
        <v>10</v>
      </c>
      <c r="AB271" s="186">
        <f>SUMIFS(BKE!$F:$F,BKE!$C:$C,'nguyen vat lieu kho'!$A:$A,BKE!$B:$B,'nguyen vat lieu kho'!AB$3)</f>
        <v>0</v>
      </c>
      <c r="AC271" s="186">
        <f>SUMIFS(BKE!$F:$F,BKE!$C:$C,'nguyen vat lieu kho'!$A:$A,BKE!$B:$B,'nguyen vat lieu kho'!AC$3)</f>
        <v>0</v>
      </c>
      <c r="AD271" s="186">
        <f>SUMIFS(BKE!$F:$F,BKE!$C:$C,'nguyen vat lieu kho'!$A:$A,BKE!$B:$B,'nguyen vat lieu kho'!AD$3)</f>
        <v>0</v>
      </c>
      <c r="AE271" s="186">
        <f>SUMIFS(BKE!$F:$F,BKE!$C:$C,'nguyen vat lieu kho'!$A:$A,BKE!$B:$B,'nguyen vat lieu kho'!AE$3)</f>
        <v>0</v>
      </c>
      <c r="AF271" s="186">
        <f>SUMIFS(BKE!$F:$F,BKE!$C:$C,'nguyen vat lieu kho'!$A:$A,BKE!$B:$B,'nguyen vat lieu kho'!AF$3)</f>
        <v>0</v>
      </c>
      <c r="AG271" s="186">
        <f>SUMIFS(BKE!$F:$F,BKE!$C:$C,'nguyen vat lieu kho'!$A:$A,BKE!$B:$B,'nguyen vat lieu kho'!AG$3)</f>
        <v>0</v>
      </c>
      <c r="AH271" s="186">
        <f>SUMIFS(BKE!$F:$F,BKE!$C:$C,'nguyen vat lieu kho'!$A:$A,BKE!$B:$B,'nguyen vat lieu kho'!AH$3)</f>
        <v>0</v>
      </c>
      <c r="AI271" s="186">
        <f>SUMIFS(BKE!$F:$F,BKE!$C:$C,'nguyen vat lieu kho'!$A:$A,BKE!$B:$B,'nguyen vat lieu kho'!AI$3)</f>
        <v>0</v>
      </c>
      <c r="AJ271" s="186">
        <f>SUMIFS(BKE!$F:$F,BKE!$C:$C,'nguyen vat lieu kho'!$A:$A,BKE!$B:$B,'nguyen vat lieu kho'!AJ$3)</f>
        <v>0</v>
      </c>
      <c r="AK271" s="186">
        <f>SUMIFS(BKE!$F:$F,BKE!$C:$C,'nguyen vat lieu kho'!$A:$A,BKE!$B:$B,'nguyen vat lieu kho'!AK$3)</f>
        <v>0</v>
      </c>
      <c r="AL271" s="186">
        <f>SUMIFS(BKE!$F:$F,BKE!$C:$C,'nguyen vat lieu kho'!$A:$A,BKE!$B:$B,'nguyen vat lieu kho'!AL$3)</f>
        <v>0</v>
      </c>
      <c r="AM271" s="186">
        <f>SUMIFS(BKE!$F:$F,BKE!$C:$C,'nguyen vat lieu kho'!$A:$A,BKE!$B:$B,'nguyen vat lieu kho'!AM$3)</f>
        <v>0</v>
      </c>
      <c r="AN271" s="186">
        <f>SUMIFS(BKE!$F:$F,BKE!$C:$C,'nguyen vat lieu kho'!$A:$A,BKE!$B:$B,'nguyen vat lieu kho'!AN$3)</f>
        <v>0</v>
      </c>
      <c r="AO271" s="186">
        <f>SUMIFS(BKE!$F:$F,BKE!$C:$C,'nguyen vat lieu kho'!$A:$A,BKE!$B:$B,'nguyen vat lieu kho'!AO$3)</f>
        <v>0</v>
      </c>
      <c r="AP271" s="186">
        <f>SUMIFS(BKE!$F:$F,BKE!$C:$C,'nguyen vat lieu kho'!$A:$A,BKE!$B:$B,'nguyen vat lieu kho'!AP$3)</f>
        <v>0</v>
      </c>
      <c r="AQ271" s="186">
        <f>SUMIFS(BKE!$F:$F,BKE!$C:$C,'nguyen vat lieu kho'!$A:$A,BKE!$B:$B,'nguyen vat lieu kho'!AQ$3)</f>
        <v>0</v>
      </c>
    </row>
    <row r="272" spans="1:43" s="120" customFormat="1" ht="25.5" customHeight="1">
      <c r="A272" s="6" t="s">
        <v>738</v>
      </c>
      <c r="B272" s="9" t="s">
        <v>740</v>
      </c>
      <c r="C272" s="9" t="s">
        <v>480</v>
      </c>
      <c r="D272" s="125">
        <v>12000</v>
      </c>
      <c r="E272" s="130">
        <v>9</v>
      </c>
      <c r="F272" s="126">
        <f t="shared" si="42"/>
        <v>108000</v>
      </c>
      <c r="G272" s="127">
        <f t="shared" si="38"/>
        <v>0</v>
      </c>
      <c r="H272" s="128">
        <f t="shared" si="39"/>
        <v>0</v>
      </c>
      <c r="I272" s="129">
        <f t="shared" si="40"/>
        <v>1</v>
      </c>
      <c r="J272" s="129">
        <f t="shared" si="40"/>
        <v>12000</v>
      </c>
      <c r="K272" s="130">
        <v>8</v>
      </c>
      <c r="L272" s="124">
        <f t="shared" si="41"/>
        <v>96000</v>
      </c>
      <c r="M272" s="186">
        <f>SUMIFS(BKE!$F:$F,BKE!$C:$C,'nguyen vat lieu kho'!$A:$A,BKE!$B:$B,'nguyen vat lieu kho'!M$3)</f>
        <v>0</v>
      </c>
      <c r="N272" s="186">
        <f>SUMIFS(BKE!$F:$F,BKE!$C:$C,'nguyen vat lieu kho'!$A:$A,BKE!$B:$B,'nguyen vat lieu kho'!N$3)</f>
        <v>0</v>
      </c>
      <c r="O272" s="186">
        <f>SUMIFS(BKE!$F:$F,BKE!$C:$C,'nguyen vat lieu kho'!$A:$A,BKE!$B:$B,'nguyen vat lieu kho'!O$3)</f>
        <v>0</v>
      </c>
      <c r="P272" s="186">
        <f>SUMIFS(BKE!$F:$F,BKE!$C:$C,'nguyen vat lieu kho'!$A:$A,BKE!$B:$B,'nguyen vat lieu kho'!P$3)</f>
        <v>0</v>
      </c>
      <c r="Q272" s="186">
        <f>SUMIFS(BKE!$F:$F,BKE!$C:$C,'nguyen vat lieu kho'!$A:$A,BKE!$B:$B,'nguyen vat lieu kho'!Q$3)</f>
        <v>0</v>
      </c>
      <c r="R272" s="186">
        <f>SUMIFS(BKE!$F:$F,BKE!$C:$C,'nguyen vat lieu kho'!$A:$A,BKE!$B:$B,'nguyen vat lieu kho'!R$3)</f>
        <v>0</v>
      </c>
      <c r="S272" s="186">
        <f>SUMIFS(BKE!$F:$F,BKE!$C:$C,'nguyen vat lieu kho'!$A:$A,BKE!$B:$B,'nguyen vat lieu kho'!S$3)</f>
        <v>0</v>
      </c>
      <c r="T272" s="186">
        <f>SUMIFS(BKE!$F:$F,BKE!$C:$C,'nguyen vat lieu kho'!$A:$A,BKE!$B:$B,'nguyen vat lieu kho'!T$3)</f>
        <v>0</v>
      </c>
      <c r="U272" s="186">
        <f>SUMIFS(BKE!$F:$F,BKE!$C:$C,'nguyen vat lieu kho'!$A:$A,BKE!$B:$B,'nguyen vat lieu kho'!U$3)</f>
        <v>0</v>
      </c>
      <c r="V272" s="186">
        <f>SUMIFS(BKE!$F:$F,BKE!$C:$C,'nguyen vat lieu kho'!$A:$A,BKE!$B:$B,'nguyen vat lieu kho'!V$3)</f>
        <v>0</v>
      </c>
      <c r="W272" s="186">
        <f>SUMIFS(BKE!$F:$F,BKE!$C:$C,'nguyen vat lieu kho'!$A:$A,BKE!$B:$B,'nguyen vat lieu kho'!W$3)</f>
        <v>0</v>
      </c>
      <c r="X272" s="186">
        <f>SUMIFS(BKE!$F:$F,BKE!$C:$C,'nguyen vat lieu kho'!$A:$A,BKE!$B:$B,'nguyen vat lieu kho'!X$3)</f>
        <v>0</v>
      </c>
      <c r="Y272" s="186">
        <f>SUMIFS(BKE!$F:$F,BKE!$C:$C,'nguyen vat lieu kho'!$A:$A,BKE!$B:$B,'nguyen vat lieu kho'!Y$3)</f>
        <v>0</v>
      </c>
      <c r="Z272" s="186">
        <f>SUMIFS(BKE!$F:$F,BKE!$C:$C,'nguyen vat lieu kho'!$A:$A,BKE!$B:$B,'nguyen vat lieu kho'!Z$3)</f>
        <v>0</v>
      </c>
      <c r="AA272" s="186">
        <f>SUMIFS(BKE!$F:$F,BKE!$C:$C,'nguyen vat lieu kho'!$A:$A,BKE!$B:$B,'nguyen vat lieu kho'!AA$3)</f>
        <v>0</v>
      </c>
      <c r="AB272" s="186">
        <f>SUMIFS(BKE!$F:$F,BKE!$C:$C,'nguyen vat lieu kho'!$A:$A,BKE!$B:$B,'nguyen vat lieu kho'!AB$3)</f>
        <v>0</v>
      </c>
      <c r="AC272" s="186">
        <f>SUMIFS(BKE!$F:$F,BKE!$C:$C,'nguyen vat lieu kho'!$A:$A,BKE!$B:$B,'nguyen vat lieu kho'!AC$3)</f>
        <v>0</v>
      </c>
      <c r="AD272" s="186">
        <f>SUMIFS(BKE!$F:$F,BKE!$C:$C,'nguyen vat lieu kho'!$A:$A,BKE!$B:$B,'nguyen vat lieu kho'!AD$3)</f>
        <v>0</v>
      </c>
      <c r="AE272" s="186">
        <f>SUMIFS(BKE!$F:$F,BKE!$C:$C,'nguyen vat lieu kho'!$A:$A,BKE!$B:$B,'nguyen vat lieu kho'!AE$3)</f>
        <v>0</v>
      </c>
      <c r="AF272" s="186">
        <f>SUMIFS(BKE!$F:$F,BKE!$C:$C,'nguyen vat lieu kho'!$A:$A,BKE!$B:$B,'nguyen vat lieu kho'!AF$3)</f>
        <v>0</v>
      </c>
      <c r="AG272" s="186">
        <f>SUMIFS(BKE!$F:$F,BKE!$C:$C,'nguyen vat lieu kho'!$A:$A,BKE!$B:$B,'nguyen vat lieu kho'!AG$3)</f>
        <v>0</v>
      </c>
      <c r="AH272" s="186">
        <f>SUMIFS(BKE!$F:$F,BKE!$C:$C,'nguyen vat lieu kho'!$A:$A,BKE!$B:$B,'nguyen vat lieu kho'!AH$3)</f>
        <v>0</v>
      </c>
      <c r="AI272" s="186">
        <f>SUMIFS(BKE!$F:$F,BKE!$C:$C,'nguyen vat lieu kho'!$A:$A,BKE!$B:$B,'nguyen vat lieu kho'!AI$3)</f>
        <v>0</v>
      </c>
      <c r="AJ272" s="186">
        <f>SUMIFS(BKE!$F:$F,BKE!$C:$C,'nguyen vat lieu kho'!$A:$A,BKE!$B:$B,'nguyen vat lieu kho'!AJ$3)</f>
        <v>0</v>
      </c>
      <c r="AK272" s="186">
        <f>SUMIFS(BKE!$F:$F,BKE!$C:$C,'nguyen vat lieu kho'!$A:$A,BKE!$B:$B,'nguyen vat lieu kho'!AK$3)</f>
        <v>0</v>
      </c>
      <c r="AL272" s="186">
        <f>SUMIFS(BKE!$F:$F,BKE!$C:$C,'nguyen vat lieu kho'!$A:$A,BKE!$B:$B,'nguyen vat lieu kho'!AL$3)</f>
        <v>0</v>
      </c>
      <c r="AM272" s="186">
        <f>SUMIFS(BKE!$F:$F,BKE!$C:$C,'nguyen vat lieu kho'!$A:$A,BKE!$B:$B,'nguyen vat lieu kho'!AM$3)</f>
        <v>0</v>
      </c>
      <c r="AN272" s="186">
        <f>SUMIFS(BKE!$F:$F,BKE!$C:$C,'nguyen vat lieu kho'!$A:$A,BKE!$B:$B,'nguyen vat lieu kho'!AN$3)</f>
        <v>0</v>
      </c>
      <c r="AO272" s="186">
        <f>SUMIFS(BKE!$F:$F,BKE!$C:$C,'nguyen vat lieu kho'!$A:$A,BKE!$B:$B,'nguyen vat lieu kho'!AO$3)</f>
        <v>0</v>
      </c>
      <c r="AP272" s="186">
        <f>SUMIFS(BKE!$F:$F,BKE!$C:$C,'nguyen vat lieu kho'!$A:$A,BKE!$B:$B,'nguyen vat lieu kho'!AP$3)</f>
        <v>0</v>
      </c>
      <c r="AQ272" s="186">
        <f>SUMIFS(BKE!$F:$F,BKE!$C:$C,'nguyen vat lieu kho'!$A:$A,BKE!$B:$B,'nguyen vat lieu kho'!AQ$3)</f>
        <v>0</v>
      </c>
    </row>
    <row r="273" spans="1:43" s="120" customFormat="1" ht="25.5" customHeight="1">
      <c r="A273" s="6" t="s">
        <v>690</v>
      </c>
      <c r="B273" s="9" t="s">
        <v>691</v>
      </c>
      <c r="C273" s="9" t="s">
        <v>480</v>
      </c>
      <c r="D273" s="125">
        <f>VLOOKUP(A273,BKE!C563:H954,5,0)</f>
        <v>11000</v>
      </c>
      <c r="E273" s="130">
        <v>4</v>
      </c>
      <c r="F273" s="126">
        <f t="shared" si="42"/>
        <v>44000</v>
      </c>
      <c r="G273" s="127">
        <f t="shared" si="38"/>
        <v>5</v>
      </c>
      <c r="H273" s="128">
        <f t="shared" si="39"/>
        <v>55000</v>
      </c>
      <c r="I273" s="129">
        <f t="shared" si="40"/>
        <v>4</v>
      </c>
      <c r="J273" s="129">
        <f t="shared" si="40"/>
        <v>44000</v>
      </c>
      <c r="K273" s="130">
        <v>5</v>
      </c>
      <c r="L273" s="124">
        <f t="shared" si="41"/>
        <v>55000</v>
      </c>
      <c r="M273" s="186">
        <f>SUMIFS(BKE!$F:$F,BKE!$C:$C,'nguyen vat lieu kho'!$A:$A,BKE!$B:$B,'nguyen vat lieu kho'!M$3)</f>
        <v>0</v>
      </c>
      <c r="N273" s="186">
        <f>SUMIFS(BKE!$F:$F,BKE!$C:$C,'nguyen vat lieu kho'!$A:$A,BKE!$B:$B,'nguyen vat lieu kho'!N$3)</f>
        <v>0</v>
      </c>
      <c r="O273" s="186">
        <f>SUMIFS(BKE!$F:$F,BKE!$C:$C,'nguyen vat lieu kho'!$A:$A,BKE!$B:$B,'nguyen vat lieu kho'!O$3)</f>
        <v>0</v>
      </c>
      <c r="P273" s="186">
        <f>SUMIFS(BKE!$F:$F,BKE!$C:$C,'nguyen vat lieu kho'!$A:$A,BKE!$B:$B,'nguyen vat lieu kho'!P$3)</f>
        <v>0</v>
      </c>
      <c r="Q273" s="186">
        <f>SUMIFS(BKE!$F:$F,BKE!$C:$C,'nguyen vat lieu kho'!$A:$A,BKE!$B:$B,'nguyen vat lieu kho'!Q$3)</f>
        <v>0</v>
      </c>
      <c r="R273" s="186">
        <f>SUMIFS(BKE!$F:$F,BKE!$C:$C,'nguyen vat lieu kho'!$A:$A,BKE!$B:$B,'nguyen vat lieu kho'!R$3)</f>
        <v>0</v>
      </c>
      <c r="S273" s="186">
        <f>SUMIFS(BKE!$F:$F,BKE!$C:$C,'nguyen vat lieu kho'!$A:$A,BKE!$B:$B,'nguyen vat lieu kho'!S$3)</f>
        <v>0</v>
      </c>
      <c r="T273" s="186">
        <f>SUMIFS(BKE!$F:$F,BKE!$C:$C,'nguyen vat lieu kho'!$A:$A,BKE!$B:$B,'nguyen vat lieu kho'!T$3)</f>
        <v>0</v>
      </c>
      <c r="U273" s="186">
        <f>SUMIFS(BKE!$F:$F,BKE!$C:$C,'nguyen vat lieu kho'!$A:$A,BKE!$B:$B,'nguyen vat lieu kho'!U$3)</f>
        <v>0</v>
      </c>
      <c r="V273" s="186">
        <f>SUMIFS(BKE!$F:$F,BKE!$C:$C,'nguyen vat lieu kho'!$A:$A,BKE!$B:$B,'nguyen vat lieu kho'!V$3)</f>
        <v>0</v>
      </c>
      <c r="W273" s="186">
        <f>SUMIFS(BKE!$F:$F,BKE!$C:$C,'nguyen vat lieu kho'!$A:$A,BKE!$B:$B,'nguyen vat lieu kho'!W$3)</f>
        <v>0</v>
      </c>
      <c r="X273" s="186">
        <f>SUMIFS(BKE!$F:$F,BKE!$C:$C,'nguyen vat lieu kho'!$A:$A,BKE!$B:$B,'nguyen vat lieu kho'!X$3)</f>
        <v>0</v>
      </c>
      <c r="Y273" s="186">
        <f>SUMIFS(BKE!$F:$F,BKE!$C:$C,'nguyen vat lieu kho'!$A:$A,BKE!$B:$B,'nguyen vat lieu kho'!Y$3)</f>
        <v>0</v>
      </c>
      <c r="Z273" s="186">
        <f>SUMIFS(BKE!$F:$F,BKE!$C:$C,'nguyen vat lieu kho'!$A:$A,BKE!$B:$B,'nguyen vat lieu kho'!Z$3)</f>
        <v>0</v>
      </c>
      <c r="AA273" s="186">
        <f>SUMIFS(BKE!$F:$F,BKE!$C:$C,'nguyen vat lieu kho'!$A:$A,BKE!$B:$B,'nguyen vat lieu kho'!AA$3)</f>
        <v>0</v>
      </c>
      <c r="AB273" s="186">
        <f>SUMIFS(BKE!$F:$F,BKE!$C:$C,'nguyen vat lieu kho'!$A:$A,BKE!$B:$B,'nguyen vat lieu kho'!AB$3)</f>
        <v>0</v>
      </c>
      <c r="AC273" s="186">
        <f>SUMIFS(BKE!$F:$F,BKE!$C:$C,'nguyen vat lieu kho'!$A:$A,BKE!$B:$B,'nguyen vat lieu kho'!AC$3)</f>
        <v>0</v>
      </c>
      <c r="AD273" s="186">
        <f>SUMIFS(BKE!$F:$F,BKE!$C:$C,'nguyen vat lieu kho'!$A:$A,BKE!$B:$B,'nguyen vat lieu kho'!AD$3)</f>
        <v>0</v>
      </c>
      <c r="AE273" s="186">
        <f>SUMIFS(BKE!$F:$F,BKE!$C:$C,'nguyen vat lieu kho'!$A:$A,BKE!$B:$B,'nguyen vat lieu kho'!AE$3)</f>
        <v>0</v>
      </c>
      <c r="AF273" s="186">
        <f>SUMIFS(BKE!$F:$F,BKE!$C:$C,'nguyen vat lieu kho'!$A:$A,BKE!$B:$B,'nguyen vat lieu kho'!AF$3)</f>
        <v>0</v>
      </c>
      <c r="AG273" s="186">
        <f>SUMIFS(BKE!$F:$F,BKE!$C:$C,'nguyen vat lieu kho'!$A:$A,BKE!$B:$B,'nguyen vat lieu kho'!AG$3)</f>
        <v>0</v>
      </c>
      <c r="AH273" s="186">
        <f>SUMIFS(BKE!$F:$F,BKE!$C:$C,'nguyen vat lieu kho'!$A:$A,BKE!$B:$B,'nguyen vat lieu kho'!AH$3)</f>
        <v>5</v>
      </c>
      <c r="AI273" s="186">
        <f>SUMIFS(BKE!$F:$F,BKE!$C:$C,'nguyen vat lieu kho'!$A:$A,BKE!$B:$B,'nguyen vat lieu kho'!AI$3)</f>
        <v>0</v>
      </c>
      <c r="AJ273" s="186">
        <f>SUMIFS(BKE!$F:$F,BKE!$C:$C,'nguyen vat lieu kho'!$A:$A,BKE!$B:$B,'nguyen vat lieu kho'!AJ$3)</f>
        <v>0</v>
      </c>
      <c r="AK273" s="186">
        <f>SUMIFS(BKE!$F:$F,BKE!$C:$C,'nguyen vat lieu kho'!$A:$A,BKE!$B:$B,'nguyen vat lieu kho'!AK$3)</f>
        <v>0</v>
      </c>
      <c r="AL273" s="186">
        <f>SUMIFS(BKE!$F:$F,BKE!$C:$C,'nguyen vat lieu kho'!$A:$A,BKE!$B:$B,'nguyen vat lieu kho'!AL$3)</f>
        <v>0</v>
      </c>
      <c r="AM273" s="186">
        <f>SUMIFS(BKE!$F:$F,BKE!$C:$C,'nguyen vat lieu kho'!$A:$A,BKE!$B:$B,'nguyen vat lieu kho'!AM$3)</f>
        <v>0</v>
      </c>
      <c r="AN273" s="186">
        <f>SUMIFS(BKE!$F:$F,BKE!$C:$C,'nguyen vat lieu kho'!$A:$A,BKE!$B:$B,'nguyen vat lieu kho'!AN$3)</f>
        <v>0</v>
      </c>
      <c r="AO273" s="186">
        <f>SUMIFS(BKE!$F:$F,BKE!$C:$C,'nguyen vat lieu kho'!$A:$A,BKE!$B:$B,'nguyen vat lieu kho'!AO$3)</f>
        <v>0</v>
      </c>
      <c r="AP273" s="186">
        <f>SUMIFS(BKE!$F:$F,BKE!$C:$C,'nguyen vat lieu kho'!$A:$A,BKE!$B:$B,'nguyen vat lieu kho'!AP$3)</f>
        <v>0</v>
      </c>
      <c r="AQ273" s="186">
        <f>SUMIFS(BKE!$F:$F,BKE!$C:$C,'nguyen vat lieu kho'!$A:$A,BKE!$B:$B,'nguyen vat lieu kho'!AQ$3)</f>
        <v>0</v>
      </c>
    </row>
    <row r="274" spans="1:43" s="120" customFormat="1" ht="25.5" customHeight="1">
      <c r="A274" s="6" t="s">
        <v>741</v>
      </c>
      <c r="B274" s="9" t="s">
        <v>743</v>
      </c>
      <c r="C274" s="9" t="s">
        <v>101</v>
      </c>
      <c r="D274" s="125">
        <f>VLOOKUP(A274,BKE!C564:H955,5,0)</f>
        <v>3006</v>
      </c>
      <c r="E274" s="130">
        <v>2</v>
      </c>
      <c r="F274" s="126">
        <f t="shared" si="42"/>
        <v>6012</v>
      </c>
      <c r="G274" s="127">
        <f t="shared" si="38"/>
        <v>10</v>
      </c>
      <c r="H274" s="128">
        <f t="shared" si="39"/>
        <v>30060</v>
      </c>
      <c r="I274" s="129">
        <f t="shared" si="40"/>
        <v>11</v>
      </c>
      <c r="J274" s="129">
        <f t="shared" si="40"/>
        <v>33066</v>
      </c>
      <c r="K274" s="130">
        <v>1</v>
      </c>
      <c r="L274" s="124">
        <f t="shared" si="41"/>
        <v>3006</v>
      </c>
      <c r="M274" s="186">
        <f>SUMIFS(BKE!$F:$F,BKE!$C:$C,'nguyen vat lieu kho'!$A:$A,BKE!$B:$B,'nguyen vat lieu kho'!M$3)</f>
        <v>10</v>
      </c>
      <c r="N274" s="186">
        <f>SUMIFS(BKE!$F:$F,BKE!$C:$C,'nguyen vat lieu kho'!$A:$A,BKE!$B:$B,'nguyen vat lieu kho'!N$3)</f>
        <v>0</v>
      </c>
      <c r="O274" s="186">
        <f>SUMIFS(BKE!$F:$F,BKE!$C:$C,'nguyen vat lieu kho'!$A:$A,BKE!$B:$B,'nguyen vat lieu kho'!O$3)</f>
        <v>0</v>
      </c>
      <c r="P274" s="186">
        <f>SUMIFS(BKE!$F:$F,BKE!$C:$C,'nguyen vat lieu kho'!$A:$A,BKE!$B:$B,'nguyen vat lieu kho'!P$3)</f>
        <v>0</v>
      </c>
      <c r="Q274" s="186">
        <f>SUMIFS(BKE!$F:$F,BKE!$C:$C,'nguyen vat lieu kho'!$A:$A,BKE!$B:$B,'nguyen vat lieu kho'!Q$3)</f>
        <v>0</v>
      </c>
      <c r="R274" s="186">
        <f>SUMIFS(BKE!$F:$F,BKE!$C:$C,'nguyen vat lieu kho'!$A:$A,BKE!$B:$B,'nguyen vat lieu kho'!R$3)</f>
        <v>0</v>
      </c>
      <c r="S274" s="186">
        <f>SUMIFS(BKE!$F:$F,BKE!$C:$C,'nguyen vat lieu kho'!$A:$A,BKE!$B:$B,'nguyen vat lieu kho'!S$3)</f>
        <v>0</v>
      </c>
      <c r="T274" s="186">
        <f>SUMIFS(BKE!$F:$F,BKE!$C:$C,'nguyen vat lieu kho'!$A:$A,BKE!$B:$B,'nguyen vat lieu kho'!T$3)</f>
        <v>0</v>
      </c>
      <c r="U274" s="186">
        <f>SUMIFS(BKE!$F:$F,BKE!$C:$C,'nguyen vat lieu kho'!$A:$A,BKE!$B:$B,'nguyen vat lieu kho'!U$3)</f>
        <v>0</v>
      </c>
      <c r="V274" s="186">
        <f>SUMIFS(BKE!$F:$F,BKE!$C:$C,'nguyen vat lieu kho'!$A:$A,BKE!$B:$B,'nguyen vat lieu kho'!V$3)</f>
        <v>0</v>
      </c>
      <c r="W274" s="186">
        <f>SUMIFS(BKE!$F:$F,BKE!$C:$C,'nguyen vat lieu kho'!$A:$A,BKE!$B:$B,'nguyen vat lieu kho'!W$3)</f>
        <v>0</v>
      </c>
      <c r="X274" s="186">
        <f>SUMIFS(BKE!$F:$F,BKE!$C:$C,'nguyen vat lieu kho'!$A:$A,BKE!$B:$B,'nguyen vat lieu kho'!X$3)</f>
        <v>0</v>
      </c>
      <c r="Y274" s="186">
        <f>SUMIFS(BKE!$F:$F,BKE!$C:$C,'nguyen vat lieu kho'!$A:$A,BKE!$B:$B,'nguyen vat lieu kho'!Y$3)</f>
        <v>0</v>
      </c>
      <c r="Z274" s="186">
        <f>SUMIFS(BKE!$F:$F,BKE!$C:$C,'nguyen vat lieu kho'!$A:$A,BKE!$B:$B,'nguyen vat lieu kho'!Z$3)</f>
        <v>0</v>
      </c>
      <c r="AA274" s="186">
        <f>SUMIFS(BKE!$F:$F,BKE!$C:$C,'nguyen vat lieu kho'!$A:$A,BKE!$B:$B,'nguyen vat lieu kho'!AA$3)</f>
        <v>0</v>
      </c>
      <c r="AB274" s="186">
        <f>SUMIFS(BKE!$F:$F,BKE!$C:$C,'nguyen vat lieu kho'!$A:$A,BKE!$B:$B,'nguyen vat lieu kho'!AB$3)</f>
        <v>0</v>
      </c>
      <c r="AC274" s="186">
        <f>SUMIFS(BKE!$F:$F,BKE!$C:$C,'nguyen vat lieu kho'!$A:$A,BKE!$B:$B,'nguyen vat lieu kho'!AC$3)</f>
        <v>0</v>
      </c>
      <c r="AD274" s="186">
        <f>SUMIFS(BKE!$F:$F,BKE!$C:$C,'nguyen vat lieu kho'!$A:$A,BKE!$B:$B,'nguyen vat lieu kho'!AD$3)</f>
        <v>0</v>
      </c>
      <c r="AE274" s="186">
        <f>SUMIFS(BKE!$F:$F,BKE!$C:$C,'nguyen vat lieu kho'!$A:$A,BKE!$B:$B,'nguyen vat lieu kho'!AE$3)</f>
        <v>0</v>
      </c>
      <c r="AF274" s="186">
        <f>SUMIFS(BKE!$F:$F,BKE!$C:$C,'nguyen vat lieu kho'!$A:$A,BKE!$B:$B,'nguyen vat lieu kho'!AF$3)</f>
        <v>0</v>
      </c>
      <c r="AG274" s="186">
        <f>SUMIFS(BKE!$F:$F,BKE!$C:$C,'nguyen vat lieu kho'!$A:$A,BKE!$B:$B,'nguyen vat lieu kho'!AG$3)</f>
        <v>0</v>
      </c>
      <c r="AH274" s="186">
        <f>SUMIFS(BKE!$F:$F,BKE!$C:$C,'nguyen vat lieu kho'!$A:$A,BKE!$B:$B,'nguyen vat lieu kho'!AH$3)</f>
        <v>0</v>
      </c>
      <c r="AI274" s="186">
        <f>SUMIFS(BKE!$F:$F,BKE!$C:$C,'nguyen vat lieu kho'!$A:$A,BKE!$B:$B,'nguyen vat lieu kho'!AI$3)</f>
        <v>0</v>
      </c>
      <c r="AJ274" s="186">
        <f>SUMIFS(BKE!$F:$F,BKE!$C:$C,'nguyen vat lieu kho'!$A:$A,BKE!$B:$B,'nguyen vat lieu kho'!AJ$3)</f>
        <v>0</v>
      </c>
      <c r="AK274" s="186">
        <f>SUMIFS(BKE!$F:$F,BKE!$C:$C,'nguyen vat lieu kho'!$A:$A,BKE!$B:$B,'nguyen vat lieu kho'!AK$3)</f>
        <v>0</v>
      </c>
      <c r="AL274" s="186">
        <f>SUMIFS(BKE!$F:$F,BKE!$C:$C,'nguyen vat lieu kho'!$A:$A,BKE!$B:$B,'nguyen vat lieu kho'!AL$3)</f>
        <v>0</v>
      </c>
      <c r="AM274" s="186">
        <f>SUMIFS(BKE!$F:$F,BKE!$C:$C,'nguyen vat lieu kho'!$A:$A,BKE!$B:$B,'nguyen vat lieu kho'!AM$3)</f>
        <v>0</v>
      </c>
      <c r="AN274" s="186">
        <f>SUMIFS(BKE!$F:$F,BKE!$C:$C,'nguyen vat lieu kho'!$A:$A,BKE!$B:$B,'nguyen vat lieu kho'!AN$3)</f>
        <v>0</v>
      </c>
      <c r="AO274" s="186">
        <f>SUMIFS(BKE!$F:$F,BKE!$C:$C,'nguyen vat lieu kho'!$A:$A,BKE!$B:$B,'nguyen vat lieu kho'!AO$3)</f>
        <v>0</v>
      </c>
      <c r="AP274" s="186">
        <f>SUMIFS(BKE!$F:$F,BKE!$C:$C,'nguyen vat lieu kho'!$A:$A,BKE!$B:$B,'nguyen vat lieu kho'!AP$3)</f>
        <v>0</v>
      </c>
      <c r="AQ274" s="186">
        <f>SUMIFS(BKE!$F:$F,BKE!$C:$C,'nguyen vat lieu kho'!$A:$A,BKE!$B:$B,'nguyen vat lieu kho'!AQ$3)</f>
        <v>0</v>
      </c>
    </row>
    <row r="275" spans="1:43" s="120" customFormat="1" ht="25.5" customHeight="1">
      <c r="A275" s="6" t="s">
        <v>742</v>
      </c>
      <c r="B275" s="9" t="s">
        <v>744</v>
      </c>
      <c r="C275" s="9" t="s">
        <v>101</v>
      </c>
      <c r="D275" s="125">
        <v>6000</v>
      </c>
      <c r="E275" s="130">
        <v>8</v>
      </c>
      <c r="F275" s="126">
        <f t="shared" si="42"/>
        <v>48000</v>
      </c>
      <c r="G275" s="127">
        <f t="shared" si="38"/>
        <v>0</v>
      </c>
      <c r="H275" s="128">
        <f t="shared" si="39"/>
        <v>0</v>
      </c>
      <c r="I275" s="129">
        <f t="shared" si="40"/>
        <v>3</v>
      </c>
      <c r="J275" s="129">
        <f t="shared" si="40"/>
        <v>18000</v>
      </c>
      <c r="K275" s="130">
        <v>5</v>
      </c>
      <c r="L275" s="124">
        <f t="shared" si="41"/>
        <v>30000</v>
      </c>
      <c r="M275" s="186">
        <f>SUMIFS(BKE!$F:$F,BKE!$C:$C,'nguyen vat lieu kho'!$A:$A,BKE!$B:$B,'nguyen vat lieu kho'!M$3)</f>
        <v>0</v>
      </c>
      <c r="N275" s="186">
        <f>SUMIFS(BKE!$F:$F,BKE!$C:$C,'nguyen vat lieu kho'!$A:$A,BKE!$B:$B,'nguyen vat lieu kho'!N$3)</f>
        <v>0</v>
      </c>
      <c r="O275" s="186">
        <f>SUMIFS(BKE!$F:$F,BKE!$C:$C,'nguyen vat lieu kho'!$A:$A,BKE!$B:$B,'nguyen vat lieu kho'!O$3)</f>
        <v>0</v>
      </c>
      <c r="P275" s="186">
        <f>SUMIFS(BKE!$F:$F,BKE!$C:$C,'nguyen vat lieu kho'!$A:$A,BKE!$B:$B,'nguyen vat lieu kho'!P$3)</f>
        <v>0</v>
      </c>
      <c r="Q275" s="186">
        <f>SUMIFS(BKE!$F:$F,BKE!$C:$C,'nguyen vat lieu kho'!$A:$A,BKE!$B:$B,'nguyen vat lieu kho'!Q$3)</f>
        <v>0</v>
      </c>
      <c r="R275" s="186">
        <f>SUMIFS(BKE!$F:$F,BKE!$C:$C,'nguyen vat lieu kho'!$A:$A,BKE!$B:$B,'nguyen vat lieu kho'!R$3)</f>
        <v>0</v>
      </c>
      <c r="S275" s="186">
        <f>SUMIFS(BKE!$F:$F,BKE!$C:$C,'nguyen vat lieu kho'!$A:$A,BKE!$B:$B,'nguyen vat lieu kho'!S$3)</f>
        <v>0</v>
      </c>
      <c r="T275" s="186">
        <f>SUMIFS(BKE!$F:$F,BKE!$C:$C,'nguyen vat lieu kho'!$A:$A,BKE!$B:$B,'nguyen vat lieu kho'!T$3)</f>
        <v>0</v>
      </c>
      <c r="U275" s="186">
        <f>SUMIFS(BKE!$F:$F,BKE!$C:$C,'nguyen vat lieu kho'!$A:$A,BKE!$B:$B,'nguyen vat lieu kho'!U$3)</f>
        <v>0</v>
      </c>
      <c r="V275" s="186">
        <f>SUMIFS(BKE!$F:$F,BKE!$C:$C,'nguyen vat lieu kho'!$A:$A,BKE!$B:$B,'nguyen vat lieu kho'!V$3)</f>
        <v>0</v>
      </c>
      <c r="W275" s="186">
        <f>SUMIFS(BKE!$F:$F,BKE!$C:$C,'nguyen vat lieu kho'!$A:$A,BKE!$B:$B,'nguyen vat lieu kho'!W$3)</f>
        <v>0</v>
      </c>
      <c r="X275" s="186">
        <f>SUMIFS(BKE!$F:$F,BKE!$C:$C,'nguyen vat lieu kho'!$A:$A,BKE!$B:$B,'nguyen vat lieu kho'!X$3)</f>
        <v>0</v>
      </c>
      <c r="Y275" s="186">
        <f>SUMIFS(BKE!$F:$F,BKE!$C:$C,'nguyen vat lieu kho'!$A:$A,BKE!$B:$B,'nguyen vat lieu kho'!Y$3)</f>
        <v>0</v>
      </c>
      <c r="Z275" s="186">
        <f>SUMIFS(BKE!$F:$F,BKE!$C:$C,'nguyen vat lieu kho'!$A:$A,BKE!$B:$B,'nguyen vat lieu kho'!Z$3)</f>
        <v>0</v>
      </c>
      <c r="AA275" s="186">
        <f>SUMIFS(BKE!$F:$F,BKE!$C:$C,'nguyen vat lieu kho'!$A:$A,BKE!$B:$B,'nguyen vat lieu kho'!AA$3)</f>
        <v>0</v>
      </c>
      <c r="AB275" s="186">
        <f>SUMIFS(BKE!$F:$F,BKE!$C:$C,'nguyen vat lieu kho'!$A:$A,BKE!$B:$B,'nguyen vat lieu kho'!AB$3)</f>
        <v>0</v>
      </c>
      <c r="AC275" s="186">
        <f>SUMIFS(BKE!$F:$F,BKE!$C:$C,'nguyen vat lieu kho'!$A:$A,BKE!$B:$B,'nguyen vat lieu kho'!AC$3)</f>
        <v>0</v>
      </c>
      <c r="AD275" s="186">
        <f>SUMIFS(BKE!$F:$F,BKE!$C:$C,'nguyen vat lieu kho'!$A:$A,BKE!$B:$B,'nguyen vat lieu kho'!AD$3)</f>
        <v>0</v>
      </c>
      <c r="AE275" s="186">
        <f>SUMIFS(BKE!$F:$F,BKE!$C:$C,'nguyen vat lieu kho'!$A:$A,BKE!$B:$B,'nguyen vat lieu kho'!AE$3)</f>
        <v>0</v>
      </c>
      <c r="AF275" s="186">
        <f>SUMIFS(BKE!$F:$F,BKE!$C:$C,'nguyen vat lieu kho'!$A:$A,BKE!$B:$B,'nguyen vat lieu kho'!AF$3)</f>
        <v>0</v>
      </c>
      <c r="AG275" s="186">
        <f>SUMIFS(BKE!$F:$F,BKE!$C:$C,'nguyen vat lieu kho'!$A:$A,BKE!$B:$B,'nguyen vat lieu kho'!AG$3)</f>
        <v>0</v>
      </c>
      <c r="AH275" s="186">
        <f>SUMIFS(BKE!$F:$F,BKE!$C:$C,'nguyen vat lieu kho'!$A:$A,BKE!$B:$B,'nguyen vat lieu kho'!AH$3)</f>
        <v>0</v>
      </c>
      <c r="AI275" s="186">
        <f>SUMIFS(BKE!$F:$F,BKE!$C:$C,'nguyen vat lieu kho'!$A:$A,BKE!$B:$B,'nguyen vat lieu kho'!AI$3)</f>
        <v>0</v>
      </c>
      <c r="AJ275" s="186">
        <f>SUMIFS(BKE!$F:$F,BKE!$C:$C,'nguyen vat lieu kho'!$A:$A,BKE!$B:$B,'nguyen vat lieu kho'!AJ$3)</f>
        <v>0</v>
      </c>
      <c r="AK275" s="186">
        <f>SUMIFS(BKE!$F:$F,BKE!$C:$C,'nguyen vat lieu kho'!$A:$A,BKE!$B:$B,'nguyen vat lieu kho'!AK$3)</f>
        <v>0</v>
      </c>
      <c r="AL275" s="186">
        <f>SUMIFS(BKE!$F:$F,BKE!$C:$C,'nguyen vat lieu kho'!$A:$A,BKE!$B:$B,'nguyen vat lieu kho'!AL$3)</f>
        <v>0</v>
      </c>
      <c r="AM275" s="186">
        <f>SUMIFS(BKE!$F:$F,BKE!$C:$C,'nguyen vat lieu kho'!$A:$A,BKE!$B:$B,'nguyen vat lieu kho'!AM$3)</f>
        <v>0</v>
      </c>
      <c r="AN275" s="186">
        <f>SUMIFS(BKE!$F:$F,BKE!$C:$C,'nguyen vat lieu kho'!$A:$A,BKE!$B:$B,'nguyen vat lieu kho'!AN$3)</f>
        <v>0</v>
      </c>
      <c r="AO275" s="186">
        <f>SUMIFS(BKE!$F:$F,BKE!$C:$C,'nguyen vat lieu kho'!$A:$A,BKE!$B:$B,'nguyen vat lieu kho'!AO$3)</f>
        <v>0</v>
      </c>
      <c r="AP275" s="186">
        <f>SUMIFS(BKE!$F:$F,BKE!$C:$C,'nguyen vat lieu kho'!$A:$A,BKE!$B:$B,'nguyen vat lieu kho'!AP$3)</f>
        <v>0</v>
      </c>
      <c r="AQ275" s="186">
        <f>SUMIFS(BKE!$F:$F,BKE!$C:$C,'nguyen vat lieu kho'!$A:$A,BKE!$B:$B,'nguyen vat lieu kho'!AQ$3)</f>
        <v>0</v>
      </c>
    </row>
    <row r="276" spans="1:43" s="120" customFormat="1" ht="25.5" customHeight="1">
      <c r="A276" s="6" t="s">
        <v>677</v>
      </c>
      <c r="B276" s="9" t="s">
        <v>654</v>
      </c>
      <c r="C276" s="9" t="s">
        <v>101</v>
      </c>
      <c r="D276" s="125">
        <f>VLOOKUP(A276,BKE!C566:H957,5,0)</f>
        <v>7100</v>
      </c>
      <c r="E276" s="130">
        <v>3</v>
      </c>
      <c r="F276" s="126">
        <f t="shared" si="42"/>
        <v>21300</v>
      </c>
      <c r="G276" s="127">
        <f t="shared" si="38"/>
        <v>10</v>
      </c>
      <c r="H276" s="128">
        <f t="shared" si="39"/>
        <v>71000</v>
      </c>
      <c r="I276" s="129">
        <f t="shared" si="40"/>
        <v>12</v>
      </c>
      <c r="J276" s="129">
        <f t="shared" si="40"/>
        <v>85200</v>
      </c>
      <c r="K276" s="130">
        <v>1</v>
      </c>
      <c r="L276" s="124">
        <f t="shared" si="41"/>
        <v>7100</v>
      </c>
      <c r="M276" s="186">
        <f>SUMIFS(BKE!$F:$F,BKE!$C:$C,'nguyen vat lieu kho'!$A:$A,BKE!$B:$B,'nguyen vat lieu kho'!M$3)</f>
        <v>10</v>
      </c>
      <c r="N276" s="186">
        <f>SUMIFS(BKE!$F:$F,BKE!$C:$C,'nguyen vat lieu kho'!$A:$A,BKE!$B:$B,'nguyen vat lieu kho'!N$3)</f>
        <v>0</v>
      </c>
      <c r="O276" s="186">
        <f>SUMIFS(BKE!$F:$F,BKE!$C:$C,'nguyen vat lieu kho'!$A:$A,BKE!$B:$B,'nguyen vat lieu kho'!O$3)</f>
        <v>0</v>
      </c>
      <c r="P276" s="186">
        <f>SUMIFS(BKE!$F:$F,BKE!$C:$C,'nguyen vat lieu kho'!$A:$A,BKE!$B:$B,'nguyen vat lieu kho'!P$3)</f>
        <v>0</v>
      </c>
      <c r="Q276" s="186">
        <f>SUMIFS(BKE!$F:$F,BKE!$C:$C,'nguyen vat lieu kho'!$A:$A,BKE!$B:$B,'nguyen vat lieu kho'!Q$3)</f>
        <v>0</v>
      </c>
      <c r="R276" s="186">
        <f>SUMIFS(BKE!$F:$F,BKE!$C:$C,'nguyen vat lieu kho'!$A:$A,BKE!$B:$B,'nguyen vat lieu kho'!R$3)</f>
        <v>0</v>
      </c>
      <c r="S276" s="186">
        <f>SUMIFS(BKE!$F:$F,BKE!$C:$C,'nguyen vat lieu kho'!$A:$A,BKE!$B:$B,'nguyen vat lieu kho'!S$3)</f>
        <v>0</v>
      </c>
      <c r="T276" s="186">
        <f>SUMIFS(BKE!$F:$F,BKE!$C:$C,'nguyen vat lieu kho'!$A:$A,BKE!$B:$B,'nguyen vat lieu kho'!T$3)</f>
        <v>0</v>
      </c>
      <c r="U276" s="186">
        <f>SUMIFS(BKE!$F:$F,BKE!$C:$C,'nguyen vat lieu kho'!$A:$A,BKE!$B:$B,'nguyen vat lieu kho'!U$3)</f>
        <v>0</v>
      </c>
      <c r="V276" s="186">
        <f>SUMIFS(BKE!$F:$F,BKE!$C:$C,'nguyen vat lieu kho'!$A:$A,BKE!$B:$B,'nguyen vat lieu kho'!V$3)</f>
        <v>0</v>
      </c>
      <c r="W276" s="186">
        <f>SUMIFS(BKE!$F:$F,BKE!$C:$C,'nguyen vat lieu kho'!$A:$A,BKE!$B:$B,'nguyen vat lieu kho'!W$3)</f>
        <v>0</v>
      </c>
      <c r="X276" s="186">
        <f>SUMIFS(BKE!$F:$F,BKE!$C:$C,'nguyen vat lieu kho'!$A:$A,BKE!$B:$B,'nguyen vat lieu kho'!X$3)</f>
        <v>0</v>
      </c>
      <c r="Y276" s="186">
        <f>SUMIFS(BKE!$F:$F,BKE!$C:$C,'nguyen vat lieu kho'!$A:$A,BKE!$B:$B,'nguyen vat lieu kho'!Y$3)</f>
        <v>0</v>
      </c>
      <c r="Z276" s="186">
        <f>SUMIFS(BKE!$F:$F,BKE!$C:$C,'nguyen vat lieu kho'!$A:$A,BKE!$B:$B,'nguyen vat lieu kho'!Z$3)</f>
        <v>0</v>
      </c>
      <c r="AA276" s="186">
        <f>SUMIFS(BKE!$F:$F,BKE!$C:$C,'nguyen vat lieu kho'!$A:$A,BKE!$B:$B,'nguyen vat lieu kho'!AA$3)</f>
        <v>0</v>
      </c>
      <c r="AB276" s="186">
        <f>SUMIFS(BKE!$F:$F,BKE!$C:$C,'nguyen vat lieu kho'!$A:$A,BKE!$B:$B,'nguyen vat lieu kho'!AB$3)</f>
        <v>0</v>
      </c>
      <c r="AC276" s="186">
        <f>SUMIFS(BKE!$F:$F,BKE!$C:$C,'nguyen vat lieu kho'!$A:$A,BKE!$B:$B,'nguyen vat lieu kho'!AC$3)</f>
        <v>0</v>
      </c>
      <c r="AD276" s="186">
        <f>SUMIFS(BKE!$F:$F,BKE!$C:$C,'nguyen vat lieu kho'!$A:$A,BKE!$B:$B,'nguyen vat lieu kho'!AD$3)</f>
        <v>0</v>
      </c>
      <c r="AE276" s="186">
        <f>SUMIFS(BKE!$F:$F,BKE!$C:$C,'nguyen vat lieu kho'!$A:$A,BKE!$B:$B,'nguyen vat lieu kho'!AE$3)</f>
        <v>0</v>
      </c>
      <c r="AF276" s="186">
        <f>SUMIFS(BKE!$F:$F,BKE!$C:$C,'nguyen vat lieu kho'!$A:$A,BKE!$B:$B,'nguyen vat lieu kho'!AF$3)</f>
        <v>0</v>
      </c>
      <c r="AG276" s="186">
        <f>SUMIFS(BKE!$F:$F,BKE!$C:$C,'nguyen vat lieu kho'!$A:$A,BKE!$B:$B,'nguyen vat lieu kho'!AG$3)</f>
        <v>0</v>
      </c>
      <c r="AH276" s="186">
        <f>SUMIFS(BKE!$F:$F,BKE!$C:$C,'nguyen vat lieu kho'!$A:$A,BKE!$B:$B,'nguyen vat lieu kho'!AH$3)</f>
        <v>0</v>
      </c>
      <c r="AI276" s="186">
        <f>SUMIFS(BKE!$F:$F,BKE!$C:$C,'nguyen vat lieu kho'!$A:$A,BKE!$B:$B,'nguyen vat lieu kho'!AI$3)</f>
        <v>0</v>
      </c>
      <c r="AJ276" s="186">
        <f>SUMIFS(BKE!$F:$F,BKE!$C:$C,'nguyen vat lieu kho'!$A:$A,BKE!$B:$B,'nguyen vat lieu kho'!AJ$3)</f>
        <v>0</v>
      </c>
      <c r="AK276" s="186">
        <f>SUMIFS(BKE!$F:$F,BKE!$C:$C,'nguyen vat lieu kho'!$A:$A,BKE!$B:$B,'nguyen vat lieu kho'!AK$3)</f>
        <v>0</v>
      </c>
      <c r="AL276" s="186">
        <f>SUMIFS(BKE!$F:$F,BKE!$C:$C,'nguyen vat lieu kho'!$A:$A,BKE!$B:$B,'nguyen vat lieu kho'!AL$3)</f>
        <v>0</v>
      </c>
      <c r="AM276" s="186">
        <f>SUMIFS(BKE!$F:$F,BKE!$C:$C,'nguyen vat lieu kho'!$A:$A,BKE!$B:$B,'nguyen vat lieu kho'!AM$3)</f>
        <v>0</v>
      </c>
      <c r="AN276" s="186">
        <f>SUMIFS(BKE!$F:$F,BKE!$C:$C,'nguyen vat lieu kho'!$A:$A,BKE!$B:$B,'nguyen vat lieu kho'!AN$3)</f>
        <v>0</v>
      </c>
      <c r="AO276" s="186">
        <f>SUMIFS(BKE!$F:$F,BKE!$C:$C,'nguyen vat lieu kho'!$A:$A,BKE!$B:$B,'nguyen vat lieu kho'!AO$3)</f>
        <v>0</v>
      </c>
      <c r="AP276" s="186">
        <f>SUMIFS(BKE!$F:$F,BKE!$C:$C,'nguyen vat lieu kho'!$A:$A,BKE!$B:$B,'nguyen vat lieu kho'!AP$3)</f>
        <v>0</v>
      </c>
      <c r="AQ276" s="186">
        <f>SUMIFS(BKE!$F:$F,BKE!$C:$C,'nguyen vat lieu kho'!$A:$A,BKE!$B:$B,'nguyen vat lieu kho'!AQ$3)</f>
        <v>0</v>
      </c>
    </row>
    <row r="277" spans="1:43" s="120" customFormat="1" ht="25.5" customHeight="1">
      <c r="A277" s="6" t="s">
        <v>662</v>
      </c>
      <c r="B277" s="9" t="s">
        <v>642</v>
      </c>
      <c r="C277" s="9" t="s">
        <v>643</v>
      </c>
      <c r="D277" s="125">
        <f>VLOOKUP(A277,BKE!C567:H958,5,0)</f>
        <v>4000</v>
      </c>
      <c r="E277" s="130">
        <v>4</v>
      </c>
      <c r="F277" s="126">
        <f t="shared" si="42"/>
        <v>16000</v>
      </c>
      <c r="G277" s="127">
        <f t="shared" si="38"/>
        <v>10</v>
      </c>
      <c r="H277" s="128">
        <f t="shared" si="39"/>
        <v>40000</v>
      </c>
      <c r="I277" s="129">
        <f t="shared" si="40"/>
        <v>6</v>
      </c>
      <c r="J277" s="129">
        <f t="shared" si="40"/>
        <v>24000</v>
      </c>
      <c r="K277" s="130">
        <v>8</v>
      </c>
      <c r="L277" s="124">
        <f t="shared" si="41"/>
        <v>32000</v>
      </c>
      <c r="M277" s="186">
        <f>SUMIFS(BKE!$F:$F,BKE!$C:$C,'nguyen vat lieu kho'!$A:$A,BKE!$B:$B,'nguyen vat lieu kho'!M$3)</f>
        <v>0</v>
      </c>
      <c r="N277" s="186">
        <f>SUMIFS(BKE!$F:$F,BKE!$C:$C,'nguyen vat lieu kho'!$A:$A,BKE!$B:$B,'nguyen vat lieu kho'!N$3)</f>
        <v>0</v>
      </c>
      <c r="O277" s="186">
        <f>SUMIFS(BKE!$F:$F,BKE!$C:$C,'nguyen vat lieu kho'!$A:$A,BKE!$B:$B,'nguyen vat lieu kho'!O$3)</f>
        <v>0</v>
      </c>
      <c r="P277" s="186">
        <f>SUMIFS(BKE!$F:$F,BKE!$C:$C,'nguyen vat lieu kho'!$A:$A,BKE!$B:$B,'nguyen vat lieu kho'!P$3)</f>
        <v>0</v>
      </c>
      <c r="Q277" s="186">
        <f>SUMIFS(BKE!$F:$F,BKE!$C:$C,'nguyen vat lieu kho'!$A:$A,BKE!$B:$B,'nguyen vat lieu kho'!Q$3)</f>
        <v>0</v>
      </c>
      <c r="R277" s="186">
        <f>SUMIFS(BKE!$F:$F,BKE!$C:$C,'nguyen vat lieu kho'!$A:$A,BKE!$B:$B,'nguyen vat lieu kho'!R$3)</f>
        <v>0</v>
      </c>
      <c r="S277" s="186">
        <f>SUMIFS(BKE!$F:$F,BKE!$C:$C,'nguyen vat lieu kho'!$A:$A,BKE!$B:$B,'nguyen vat lieu kho'!S$3)</f>
        <v>0</v>
      </c>
      <c r="T277" s="186">
        <f>SUMIFS(BKE!$F:$F,BKE!$C:$C,'nguyen vat lieu kho'!$A:$A,BKE!$B:$B,'nguyen vat lieu kho'!T$3)</f>
        <v>0</v>
      </c>
      <c r="U277" s="186">
        <f>SUMIFS(BKE!$F:$F,BKE!$C:$C,'nguyen vat lieu kho'!$A:$A,BKE!$B:$B,'nguyen vat lieu kho'!U$3)</f>
        <v>0</v>
      </c>
      <c r="V277" s="186">
        <f>SUMIFS(BKE!$F:$F,BKE!$C:$C,'nguyen vat lieu kho'!$A:$A,BKE!$B:$B,'nguyen vat lieu kho'!V$3)</f>
        <v>0</v>
      </c>
      <c r="W277" s="186">
        <f>SUMIFS(BKE!$F:$F,BKE!$C:$C,'nguyen vat lieu kho'!$A:$A,BKE!$B:$B,'nguyen vat lieu kho'!W$3)</f>
        <v>0</v>
      </c>
      <c r="X277" s="186">
        <f>SUMIFS(BKE!$F:$F,BKE!$C:$C,'nguyen vat lieu kho'!$A:$A,BKE!$B:$B,'nguyen vat lieu kho'!X$3)</f>
        <v>0</v>
      </c>
      <c r="Y277" s="186">
        <f>SUMIFS(BKE!$F:$F,BKE!$C:$C,'nguyen vat lieu kho'!$A:$A,BKE!$B:$B,'nguyen vat lieu kho'!Y$3)</f>
        <v>0</v>
      </c>
      <c r="Z277" s="186">
        <f>SUMIFS(BKE!$F:$F,BKE!$C:$C,'nguyen vat lieu kho'!$A:$A,BKE!$B:$B,'nguyen vat lieu kho'!Z$3)</f>
        <v>0</v>
      </c>
      <c r="AA277" s="186">
        <f>SUMIFS(BKE!$F:$F,BKE!$C:$C,'nguyen vat lieu kho'!$A:$A,BKE!$B:$B,'nguyen vat lieu kho'!AA$3)</f>
        <v>10</v>
      </c>
      <c r="AB277" s="186">
        <f>SUMIFS(BKE!$F:$F,BKE!$C:$C,'nguyen vat lieu kho'!$A:$A,BKE!$B:$B,'nguyen vat lieu kho'!AB$3)</f>
        <v>0</v>
      </c>
      <c r="AC277" s="186">
        <f>SUMIFS(BKE!$F:$F,BKE!$C:$C,'nguyen vat lieu kho'!$A:$A,BKE!$B:$B,'nguyen vat lieu kho'!AC$3)</f>
        <v>0</v>
      </c>
      <c r="AD277" s="186">
        <f>SUMIFS(BKE!$F:$F,BKE!$C:$C,'nguyen vat lieu kho'!$A:$A,BKE!$B:$B,'nguyen vat lieu kho'!AD$3)</f>
        <v>0</v>
      </c>
      <c r="AE277" s="186">
        <f>SUMIFS(BKE!$F:$F,BKE!$C:$C,'nguyen vat lieu kho'!$A:$A,BKE!$B:$B,'nguyen vat lieu kho'!AE$3)</f>
        <v>0</v>
      </c>
      <c r="AF277" s="186">
        <f>SUMIFS(BKE!$F:$F,BKE!$C:$C,'nguyen vat lieu kho'!$A:$A,BKE!$B:$B,'nguyen vat lieu kho'!AF$3)</f>
        <v>0</v>
      </c>
      <c r="AG277" s="186">
        <f>SUMIFS(BKE!$F:$F,BKE!$C:$C,'nguyen vat lieu kho'!$A:$A,BKE!$B:$B,'nguyen vat lieu kho'!AG$3)</f>
        <v>0</v>
      </c>
      <c r="AH277" s="186">
        <f>SUMIFS(BKE!$F:$F,BKE!$C:$C,'nguyen vat lieu kho'!$A:$A,BKE!$B:$B,'nguyen vat lieu kho'!AH$3)</f>
        <v>0</v>
      </c>
      <c r="AI277" s="186">
        <f>SUMIFS(BKE!$F:$F,BKE!$C:$C,'nguyen vat lieu kho'!$A:$A,BKE!$B:$B,'nguyen vat lieu kho'!AI$3)</f>
        <v>0</v>
      </c>
      <c r="AJ277" s="186">
        <f>SUMIFS(BKE!$F:$F,BKE!$C:$C,'nguyen vat lieu kho'!$A:$A,BKE!$B:$B,'nguyen vat lieu kho'!AJ$3)</f>
        <v>0</v>
      </c>
      <c r="AK277" s="186">
        <f>SUMIFS(BKE!$F:$F,BKE!$C:$C,'nguyen vat lieu kho'!$A:$A,BKE!$B:$B,'nguyen vat lieu kho'!AK$3)</f>
        <v>0</v>
      </c>
      <c r="AL277" s="186">
        <f>SUMIFS(BKE!$F:$F,BKE!$C:$C,'nguyen vat lieu kho'!$A:$A,BKE!$B:$B,'nguyen vat lieu kho'!AL$3)</f>
        <v>0</v>
      </c>
      <c r="AM277" s="186">
        <f>SUMIFS(BKE!$F:$F,BKE!$C:$C,'nguyen vat lieu kho'!$A:$A,BKE!$B:$B,'nguyen vat lieu kho'!AM$3)</f>
        <v>0</v>
      </c>
      <c r="AN277" s="186">
        <f>SUMIFS(BKE!$F:$F,BKE!$C:$C,'nguyen vat lieu kho'!$A:$A,BKE!$B:$B,'nguyen vat lieu kho'!AN$3)</f>
        <v>0</v>
      </c>
      <c r="AO277" s="186">
        <f>SUMIFS(BKE!$F:$F,BKE!$C:$C,'nguyen vat lieu kho'!$A:$A,BKE!$B:$B,'nguyen vat lieu kho'!AO$3)</f>
        <v>0</v>
      </c>
      <c r="AP277" s="186">
        <f>SUMIFS(BKE!$F:$F,BKE!$C:$C,'nguyen vat lieu kho'!$A:$A,BKE!$B:$B,'nguyen vat lieu kho'!AP$3)</f>
        <v>0</v>
      </c>
      <c r="AQ277" s="186">
        <f>SUMIFS(BKE!$F:$F,BKE!$C:$C,'nguyen vat lieu kho'!$A:$A,BKE!$B:$B,'nguyen vat lieu kho'!AQ$3)</f>
        <v>0</v>
      </c>
    </row>
    <row r="278" spans="1:43" s="120" customFormat="1" ht="25.5" customHeight="1">
      <c r="A278" s="6" t="s">
        <v>678</v>
      </c>
      <c r="B278" s="9" t="s">
        <v>656</v>
      </c>
      <c r="C278" s="9" t="s">
        <v>27</v>
      </c>
      <c r="D278" s="125">
        <f>VLOOKUP(A278,BKE!C568:H959,5,0)</f>
        <v>5472</v>
      </c>
      <c r="E278" s="130">
        <v>37</v>
      </c>
      <c r="F278" s="126">
        <f t="shared" si="42"/>
        <v>202464</v>
      </c>
      <c r="G278" s="127">
        <f t="shared" si="38"/>
        <v>200</v>
      </c>
      <c r="H278" s="128">
        <f t="shared" si="39"/>
        <v>1094400</v>
      </c>
      <c r="I278" s="129">
        <f t="shared" si="40"/>
        <v>237</v>
      </c>
      <c r="J278" s="129">
        <f t="shared" si="40"/>
        <v>1296864</v>
      </c>
      <c r="K278" s="130">
        <v>0</v>
      </c>
      <c r="L278" s="124">
        <f t="shared" si="41"/>
        <v>0</v>
      </c>
      <c r="M278" s="186">
        <f>SUMIFS(BKE!$F:$F,BKE!$C:$C,'nguyen vat lieu kho'!$A:$A,BKE!$B:$B,'nguyen vat lieu kho'!M$3)</f>
        <v>100</v>
      </c>
      <c r="N278" s="186">
        <f>SUMIFS(BKE!$F:$F,BKE!$C:$C,'nguyen vat lieu kho'!$A:$A,BKE!$B:$B,'nguyen vat lieu kho'!N$3)</f>
        <v>0</v>
      </c>
      <c r="O278" s="186">
        <f>SUMIFS(BKE!$F:$F,BKE!$C:$C,'nguyen vat lieu kho'!$A:$A,BKE!$B:$B,'nguyen vat lieu kho'!O$3)</f>
        <v>0</v>
      </c>
      <c r="P278" s="186">
        <f>SUMIFS(BKE!$F:$F,BKE!$C:$C,'nguyen vat lieu kho'!$A:$A,BKE!$B:$B,'nguyen vat lieu kho'!P$3)</f>
        <v>0</v>
      </c>
      <c r="Q278" s="186">
        <f>SUMIFS(BKE!$F:$F,BKE!$C:$C,'nguyen vat lieu kho'!$A:$A,BKE!$B:$B,'nguyen vat lieu kho'!Q$3)</f>
        <v>0</v>
      </c>
      <c r="R278" s="186">
        <f>SUMIFS(BKE!$F:$F,BKE!$C:$C,'nguyen vat lieu kho'!$A:$A,BKE!$B:$B,'nguyen vat lieu kho'!R$3)</f>
        <v>0</v>
      </c>
      <c r="S278" s="186">
        <f>SUMIFS(BKE!$F:$F,BKE!$C:$C,'nguyen vat lieu kho'!$A:$A,BKE!$B:$B,'nguyen vat lieu kho'!S$3)</f>
        <v>0</v>
      </c>
      <c r="T278" s="186">
        <f>SUMIFS(BKE!$F:$F,BKE!$C:$C,'nguyen vat lieu kho'!$A:$A,BKE!$B:$B,'nguyen vat lieu kho'!T$3)</f>
        <v>100</v>
      </c>
      <c r="U278" s="186">
        <f>SUMIFS(BKE!$F:$F,BKE!$C:$C,'nguyen vat lieu kho'!$A:$A,BKE!$B:$B,'nguyen vat lieu kho'!U$3)</f>
        <v>0</v>
      </c>
      <c r="V278" s="186">
        <f>SUMIFS(BKE!$F:$F,BKE!$C:$C,'nguyen vat lieu kho'!$A:$A,BKE!$B:$B,'nguyen vat lieu kho'!V$3)</f>
        <v>0</v>
      </c>
      <c r="W278" s="186">
        <f>SUMIFS(BKE!$F:$F,BKE!$C:$C,'nguyen vat lieu kho'!$A:$A,BKE!$B:$B,'nguyen vat lieu kho'!W$3)</f>
        <v>0</v>
      </c>
      <c r="X278" s="186">
        <f>SUMIFS(BKE!$F:$F,BKE!$C:$C,'nguyen vat lieu kho'!$A:$A,BKE!$B:$B,'nguyen vat lieu kho'!X$3)</f>
        <v>0</v>
      </c>
      <c r="Y278" s="186">
        <f>SUMIFS(BKE!$F:$F,BKE!$C:$C,'nguyen vat lieu kho'!$A:$A,BKE!$B:$B,'nguyen vat lieu kho'!Y$3)</f>
        <v>0</v>
      </c>
      <c r="Z278" s="186">
        <f>SUMIFS(BKE!$F:$F,BKE!$C:$C,'nguyen vat lieu kho'!$A:$A,BKE!$B:$B,'nguyen vat lieu kho'!Z$3)</f>
        <v>0</v>
      </c>
      <c r="AA278" s="186">
        <f>SUMIFS(BKE!$F:$F,BKE!$C:$C,'nguyen vat lieu kho'!$A:$A,BKE!$B:$B,'nguyen vat lieu kho'!AA$3)</f>
        <v>0</v>
      </c>
      <c r="AB278" s="186">
        <f>SUMIFS(BKE!$F:$F,BKE!$C:$C,'nguyen vat lieu kho'!$A:$A,BKE!$B:$B,'nguyen vat lieu kho'!AB$3)</f>
        <v>0</v>
      </c>
      <c r="AC278" s="186">
        <f>SUMIFS(BKE!$F:$F,BKE!$C:$C,'nguyen vat lieu kho'!$A:$A,BKE!$B:$B,'nguyen vat lieu kho'!AC$3)</f>
        <v>0</v>
      </c>
      <c r="AD278" s="186">
        <f>SUMIFS(BKE!$F:$F,BKE!$C:$C,'nguyen vat lieu kho'!$A:$A,BKE!$B:$B,'nguyen vat lieu kho'!AD$3)</f>
        <v>0</v>
      </c>
      <c r="AE278" s="186">
        <f>SUMIFS(BKE!$F:$F,BKE!$C:$C,'nguyen vat lieu kho'!$A:$A,BKE!$B:$B,'nguyen vat lieu kho'!AE$3)</f>
        <v>0</v>
      </c>
      <c r="AF278" s="186">
        <f>SUMIFS(BKE!$F:$F,BKE!$C:$C,'nguyen vat lieu kho'!$A:$A,BKE!$B:$B,'nguyen vat lieu kho'!AF$3)</f>
        <v>0</v>
      </c>
      <c r="AG278" s="186">
        <f>SUMIFS(BKE!$F:$F,BKE!$C:$C,'nguyen vat lieu kho'!$A:$A,BKE!$B:$B,'nguyen vat lieu kho'!AG$3)</f>
        <v>0</v>
      </c>
      <c r="AH278" s="186">
        <f>SUMIFS(BKE!$F:$F,BKE!$C:$C,'nguyen vat lieu kho'!$A:$A,BKE!$B:$B,'nguyen vat lieu kho'!AH$3)</f>
        <v>0</v>
      </c>
      <c r="AI278" s="186">
        <f>SUMIFS(BKE!$F:$F,BKE!$C:$C,'nguyen vat lieu kho'!$A:$A,BKE!$B:$B,'nguyen vat lieu kho'!AI$3)</f>
        <v>0</v>
      </c>
      <c r="AJ278" s="186">
        <f>SUMIFS(BKE!$F:$F,BKE!$C:$C,'nguyen vat lieu kho'!$A:$A,BKE!$B:$B,'nguyen vat lieu kho'!AJ$3)</f>
        <v>0</v>
      </c>
      <c r="AK278" s="186">
        <f>SUMIFS(BKE!$F:$F,BKE!$C:$C,'nguyen vat lieu kho'!$A:$A,BKE!$B:$B,'nguyen vat lieu kho'!AK$3)</f>
        <v>0</v>
      </c>
      <c r="AL278" s="186">
        <f>SUMIFS(BKE!$F:$F,BKE!$C:$C,'nguyen vat lieu kho'!$A:$A,BKE!$B:$B,'nguyen vat lieu kho'!AL$3)</f>
        <v>0</v>
      </c>
      <c r="AM278" s="186">
        <f>SUMIFS(BKE!$F:$F,BKE!$C:$C,'nguyen vat lieu kho'!$A:$A,BKE!$B:$B,'nguyen vat lieu kho'!AM$3)</f>
        <v>0</v>
      </c>
      <c r="AN278" s="186">
        <f>SUMIFS(BKE!$F:$F,BKE!$C:$C,'nguyen vat lieu kho'!$A:$A,BKE!$B:$B,'nguyen vat lieu kho'!AN$3)</f>
        <v>0</v>
      </c>
      <c r="AO278" s="186">
        <f>SUMIFS(BKE!$F:$F,BKE!$C:$C,'nguyen vat lieu kho'!$A:$A,BKE!$B:$B,'nguyen vat lieu kho'!AO$3)</f>
        <v>0</v>
      </c>
      <c r="AP278" s="186">
        <f>SUMIFS(BKE!$F:$F,BKE!$C:$C,'nguyen vat lieu kho'!$A:$A,BKE!$B:$B,'nguyen vat lieu kho'!AP$3)</f>
        <v>0</v>
      </c>
      <c r="AQ278" s="186">
        <f>SUMIFS(BKE!$F:$F,BKE!$C:$C,'nguyen vat lieu kho'!$A:$A,BKE!$B:$B,'nguyen vat lieu kho'!AQ$3)</f>
        <v>0</v>
      </c>
    </row>
    <row r="279" spans="1:43" s="120" customFormat="1" ht="25.5" customHeight="1">
      <c r="A279" s="6" t="s">
        <v>745</v>
      </c>
      <c r="B279" s="9" t="s">
        <v>747</v>
      </c>
      <c r="C279" s="9" t="s">
        <v>78</v>
      </c>
      <c r="D279" s="125">
        <f>VLOOKUP(A279,BKE!C569:H960,5,0)</f>
        <v>55505</v>
      </c>
      <c r="E279" s="130">
        <v>5</v>
      </c>
      <c r="F279" s="126">
        <f t="shared" si="42"/>
        <v>277525</v>
      </c>
      <c r="G279" s="127">
        <f t="shared" si="38"/>
        <v>20</v>
      </c>
      <c r="H279" s="128">
        <f t="shared" si="39"/>
        <v>1110100</v>
      </c>
      <c r="I279" s="129">
        <f t="shared" si="40"/>
        <v>21</v>
      </c>
      <c r="J279" s="129">
        <f t="shared" si="40"/>
        <v>1165605</v>
      </c>
      <c r="K279" s="130">
        <v>4</v>
      </c>
      <c r="L279" s="124">
        <f t="shared" si="41"/>
        <v>222020</v>
      </c>
      <c r="M279" s="186">
        <f>SUMIFS(BKE!$F:$F,BKE!$C:$C,'nguyen vat lieu kho'!$A:$A,BKE!$B:$B,'nguyen vat lieu kho'!M$3)</f>
        <v>0</v>
      </c>
      <c r="N279" s="186">
        <f>SUMIFS(BKE!$F:$F,BKE!$C:$C,'nguyen vat lieu kho'!$A:$A,BKE!$B:$B,'nguyen vat lieu kho'!N$3)</f>
        <v>0</v>
      </c>
      <c r="O279" s="186">
        <f>SUMIFS(BKE!$F:$F,BKE!$C:$C,'nguyen vat lieu kho'!$A:$A,BKE!$B:$B,'nguyen vat lieu kho'!O$3)</f>
        <v>0</v>
      </c>
      <c r="P279" s="186">
        <f>SUMIFS(BKE!$F:$F,BKE!$C:$C,'nguyen vat lieu kho'!$A:$A,BKE!$B:$B,'nguyen vat lieu kho'!P$3)</f>
        <v>0</v>
      </c>
      <c r="Q279" s="186">
        <f>SUMIFS(BKE!$F:$F,BKE!$C:$C,'nguyen vat lieu kho'!$A:$A,BKE!$B:$B,'nguyen vat lieu kho'!Q$3)</f>
        <v>0</v>
      </c>
      <c r="R279" s="186">
        <f>SUMIFS(BKE!$F:$F,BKE!$C:$C,'nguyen vat lieu kho'!$A:$A,BKE!$B:$B,'nguyen vat lieu kho'!R$3)</f>
        <v>0</v>
      </c>
      <c r="S279" s="186">
        <f>SUMIFS(BKE!$F:$F,BKE!$C:$C,'nguyen vat lieu kho'!$A:$A,BKE!$B:$B,'nguyen vat lieu kho'!S$3)</f>
        <v>0</v>
      </c>
      <c r="T279" s="186">
        <f>SUMIFS(BKE!$F:$F,BKE!$C:$C,'nguyen vat lieu kho'!$A:$A,BKE!$B:$B,'nguyen vat lieu kho'!T$3)</f>
        <v>10</v>
      </c>
      <c r="U279" s="186">
        <f>SUMIFS(BKE!$F:$F,BKE!$C:$C,'nguyen vat lieu kho'!$A:$A,BKE!$B:$B,'nguyen vat lieu kho'!U$3)</f>
        <v>0</v>
      </c>
      <c r="V279" s="186">
        <f>SUMIFS(BKE!$F:$F,BKE!$C:$C,'nguyen vat lieu kho'!$A:$A,BKE!$B:$B,'nguyen vat lieu kho'!V$3)</f>
        <v>0</v>
      </c>
      <c r="W279" s="186">
        <f>SUMIFS(BKE!$F:$F,BKE!$C:$C,'nguyen vat lieu kho'!$A:$A,BKE!$B:$B,'nguyen vat lieu kho'!W$3)</f>
        <v>0</v>
      </c>
      <c r="X279" s="186">
        <f>SUMIFS(BKE!$F:$F,BKE!$C:$C,'nguyen vat lieu kho'!$A:$A,BKE!$B:$B,'nguyen vat lieu kho'!X$3)</f>
        <v>0</v>
      </c>
      <c r="Y279" s="186">
        <f>SUMIFS(BKE!$F:$F,BKE!$C:$C,'nguyen vat lieu kho'!$A:$A,BKE!$B:$B,'nguyen vat lieu kho'!Y$3)</f>
        <v>0</v>
      </c>
      <c r="Z279" s="186">
        <f>SUMIFS(BKE!$F:$F,BKE!$C:$C,'nguyen vat lieu kho'!$A:$A,BKE!$B:$B,'nguyen vat lieu kho'!Z$3)</f>
        <v>0</v>
      </c>
      <c r="AA279" s="186">
        <f>SUMIFS(BKE!$F:$F,BKE!$C:$C,'nguyen vat lieu kho'!$A:$A,BKE!$B:$B,'nguyen vat lieu kho'!AA$3)</f>
        <v>0</v>
      </c>
      <c r="AB279" s="186">
        <f>SUMIFS(BKE!$F:$F,BKE!$C:$C,'nguyen vat lieu kho'!$A:$A,BKE!$B:$B,'nguyen vat lieu kho'!AB$3)</f>
        <v>0</v>
      </c>
      <c r="AC279" s="186">
        <f>SUMIFS(BKE!$F:$F,BKE!$C:$C,'nguyen vat lieu kho'!$A:$A,BKE!$B:$B,'nguyen vat lieu kho'!AC$3)</f>
        <v>0</v>
      </c>
      <c r="AD279" s="186">
        <f>SUMIFS(BKE!$F:$F,BKE!$C:$C,'nguyen vat lieu kho'!$A:$A,BKE!$B:$B,'nguyen vat lieu kho'!AD$3)</f>
        <v>0</v>
      </c>
      <c r="AE279" s="186">
        <f>SUMIFS(BKE!$F:$F,BKE!$C:$C,'nguyen vat lieu kho'!$A:$A,BKE!$B:$B,'nguyen vat lieu kho'!AE$3)</f>
        <v>0</v>
      </c>
      <c r="AF279" s="186">
        <f>SUMIFS(BKE!$F:$F,BKE!$C:$C,'nguyen vat lieu kho'!$A:$A,BKE!$B:$B,'nguyen vat lieu kho'!AF$3)</f>
        <v>0</v>
      </c>
      <c r="AG279" s="186">
        <f>SUMIFS(BKE!$F:$F,BKE!$C:$C,'nguyen vat lieu kho'!$A:$A,BKE!$B:$B,'nguyen vat lieu kho'!AG$3)</f>
        <v>0</v>
      </c>
      <c r="AH279" s="186">
        <f>SUMIFS(BKE!$F:$F,BKE!$C:$C,'nguyen vat lieu kho'!$A:$A,BKE!$B:$B,'nguyen vat lieu kho'!AH$3)</f>
        <v>10</v>
      </c>
      <c r="AI279" s="186">
        <f>SUMIFS(BKE!$F:$F,BKE!$C:$C,'nguyen vat lieu kho'!$A:$A,BKE!$B:$B,'nguyen vat lieu kho'!AI$3)</f>
        <v>0</v>
      </c>
      <c r="AJ279" s="186">
        <f>SUMIFS(BKE!$F:$F,BKE!$C:$C,'nguyen vat lieu kho'!$A:$A,BKE!$B:$B,'nguyen vat lieu kho'!AJ$3)</f>
        <v>0</v>
      </c>
      <c r="AK279" s="186">
        <f>SUMIFS(BKE!$F:$F,BKE!$C:$C,'nguyen vat lieu kho'!$A:$A,BKE!$B:$B,'nguyen vat lieu kho'!AK$3)</f>
        <v>0</v>
      </c>
      <c r="AL279" s="186">
        <f>SUMIFS(BKE!$F:$F,BKE!$C:$C,'nguyen vat lieu kho'!$A:$A,BKE!$B:$B,'nguyen vat lieu kho'!AL$3)</f>
        <v>0</v>
      </c>
      <c r="AM279" s="186">
        <f>SUMIFS(BKE!$F:$F,BKE!$C:$C,'nguyen vat lieu kho'!$A:$A,BKE!$B:$B,'nguyen vat lieu kho'!AM$3)</f>
        <v>0</v>
      </c>
      <c r="AN279" s="186">
        <f>SUMIFS(BKE!$F:$F,BKE!$C:$C,'nguyen vat lieu kho'!$A:$A,BKE!$B:$B,'nguyen vat lieu kho'!AN$3)</f>
        <v>0</v>
      </c>
      <c r="AO279" s="186">
        <f>SUMIFS(BKE!$F:$F,BKE!$C:$C,'nguyen vat lieu kho'!$A:$A,BKE!$B:$B,'nguyen vat lieu kho'!AO$3)</f>
        <v>0</v>
      </c>
      <c r="AP279" s="186">
        <f>SUMIFS(BKE!$F:$F,BKE!$C:$C,'nguyen vat lieu kho'!$A:$A,BKE!$B:$B,'nguyen vat lieu kho'!AP$3)</f>
        <v>0</v>
      </c>
      <c r="AQ279" s="186">
        <f>SUMIFS(BKE!$F:$F,BKE!$C:$C,'nguyen vat lieu kho'!$A:$A,BKE!$B:$B,'nguyen vat lieu kho'!AQ$3)</f>
        <v>0</v>
      </c>
    </row>
    <row r="280" spans="1:43" s="120" customFormat="1" ht="25.5" customHeight="1">
      <c r="A280" s="6" t="s">
        <v>746</v>
      </c>
      <c r="B280" s="9" t="s">
        <v>748</v>
      </c>
      <c r="C280" s="9" t="s">
        <v>78</v>
      </c>
      <c r="D280" s="125">
        <f>VLOOKUP(A280,BKE!C570:H961,5,0)</f>
        <v>55494</v>
      </c>
      <c r="E280" s="130">
        <v>10</v>
      </c>
      <c r="F280" s="126">
        <f t="shared" si="42"/>
        <v>554940</v>
      </c>
      <c r="G280" s="127">
        <f t="shared" si="38"/>
        <v>4</v>
      </c>
      <c r="H280" s="128">
        <f t="shared" si="39"/>
        <v>221976</v>
      </c>
      <c r="I280" s="129">
        <f t="shared" si="40"/>
        <v>6</v>
      </c>
      <c r="J280" s="129">
        <f t="shared" si="40"/>
        <v>332964</v>
      </c>
      <c r="K280" s="130">
        <v>8</v>
      </c>
      <c r="L280" s="124">
        <f t="shared" si="41"/>
        <v>443952</v>
      </c>
      <c r="M280" s="186">
        <f>SUMIFS(BKE!$F:$F,BKE!$C:$C,'nguyen vat lieu kho'!$A:$A,BKE!$B:$B,'nguyen vat lieu kho'!M$3)</f>
        <v>0</v>
      </c>
      <c r="N280" s="186">
        <f>SUMIFS(BKE!$F:$F,BKE!$C:$C,'nguyen vat lieu kho'!$A:$A,BKE!$B:$B,'nguyen vat lieu kho'!N$3)</f>
        <v>0</v>
      </c>
      <c r="O280" s="186">
        <f>SUMIFS(BKE!$F:$F,BKE!$C:$C,'nguyen vat lieu kho'!$A:$A,BKE!$B:$B,'nguyen vat lieu kho'!O$3)</f>
        <v>0</v>
      </c>
      <c r="P280" s="186">
        <f>SUMIFS(BKE!$F:$F,BKE!$C:$C,'nguyen vat lieu kho'!$A:$A,BKE!$B:$B,'nguyen vat lieu kho'!P$3)</f>
        <v>0</v>
      </c>
      <c r="Q280" s="186">
        <f>SUMIFS(BKE!$F:$F,BKE!$C:$C,'nguyen vat lieu kho'!$A:$A,BKE!$B:$B,'nguyen vat lieu kho'!Q$3)</f>
        <v>0</v>
      </c>
      <c r="R280" s="186">
        <f>SUMIFS(BKE!$F:$F,BKE!$C:$C,'nguyen vat lieu kho'!$A:$A,BKE!$B:$B,'nguyen vat lieu kho'!R$3)</f>
        <v>0</v>
      </c>
      <c r="S280" s="186">
        <f>SUMIFS(BKE!$F:$F,BKE!$C:$C,'nguyen vat lieu kho'!$A:$A,BKE!$B:$B,'nguyen vat lieu kho'!S$3)</f>
        <v>0</v>
      </c>
      <c r="T280" s="186">
        <f>SUMIFS(BKE!$F:$F,BKE!$C:$C,'nguyen vat lieu kho'!$A:$A,BKE!$B:$B,'nguyen vat lieu kho'!T$3)</f>
        <v>0</v>
      </c>
      <c r="U280" s="186">
        <f>SUMIFS(BKE!$F:$F,BKE!$C:$C,'nguyen vat lieu kho'!$A:$A,BKE!$B:$B,'nguyen vat lieu kho'!U$3)</f>
        <v>0</v>
      </c>
      <c r="V280" s="186">
        <f>SUMIFS(BKE!$F:$F,BKE!$C:$C,'nguyen vat lieu kho'!$A:$A,BKE!$B:$B,'nguyen vat lieu kho'!V$3)</f>
        <v>0</v>
      </c>
      <c r="W280" s="186">
        <f>SUMIFS(BKE!$F:$F,BKE!$C:$C,'nguyen vat lieu kho'!$A:$A,BKE!$B:$B,'nguyen vat lieu kho'!W$3)</f>
        <v>0</v>
      </c>
      <c r="X280" s="186">
        <f>SUMIFS(BKE!$F:$F,BKE!$C:$C,'nguyen vat lieu kho'!$A:$A,BKE!$B:$B,'nguyen vat lieu kho'!X$3)</f>
        <v>0</v>
      </c>
      <c r="Y280" s="186">
        <f>SUMIFS(BKE!$F:$F,BKE!$C:$C,'nguyen vat lieu kho'!$A:$A,BKE!$B:$B,'nguyen vat lieu kho'!Y$3)</f>
        <v>0</v>
      </c>
      <c r="Z280" s="186">
        <f>SUMIFS(BKE!$F:$F,BKE!$C:$C,'nguyen vat lieu kho'!$A:$A,BKE!$B:$B,'nguyen vat lieu kho'!Z$3)</f>
        <v>0</v>
      </c>
      <c r="AA280" s="186">
        <f>SUMIFS(BKE!$F:$F,BKE!$C:$C,'nguyen vat lieu kho'!$A:$A,BKE!$B:$B,'nguyen vat lieu kho'!AA$3)</f>
        <v>0</v>
      </c>
      <c r="AB280" s="186">
        <f>SUMIFS(BKE!$F:$F,BKE!$C:$C,'nguyen vat lieu kho'!$A:$A,BKE!$B:$B,'nguyen vat lieu kho'!AB$3)</f>
        <v>0</v>
      </c>
      <c r="AC280" s="186">
        <f>SUMIFS(BKE!$F:$F,BKE!$C:$C,'nguyen vat lieu kho'!$A:$A,BKE!$B:$B,'nguyen vat lieu kho'!AC$3)</f>
        <v>0</v>
      </c>
      <c r="AD280" s="186">
        <f>SUMIFS(BKE!$F:$F,BKE!$C:$C,'nguyen vat lieu kho'!$A:$A,BKE!$B:$B,'nguyen vat lieu kho'!AD$3)</f>
        <v>0</v>
      </c>
      <c r="AE280" s="186">
        <f>SUMIFS(BKE!$F:$F,BKE!$C:$C,'nguyen vat lieu kho'!$A:$A,BKE!$B:$B,'nguyen vat lieu kho'!AE$3)</f>
        <v>0</v>
      </c>
      <c r="AF280" s="186">
        <f>SUMIFS(BKE!$F:$F,BKE!$C:$C,'nguyen vat lieu kho'!$A:$A,BKE!$B:$B,'nguyen vat lieu kho'!AF$3)</f>
        <v>0</v>
      </c>
      <c r="AG280" s="186">
        <f>SUMIFS(BKE!$F:$F,BKE!$C:$C,'nguyen vat lieu kho'!$A:$A,BKE!$B:$B,'nguyen vat lieu kho'!AG$3)</f>
        <v>0</v>
      </c>
      <c r="AH280" s="186">
        <f>SUMIFS(BKE!$F:$F,BKE!$C:$C,'nguyen vat lieu kho'!$A:$A,BKE!$B:$B,'nguyen vat lieu kho'!AH$3)</f>
        <v>4</v>
      </c>
      <c r="AI280" s="186">
        <f>SUMIFS(BKE!$F:$F,BKE!$C:$C,'nguyen vat lieu kho'!$A:$A,BKE!$B:$B,'nguyen vat lieu kho'!AI$3)</f>
        <v>0</v>
      </c>
      <c r="AJ280" s="186">
        <f>SUMIFS(BKE!$F:$F,BKE!$C:$C,'nguyen vat lieu kho'!$A:$A,BKE!$B:$B,'nguyen vat lieu kho'!AJ$3)</f>
        <v>0</v>
      </c>
      <c r="AK280" s="186">
        <f>SUMIFS(BKE!$F:$F,BKE!$C:$C,'nguyen vat lieu kho'!$A:$A,BKE!$B:$B,'nguyen vat lieu kho'!AK$3)</f>
        <v>0</v>
      </c>
      <c r="AL280" s="186">
        <f>SUMIFS(BKE!$F:$F,BKE!$C:$C,'nguyen vat lieu kho'!$A:$A,BKE!$B:$B,'nguyen vat lieu kho'!AL$3)</f>
        <v>0</v>
      </c>
      <c r="AM280" s="186">
        <f>SUMIFS(BKE!$F:$F,BKE!$C:$C,'nguyen vat lieu kho'!$A:$A,BKE!$B:$B,'nguyen vat lieu kho'!AM$3)</f>
        <v>0</v>
      </c>
      <c r="AN280" s="186">
        <f>SUMIFS(BKE!$F:$F,BKE!$C:$C,'nguyen vat lieu kho'!$A:$A,BKE!$B:$B,'nguyen vat lieu kho'!AN$3)</f>
        <v>0</v>
      </c>
      <c r="AO280" s="186">
        <f>SUMIFS(BKE!$F:$F,BKE!$C:$C,'nguyen vat lieu kho'!$A:$A,BKE!$B:$B,'nguyen vat lieu kho'!AO$3)</f>
        <v>0</v>
      </c>
      <c r="AP280" s="186">
        <f>SUMIFS(BKE!$F:$F,BKE!$C:$C,'nguyen vat lieu kho'!$A:$A,BKE!$B:$B,'nguyen vat lieu kho'!AP$3)</f>
        <v>0</v>
      </c>
      <c r="AQ280" s="186">
        <f>SUMIFS(BKE!$F:$F,BKE!$C:$C,'nguyen vat lieu kho'!$A:$A,BKE!$B:$B,'nguyen vat lieu kho'!AQ$3)</f>
        <v>0</v>
      </c>
    </row>
    <row r="281" spans="1:43" s="120" customFormat="1" ht="25.5" customHeight="1">
      <c r="A281" s="6" t="s">
        <v>663</v>
      </c>
      <c r="B281" s="9" t="s">
        <v>644</v>
      </c>
      <c r="C281" s="9" t="s">
        <v>27</v>
      </c>
      <c r="D281" s="125">
        <f>VLOOKUP(A281,BKE!C571:H962,5,0)</f>
        <v>14545</v>
      </c>
      <c r="E281" s="130">
        <v>3</v>
      </c>
      <c r="F281" s="126">
        <f t="shared" si="42"/>
        <v>43635</v>
      </c>
      <c r="G281" s="127">
        <f t="shared" si="38"/>
        <v>150</v>
      </c>
      <c r="H281" s="128">
        <f t="shared" si="39"/>
        <v>2181750</v>
      </c>
      <c r="I281" s="129">
        <f t="shared" si="40"/>
        <v>112</v>
      </c>
      <c r="J281" s="129">
        <f t="shared" si="40"/>
        <v>1629040</v>
      </c>
      <c r="K281" s="130">
        <v>41</v>
      </c>
      <c r="L281" s="124">
        <f t="shared" si="41"/>
        <v>596345</v>
      </c>
      <c r="M281" s="186">
        <f>SUMIFS(BKE!$F:$F,BKE!$C:$C,'nguyen vat lieu kho'!$A:$A,BKE!$B:$B,'nguyen vat lieu kho'!M$3)</f>
        <v>0</v>
      </c>
      <c r="N281" s="186">
        <f>SUMIFS(BKE!$F:$F,BKE!$C:$C,'nguyen vat lieu kho'!$A:$A,BKE!$B:$B,'nguyen vat lieu kho'!N$3)</f>
        <v>0</v>
      </c>
      <c r="O281" s="186">
        <f>SUMIFS(BKE!$F:$F,BKE!$C:$C,'nguyen vat lieu kho'!$A:$A,BKE!$B:$B,'nguyen vat lieu kho'!O$3)</f>
        <v>0</v>
      </c>
      <c r="P281" s="186">
        <f>SUMIFS(BKE!$F:$F,BKE!$C:$C,'nguyen vat lieu kho'!$A:$A,BKE!$B:$B,'nguyen vat lieu kho'!P$3)</f>
        <v>0</v>
      </c>
      <c r="Q281" s="186">
        <f>SUMIFS(BKE!$F:$F,BKE!$C:$C,'nguyen vat lieu kho'!$A:$A,BKE!$B:$B,'nguyen vat lieu kho'!Q$3)</f>
        <v>0</v>
      </c>
      <c r="R281" s="186">
        <f>SUMIFS(BKE!$F:$F,BKE!$C:$C,'nguyen vat lieu kho'!$A:$A,BKE!$B:$B,'nguyen vat lieu kho'!R$3)</f>
        <v>0</v>
      </c>
      <c r="S281" s="186">
        <f>SUMIFS(BKE!$F:$F,BKE!$C:$C,'nguyen vat lieu kho'!$A:$A,BKE!$B:$B,'nguyen vat lieu kho'!S$3)</f>
        <v>0</v>
      </c>
      <c r="T281" s="186">
        <f>SUMIFS(BKE!$F:$F,BKE!$C:$C,'nguyen vat lieu kho'!$A:$A,BKE!$B:$B,'nguyen vat lieu kho'!T$3)</f>
        <v>60</v>
      </c>
      <c r="U281" s="186">
        <f>SUMIFS(BKE!$F:$F,BKE!$C:$C,'nguyen vat lieu kho'!$A:$A,BKE!$B:$B,'nguyen vat lieu kho'!U$3)</f>
        <v>0</v>
      </c>
      <c r="V281" s="186">
        <f>SUMIFS(BKE!$F:$F,BKE!$C:$C,'nguyen vat lieu kho'!$A:$A,BKE!$B:$B,'nguyen vat lieu kho'!V$3)</f>
        <v>0</v>
      </c>
      <c r="W281" s="186">
        <f>SUMIFS(BKE!$F:$F,BKE!$C:$C,'nguyen vat lieu kho'!$A:$A,BKE!$B:$B,'nguyen vat lieu kho'!W$3)</f>
        <v>0</v>
      </c>
      <c r="X281" s="186">
        <f>SUMIFS(BKE!$F:$F,BKE!$C:$C,'nguyen vat lieu kho'!$A:$A,BKE!$B:$B,'nguyen vat lieu kho'!X$3)</f>
        <v>0</v>
      </c>
      <c r="Y281" s="186">
        <f>SUMIFS(BKE!$F:$F,BKE!$C:$C,'nguyen vat lieu kho'!$A:$A,BKE!$B:$B,'nguyen vat lieu kho'!Y$3)</f>
        <v>0</v>
      </c>
      <c r="Z281" s="186">
        <f>SUMIFS(BKE!$F:$F,BKE!$C:$C,'nguyen vat lieu kho'!$A:$A,BKE!$B:$B,'nguyen vat lieu kho'!Z$3)</f>
        <v>0</v>
      </c>
      <c r="AA281" s="186">
        <f>SUMIFS(BKE!$F:$F,BKE!$C:$C,'nguyen vat lieu kho'!$A:$A,BKE!$B:$B,'nguyen vat lieu kho'!AA$3)</f>
        <v>0</v>
      </c>
      <c r="AB281" s="186">
        <f>SUMIFS(BKE!$F:$F,BKE!$C:$C,'nguyen vat lieu kho'!$A:$A,BKE!$B:$B,'nguyen vat lieu kho'!AB$3)</f>
        <v>0</v>
      </c>
      <c r="AC281" s="186">
        <f>SUMIFS(BKE!$F:$F,BKE!$C:$C,'nguyen vat lieu kho'!$A:$A,BKE!$B:$B,'nguyen vat lieu kho'!AC$3)</f>
        <v>0</v>
      </c>
      <c r="AD281" s="186">
        <f>SUMIFS(BKE!$F:$F,BKE!$C:$C,'nguyen vat lieu kho'!$A:$A,BKE!$B:$B,'nguyen vat lieu kho'!AD$3)</f>
        <v>0</v>
      </c>
      <c r="AE281" s="186">
        <f>SUMIFS(BKE!$F:$F,BKE!$C:$C,'nguyen vat lieu kho'!$A:$A,BKE!$B:$B,'nguyen vat lieu kho'!AE$3)</f>
        <v>0</v>
      </c>
      <c r="AF281" s="186">
        <f>SUMIFS(BKE!$F:$F,BKE!$C:$C,'nguyen vat lieu kho'!$A:$A,BKE!$B:$B,'nguyen vat lieu kho'!AF$3)</f>
        <v>0</v>
      </c>
      <c r="AG281" s="186">
        <f>SUMIFS(BKE!$F:$F,BKE!$C:$C,'nguyen vat lieu kho'!$A:$A,BKE!$B:$B,'nguyen vat lieu kho'!AG$3)</f>
        <v>0</v>
      </c>
      <c r="AH281" s="186">
        <f>SUMIFS(BKE!$F:$F,BKE!$C:$C,'nguyen vat lieu kho'!$A:$A,BKE!$B:$B,'nguyen vat lieu kho'!AH$3)</f>
        <v>30</v>
      </c>
      <c r="AI281" s="186">
        <f>SUMIFS(BKE!$F:$F,BKE!$C:$C,'nguyen vat lieu kho'!$A:$A,BKE!$B:$B,'nguyen vat lieu kho'!AI$3)</f>
        <v>0</v>
      </c>
      <c r="AJ281" s="186">
        <f>SUMIFS(BKE!$F:$F,BKE!$C:$C,'nguyen vat lieu kho'!$A:$A,BKE!$B:$B,'nguyen vat lieu kho'!AJ$3)</f>
        <v>0</v>
      </c>
      <c r="AK281" s="186">
        <f>SUMIFS(BKE!$F:$F,BKE!$C:$C,'nguyen vat lieu kho'!$A:$A,BKE!$B:$B,'nguyen vat lieu kho'!AK$3)</f>
        <v>0</v>
      </c>
      <c r="AL281" s="186">
        <f>SUMIFS(BKE!$F:$F,BKE!$C:$C,'nguyen vat lieu kho'!$A:$A,BKE!$B:$B,'nguyen vat lieu kho'!AL$3)</f>
        <v>0</v>
      </c>
      <c r="AM281" s="186">
        <f>SUMIFS(BKE!$F:$F,BKE!$C:$C,'nguyen vat lieu kho'!$A:$A,BKE!$B:$B,'nguyen vat lieu kho'!AM$3)</f>
        <v>0</v>
      </c>
      <c r="AN281" s="186">
        <f>SUMIFS(BKE!$F:$F,BKE!$C:$C,'nguyen vat lieu kho'!$A:$A,BKE!$B:$B,'nguyen vat lieu kho'!AN$3)</f>
        <v>0</v>
      </c>
      <c r="AO281" s="186">
        <f>SUMIFS(BKE!$F:$F,BKE!$C:$C,'nguyen vat lieu kho'!$A:$A,BKE!$B:$B,'nguyen vat lieu kho'!AO$3)</f>
        <v>60</v>
      </c>
      <c r="AP281" s="186">
        <f>SUMIFS(BKE!$F:$F,BKE!$C:$C,'nguyen vat lieu kho'!$A:$A,BKE!$B:$B,'nguyen vat lieu kho'!AP$3)</f>
        <v>0</v>
      </c>
      <c r="AQ281" s="186">
        <f>SUMIFS(BKE!$F:$F,BKE!$C:$C,'nguyen vat lieu kho'!$A:$A,BKE!$B:$B,'nguyen vat lieu kho'!AQ$3)</f>
        <v>0</v>
      </c>
    </row>
    <row r="282" spans="1:43" s="120" customFormat="1" ht="25.5" customHeight="1">
      <c r="A282" s="6">
        <v>60101001</v>
      </c>
      <c r="B282" s="9" t="s">
        <v>749</v>
      </c>
      <c r="C282" s="9" t="s">
        <v>78</v>
      </c>
      <c r="D282" s="125"/>
      <c r="E282" s="130">
        <v>0</v>
      </c>
      <c r="F282" s="126">
        <f t="shared" si="42"/>
        <v>0</v>
      </c>
      <c r="G282" s="127">
        <f t="shared" si="38"/>
        <v>0</v>
      </c>
      <c r="H282" s="128">
        <f t="shared" si="39"/>
        <v>0</v>
      </c>
      <c r="I282" s="129">
        <f t="shared" si="40"/>
        <v>0</v>
      </c>
      <c r="J282" s="129">
        <f t="shared" si="40"/>
        <v>0</v>
      </c>
      <c r="K282" s="130"/>
      <c r="L282" s="124">
        <f t="shared" si="41"/>
        <v>0</v>
      </c>
      <c r="M282" s="186">
        <f>SUMIFS(BKE!$F:$F,BKE!$C:$C,'nguyen vat lieu kho'!$A:$A,BKE!$B:$B,'nguyen vat lieu kho'!M$3)</f>
        <v>0</v>
      </c>
      <c r="N282" s="186">
        <f>SUMIFS(BKE!$F:$F,BKE!$C:$C,'nguyen vat lieu kho'!$A:$A,BKE!$B:$B,'nguyen vat lieu kho'!N$3)</f>
        <v>0</v>
      </c>
      <c r="O282" s="186">
        <f>SUMIFS(BKE!$F:$F,BKE!$C:$C,'nguyen vat lieu kho'!$A:$A,BKE!$B:$B,'nguyen vat lieu kho'!O$3)</f>
        <v>0</v>
      </c>
      <c r="P282" s="186">
        <f>SUMIFS(BKE!$F:$F,BKE!$C:$C,'nguyen vat lieu kho'!$A:$A,BKE!$B:$B,'nguyen vat lieu kho'!P$3)</f>
        <v>0</v>
      </c>
      <c r="Q282" s="186">
        <f>SUMIFS(BKE!$F:$F,BKE!$C:$C,'nguyen vat lieu kho'!$A:$A,BKE!$B:$B,'nguyen vat lieu kho'!Q$3)</f>
        <v>0</v>
      </c>
      <c r="R282" s="186">
        <f>SUMIFS(BKE!$F:$F,BKE!$C:$C,'nguyen vat lieu kho'!$A:$A,BKE!$B:$B,'nguyen vat lieu kho'!R$3)</f>
        <v>0</v>
      </c>
      <c r="S282" s="186">
        <f>SUMIFS(BKE!$F:$F,BKE!$C:$C,'nguyen vat lieu kho'!$A:$A,BKE!$B:$B,'nguyen vat lieu kho'!S$3)</f>
        <v>0</v>
      </c>
      <c r="T282" s="186">
        <f>SUMIFS(BKE!$F:$F,BKE!$C:$C,'nguyen vat lieu kho'!$A:$A,BKE!$B:$B,'nguyen vat lieu kho'!T$3)</f>
        <v>0</v>
      </c>
      <c r="U282" s="186">
        <f>SUMIFS(BKE!$F:$F,BKE!$C:$C,'nguyen vat lieu kho'!$A:$A,BKE!$B:$B,'nguyen vat lieu kho'!U$3)</f>
        <v>0</v>
      </c>
      <c r="V282" s="186">
        <f>SUMIFS(BKE!$F:$F,BKE!$C:$C,'nguyen vat lieu kho'!$A:$A,BKE!$B:$B,'nguyen vat lieu kho'!V$3)</f>
        <v>0</v>
      </c>
      <c r="W282" s="186">
        <f>SUMIFS(BKE!$F:$F,BKE!$C:$C,'nguyen vat lieu kho'!$A:$A,BKE!$B:$B,'nguyen vat lieu kho'!W$3)</f>
        <v>0</v>
      </c>
      <c r="X282" s="186">
        <f>SUMIFS(BKE!$F:$F,BKE!$C:$C,'nguyen vat lieu kho'!$A:$A,BKE!$B:$B,'nguyen vat lieu kho'!X$3)</f>
        <v>0</v>
      </c>
      <c r="Y282" s="186">
        <f>SUMIFS(BKE!$F:$F,BKE!$C:$C,'nguyen vat lieu kho'!$A:$A,BKE!$B:$B,'nguyen vat lieu kho'!Y$3)</f>
        <v>0</v>
      </c>
      <c r="Z282" s="186">
        <f>SUMIFS(BKE!$F:$F,BKE!$C:$C,'nguyen vat lieu kho'!$A:$A,BKE!$B:$B,'nguyen vat lieu kho'!Z$3)</f>
        <v>0</v>
      </c>
      <c r="AA282" s="186">
        <f>SUMIFS(BKE!$F:$F,BKE!$C:$C,'nguyen vat lieu kho'!$A:$A,BKE!$B:$B,'nguyen vat lieu kho'!AA$3)</f>
        <v>0</v>
      </c>
      <c r="AB282" s="186">
        <f>SUMIFS(BKE!$F:$F,BKE!$C:$C,'nguyen vat lieu kho'!$A:$A,BKE!$B:$B,'nguyen vat lieu kho'!AB$3)</f>
        <v>0</v>
      </c>
      <c r="AC282" s="186">
        <f>SUMIFS(BKE!$F:$F,BKE!$C:$C,'nguyen vat lieu kho'!$A:$A,BKE!$B:$B,'nguyen vat lieu kho'!AC$3)</f>
        <v>0</v>
      </c>
      <c r="AD282" s="186">
        <f>SUMIFS(BKE!$F:$F,BKE!$C:$C,'nguyen vat lieu kho'!$A:$A,BKE!$B:$B,'nguyen vat lieu kho'!AD$3)</f>
        <v>0</v>
      </c>
      <c r="AE282" s="186">
        <f>SUMIFS(BKE!$F:$F,BKE!$C:$C,'nguyen vat lieu kho'!$A:$A,BKE!$B:$B,'nguyen vat lieu kho'!AE$3)</f>
        <v>0</v>
      </c>
      <c r="AF282" s="186">
        <f>SUMIFS(BKE!$F:$F,BKE!$C:$C,'nguyen vat lieu kho'!$A:$A,BKE!$B:$B,'nguyen vat lieu kho'!AF$3)</f>
        <v>0</v>
      </c>
      <c r="AG282" s="186">
        <f>SUMIFS(BKE!$F:$F,BKE!$C:$C,'nguyen vat lieu kho'!$A:$A,BKE!$B:$B,'nguyen vat lieu kho'!AG$3)</f>
        <v>0</v>
      </c>
      <c r="AH282" s="186">
        <f>SUMIFS(BKE!$F:$F,BKE!$C:$C,'nguyen vat lieu kho'!$A:$A,BKE!$B:$B,'nguyen vat lieu kho'!AH$3)</f>
        <v>0</v>
      </c>
      <c r="AI282" s="186">
        <f>SUMIFS(BKE!$F:$F,BKE!$C:$C,'nguyen vat lieu kho'!$A:$A,BKE!$B:$B,'nguyen vat lieu kho'!AI$3)</f>
        <v>0</v>
      </c>
      <c r="AJ282" s="186">
        <f>SUMIFS(BKE!$F:$F,BKE!$C:$C,'nguyen vat lieu kho'!$A:$A,BKE!$B:$B,'nguyen vat lieu kho'!AJ$3)</f>
        <v>0</v>
      </c>
      <c r="AK282" s="186">
        <f>SUMIFS(BKE!$F:$F,BKE!$C:$C,'nguyen vat lieu kho'!$A:$A,BKE!$B:$B,'nguyen vat lieu kho'!AK$3)</f>
        <v>0</v>
      </c>
      <c r="AL282" s="186">
        <f>SUMIFS(BKE!$F:$F,BKE!$C:$C,'nguyen vat lieu kho'!$A:$A,BKE!$B:$B,'nguyen vat lieu kho'!AL$3)</f>
        <v>0</v>
      </c>
      <c r="AM282" s="186">
        <f>SUMIFS(BKE!$F:$F,BKE!$C:$C,'nguyen vat lieu kho'!$A:$A,BKE!$B:$B,'nguyen vat lieu kho'!AM$3)</f>
        <v>0</v>
      </c>
      <c r="AN282" s="186">
        <f>SUMIFS(BKE!$F:$F,BKE!$C:$C,'nguyen vat lieu kho'!$A:$A,BKE!$B:$B,'nguyen vat lieu kho'!AN$3)</f>
        <v>0</v>
      </c>
      <c r="AO282" s="186">
        <f>SUMIFS(BKE!$F:$F,BKE!$C:$C,'nguyen vat lieu kho'!$A:$A,BKE!$B:$B,'nguyen vat lieu kho'!AO$3)</f>
        <v>0</v>
      </c>
      <c r="AP282" s="186">
        <f>SUMIFS(BKE!$F:$F,BKE!$C:$C,'nguyen vat lieu kho'!$A:$A,BKE!$B:$B,'nguyen vat lieu kho'!AP$3)</f>
        <v>0</v>
      </c>
      <c r="AQ282" s="186">
        <f>SUMIFS(BKE!$F:$F,BKE!$C:$C,'nguyen vat lieu kho'!$A:$A,BKE!$B:$B,'nguyen vat lieu kho'!AQ$3)</f>
        <v>0</v>
      </c>
    </row>
    <row r="283" spans="1:43" s="262" customFormat="1" ht="25.5" customHeight="1">
      <c r="A283" s="147"/>
      <c r="B283" s="147" t="s">
        <v>491</v>
      </c>
      <c r="C283" s="147"/>
      <c r="D283" s="125"/>
      <c r="E283" s="259"/>
      <c r="F283" s="260">
        <f t="shared" ref="F283" si="43">SUM(F270:F282)</f>
        <v>1321876</v>
      </c>
      <c r="G283" s="260"/>
      <c r="H283" s="260">
        <f>SUM(H270:H282)</f>
        <v>4984286</v>
      </c>
      <c r="I283" s="261"/>
      <c r="J283" s="260">
        <f>SUM(J270:J282)</f>
        <v>4808239</v>
      </c>
      <c r="K283" s="259"/>
      <c r="L283" s="260">
        <f>SUM(L270:L282)</f>
        <v>1497923</v>
      </c>
      <c r="M283" s="186">
        <f>SUMIFS(BKE!$F:$F,BKE!$C:$C,'nguyen vat lieu kho'!$A:$A,BKE!$B:$B,'nguyen vat lieu kho'!M$3)</f>
        <v>0</v>
      </c>
      <c r="N283" s="186">
        <f>SUMIFS(BKE!$F:$F,BKE!$C:$C,'nguyen vat lieu kho'!$A:$A,BKE!$B:$B,'nguyen vat lieu kho'!N$3)</f>
        <v>0</v>
      </c>
      <c r="O283" s="186">
        <f>SUMIFS(BKE!$F:$F,BKE!$C:$C,'nguyen vat lieu kho'!$A:$A,BKE!$B:$B,'nguyen vat lieu kho'!O$3)</f>
        <v>0</v>
      </c>
      <c r="P283" s="186">
        <f>SUMIFS(BKE!$F:$F,BKE!$C:$C,'nguyen vat lieu kho'!$A:$A,BKE!$B:$B,'nguyen vat lieu kho'!P$3)</f>
        <v>0</v>
      </c>
      <c r="Q283" s="186">
        <f>SUMIFS(BKE!$F:$F,BKE!$C:$C,'nguyen vat lieu kho'!$A:$A,BKE!$B:$B,'nguyen vat lieu kho'!Q$3)</f>
        <v>0</v>
      </c>
      <c r="R283" s="186">
        <f>SUMIFS(BKE!$F:$F,BKE!$C:$C,'nguyen vat lieu kho'!$A:$A,BKE!$B:$B,'nguyen vat lieu kho'!R$3)</f>
        <v>0</v>
      </c>
      <c r="S283" s="186">
        <f>SUMIFS(BKE!$F:$F,BKE!$C:$C,'nguyen vat lieu kho'!$A:$A,BKE!$B:$B,'nguyen vat lieu kho'!S$3)</f>
        <v>0</v>
      </c>
      <c r="T283" s="186">
        <f>SUMIFS(BKE!$F:$F,BKE!$C:$C,'nguyen vat lieu kho'!$A:$A,BKE!$B:$B,'nguyen vat lieu kho'!T$3)</f>
        <v>0</v>
      </c>
      <c r="U283" s="186">
        <f>SUMIFS(BKE!$F:$F,BKE!$C:$C,'nguyen vat lieu kho'!$A:$A,BKE!$B:$B,'nguyen vat lieu kho'!U$3)</f>
        <v>0</v>
      </c>
      <c r="V283" s="186">
        <f>SUMIFS(BKE!$F:$F,BKE!$C:$C,'nguyen vat lieu kho'!$A:$A,BKE!$B:$B,'nguyen vat lieu kho'!V$3)</f>
        <v>0</v>
      </c>
      <c r="W283" s="186">
        <f>SUMIFS(BKE!$F:$F,BKE!$C:$C,'nguyen vat lieu kho'!$A:$A,BKE!$B:$B,'nguyen vat lieu kho'!W$3)</f>
        <v>0</v>
      </c>
      <c r="X283" s="186">
        <f>SUMIFS(BKE!$F:$F,BKE!$C:$C,'nguyen vat lieu kho'!$A:$A,BKE!$B:$B,'nguyen vat lieu kho'!X$3)</f>
        <v>0</v>
      </c>
      <c r="Y283" s="186">
        <f>SUMIFS(BKE!$F:$F,BKE!$C:$C,'nguyen vat lieu kho'!$A:$A,BKE!$B:$B,'nguyen vat lieu kho'!Y$3)</f>
        <v>0</v>
      </c>
      <c r="Z283" s="186">
        <f>SUMIFS(BKE!$F:$F,BKE!$C:$C,'nguyen vat lieu kho'!$A:$A,BKE!$B:$B,'nguyen vat lieu kho'!Z$3)</f>
        <v>0</v>
      </c>
      <c r="AA283" s="186">
        <f>SUMIFS(BKE!$F:$F,BKE!$C:$C,'nguyen vat lieu kho'!$A:$A,BKE!$B:$B,'nguyen vat lieu kho'!AA$3)</f>
        <v>0</v>
      </c>
      <c r="AB283" s="186">
        <f>SUMIFS(BKE!$F:$F,BKE!$C:$C,'nguyen vat lieu kho'!$A:$A,BKE!$B:$B,'nguyen vat lieu kho'!AB$3)</f>
        <v>0</v>
      </c>
      <c r="AC283" s="186">
        <f>SUMIFS(BKE!$F:$F,BKE!$C:$C,'nguyen vat lieu kho'!$A:$A,BKE!$B:$B,'nguyen vat lieu kho'!AC$3)</f>
        <v>0</v>
      </c>
      <c r="AD283" s="186">
        <f>SUMIFS(BKE!$F:$F,BKE!$C:$C,'nguyen vat lieu kho'!$A:$A,BKE!$B:$B,'nguyen vat lieu kho'!AD$3)</f>
        <v>0</v>
      </c>
      <c r="AE283" s="186">
        <f>SUMIFS(BKE!$F:$F,BKE!$C:$C,'nguyen vat lieu kho'!$A:$A,BKE!$B:$B,'nguyen vat lieu kho'!AE$3)</f>
        <v>0</v>
      </c>
      <c r="AF283" s="186">
        <f>SUMIFS(BKE!$F:$F,BKE!$C:$C,'nguyen vat lieu kho'!$A:$A,BKE!$B:$B,'nguyen vat lieu kho'!AF$3)</f>
        <v>0</v>
      </c>
      <c r="AG283" s="186">
        <f>SUMIFS(BKE!$F:$F,BKE!$C:$C,'nguyen vat lieu kho'!$A:$A,BKE!$B:$B,'nguyen vat lieu kho'!AG$3)</f>
        <v>0</v>
      </c>
      <c r="AH283" s="186">
        <f>SUMIFS(BKE!$F:$F,BKE!$C:$C,'nguyen vat lieu kho'!$A:$A,BKE!$B:$B,'nguyen vat lieu kho'!AH$3)</f>
        <v>0</v>
      </c>
      <c r="AI283" s="186">
        <f>SUMIFS(BKE!$F:$F,BKE!$C:$C,'nguyen vat lieu kho'!$A:$A,BKE!$B:$B,'nguyen vat lieu kho'!AI$3)</f>
        <v>0</v>
      </c>
      <c r="AJ283" s="186">
        <f>SUMIFS(BKE!$F:$F,BKE!$C:$C,'nguyen vat lieu kho'!$A:$A,BKE!$B:$B,'nguyen vat lieu kho'!AJ$3)</f>
        <v>0</v>
      </c>
      <c r="AK283" s="186">
        <f>SUMIFS(BKE!$F:$F,BKE!$C:$C,'nguyen vat lieu kho'!$A:$A,BKE!$B:$B,'nguyen vat lieu kho'!AK$3)</f>
        <v>0</v>
      </c>
      <c r="AL283" s="186">
        <f>SUMIFS(BKE!$F:$F,BKE!$C:$C,'nguyen vat lieu kho'!$A:$A,BKE!$B:$B,'nguyen vat lieu kho'!AL$3)</f>
        <v>0</v>
      </c>
      <c r="AM283" s="186">
        <f>SUMIFS(BKE!$F:$F,BKE!$C:$C,'nguyen vat lieu kho'!$A:$A,BKE!$B:$B,'nguyen vat lieu kho'!AM$3)</f>
        <v>0</v>
      </c>
      <c r="AN283" s="186">
        <f>SUMIFS(BKE!$F:$F,BKE!$C:$C,'nguyen vat lieu kho'!$A:$A,BKE!$B:$B,'nguyen vat lieu kho'!AN$3)</f>
        <v>0</v>
      </c>
      <c r="AO283" s="186">
        <f>SUMIFS(BKE!$F:$F,BKE!$C:$C,'nguyen vat lieu kho'!$A:$A,BKE!$B:$B,'nguyen vat lieu kho'!AO$3)</f>
        <v>0</v>
      </c>
      <c r="AP283" s="186">
        <f>SUMIFS(BKE!$F:$F,BKE!$C:$C,'nguyen vat lieu kho'!$A:$A,BKE!$B:$B,'nguyen vat lieu kho'!AP$3)</f>
        <v>0</v>
      </c>
      <c r="AQ283" s="186">
        <f>SUMIFS(BKE!$F:$F,BKE!$C:$C,'nguyen vat lieu kho'!$A:$A,BKE!$B:$B,'nguyen vat lieu kho'!AQ$3)</f>
        <v>0</v>
      </c>
    </row>
    <row r="284" spans="1:43" s="120" customFormat="1" ht="25.5" customHeight="1">
      <c r="A284" s="20"/>
      <c r="B284" s="140" t="s">
        <v>759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 spans="1:43" s="120" customFormat="1" ht="25.5" customHeight="1">
      <c r="A285" s="6">
        <v>1274</v>
      </c>
      <c r="B285" s="9" t="s">
        <v>633</v>
      </c>
      <c r="C285" s="9" t="s">
        <v>50</v>
      </c>
      <c r="D285" s="125">
        <v>6750</v>
      </c>
      <c r="E285" s="130">
        <v>16</v>
      </c>
      <c r="F285" s="126">
        <f>E285*D285</f>
        <v>108000</v>
      </c>
      <c r="G285" s="127">
        <f t="shared" ref="G285:G292" si="44">SUM(M285:AQ285)</f>
        <v>0</v>
      </c>
      <c r="H285" s="128">
        <f t="shared" ref="H285:H295" si="45">D285*G285</f>
        <v>0</v>
      </c>
      <c r="I285" s="253">
        <f t="shared" ref="I285:J314" si="46">E285+G285-K285</f>
        <v>16</v>
      </c>
      <c r="J285" s="129">
        <f t="shared" si="46"/>
        <v>108000</v>
      </c>
      <c r="K285" s="130">
        <v>0</v>
      </c>
      <c r="L285" s="124">
        <f t="shared" ref="L285:L314" si="47">K285*D285</f>
        <v>0</v>
      </c>
      <c r="M285" s="186">
        <f>SUMIFS(BKE!$F:$F,BKE!$C:$C,'nguyen vat lieu kho'!$A:$A,BKE!$B:$B,'nguyen vat lieu kho'!M$3)</f>
        <v>0</v>
      </c>
      <c r="N285" s="186">
        <f>SUMIFS(BKE!$F:$F,BKE!$C:$C,'nguyen vat lieu kho'!$A:$A,BKE!$B:$B,'nguyen vat lieu kho'!N$3)</f>
        <v>0</v>
      </c>
      <c r="O285" s="186">
        <f>SUMIFS(BKE!$F:$F,BKE!$C:$C,'nguyen vat lieu kho'!$A:$A,BKE!$B:$B,'nguyen vat lieu kho'!O$3)</f>
        <v>0</v>
      </c>
      <c r="P285" s="186">
        <f>SUMIFS(BKE!$F:$F,BKE!$C:$C,'nguyen vat lieu kho'!$A:$A,BKE!$B:$B,'nguyen vat lieu kho'!P$3)</f>
        <v>0</v>
      </c>
      <c r="Q285" s="186">
        <f>SUMIFS(BKE!$F:$F,BKE!$C:$C,'nguyen vat lieu kho'!$A:$A,BKE!$B:$B,'nguyen vat lieu kho'!Q$3)</f>
        <v>0</v>
      </c>
      <c r="R285" s="186">
        <f>SUMIFS(BKE!$F:$F,BKE!$C:$C,'nguyen vat lieu kho'!$A:$A,BKE!$B:$B,'nguyen vat lieu kho'!R$3)</f>
        <v>0</v>
      </c>
      <c r="S285" s="186">
        <f>SUMIFS(BKE!$F:$F,BKE!$C:$C,'nguyen vat lieu kho'!$A:$A,BKE!$B:$B,'nguyen vat lieu kho'!S$3)</f>
        <v>0</v>
      </c>
      <c r="T285" s="186">
        <f>SUMIFS(BKE!$F:$F,BKE!$C:$C,'nguyen vat lieu kho'!$A:$A,BKE!$B:$B,'nguyen vat lieu kho'!T$3)</f>
        <v>0</v>
      </c>
      <c r="U285" s="186">
        <f>SUMIFS(BKE!$F:$F,BKE!$C:$C,'nguyen vat lieu kho'!$A:$A,BKE!$B:$B,'nguyen vat lieu kho'!U$3)</f>
        <v>0</v>
      </c>
      <c r="V285" s="186">
        <f>SUMIFS(BKE!$F:$F,BKE!$C:$C,'nguyen vat lieu kho'!$A:$A,BKE!$B:$B,'nguyen vat lieu kho'!V$3)</f>
        <v>0</v>
      </c>
      <c r="W285" s="186">
        <f>SUMIFS(BKE!$F:$F,BKE!$C:$C,'nguyen vat lieu kho'!$A:$A,BKE!$B:$B,'nguyen vat lieu kho'!W$3)</f>
        <v>0</v>
      </c>
      <c r="X285" s="186">
        <f>SUMIFS(BKE!$F:$F,BKE!$C:$C,'nguyen vat lieu kho'!$A:$A,BKE!$B:$B,'nguyen vat lieu kho'!X$3)</f>
        <v>0</v>
      </c>
      <c r="Y285" s="186">
        <f>SUMIFS(BKE!$F:$F,BKE!$C:$C,'nguyen vat lieu kho'!$A:$A,BKE!$B:$B,'nguyen vat lieu kho'!Y$3)</f>
        <v>0</v>
      </c>
      <c r="Z285" s="186">
        <f>SUMIFS(BKE!$F:$F,BKE!$C:$C,'nguyen vat lieu kho'!$A:$A,BKE!$B:$B,'nguyen vat lieu kho'!Z$3)</f>
        <v>0</v>
      </c>
      <c r="AA285" s="186">
        <f>SUMIFS(BKE!$F:$F,BKE!$C:$C,'nguyen vat lieu kho'!$A:$A,BKE!$B:$B,'nguyen vat lieu kho'!AA$3)</f>
        <v>0</v>
      </c>
      <c r="AB285" s="186">
        <f>SUMIFS(BKE!$F:$F,BKE!$C:$C,'nguyen vat lieu kho'!$A:$A,BKE!$B:$B,'nguyen vat lieu kho'!AB$3)</f>
        <v>0</v>
      </c>
      <c r="AC285" s="186">
        <f>SUMIFS(BKE!$F:$F,BKE!$C:$C,'nguyen vat lieu kho'!$A:$A,BKE!$B:$B,'nguyen vat lieu kho'!AC$3)</f>
        <v>0</v>
      </c>
      <c r="AD285" s="186">
        <f>SUMIFS(BKE!$F:$F,BKE!$C:$C,'nguyen vat lieu kho'!$A:$A,BKE!$B:$B,'nguyen vat lieu kho'!AD$3)</f>
        <v>0</v>
      </c>
      <c r="AE285" s="186">
        <f>SUMIFS(BKE!$F:$F,BKE!$C:$C,'nguyen vat lieu kho'!$A:$A,BKE!$B:$B,'nguyen vat lieu kho'!AE$3)</f>
        <v>0</v>
      </c>
      <c r="AF285" s="186">
        <f>SUMIFS(BKE!$F:$F,BKE!$C:$C,'nguyen vat lieu kho'!$A:$A,BKE!$B:$B,'nguyen vat lieu kho'!AF$3)</f>
        <v>0</v>
      </c>
      <c r="AG285" s="186">
        <f>SUMIFS(BKE!$F:$F,BKE!$C:$C,'nguyen vat lieu kho'!$A:$A,BKE!$B:$B,'nguyen vat lieu kho'!AG$3)</f>
        <v>0</v>
      </c>
      <c r="AH285" s="186">
        <f>SUMIFS(BKE!$F:$F,BKE!$C:$C,'nguyen vat lieu kho'!$A:$A,BKE!$B:$B,'nguyen vat lieu kho'!AH$3)</f>
        <v>0</v>
      </c>
      <c r="AI285" s="186">
        <f>SUMIFS(BKE!$F:$F,BKE!$C:$C,'nguyen vat lieu kho'!$A:$A,BKE!$B:$B,'nguyen vat lieu kho'!AI$3)</f>
        <v>0</v>
      </c>
      <c r="AJ285" s="186">
        <f>SUMIFS(BKE!$F:$F,BKE!$C:$C,'nguyen vat lieu kho'!$A:$A,BKE!$B:$B,'nguyen vat lieu kho'!AJ$3)</f>
        <v>0</v>
      </c>
      <c r="AK285" s="186">
        <f>SUMIFS(BKE!$F:$F,BKE!$C:$C,'nguyen vat lieu kho'!$A:$A,BKE!$B:$B,'nguyen vat lieu kho'!AK$3)</f>
        <v>0</v>
      </c>
      <c r="AL285" s="186">
        <f>SUMIFS(BKE!$F:$F,BKE!$C:$C,'nguyen vat lieu kho'!$A:$A,BKE!$B:$B,'nguyen vat lieu kho'!AL$3)</f>
        <v>0</v>
      </c>
      <c r="AM285" s="186">
        <f>SUMIFS(BKE!$F:$F,BKE!$C:$C,'nguyen vat lieu kho'!$A:$A,BKE!$B:$B,'nguyen vat lieu kho'!AM$3)</f>
        <v>0</v>
      </c>
      <c r="AN285" s="186">
        <f>SUMIFS(BKE!$F:$F,BKE!$C:$C,'nguyen vat lieu kho'!$A:$A,BKE!$B:$B,'nguyen vat lieu kho'!AN$3)</f>
        <v>0</v>
      </c>
      <c r="AO285" s="186">
        <f>SUMIFS(BKE!$F:$F,BKE!$C:$C,'nguyen vat lieu kho'!$A:$A,BKE!$B:$B,'nguyen vat lieu kho'!AO$3)</f>
        <v>0</v>
      </c>
      <c r="AP285" s="186">
        <f>SUMIFS(BKE!$F:$F,BKE!$C:$C,'nguyen vat lieu kho'!$A:$A,BKE!$B:$B,'nguyen vat lieu kho'!AP$3)</f>
        <v>0</v>
      </c>
      <c r="AQ285" s="186">
        <f>SUMIFS(BKE!$F:$F,BKE!$C:$C,'nguyen vat lieu kho'!$A:$A,BKE!$B:$B,'nguyen vat lieu kho'!AQ$3)</f>
        <v>0</v>
      </c>
    </row>
    <row r="286" spans="1:43" s="120" customFormat="1" ht="25.5" customHeight="1">
      <c r="A286" s="6">
        <v>1538</v>
      </c>
      <c r="B286" s="9" t="s">
        <v>861</v>
      </c>
      <c r="C286" s="9" t="s">
        <v>50</v>
      </c>
      <c r="D286" s="125">
        <v>6750</v>
      </c>
      <c r="E286" s="130">
        <v>36</v>
      </c>
      <c r="F286" s="126">
        <f t="shared" ref="F286:F322" si="48">E286*D286</f>
        <v>243000</v>
      </c>
      <c r="G286" s="127">
        <f>SUM(M286:AQ286)</f>
        <v>0</v>
      </c>
      <c r="H286" s="128">
        <f>D286*G286</f>
        <v>0</v>
      </c>
      <c r="I286" s="253">
        <f>E286+G286-K286</f>
        <v>15</v>
      </c>
      <c r="J286" s="129">
        <f t="shared" si="46"/>
        <v>101250</v>
      </c>
      <c r="K286" s="130">
        <v>21</v>
      </c>
      <c r="L286" s="124">
        <f>K286*D286</f>
        <v>141750</v>
      </c>
      <c r="M286" s="186">
        <f>SUMIFS(BKE!$F:$F,BKE!$C:$C,'nguyen vat lieu kho'!$A:$A,BKE!$B:$B,'nguyen vat lieu kho'!M$3)</f>
        <v>0</v>
      </c>
      <c r="N286" s="186">
        <f>SUMIFS(BKE!$F:$F,BKE!$C:$C,'nguyen vat lieu kho'!$A:$A,BKE!$B:$B,'nguyen vat lieu kho'!N$3)</f>
        <v>0</v>
      </c>
      <c r="O286" s="186">
        <f>SUMIFS(BKE!$F:$F,BKE!$C:$C,'nguyen vat lieu kho'!$A:$A,BKE!$B:$B,'nguyen vat lieu kho'!O$3)</f>
        <v>0</v>
      </c>
      <c r="P286" s="186">
        <f>SUMIFS(BKE!$F:$F,BKE!$C:$C,'nguyen vat lieu kho'!$A:$A,BKE!$B:$B,'nguyen vat lieu kho'!P$3)</f>
        <v>0</v>
      </c>
      <c r="Q286" s="186">
        <f>SUMIFS(BKE!$F:$F,BKE!$C:$C,'nguyen vat lieu kho'!$A:$A,BKE!$B:$B,'nguyen vat lieu kho'!Q$3)</f>
        <v>0</v>
      </c>
      <c r="R286" s="186">
        <f>SUMIFS(BKE!$F:$F,BKE!$C:$C,'nguyen vat lieu kho'!$A:$A,BKE!$B:$B,'nguyen vat lieu kho'!R$3)</f>
        <v>0</v>
      </c>
      <c r="S286" s="186">
        <f>SUMIFS(BKE!$F:$F,BKE!$C:$C,'nguyen vat lieu kho'!$A:$A,BKE!$B:$B,'nguyen vat lieu kho'!S$3)</f>
        <v>0</v>
      </c>
      <c r="T286" s="186">
        <f>SUMIFS(BKE!$F:$F,BKE!$C:$C,'nguyen vat lieu kho'!$A:$A,BKE!$B:$B,'nguyen vat lieu kho'!T$3)</f>
        <v>0</v>
      </c>
      <c r="U286" s="186">
        <f>SUMIFS(BKE!$F:$F,BKE!$C:$C,'nguyen vat lieu kho'!$A:$A,BKE!$B:$B,'nguyen vat lieu kho'!U$3)</f>
        <v>0</v>
      </c>
      <c r="V286" s="186">
        <f>SUMIFS(BKE!$F:$F,BKE!$C:$C,'nguyen vat lieu kho'!$A:$A,BKE!$B:$B,'nguyen vat lieu kho'!V$3)</f>
        <v>0</v>
      </c>
      <c r="W286" s="186">
        <f>SUMIFS(BKE!$F:$F,BKE!$C:$C,'nguyen vat lieu kho'!$A:$A,BKE!$B:$B,'nguyen vat lieu kho'!W$3)</f>
        <v>0</v>
      </c>
      <c r="X286" s="186">
        <f>SUMIFS(BKE!$F:$F,BKE!$C:$C,'nguyen vat lieu kho'!$A:$A,BKE!$B:$B,'nguyen vat lieu kho'!X$3)</f>
        <v>0</v>
      </c>
      <c r="Y286" s="186">
        <f>SUMIFS(BKE!$F:$F,BKE!$C:$C,'nguyen vat lieu kho'!$A:$A,BKE!$B:$B,'nguyen vat lieu kho'!Y$3)</f>
        <v>0</v>
      </c>
      <c r="Z286" s="186">
        <f>SUMIFS(BKE!$F:$F,BKE!$C:$C,'nguyen vat lieu kho'!$A:$A,BKE!$B:$B,'nguyen vat lieu kho'!Z$3)</f>
        <v>0</v>
      </c>
      <c r="AA286" s="186">
        <f>SUMIFS(BKE!$F:$F,BKE!$C:$C,'nguyen vat lieu kho'!$A:$A,BKE!$B:$B,'nguyen vat lieu kho'!AA$3)</f>
        <v>0</v>
      </c>
      <c r="AB286" s="186">
        <f>SUMIFS(BKE!$F:$F,BKE!$C:$C,'nguyen vat lieu kho'!$A:$A,BKE!$B:$B,'nguyen vat lieu kho'!AB$3)</f>
        <v>0</v>
      </c>
      <c r="AC286" s="186">
        <f>SUMIFS(BKE!$F:$F,BKE!$C:$C,'nguyen vat lieu kho'!$A:$A,BKE!$B:$B,'nguyen vat lieu kho'!AC$3)</f>
        <v>0</v>
      </c>
      <c r="AD286" s="186">
        <f>SUMIFS(BKE!$F:$F,BKE!$C:$C,'nguyen vat lieu kho'!$A:$A,BKE!$B:$B,'nguyen vat lieu kho'!AD$3)</f>
        <v>0</v>
      </c>
      <c r="AE286" s="186">
        <f>SUMIFS(BKE!$F:$F,BKE!$C:$C,'nguyen vat lieu kho'!$A:$A,BKE!$B:$B,'nguyen vat lieu kho'!AE$3)</f>
        <v>0</v>
      </c>
      <c r="AF286" s="186">
        <f>SUMIFS(BKE!$F:$F,BKE!$C:$C,'nguyen vat lieu kho'!$A:$A,BKE!$B:$B,'nguyen vat lieu kho'!AF$3)</f>
        <v>0</v>
      </c>
      <c r="AG286" s="186">
        <f>SUMIFS(BKE!$F:$F,BKE!$C:$C,'nguyen vat lieu kho'!$A:$A,BKE!$B:$B,'nguyen vat lieu kho'!AG$3)</f>
        <v>0</v>
      </c>
      <c r="AH286" s="186">
        <f>SUMIFS(BKE!$F:$F,BKE!$C:$C,'nguyen vat lieu kho'!$A:$A,BKE!$B:$B,'nguyen vat lieu kho'!AH$3)</f>
        <v>0</v>
      </c>
      <c r="AI286" s="186">
        <f>SUMIFS(BKE!$F:$F,BKE!$C:$C,'nguyen vat lieu kho'!$A:$A,BKE!$B:$B,'nguyen vat lieu kho'!AI$3)</f>
        <v>0</v>
      </c>
      <c r="AJ286" s="186">
        <f>SUMIFS(BKE!$F:$F,BKE!$C:$C,'nguyen vat lieu kho'!$A:$A,BKE!$B:$B,'nguyen vat lieu kho'!AJ$3)</f>
        <v>0</v>
      </c>
      <c r="AK286" s="186">
        <f>SUMIFS(BKE!$F:$F,BKE!$C:$C,'nguyen vat lieu kho'!$A:$A,BKE!$B:$B,'nguyen vat lieu kho'!AK$3)</f>
        <v>0</v>
      </c>
      <c r="AL286" s="186">
        <f>SUMIFS(BKE!$F:$F,BKE!$C:$C,'nguyen vat lieu kho'!$A:$A,BKE!$B:$B,'nguyen vat lieu kho'!AL$3)</f>
        <v>0</v>
      </c>
      <c r="AM286" s="186">
        <f>SUMIFS(BKE!$F:$F,BKE!$C:$C,'nguyen vat lieu kho'!$A:$A,BKE!$B:$B,'nguyen vat lieu kho'!AM$3)</f>
        <v>0</v>
      </c>
      <c r="AN286" s="186">
        <f>SUMIFS(BKE!$F:$F,BKE!$C:$C,'nguyen vat lieu kho'!$A:$A,BKE!$B:$B,'nguyen vat lieu kho'!AN$3)</f>
        <v>0</v>
      </c>
      <c r="AO286" s="186">
        <f>SUMIFS(BKE!$F:$F,BKE!$C:$C,'nguyen vat lieu kho'!$A:$A,BKE!$B:$B,'nguyen vat lieu kho'!AO$3)</f>
        <v>0</v>
      </c>
      <c r="AP286" s="186">
        <f>SUMIFS(BKE!$F:$F,BKE!$C:$C,'nguyen vat lieu kho'!$A:$A,BKE!$B:$B,'nguyen vat lieu kho'!AP$3)</f>
        <v>0</v>
      </c>
      <c r="AQ286" s="186">
        <f>SUMIFS(BKE!$F:$F,BKE!$C:$C,'nguyen vat lieu kho'!$A:$A,BKE!$B:$B,'nguyen vat lieu kho'!AQ$3)</f>
        <v>0</v>
      </c>
    </row>
    <row r="287" spans="1:43" s="120" customFormat="1" ht="25.5" customHeight="1">
      <c r="A287" s="6">
        <v>1689</v>
      </c>
      <c r="B287" s="9" t="s">
        <v>706</v>
      </c>
      <c r="C287" s="9" t="s">
        <v>50</v>
      </c>
      <c r="D287" s="125">
        <v>6954.541666666667</v>
      </c>
      <c r="E287" s="130">
        <v>28</v>
      </c>
      <c r="F287" s="126">
        <f t="shared" si="48"/>
        <v>194727.16666666669</v>
      </c>
      <c r="G287" s="127">
        <f>SUM(M287:AQ287)</f>
        <v>0</v>
      </c>
      <c r="H287" s="128">
        <f t="shared" si="45"/>
        <v>0</v>
      </c>
      <c r="I287" s="129">
        <f t="shared" si="46"/>
        <v>8</v>
      </c>
      <c r="J287" s="129">
        <f t="shared" si="46"/>
        <v>55636.333333333343</v>
      </c>
      <c r="K287" s="130">
        <v>20</v>
      </c>
      <c r="L287" s="124">
        <f t="shared" si="47"/>
        <v>139090.83333333334</v>
      </c>
      <c r="M287" s="186">
        <f>SUMIFS(BKE!$F:$F,BKE!$C:$C,'nguyen vat lieu kho'!$A:$A,BKE!$B:$B,'nguyen vat lieu kho'!M$3)</f>
        <v>0</v>
      </c>
      <c r="N287" s="186">
        <f>SUMIFS(BKE!$F:$F,BKE!$C:$C,'nguyen vat lieu kho'!$A:$A,BKE!$B:$B,'nguyen vat lieu kho'!N$3)</f>
        <v>0</v>
      </c>
      <c r="O287" s="186">
        <f>SUMIFS(BKE!$F:$F,BKE!$C:$C,'nguyen vat lieu kho'!$A:$A,BKE!$B:$B,'nguyen vat lieu kho'!O$3)</f>
        <v>0</v>
      </c>
      <c r="P287" s="186">
        <f>SUMIFS(BKE!$F:$F,BKE!$C:$C,'nguyen vat lieu kho'!$A:$A,BKE!$B:$B,'nguyen vat lieu kho'!P$3)</f>
        <v>0</v>
      </c>
      <c r="Q287" s="186">
        <f>SUMIFS(BKE!$F:$F,BKE!$C:$C,'nguyen vat lieu kho'!$A:$A,BKE!$B:$B,'nguyen vat lieu kho'!Q$3)</f>
        <v>0</v>
      </c>
      <c r="R287" s="186">
        <f>SUMIFS(BKE!$F:$F,BKE!$C:$C,'nguyen vat lieu kho'!$A:$A,BKE!$B:$B,'nguyen vat lieu kho'!R$3)</f>
        <v>0</v>
      </c>
      <c r="S287" s="186">
        <f>SUMIFS(BKE!$F:$F,BKE!$C:$C,'nguyen vat lieu kho'!$A:$A,BKE!$B:$B,'nguyen vat lieu kho'!S$3)</f>
        <v>0</v>
      </c>
      <c r="T287" s="186">
        <f>SUMIFS(BKE!$F:$F,BKE!$C:$C,'nguyen vat lieu kho'!$A:$A,BKE!$B:$B,'nguyen vat lieu kho'!T$3)</f>
        <v>0</v>
      </c>
      <c r="U287" s="186">
        <f>SUMIFS(BKE!$F:$F,BKE!$C:$C,'nguyen vat lieu kho'!$A:$A,BKE!$B:$B,'nguyen vat lieu kho'!U$3)</f>
        <v>0</v>
      </c>
      <c r="V287" s="186">
        <f>SUMIFS(BKE!$F:$F,BKE!$C:$C,'nguyen vat lieu kho'!$A:$A,BKE!$B:$B,'nguyen vat lieu kho'!V$3)</f>
        <v>0</v>
      </c>
      <c r="W287" s="186">
        <f>SUMIFS(BKE!$F:$F,BKE!$C:$C,'nguyen vat lieu kho'!$A:$A,BKE!$B:$B,'nguyen vat lieu kho'!W$3)</f>
        <v>0</v>
      </c>
      <c r="X287" s="186">
        <f>SUMIFS(BKE!$F:$F,BKE!$C:$C,'nguyen vat lieu kho'!$A:$A,BKE!$B:$B,'nguyen vat lieu kho'!X$3)</f>
        <v>0</v>
      </c>
      <c r="Y287" s="186">
        <f>SUMIFS(BKE!$F:$F,BKE!$C:$C,'nguyen vat lieu kho'!$A:$A,BKE!$B:$B,'nguyen vat lieu kho'!Y$3)</f>
        <v>0</v>
      </c>
      <c r="Z287" s="186">
        <f>SUMIFS(BKE!$F:$F,BKE!$C:$C,'nguyen vat lieu kho'!$A:$A,BKE!$B:$B,'nguyen vat lieu kho'!Z$3)</f>
        <v>0</v>
      </c>
      <c r="AA287" s="186">
        <f>SUMIFS(BKE!$F:$F,BKE!$C:$C,'nguyen vat lieu kho'!$A:$A,BKE!$B:$B,'nguyen vat lieu kho'!AA$3)</f>
        <v>0</v>
      </c>
      <c r="AB287" s="186">
        <f>SUMIFS(BKE!$F:$F,BKE!$C:$C,'nguyen vat lieu kho'!$A:$A,BKE!$B:$B,'nguyen vat lieu kho'!AB$3)</f>
        <v>0</v>
      </c>
      <c r="AC287" s="186">
        <f>SUMIFS(BKE!$F:$F,BKE!$C:$C,'nguyen vat lieu kho'!$A:$A,BKE!$B:$B,'nguyen vat lieu kho'!AC$3)</f>
        <v>0</v>
      </c>
      <c r="AD287" s="186">
        <f>SUMIFS(BKE!$F:$F,BKE!$C:$C,'nguyen vat lieu kho'!$A:$A,BKE!$B:$B,'nguyen vat lieu kho'!AD$3)</f>
        <v>0</v>
      </c>
      <c r="AE287" s="186">
        <f>SUMIFS(BKE!$F:$F,BKE!$C:$C,'nguyen vat lieu kho'!$A:$A,BKE!$B:$B,'nguyen vat lieu kho'!AE$3)</f>
        <v>0</v>
      </c>
      <c r="AF287" s="186">
        <f>SUMIFS(BKE!$F:$F,BKE!$C:$C,'nguyen vat lieu kho'!$A:$A,BKE!$B:$B,'nguyen vat lieu kho'!AF$3)</f>
        <v>0</v>
      </c>
      <c r="AG287" s="186">
        <f>SUMIFS(BKE!$F:$F,BKE!$C:$C,'nguyen vat lieu kho'!$A:$A,BKE!$B:$B,'nguyen vat lieu kho'!AG$3)</f>
        <v>0</v>
      </c>
      <c r="AH287" s="186">
        <f>SUMIFS(BKE!$F:$F,BKE!$C:$C,'nguyen vat lieu kho'!$A:$A,BKE!$B:$B,'nguyen vat lieu kho'!AH$3)</f>
        <v>0</v>
      </c>
      <c r="AI287" s="186">
        <f>SUMIFS(BKE!$F:$F,BKE!$C:$C,'nguyen vat lieu kho'!$A:$A,BKE!$B:$B,'nguyen vat lieu kho'!AI$3)</f>
        <v>0</v>
      </c>
      <c r="AJ287" s="186">
        <f>SUMIFS(BKE!$F:$F,BKE!$C:$C,'nguyen vat lieu kho'!$A:$A,BKE!$B:$B,'nguyen vat lieu kho'!AJ$3)</f>
        <v>0</v>
      </c>
      <c r="AK287" s="186">
        <f>SUMIFS(BKE!$F:$F,BKE!$C:$C,'nguyen vat lieu kho'!$A:$A,BKE!$B:$B,'nguyen vat lieu kho'!AK$3)</f>
        <v>0</v>
      </c>
      <c r="AL287" s="186">
        <f>SUMIFS(BKE!$F:$F,BKE!$C:$C,'nguyen vat lieu kho'!$A:$A,BKE!$B:$B,'nguyen vat lieu kho'!AL$3)</f>
        <v>0</v>
      </c>
      <c r="AM287" s="186">
        <f>SUMIFS(BKE!$F:$F,BKE!$C:$C,'nguyen vat lieu kho'!$A:$A,BKE!$B:$B,'nguyen vat lieu kho'!AM$3)</f>
        <v>0</v>
      </c>
      <c r="AN287" s="186">
        <f>SUMIFS(BKE!$F:$F,BKE!$C:$C,'nguyen vat lieu kho'!$A:$A,BKE!$B:$B,'nguyen vat lieu kho'!AN$3)</f>
        <v>0</v>
      </c>
      <c r="AO287" s="186">
        <f>SUMIFS(BKE!$F:$F,BKE!$C:$C,'nguyen vat lieu kho'!$A:$A,BKE!$B:$B,'nguyen vat lieu kho'!AO$3)</f>
        <v>0</v>
      </c>
      <c r="AP287" s="186">
        <f>SUMIFS(BKE!$F:$F,BKE!$C:$C,'nguyen vat lieu kho'!$A:$A,BKE!$B:$B,'nguyen vat lieu kho'!AP$3)</f>
        <v>0</v>
      </c>
      <c r="AQ287" s="186">
        <f>SUMIFS(BKE!$F:$F,BKE!$C:$C,'nguyen vat lieu kho'!$A:$A,BKE!$B:$B,'nguyen vat lieu kho'!AQ$3)</f>
        <v>0</v>
      </c>
    </row>
    <row r="288" spans="1:43" s="120" customFormat="1" ht="25.5" customHeight="1">
      <c r="A288" s="6">
        <v>1757</v>
      </c>
      <c r="B288" s="9" t="s">
        <v>634</v>
      </c>
      <c r="C288" s="9" t="s">
        <v>77</v>
      </c>
      <c r="D288" s="125">
        <v>4909.083333333333</v>
      </c>
      <c r="E288" s="130">
        <v>206</v>
      </c>
      <c r="F288" s="126">
        <f t="shared" si="48"/>
        <v>1011271.1666666666</v>
      </c>
      <c r="G288" s="127">
        <f t="shared" si="44"/>
        <v>0</v>
      </c>
      <c r="H288" s="128">
        <f t="shared" si="45"/>
        <v>0</v>
      </c>
      <c r="I288" s="129">
        <f t="shared" si="46"/>
        <v>82</v>
      </c>
      <c r="J288" s="129">
        <f t="shared" si="46"/>
        <v>402544.83333333337</v>
      </c>
      <c r="K288" s="130">
        <v>124</v>
      </c>
      <c r="L288" s="124">
        <f t="shared" si="47"/>
        <v>608726.33333333326</v>
      </c>
      <c r="M288" s="186">
        <f>SUMIFS(BKE!$F:$F,BKE!$C:$C,'nguyen vat lieu kho'!$A:$A,BKE!$B:$B,'nguyen vat lieu kho'!M$3)</f>
        <v>0</v>
      </c>
      <c r="N288" s="186">
        <f>SUMIFS(BKE!$F:$F,BKE!$C:$C,'nguyen vat lieu kho'!$A:$A,BKE!$B:$B,'nguyen vat lieu kho'!N$3)</f>
        <v>0</v>
      </c>
      <c r="O288" s="186">
        <f>SUMIFS(BKE!$F:$F,BKE!$C:$C,'nguyen vat lieu kho'!$A:$A,BKE!$B:$B,'nguyen vat lieu kho'!O$3)</f>
        <v>0</v>
      </c>
      <c r="P288" s="186">
        <f>SUMIFS(BKE!$F:$F,BKE!$C:$C,'nguyen vat lieu kho'!$A:$A,BKE!$B:$B,'nguyen vat lieu kho'!P$3)</f>
        <v>0</v>
      </c>
      <c r="Q288" s="186">
        <f>SUMIFS(BKE!$F:$F,BKE!$C:$C,'nguyen vat lieu kho'!$A:$A,BKE!$B:$B,'nguyen vat lieu kho'!Q$3)</f>
        <v>0</v>
      </c>
      <c r="R288" s="186">
        <f>SUMIFS(BKE!$F:$F,BKE!$C:$C,'nguyen vat lieu kho'!$A:$A,BKE!$B:$B,'nguyen vat lieu kho'!R$3)</f>
        <v>0</v>
      </c>
      <c r="S288" s="186">
        <f>SUMIFS(BKE!$F:$F,BKE!$C:$C,'nguyen vat lieu kho'!$A:$A,BKE!$B:$B,'nguyen vat lieu kho'!S$3)</f>
        <v>0</v>
      </c>
      <c r="T288" s="186">
        <f>SUMIFS(BKE!$F:$F,BKE!$C:$C,'nguyen vat lieu kho'!$A:$A,BKE!$B:$B,'nguyen vat lieu kho'!T$3)</f>
        <v>0</v>
      </c>
      <c r="U288" s="186">
        <f>SUMIFS(BKE!$F:$F,BKE!$C:$C,'nguyen vat lieu kho'!$A:$A,BKE!$B:$B,'nguyen vat lieu kho'!U$3)</f>
        <v>0</v>
      </c>
      <c r="V288" s="186">
        <f>SUMIFS(BKE!$F:$F,BKE!$C:$C,'nguyen vat lieu kho'!$A:$A,BKE!$B:$B,'nguyen vat lieu kho'!V$3)</f>
        <v>0</v>
      </c>
      <c r="W288" s="186">
        <f>SUMIFS(BKE!$F:$F,BKE!$C:$C,'nguyen vat lieu kho'!$A:$A,BKE!$B:$B,'nguyen vat lieu kho'!W$3)</f>
        <v>0</v>
      </c>
      <c r="X288" s="186">
        <f>SUMIFS(BKE!$F:$F,BKE!$C:$C,'nguyen vat lieu kho'!$A:$A,BKE!$B:$B,'nguyen vat lieu kho'!X$3)</f>
        <v>0</v>
      </c>
      <c r="Y288" s="186">
        <f>SUMIFS(BKE!$F:$F,BKE!$C:$C,'nguyen vat lieu kho'!$A:$A,BKE!$B:$B,'nguyen vat lieu kho'!Y$3)</f>
        <v>0</v>
      </c>
      <c r="Z288" s="186">
        <f>SUMIFS(BKE!$F:$F,BKE!$C:$C,'nguyen vat lieu kho'!$A:$A,BKE!$B:$B,'nguyen vat lieu kho'!Z$3)</f>
        <v>0</v>
      </c>
      <c r="AA288" s="186">
        <f>SUMIFS(BKE!$F:$F,BKE!$C:$C,'nguyen vat lieu kho'!$A:$A,BKE!$B:$B,'nguyen vat lieu kho'!AA$3)</f>
        <v>0</v>
      </c>
      <c r="AB288" s="186">
        <f>SUMIFS(BKE!$F:$F,BKE!$C:$C,'nguyen vat lieu kho'!$A:$A,BKE!$B:$B,'nguyen vat lieu kho'!AB$3)</f>
        <v>0</v>
      </c>
      <c r="AC288" s="186">
        <f>SUMIFS(BKE!$F:$F,BKE!$C:$C,'nguyen vat lieu kho'!$A:$A,BKE!$B:$B,'nguyen vat lieu kho'!AC$3)</f>
        <v>0</v>
      </c>
      <c r="AD288" s="186">
        <f>SUMIFS(BKE!$F:$F,BKE!$C:$C,'nguyen vat lieu kho'!$A:$A,BKE!$B:$B,'nguyen vat lieu kho'!AD$3)</f>
        <v>0</v>
      </c>
      <c r="AE288" s="186">
        <f>SUMIFS(BKE!$F:$F,BKE!$C:$C,'nguyen vat lieu kho'!$A:$A,BKE!$B:$B,'nguyen vat lieu kho'!AE$3)</f>
        <v>0</v>
      </c>
      <c r="AF288" s="186">
        <f>SUMIFS(BKE!$F:$F,BKE!$C:$C,'nguyen vat lieu kho'!$A:$A,BKE!$B:$B,'nguyen vat lieu kho'!AF$3)</f>
        <v>0</v>
      </c>
      <c r="AG288" s="186">
        <f>SUMIFS(BKE!$F:$F,BKE!$C:$C,'nguyen vat lieu kho'!$A:$A,BKE!$B:$B,'nguyen vat lieu kho'!AG$3)</f>
        <v>0</v>
      </c>
      <c r="AH288" s="186">
        <f>SUMIFS(BKE!$F:$F,BKE!$C:$C,'nguyen vat lieu kho'!$A:$A,BKE!$B:$B,'nguyen vat lieu kho'!AH$3)</f>
        <v>0</v>
      </c>
      <c r="AI288" s="186">
        <f>SUMIFS(BKE!$F:$F,BKE!$C:$C,'nguyen vat lieu kho'!$A:$A,BKE!$B:$B,'nguyen vat lieu kho'!AI$3)</f>
        <v>0</v>
      </c>
      <c r="AJ288" s="186">
        <f>SUMIFS(BKE!$F:$F,BKE!$C:$C,'nguyen vat lieu kho'!$A:$A,BKE!$B:$B,'nguyen vat lieu kho'!AJ$3)</f>
        <v>0</v>
      </c>
      <c r="AK288" s="186">
        <f>SUMIFS(BKE!$F:$F,BKE!$C:$C,'nguyen vat lieu kho'!$A:$A,BKE!$B:$B,'nguyen vat lieu kho'!AK$3)</f>
        <v>0</v>
      </c>
      <c r="AL288" s="186">
        <f>SUMIFS(BKE!$F:$F,BKE!$C:$C,'nguyen vat lieu kho'!$A:$A,BKE!$B:$B,'nguyen vat lieu kho'!AL$3)</f>
        <v>0</v>
      </c>
      <c r="AM288" s="186">
        <f>SUMIFS(BKE!$F:$F,BKE!$C:$C,'nguyen vat lieu kho'!$A:$A,BKE!$B:$B,'nguyen vat lieu kho'!AM$3)</f>
        <v>0</v>
      </c>
      <c r="AN288" s="186">
        <f>SUMIFS(BKE!$F:$F,BKE!$C:$C,'nguyen vat lieu kho'!$A:$A,BKE!$B:$B,'nguyen vat lieu kho'!AN$3)</f>
        <v>0</v>
      </c>
      <c r="AO288" s="186">
        <f>SUMIFS(BKE!$F:$F,BKE!$C:$C,'nguyen vat lieu kho'!$A:$A,BKE!$B:$B,'nguyen vat lieu kho'!AO$3)</f>
        <v>0</v>
      </c>
      <c r="AP288" s="186">
        <f>SUMIFS(BKE!$F:$F,BKE!$C:$C,'nguyen vat lieu kho'!$A:$A,BKE!$B:$B,'nguyen vat lieu kho'!AP$3)</f>
        <v>0</v>
      </c>
      <c r="AQ288" s="186">
        <f>SUMIFS(BKE!$F:$F,BKE!$C:$C,'nguyen vat lieu kho'!$A:$A,BKE!$B:$B,'nguyen vat lieu kho'!AQ$3)</f>
        <v>0</v>
      </c>
    </row>
    <row r="289" spans="1:43" s="120" customFormat="1" ht="25.5" customHeight="1">
      <c r="A289" s="6">
        <v>2145</v>
      </c>
      <c r="B289" s="9" t="s">
        <v>635</v>
      </c>
      <c r="C289" s="9" t="s">
        <v>50</v>
      </c>
      <c r="D289" s="125">
        <v>6000</v>
      </c>
      <c r="E289" s="130">
        <v>109</v>
      </c>
      <c r="F289" s="126">
        <f t="shared" si="48"/>
        <v>654000</v>
      </c>
      <c r="G289" s="127">
        <f t="shared" si="44"/>
        <v>0</v>
      </c>
      <c r="H289" s="128">
        <f t="shared" si="45"/>
        <v>0</v>
      </c>
      <c r="I289" s="129">
        <f t="shared" si="46"/>
        <v>25</v>
      </c>
      <c r="J289" s="129">
        <f t="shared" si="46"/>
        <v>150000</v>
      </c>
      <c r="K289" s="130">
        <v>84</v>
      </c>
      <c r="L289" s="124">
        <f t="shared" si="47"/>
        <v>504000</v>
      </c>
      <c r="M289" s="186">
        <f>SUMIFS(BKE!$F:$F,BKE!$C:$C,'nguyen vat lieu kho'!$A:$A,BKE!$B:$B,'nguyen vat lieu kho'!M$3)</f>
        <v>0</v>
      </c>
      <c r="N289" s="186">
        <f>SUMIFS(BKE!$F:$F,BKE!$C:$C,'nguyen vat lieu kho'!$A:$A,BKE!$B:$B,'nguyen vat lieu kho'!N$3)</f>
        <v>0</v>
      </c>
      <c r="O289" s="186">
        <f>SUMIFS(BKE!$F:$F,BKE!$C:$C,'nguyen vat lieu kho'!$A:$A,BKE!$B:$B,'nguyen vat lieu kho'!O$3)</f>
        <v>0</v>
      </c>
      <c r="P289" s="186">
        <f>SUMIFS(BKE!$F:$F,BKE!$C:$C,'nguyen vat lieu kho'!$A:$A,BKE!$B:$B,'nguyen vat lieu kho'!P$3)</f>
        <v>0</v>
      </c>
      <c r="Q289" s="186">
        <f>SUMIFS(BKE!$F:$F,BKE!$C:$C,'nguyen vat lieu kho'!$A:$A,BKE!$B:$B,'nguyen vat lieu kho'!Q$3)</f>
        <v>0</v>
      </c>
      <c r="R289" s="186">
        <f>SUMIFS(BKE!$F:$F,BKE!$C:$C,'nguyen vat lieu kho'!$A:$A,BKE!$B:$B,'nguyen vat lieu kho'!R$3)</f>
        <v>0</v>
      </c>
      <c r="S289" s="186">
        <f>SUMIFS(BKE!$F:$F,BKE!$C:$C,'nguyen vat lieu kho'!$A:$A,BKE!$B:$B,'nguyen vat lieu kho'!S$3)</f>
        <v>0</v>
      </c>
      <c r="T289" s="186">
        <f>SUMIFS(BKE!$F:$F,BKE!$C:$C,'nguyen vat lieu kho'!$A:$A,BKE!$B:$B,'nguyen vat lieu kho'!T$3)</f>
        <v>0</v>
      </c>
      <c r="U289" s="186">
        <f>SUMIFS(BKE!$F:$F,BKE!$C:$C,'nguyen vat lieu kho'!$A:$A,BKE!$B:$B,'nguyen vat lieu kho'!U$3)</f>
        <v>0</v>
      </c>
      <c r="V289" s="186">
        <f>SUMIFS(BKE!$F:$F,BKE!$C:$C,'nguyen vat lieu kho'!$A:$A,BKE!$B:$B,'nguyen vat lieu kho'!V$3)</f>
        <v>0</v>
      </c>
      <c r="W289" s="186">
        <f>SUMIFS(BKE!$F:$F,BKE!$C:$C,'nguyen vat lieu kho'!$A:$A,BKE!$B:$B,'nguyen vat lieu kho'!W$3)</f>
        <v>0</v>
      </c>
      <c r="X289" s="186">
        <f>SUMIFS(BKE!$F:$F,BKE!$C:$C,'nguyen vat lieu kho'!$A:$A,BKE!$B:$B,'nguyen vat lieu kho'!X$3)</f>
        <v>0</v>
      </c>
      <c r="Y289" s="186">
        <f>SUMIFS(BKE!$F:$F,BKE!$C:$C,'nguyen vat lieu kho'!$A:$A,BKE!$B:$B,'nguyen vat lieu kho'!Y$3)</f>
        <v>0</v>
      </c>
      <c r="Z289" s="186">
        <f>SUMIFS(BKE!$F:$F,BKE!$C:$C,'nguyen vat lieu kho'!$A:$A,BKE!$B:$B,'nguyen vat lieu kho'!Z$3)</f>
        <v>0</v>
      </c>
      <c r="AA289" s="186">
        <f>SUMIFS(BKE!$F:$F,BKE!$C:$C,'nguyen vat lieu kho'!$A:$A,BKE!$B:$B,'nguyen vat lieu kho'!AA$3)</f>
        <v>0</v>
      </c>
      <c r="AB289" s="186">
        <f>SUMIFS(BKE!$F:$F,BKE!$C:$C,'nguyen vat lieu kho'!$A:$A,BKE!$B:$B,'nguyen vat lieu kho'!AB$3)</f>
        <v>0</v>
      </c>
      <c r="AC289" s="186">
        <f>SUMIFS(BKE!$F:$F,BKE!$C:$C,'nguyen vat lieu kho'!$A:$A,BKE!$B:$B,'nguyen vat lieu kho'!AC$3)</f>
        <v>0</v>
      </c>
      <c r="AD289" s="186">
        <f>SUMIFS(BKE!$F:$F,BKE!$C:$C,'nguyen vat lieu kho'!$A:$A,BKE!$B:$B,'nguyen vat lieu kho'!AD$3)</f>
        <v>0</v>
      </c>
      <c r="AE289" s="186">
        <f>SUMIFS(BKE!$F:$F,BKE!$C:$C,'nguyen vat lieu kho'!$A:$A,BKE!$B:$B,'nguyen vat lieu kho'!AE$3)</f>
        <v>0</v>
      </c>
      <c r="AF289" s="186">
        <f>SUMIFS(BKE!$F:$F,BKE!$C:$C,'nguyen vat lieu kho'!$A:$A,BKE!$B:$B,'nguyen vat lieu kho'!AF$3)</f>
        <v>0</v>
      </c>
      <c r="AG289" s="186">
        <f>SUMIFS(BKE!$F:$F,BKE!$C:$C,'nguyen vat lieu kho'!$A:$A,BKE!$B:$B,'nguyen vat lieu kho'!AG$3)</f>
        <v>0</v>
      </c>
      <c r="AH289" s="186">
        <f>SUMIFS(BKE!$F:$F,BKE!$C:$C,'nguyen vat lieu kho'!$A:$A,BKE!$B:$B,'nguyen vat lieu kho'!AH$3)</f>
        <v>0</v>
      </c>
      <c r="AI289" s="186">
        <f>SUMIFS(BKE!$F:$F,BKE!$C:$C,'nguyen vat lieu kho'!$A:$A,BKE!$B:$B,'nguyen vat lieu kho'!AI$3)</f>
        <v>0</v>
      </c>
      <c r="AJ289" s="186">
        <f>SUMIFS(BKE!$F:$F,BKE!$C:$C,'nguyen vat lieu kho'!$A:$A,BKE!$B:$B,'nguyen vat lieu kho'!AJ$3)</f>
        <v>0</v>
      </c>
      <c r="AK289" s="186">
        <f>SUMIFS(BKE!$F:$F,BKE!$C:$C,'nguyen vat lieu kho'!$A:$A,BKE!$B:$B,'nguyen vat lieu kho'!AK$3)</f>
        <v>0</v>
      </c>
      <c r="AL289" s="186">
        <f>SUMIFS(BKE!$F:$F,BKE!$C:$C,'nguyen vat lieu kho'!$A:$A,BKE!$B:$B,'nguyen vat lieu kho'!AL$3)</f>
        <v>0</v>
      </c>
      <c r="AM289" s="186">
        <f>SUMIFS(BKE!$F:$F,BKE!$C:$C,'nguyen vat lieu kho'!$A:$A,BKE!$B:$B,'nguyen vat lieu kho'!AM$3)</f>
        <v>0</v>
      </c>
      <c r="AN289" s="186">
        <f>SUMIFS(BKE!$F:$F,BKE!$C:$C,'nguyen vat lieu kho'!$A:$A,BKE!$B:$B,'nguyen vat lieu kho'!AN$3)</f>
        <v>0</v>
      </c>
      <c r="AO289" s="186">
        <f>SUMIFS(BKE!$F:$F,BKE!$C:$C,'nguyen vat lieu kho'!$A:$A,BKE!$B:$B,'nguyen vat lieu kho'!AO$3)</f>
        <v>0</v>
      </c>
      <c r="AP289" s="186">
        <f>SUMIFS(BKE!$F:$F,BKE!$C:$C,'nguyen vat lieu kho'!$A:$A,BKE!$B:$B,'nguyen vat lieu kho'!AP$3)</f>
        <v>0</v>
      </c>
      <c r="AQ289" s="186">
        <f>SUMIFS(BKE!$F:$F,BKE!$C:$C,'nguyen vat lieu kho'!$A:$A,BKE!$B:$B,'nguyen vat lieu kho'!AQ$3)</f>
        <v>0</v>
      </c>
    </row>
    <row r="290" spans="1:43" s="120" customFormat="1" ht="25.5" customHeight="1">
      <c r="A290" s="6">
        <v>2373</v>
      </c>
      <c r="B290" s="9" t="s">
        <v>776</v>
      </c>
      <c r="C290" s="9" t="s">
        <v>77</v>
      </c>
      <c r="D290" s="125">
        <v>4909.083333333333</v>
      </c>
      <c r="E290" s="130">
        <v>65</v>
      </c>
      <c r="F290" s="126">
        <f t="shared" si="48"/>
        <v>319090.41666666663</v>
      </c>
      <c r="G290" s="127">
        <f>SUM(M290:AQ290)</f>
        <v>0</v>
      </c>
      <c r="H290" s="128">
        <f t="shared" si="45"/>
        <v>0</v>
      </c>
      <c r="I290" s="253">
        <f>E290+G290-K290</f>
        <v>45</v>
      </c>
      <c r="J290" s="129">
        <f t="shared" si="46"/>
        <v>220908.74999999997</v>
      </c>
      <c r="K290" s="130">
        <v>20</v>
      </c>
      <c r="L290" s="124">
        <f>K290*D290</f>
        <v>98181.666666666657</v>
      </c>
      <c r="M290" s="186">
        <f>SUMIFS(BKE!$F:$F,BKE!$C:$C,'nguyen vat lieu kho'!$A:$A,BKE!$B:$B,'nguyen vat lieu kho'!M$3)</f>
        <v>0</v>
      </c>
      <c r="N290" s="186">
        <f>SUMIFS(BKE!$F:$F,BKE!$C:$C,'nguyen vat lieu kho'!$A:$A,BKE!$B:$B,'nguyen vat lieu kho'!N$3)</f>
        <v>0</v>
      </c>
      <c r="O290" s="186">
        <f>SUMIFS(BKE!$F:$F,BKE!$C:$C,'nguyen vat lieu kho'!$A:$A,BKE!$B:$B,'nguyen vat lieu kho'!O$3)</f>
        <v>0</v>
      </c>
      <c r="P290" s="186">
        <f>SUMIFS(BKE!$F:$F,BKE!$C:$C,'nguyen vat lieu kho'!$A:$A,BKE!$B:$B,'nguyen vat lieu kho'!P$3)</f>
        <v>0</v>
      </c>
      <c r="Q290" s="186">
        <f>SUMIFS(BKE!$F:$F,BKE!$C:$C,'nguyen vat lieu kho'!$A:$A,BKE!$B:$B,'nguyen vat lieu kho'!Q$3)</f>
        <v>0</v>
      </c>
      <c r="R290" s="186">
        <f>SUMIFS(BKE!$F:$F,BKE!$C:$C,'nguyen vat lieu kho'!$A:$A,BKE!$B:$B,'nguyen vat lieu kho'!R$3)</f>
        <v>0</v>
      </c>
      <c r="S290" s="186">
        <f>SUMIFS(BKE!$F:$F,BKE!$C:$C,'nguyen vat lieu kho'!$A:$A,BKE!$B:$B,'nguyen vat lieu kho'!S$3)</f>
        <v>0</v>
      </c>
      <c r="T290" s="186">
        <f>SUMIFS(BKE!$F:$F,BKE!$C:$C,'nguyen vat lieu kho'!$A:$A,BKE!$B:$B,'nguyen vat lieu kho'!T$3)</f>
        <v>0</v>
      </c>
      <c r="U290" s="186">
        <f>SUMIFS(BKE!$F:$F,BKE!$C:$C,'nguyen vat lieu kho'!$A:$A,BKE!$B:$B,'nguyen vat lieu kho'!U$3)</f>
        <v>0</v>
      </c>
      <c r="V290" s="186">
        <f>SUMIFS(BKE!$F:$F,BKE!$C:$C,'nguyen vat lieu kho'!$A:$A,BKE!$B:$B,'nguyen vat lieu kho'!V$3)</f>
        <v>0</v>
      </c>
      <c r="W290" s="186">
        <f>SUMIFS(BKE!$F:$F,BKE!$C:$C,'nguyen vat lieu kho'!$A:$A,BKE!$B:$B,'nguyen vat lieu kho'!W$3)</f>
        <v>0</v>
      </c>
      <c r="X290" s="186">
        <f>SUMIFS(BKE!$F:$F,BKE!$C:$C,'nguyen vat lieu kho'!$A:$A,BKE!$B:$B,'nguyen vat lieu kho'!X$3)</f>
        <v>0</v>
      </c>
      <c r="Y290" s="186">
        <f>SUMIFS(BKE!$F:$F,BKE!$C:$C,'nguyen vat lieu kho'!$A:$A,BKE!$B:$B,'nguyen vat lieu kho'!Y$3)</f>
        <v>0</v>
      </c>
      <c r="Z290" s="186">
        <f>SUMIFS(BKE!$F:$F,BKE!$C:$C,'nguyen vat lieu kho'!$A:$A,BKE!$B:$B,'nguyen vat lieu kho'!Z$3)</f>
        <v>0</v>
      </c>
      <c r="AA290" s="186">
        <f>SUMIFS(BKE!$F:$F,BKE!$C:$C,'nguyen vat lieu kho'!$A:$A,BKE!$B:$B,'nguyen vat lieu kho'!AA$3)</f>
        <v>0</v>
      </c>
      <c r="AB290" s="186">
        <f>SUMIFS(BKE!$F:$F,BKE!$C:$C,'nguyen vat lieu kho'!$A:$A,BKE!$B:$B,'nguyen vat lieu kho'!AB$3)</f>
        <v>0</v>
      </c>
      <c r="AC290" s="186">
        <f>SUMIFS(BKE!$F:$F,BKE!$C:$C,'nguyen vat lieu kho'!$A:$A,BKE!$B:$B,'nguyen vat lieu kho'!AC$3)</f>
        <v>0</v>
      </c>
      <c r="AD290" s="186">
        <f>SUMIFS(BKE!$F:$F,BKE!$C:$C,'nguyen vat lieu kho'!$A:$A,BKE!$B:$B,'nguyen vat lieu kho'!AD$3)</f>
        <v>0</v>
      </c>
      <c r="AE290" s="186">
        <f>SUMIFS(BKE!$F:$F,BKE!$C:$C,'nguyen vat lieu kho'!$A:$A,BKE!$B:$B,'nguyen vat lieu kho'!AE$3)</f>
        <v>0</v>
      </c>
      <c r="AF290" s="186">
        <f>SUMIFS(BKE!$F:$F,BKE!$C:$C,'nguyen vat lieu kho'!$A:$A,BKE!$B:$B,'nguyen vat lieu kho'!AF$3)</f>
        <v>0</v>
      </c>
      <c r="AG290" s="186">
        <f>SUMIFS(BKE!$F:$F,BKE!$C:$C,'nguyen vat lieu kho'!$A:$A,BKE!$B:$B,'nguyen vat lieu kho'!AG$3)</f>
        <v>0</v>
      </c>
      <c r="AH290" s="186">
        <f>SUMIFS(BKE!$F:$F,BKE!$C:$C,'nguyen vat lieu kho'!$A:$A,BKE!$B:$B,'nguyen vat lieu kho'!AH$3)</f>
        <v>0</v>
      </c>
      <c r="AI290" s="186">
        <f>SUMIFS(BKE!$F:$F,BKE!$C:$C,'nguyen vat lieu kho'!$A:$A,BKE!$B:$B,'nguyen vat lieu kho'!AI$3)</f>
        <v>0</v>
      </c>
      <c r="AJ290" s="186">
        <f>SUMIFS(BKE!$F:$F,BKE!$C:$C,'nguyen vat lieu kho'!$A:$A,BKE!$B:$B,'nguyen vat lieu kho'!AJ$3)</f>
        <v>0</v>
      </c>
      <c r="AK290" s="186">
        <f>SUMIFS(BKE!$F:$F,BKE!$C:$C,'nguyen vat lieu kho'!$A:$A,BKE!$B:$B,'nguyen vat lieu kho'!AK$3)</f>
        <v>0</v>
      </c>
      <c r="AL290" s="186">
        <f>SUMIFS(BKE!$F:$F,BKE!$C:$C,'nguyen vat lieu kho'!$A:$A,BKE!$B:$B,'nguyen vat lieu kho'!AL$3)</f>
        <v>0</v>
      </c>
      <c r="AM290" s="186">
        <f>SUMIFS(BKE!$F:$F,BKE!$C:$C,'nguyen vat lieu kho'!$A:$A,BKE!$B:$B,'nguyen vat lieu kho'!AM$3)</f>
        <v>0</v>
      </c>
      <c r="AN290" s="186">
        <f>SUMIFS(BKE!$F:$F,BKE!$C:$C,'nguyen vat lieu kho'!$A:$A,BKE!$B:$B,'nguyen vat lieu kho'!AN$3)</f>
        <v>0</v>
      </c>
      <c r="AO290" s="186">
        <f>SUMIFS(BKE!$F:$F,BKE!$C:$C,'nguyen vat lieu kho'!$A:$A,BKE!$B:$B,'nguyen vat lieu kho'!AO$3)</f>
        <v>0</v>
      </c>
      <c r="AP290" s="186">
        <f>SUMIFS(BKE!$F:$F,BKE!$C:$C,'nguyen vat lieu kho'!$A:$A,BKE!$B:$B,'nguyen vat lieu kho'!AP$3)</f>
        <v>0</v>
      </c>
      <c r="AQ290" s="186">
        <f>SUMIFS(BKE!$F:$F,BKE!$C:$C,'nguyen vat lieu kho'!$A:$A,BKE!$B:$B,'nguyen vat lieu kho'!AQ$3)</f>
        <v>0</v>
      </c>
    </row>
    <row r="291" spans="1:43" s="120" customFormat="1" ht="25.5" customHeight="1">
      <c r="A291" s="6">
        <v>2852</v>
      </c>
      <c r="B291" s="9" t="s">
        <v>636</v>
      </c>
      <c r="C291" s="9" t="s">
        <v>77</v>
      </c>
      <c r="D291" s="125">
        <f>VLOOKUP(A291,BKE!C566:H957,5,0)</f>
        <v>3136.3333333333335</v>
      </c>
      <c r="E291" s="130">
        <v>172</v>
      </c>
      <c r="F291" s="126">
        <f t="shared" si="48"/>
        <v>539449.33333333337</v>
      </c>
      <c r="G291" s="127">
        <f t="shared" si="44"/>
        <v>120</v>
      </c>
      <c r="H291" s="128">
        <f t="shared" si="45"/>
        <v>376360</v>
      </c>
      <c r="I291" s="129">
        <f t="shared" si="46"/>
        <v>231</v>
      </c>
      <c r="J291" s="129">
        <f t="shared" si="46"/>
        <v>724493</v>
      </c>
      <c r="K291" s="130">
        <v>61</v>
      </c>
      <c r="L291" s="124">
        <f t="shared" si="47"/>
        <v>191316.33333333334</v>
      </c>
      <c r="M291" s="186">
        <f>SUMIFS(BKE!$F:$F,BKE!$C:$C,'nguyen vat lieu kho'!$A:$A,BKE!$B:$B,'nguyen vat lieu kho'!M$3)</f>
        <v>0</v>
      </c>
      <c r="N291" s="186">
        <f>SUMIFS(BKE!$F:$F,BKE!$C:$C,'nguyen vat lieu kho'!$A:$A,BKE!$B:$B,'nguyen vat lieu kho'!N$3)</f>
        <v>0</v>
      </c>
      <c r="O291" s="186">
        <f>SUMIFS(BKE!$F:$F,BKE!$C:$C,'nguyen vat lieu kho'!$A:$A,BKE!$B:$B,'nguyen vat lieu kho'!O$3)</f>
        <v>0</v>
      </c>
      <c r="P291" s="186">
        <f>SUMIFS(BKE!$F:$F,BKE!$C:$C,'nguyen vat lieu kho'!$A:$A,BKE!$B:$B,'nguyen vat lieu kho'!P$3)</f>
        <v>0</v>
      </c>
      <c r="Q291" s="186">
        <f>SUMIFS(BKE!$F:$F,BKE!$C:$C,'nguyen vat lieu kho'!$A:$A,BKE!$B:$B,'nguyen vat lieu kho'!Q$3)</f>
        <v>0</v>
      </c>
      <c r="R291" s="186">
        <f>SUMIFS(BKE!$F:$F,BKE!$C:$C,'nguyen vat lieu kho'!$A:$A,BKE!$B:$B,'nguyen vat lieu kho'!R$3)</f>
        <v>0</v>
      </c>
      <c r="S291" s="186">
        <f>SUMIFS(BKE!$F:$F,BKE!$C:$C,'nguyen vat lieu kho'!$A:$A,BKE!$B:$B,'nguyen vat lieu kho'!S$3)</f>
        <v>0</v>
      </c>
      <c r="T291" s="186">
        <f>SUMIFS(BKE!$F:$F,BKE!$C:$C,'nguyen vat lieu kho'!$A:$A,BKE!$B:$B,'nguyen vat lieu kho'!T$3)</f>
        <v>0</v>
      </c>
      <c r="U291" s="186">
        <f>SUMIFS(BKE!$F:$F,BKE!$C:$C,'nguyen vat lieu kho'!$A:$A,BKE!$B:$B,'nguyen vat lieu kho'!U$3)</f>
        <v>0</v>
      </c>
      <c r="V291" s="186">
        <f>SUMIFS(BKE!$F:$F,BKE!$C:$C,'nguyen vat lieu kho'!$A:$A,BKE!$B:$B,'nguyen vat lieu kho'!V$3)</f>
        <v>0</v>
      </c>
      <c r="W291" s="186">
        <f>SUMIFS(BKE!$F:$F,BKE!$C:$C,'nguyen vat lieu kho'!$A:$A,BKE!$B:$B,'nguyen vat lieu kho'!W$3)</f>
        <v>0</v>
      </c>
      <c r="X291" s="186">
        <f>SUMIFS(BKE!$F:$F,BKE!$C:$C,'nguyen vat lieu kho'!$A:$A,BKE!$B:$B,'nguyen vat lieu kho'!X$3)</f>
        <v>0</v>
      </c>
      <c r="Y291" s="186">
        <f>SUMIFS(BKE!$F:$F,BKE!$C:$C,'nguyen vat lieu kho'!$A:$A,BKE!$B:$B,'nguyen vat lieu kho'!Y$3)</f>
        <v>0</v>
      </c>
      <c r="Z291" s="186">
        <f>SUMIFS(BKE!$F:$F,BKE!$C:$C,'nguyen vat lieu kho'!$A:$A,BKE!$B:$B,'nguyen vat lieu kho'!Z$3)</f>
        <v>0</v>
      </c>
      <c r="AA291" s="186">
        <f>SUMIFS(BKE!$F:$F,BKE!$C:$C,'nguyen vat lieu kho'!$A:$A,BKE!$B:$B,'nguyen vat lieu kho'!AA$3)</f>
        <v>0</v>
      </c>
      <c r="AB291" s="186">
        <f>SUMIFS(BKE!$F:$F,BKE!$C:$C,'nguyen vat lieu kho'!$A:$A,BKE!$B:$B,'nguyen vat lieu kho'!AB$3)</f>
        <v>0</v>
      </c>
      <c r="AC291" s="186">
        <f>SUMIFS(BKE!$F:$F,BKE!$C:$C,'nguyen vat lieu kho'!$A:$A,BKE!$B:$B,'nguyen vat lieu kho'!AC$3)</f>
        <v>0</v>
      </c>
      <c r="AD291" s="186">
        <f>SUMIFS(BKE!$F:$F,BKE!$C:$C,'nguyen vat lieu kho'!$A:$A,BKE!$B:$B,'nguyen vat lieu kho'!AD$3)</f>
        <v>0</v>
      </c>
      <c r="AE291" s="186">
        <f>SUMIFS(BKE!$F:$F,BKE!$C:$C,'nguyen vat lieu kho'!$A:$A,BKE!$B:$B,'nguyen vat lieu kho'!AE$3)</f>
        <v>0</v>
      </c>
      <c r="AF291" s="186">
        <f>SUMIFS(BKE!$F:$F,BKE!$C:$C,'nguyen vat lieu kho'!$A:$A,BKE!$B:$B,'nguyen vat lieu kho'!AF$3)</f>
        <v>0</v>
      </c>
      <c r="AG291" s="186">
        <f>SUMIFS(BKE!$F:$F,BKE!$C:$C,'nguyen vat lieu kho'!$A:$A,BKE!$B:$B,'nguyen vat lieu kho'!AG$3)</f>
        <v>0</v>
      </c>
      <c r="AH291" s="186">
        <f>SUMIFS(BKE!$F:$F,BKE!$C:$C,'nguyen vat lieu kho'!$A:$A,BKE!$B:$B,'nguyen vat lieu kho'!AH$3)</f>
        <v>120</v>
      </c>
      <c r="AI291" s="186">
        <f>SUMIFS(BKE!$F:$F,BKE!$C:$C,'nguyen vat lieu kho'!$A:$A,BKE!$B:$B,'nguyen vat lieu kho'!AI$3)</f>
        <v>0</v>
      </c>
      <c r="AJ291" s="186">
        <f>SUMIFS(BKE!$F:$F,BKE!$C:$C,'nguyen vat lieu kho'!$A:$A,BKE!$B:$B,'nguyen vat lieu kho'!AJ$3)</f>
        <v>0</v>
      </c>
      <c r="AK291" s="186">
        <f>SUMIFS(BKE!$F:$F,BKE!$C:$C,'nguyen vat lieu kho'!$A:$A,BKE!$B:$B,'nguyen vat lieu kho'!AK$3)</f>
        <v>0</v>
      </c>
      <c r="AL291" s="186">
        <f>SUMIFS(BKE!$F:$F,BKE!$C:$C,'nguyen vat lieu kho'!$A:$A,BKE!$B:$B,'nguyen vat lieu kho'!AL$3)</f>
        <v>0</v>
      </c>
      <c r="AM291" s="186">
        <f>SUMIFS(BKE!$F:$F,BKE!$C:$C,'nguyen vat lieu kho'!$A:$A,BKE!$B:$B,'nguyen vat lieu kho'!AM$3)</f>
        <v>0</v>
      </c>
      <c r="AN291" s="186">
        <f>SUMIFS(BKE!$F:$F,BKE!$C:$C,'nguyen vat lieu kho'!$A:$A,BKE!$B:$B,'nguyen vat lieu kho'!AN$3)</f>
        <v>0</v>
      </c>
      <c r="AO291" s="186">
        <f>SUMIFS(BKE!$F:$F,BKE!$C:$C,'nguyen vat lieu kho'!$A:$A,BKE!$B:$B,'nguyen vat lieu kho'!AO$3)</f>
        <v>0</v>
      </c>
      <c r="AP291" s="186">
        <f>SUMIFS(BKE!$F:$F,BKE!$C:$C,'nguyen vat lieu kho'!$A:$A,BKE!$B:$B,'nguyen vat lieu kho'!AP$3)</f>
        <v>0</v>
      </c>
      <c r="AQ291" s="186">
        <f>SUMIFS(BKE!$F:$F,BKE!$C:$C,'nguyen vat lieu kho'!$A:$A,BKE!$B:$B,'nguyen vat lieu kho'!AQ$3)</f>
        <v>0</v>
      </c>
    </row>
    <row r="292" spans="1:43" s="120" customFormat="1" ht="25.5" customHeight="1">
      <c r="A292" s="6">
        <v>7415</v>
      </c>
      <c r="B292" s="9" t="s">
        <v>637</v>
      </c>
      <c r="C292" s="9" t="s">
        <v>77</v>
      </c>
      <c r="D292" s="125">
        <v>7500</v>
      </c>
      <c r="E292" s="130">
        <v>62</v>
      </c>
      <c r="F292" s="126">
        <f t="shared" si="48"/>
        <v>465000</v>
      </c>
      <c r="G292" s="127">
        <f t="shared" si="44"/>
        <v>0</v>
      </c>
      <c r="H292" s="128">
        <f t="shared" si="45"/>
        <v>0</v>
      </c>
      <c r="I292" s="129">
        <f t="shared" si="46"/>
        <v>48</v>
      </c>
      <c r="J292" s="129">
        <f t="shared" si="46"/>
        <v>360000</v>
      </c>
      <c r="K292" s="130">
        <v>14</v>
      </c>
      <c r="L292" s="124">
        <f t="shared" si="47"/>
        <v>105000</v>
      </c>
      <c r="M292" s="186">
        <f>SUMIFS(BKE!$F:$F,BKE!$C:$C,'nguyen vat lieu kho'!$A:$A,BKE!$B:$B,'nguyen vat lieu kho'!M$3)</f>
        <v>0</v>
      </c>
      <c r="N292" s="186">
        <f>SUMIFS(BKE!$F:$F,BKE!$C:$C,'nguyen vat lieu kho'!$A:$A,BKE!$B:$B,'nguyen vat lieu kho'!N$3)</f>
        <v>0</v>
      </c>
      <c r="O292" s="186">
        <f>SUMIFS(BKE!$F:$F,BKE!$C:$C,'nguyen vat lieu kho'!$A:$A,BKE!$B:$B,'nguyen vat lieu kho'!O$3)</f>
        <v>0</v>
      </c>
      <c r="P292" s="186">
        <f>SUMIFS(BKE!$F:$F,BKE!$C:$C,'nguyen vat lieu kho'!$A:$A,BKE!$B:$B,'nguyen vat lieu kho'!P$3)</f>
        <v>0</v>
      </c>
      <c r="Q292" s="186">
        <f>SUMIFS(BKE!$F:$F,BKE!$C:$C,'nguyen vat lieu kho'!$A:$A,BKE!$B:$B,'nguyen vat lieu kho'!Q$3)</f>
        <v>0</v>
      </c>
      <c r="R292" s="186">
        <f>SUMIFS(BKE!$F:$F,BKE!$C:$C,'nguyen vat lieu kho'!$A:$A,BKE!$B:$B,'nguyen vat lieu kho'!R$3)</f>
        <v>0</v>
      </c>
      <c r="S292" s="186">
        <f>SUMIFS(BKE!$F:$F,BKE!$C:$C,'nguyen vat lieu kho'!$A:$A,BKE!$B:$B,'nguyen vat lieu kho'!S$3)</f>
        <v>0</v>
      </c>
      <c r="T292" s="186">
        <f>SUMIFS(BKE!$F:$F,BKE!$C:$C,'nguyen vat lieu kho'!$A:$A,BKE!$B:$B,'nguyen vat lieu kho'!T$3)</f>
        <v>0</v>
      </c>
      <c r="U292" s="186">
        <f>SUMIFS(BKE!$F:$F,BKE!$C:$C,'nguyen vat lieu kho'!$A:$A,BKE!$B:$B,'nguyen vat lieu kho'!U$3)</f>
        <v>0</v>
      </c>
      <c r="V292" s="186">
        <f>SUMIFS(BKE!$F:$F,BKE!$C:$C,'nguyen vat lieu kho'!$A:$A,BKE!$B:$B,'nguyen vat lieu kho'!V$3)</f>
        <v>0</v>
      </c>
      <c r="W292" s="186">
        <f>SUMIFS(BKE!$F:$F,BKE!$C:$C,'nguyen vat lieu kho'!$A:$A,BKE!$B:$B,'nguyen vat lieu kho'!W$3)</f>
        <v>0</v>
      </c>
      <c r="X292" s="186">
        <f>SUMIFS(BKE!$F:$F,BKE!$C:$C,'nguyen vat lieu kho'!$A:$A,BKE!$B:$B,'nguyen vat lieu kho'!X$3)</f>
        <v>0</v>
      </c>
      <c r="Y292" s="186">
        <f>SUMIFS(BKE!$F:$F,BKE!$C:$C,'nguyen vat lieu kho'!$A:$A,BKE!$B:$B,'nguyen vat lieu kho'!Y$3)</f>
        <v>0</v>
      </c>
      <c r="Z292" s="186">
        <f>SUMIFS(BKE!$F:$F,BKE!$C:$C,'nguyen vat lieu kho'!$A:$A,BKE!$B:$B,'nguyen vat lieu kho'!Z$3)</f>
        <v>0</v>
      </c>
      <c r="AA292" s="186">
        <f>SUMIFS(BKE!$F:$F,BKE!$C:$C,'nguyen vat lieu kho'!$A:$A,BKE!$B:$B,'nguyen vat lieu kho'!AA$3)</f>
        <v>0</v>
      </c>
      <c r="AB292" s="186">
        <f>SUMIFS(BKE!$F:$F,BKE!$C:$C,'nguyen vat lieu kho'!$A:$A,BKE!$B:$B,'nguyen vat lieu kho'!AB$3)</f>
        <v>0</v>
      </c>
      <c r="AC292" s="186">
        <f>SUMIFS(BKE!$F:$F,BKE!$C:$C,'nguyen vat lieu kho'!$A:$A,BKE!$B:$B,'nguyen vat lieu kho'!AC$3)</f>
        <v>0</v>
      </c>
      <c r="AD292" s="186">
        <f>SUMIFS(BKE!$F:$F,BKE!$C:$C,'nguyen vat lieu kho'!$A:$A,BKE!$B:$B,'nguyen vat lieu kho'!AD$3)</f>
        <v>0</v>
      </c>
      <c r="AE292" s="186">
        <f>SUMIFS(BKE!$F:$F,BKE!$C:$C,'nguyen vat lieu kho'!$A:$A,BKE!$B:$B,'nguyen vat lieu kho'!AE$3)</f>
        <v>0</v>
      </c>
      <c r="AF292" s="186">
        <f>SUMIFS(BKE!$F:$F,BKE!$C:$C,'nguyen vat lieu kho'!$A:$A,BKE!$B:$B,'nguyen vat lieu kho'!AF$3)</f>
        <v>0</v>
      </c>
      <c r="AG292" s="186">
        <f>SUMIFS(BKE!$F:$F,BKE!$C:$C,'nguyen vat lieu kho'!$A:$A,BKE!$B:$B,'nguyen vat lieu kho'!AG$3)</f>
        <v>0</v>
      </c>
      <c r="AH292" s="186">
        <f>SUMIFS(BKE!$F:$F,BKE!$C:$C,'nguyen vat lieu kho'!$A:$A,BKE!$B:$B,'nguyen vat lieu kho'!AH$3)</f>
        <v>0</v>
      </c>
      <c r="AI292" s="186">
        <f>SUMIFS(BKE!$F:$F,BKE!$C:$C,'nguyen vat lieu kho'!$A:$A,BKE!$B:$B,'nguyen vat lieu kho'!AI$3)</f>
        <v>0</v>
      </c>
      <c r="AJ292" s="186">
        <f>SUMIFS(BKE!$F:$F,BKE!$C:$C,'nguyen vat lieu kho'!$A:$A,BKE!$B:$B,'nguyen vat lieu kho'!AJ$3)</f>
        <v>0</v>
      </c>
      <c r="AK292" s="186">
        <f>SUMIFS(BKE!$F:$F,BKE!$C:$C,'nguyen vat lieu kho'!$A:$A,BKE!$B:$B,'nguyen vat lieu kho'!AK$3)</f>
        <v>0</v>
      </c>
      <c r="AL292" s="186">
        <f>SUMIFS(BKE!$F:$F,BKE!$C:$C,'nguyen vat lieu kho'!$A:$A,BKE!$B:$B,'nguyen vat lieu kho'!AL$3)</f>
        <v>0</v>
      </c>
      <c r="AM292" s="186">
        <f>SUMIFS(BKE!$F:$F,BKE!$C:$C,'nguyen vat lieu kho'!$A:$A,BKE!$B:$B,'nguyen vat lieu kho'!AM$3)</f>
        <v>0</v>
      </c>
      <c r="AN292" s="186">
        <f>SUMIFS(BKE!$F:$F,BKE!$C:$C,'nguyen vat lieu kho'!$A:$A,BKE!$B:$B,'nguyen vat lieu kho'!AN$3)</f>
        <v>0</v>
      </c>
      <c r="AO292" s="186">
        <f>SUMIFS(BKE!$F:$F,BKE!$C:$C,'nguyen vat lieu kho'!$A:$A,BKE!$B:$B,'nguyen vat lieu kho'!AO$3)</f>
        <v>0</v>
      </c>
      <c r="AP292" s="186">
        <f>SUMIFS(BKE!$F:$F,BKE!$C:$C,'nguyen vat lieu kho'!$A:$A,BKE!$B:$B,'nguyen vat lieu kho'!AP$3)</f>
        <v>0</v>
      </c>
      <c r="AQ292" s="186">
        <f>SUMIFS(BKE!$F:$F,BKE!$C:$C,'nguyen vat lieu kho'!$A:$A,BKE!$B:$B,'nguyen vat lieu kho'!AQ$3)</f>
        <v>0</v>
      </c>
    </row>
    <row r="293" spans="1:43" s="120" customFormat="1" ht="25.5" customHeight="1">
      <c r="A293" s="6">
        <v>7615</v>
      </c>
      <c r="B293" s="9" t="s">
        <v>638</v>
      </c>
      <c r="C293" s="9" t="s">
        <v>77</v>
      </c>
      <c r="D293" s="125">
        <v>7500</v>
      </c>
      <c r="E293" s="130">
        <v>59</v>
      </c>
      <c r="F293" s="126">
        <f t="shared" si="48"/>
        <v>442500</v>
      </c>
      <c r="G293" s="127">
        <f t="shared" ref="G293:G299" si="49">SUM(M293:AQ293)</f>
        <v>0</v>
      </c>
      <c r="H293" s="128">
        <f t="shared" si="45"/>
        <v>0</v>
      </c>
      <c r="I293" s="129">
        <f t="shared" si="46"/>
        <v>38</v>
      </c>
      <c r="J293" s="129">
        <f t="shared" si="46"/>
        <v>285000</v>
      </c>
      <c r="K293" s="130">
        <v>21</v>
      </c>
      <c r="L293" s="124">
        <f t="shared" si="47"/>
        <v>157500</v>
      </c>
      <c r="M293" s="186">
        <f>SUMIFS(BKE!$F:$F,BKE!$C:$C,'nguyen vat lieu kho'!$A:$A,BKE!$B:$B,'nguyen vat lieu kho'!M$3)</f>
        <v>0</v>
      </c>
      <c r="N293" s="186">
        <f>SUMIFS(BKE!$F:$F,BKE!$C:$C,'nguyen vat lieu kho'!$A:$A,BKE!$B:$B,'nguyen vat lieu kho'!N$3)</f>
        <v>0</v>
      </c>
      <c r="O293" s="186">
        <f>SUMIFS(BKE!$F:$F,BKE!$C:$C,'nguyen vat lieu kho'!$A:$A,BKE!$B:$B,'nguyen vat lieu kho'!O$3)</f>
        <v>0</v>
      </c>
      <c r="P293" s="186">
        <f>SUMIFS(BKE!$F:$F,BKE!$C:$C,'nguyen vat lieu kho'!$A:$A,BKE!$B:$B,'nguyen vat lieu kho'!P$3)</f>
        <v>0</v>
      </c>
      <c r="Q293" s="186">
        <f>SUMIFS(BKE!$F:$F,BKE!$C:$C,'nguyen vat lieu kho'!$A:$A,BKE!$B:$B,'nguyen vat lieu kho'!Q$3)</f>
        <v>0</v>
      </c>
      <c r="R293" s="186">
        <f>SUMIFS(BKE!$F:$F,BKE!$C:$C,'nguyen vat lieu kho'!$A:$A,BKE!$B:$B,'nguyen vat lieu kho'!R$3)</f>
        <v>0</v>
      </c>
      <c r="S293" s="186">
        <f>SUMIFS(BKE!$F:$F,BKE!$C:$C,'nguyen vat lieu kho'!$A:$A,BKE!$B:$B,'nguyen vat lieu kho'!S$3)</f>
        <v>0</v>
      </c>
      <c r="T293" s="186">
        <f>SUMIFS(BKE!$F:$F,BKE!$C:$C,'nguyen vat lieu kho'!$A:$A,BKE!$B:$B,'nguyen vat lieu kho'!T$3)</f>
        <v>0</v>
      </c>
      <c r="U293" s="186">
        <f>SUMIFS(BKE!$F:$F,BKE!$C:$C,'nguyen vat lieu kho'!$A:$A,BKE!$B:$B,'nguyen vat lieu kho'!U$3)</f>
        <v>0</v>
      </c>
      <c r="V293" s="186">
        <f>SUMIFS(BKE!$F:$F,BKE!$C:$C,'nguyen vat lieu kho'!$A:$A,BKE!$B:$B,'nguyen vat lieu kho'!V$3)</f>
        <v>0</v>
      </c>
      <c r="W293" s="186">
        <f>SUMIFS(BKE!$F:$F,BKE!$C:$C,'nguyen vat lieu kho'!$A:$A,BKE!$B:$B,'nguyen vat lieu kho'!W$3)</f>
        <v>0</v>
      </c>
      <c r="X293" s="186">
        <f>SUMIFS(BKE!$F:$F,BKE!$C:$C,'nguyen vat lieu kho'!$A:$A,BKE!$B:$B,'nguyen vat lieu kho'!X$3)</f>
        <v>0</v>
      </c>
      <c r="Y293" s="186">
        <f>SUMIFS(BKE!$F:$F,BKE!$C:$C,'nguyen vat lieu kho'!$A:$A,BKE!$B:$B,'nguyen vat lieu kho'!Y$3)</f>
        <v>0</v>
      </c>
      <c r="Z293" s="186">
        <f>SUMIFS(BKE!$F:$F,BKE!$C:$C,'nguyen vat lieu kho'!$A:$A,BKE!$B:$B,'nguyen vat lieu kho'!Z$3)</f>
        <v>0</v>
      </c>
      <c r="AA293" s="186">
        <f>SUMIFS(BKE!$F:$F,BKE!$C:$C,'nguyen vat lieu kho'!$A:$A,BKE!$B:$B,'nguyen vat lieu kho'!AA$3)</f>
        <v>0</v>
      </c>
      <c r="AB293" s="186">
        <f>SUMIFS(BKE!$F:$F,BKE!$C:$C,'nguyen vat lieu kho'!$A:$A,BKE!$B:$B,'nguyen vat lieu kho'!AB$3)</f>
        <v>0</v>
      </c>
      <c r="AC293" s="186">
        <f>SUMIFS(BKE!$F:$F,BKE!$C:$C,'nguyen vat lieu kho'!$A:$A,BKE!$B:$B,'nguyen vat lieu kho'!AC$3)</f>
        <v>0</v>
      </c>
      <c r="AD293" s="186">
        <f>SUMIFS(BKE!$F:$F,BKE!$C:$C,'nguyen vat lieu kho'!$A:$A,BKE!$B:$B,'nguyen vat lieu kho'!AD$3)</f>
        <v>0</v>
      </c>
      <c r="AE293" s="186">
        <f>SUMIFS(BKE!$F:$F,BKE!$C:$C,'nguyen vat lieu kho'!$A:$A,BKE!$B:$B,'nguyen vat lieu kho'!AE$3)</f>
        <v>0</v>
      </c>
      <c r="AF293" s="186">
        <f>SUMIFS(BKE!$F:$F,BKE!$C:$C,'nguyen vat lieu kho'!$A:$A,BKE!$B:$B,'nguyen vat lieu kho'!AF$3)</f>
        <v>0</v>
      </c>
      <c r="AG293" s="186">
        <f>SUMIFS(BKE!$F:$F,BKE!$C:$C,'nguyen vat lieu kho'!$A:$A,BKE!$B:$B,'nguyen vat lieu kho'!AG$3)</f>
        <v>0</v>
      </c>
      <c r="AH293" s="186">
        <f>SUMIFS(BKE!$F:$F,BKE!$C:$C,'nguyen vat lieu kho'!$A:$A,BKE!$B:$B,'nguyen vat lieu kho'!AH$3)</f>
        <v>0</v>
      </c>
      <c r="AI293" s="186">
        <f>SUMIFS(BKE!$F:$F,BKE!$C:$C,'nguyen vat lieu kho'!$A:$A,BKE!$B:$B,'nguyen vat lieu kho'!AI$3)</f>
        <v>0</v>
      </c>
      <c r="AJ293" s="186">
        <f>SUMIFS(BKE!$F:$F,BKE!$C:$C,'nguyen vat lieu kho'!$A:$A,BKE!$B:$B,'nguyen vat lieu kho'!AJ$3)</f>
        <v>0</v>
      </c>
      <c r="AK293" s="186">
        <f>SUMIFS(BKE!$F:$F,BKE!$C:$C,'nguyen vat lieu kho'!$A:$A,BKE!$B:$B,'nguyen vat lieu kho'!AK$3)</f>
        <v>0</v>
      </c>
      <c r="AL293" s="186">
        <f>SUMIFS(BKE!$F:$F,BKE!$C:$C,'nguyen vat lieu kho'!$A:$A,BKE!$B:$B,'nguyen vat lieu kho'!AL$3)</f>
        <v>0</v>
      </c>
      <c r="AM293" s="186">
        <f>SUMIFS(BKE!$F:$F,BKE!$C:$C,'nguyen vat lieu kho'!$A:$A,BKE!$B:$B,'nguyen vat lieu kho'!AM$3)</f>
        <v>0</v>
      </c>
      <c r="AN293" s="186">
        <f>SUMIFS(BKE!$F:$F,BKE!$C:$C,'nguyen vat lieu kho'!$A:$A,BKE!$B:$B,'nguyen vat lieu kho'!AN$3)</f>
        <v>0</v>
      </c>
      <c r="AO293" s="186">
        <f>SUMIFS(BKE!$F:$F,BKE!$C:$C,'nguyen vat lieu kho'!$A:$A,BKE!$B:$B,'nguyen vat lieu kho'!AO$3)</f>
        <v>0</v>
      </c>
      <c r="AP293" s="186">
        <f>SUMIFS(BKE!$F:$F,BKE!$C:$C,'nguyen vat lieu kho'!$A:$A,BKE!$B:$B,'nguyen vat lieu kho'!AP$3)</f>
        <v>0</v>
      </c>
      <c r="AQ293" s="186">
        <f>SUMIFS(BKE!$F:$F,BKE!$C:$C,'nguyen vat lieu kho'!$A:$A,BKE!$B:$B,'nguyen vat lieu kho'!AQ$3)</f>
        <v>0</v>
      </c>
    </row>
    <row r="294" spans="1:43" s="120" customFormat="1" ht="25.5" customHeight="1">
      <c r="A294" s="6" t="s">
        <v>708</v>
      </c>
      <c r="B294" s="9" t="s">
        <v>655</v>
      </c>
      <c r="C294" s="9" t="s">
        <v>101</v>
      </c>
      <c r="D294" s="125">
        <f>VLOOKUP(A294,BKE!C569:H960,5,0)</f>
        <v>68181</v>
      </c>
      <c r="E294" s="130">
        <v>2</v>
      </c>
      <c r="F294" s="126">
        <f t="shared" si="48"/>
        <v>136362</v>
      </c>
      <c r="G294" s="127">
        <f t="shared" si="49"/>
        <v>18</v>
      </c>
      <c r="H294" s="128">
        <f t="shared" si="45"/>
        <v>1227258</v>
      </c>
      <c r="I294" s="129">
        <f t="shared" si="46"/>
        <v>5</v>
      </c>
      <c r="J294" s="129">
        <f t="shared" si="46"/>
        <v>340905</v>
      </c>
      <c r="K294" s="130">
        <v>15</v>
      </c>
      <c r="L294" s="124">
        <f t="shared" si="47"/>
        <v>1022715</v>
      </c>
      <c r="M294" s="186">
        <f>SUMIFS(BKE!$F:$F,BKE!$C:$C,'nguyen vat lieu kho'!$A:$A,BKE!$B:$B,'nguyen vat lieu kho'!M$3)</f>
        <v>0</v>
      </c>
      <c r="N294" s="186">
        <f>SUMIFS(BKE!$F:$F,BKE!$C:$C,'nguyen vat lieu kho'!$A:$A,BKE!$B:$B,'nguyen vat lieu kho'!N$3)</f>
        <v>0</v>
      </c>
      <c r="O294" s="186">
        <f>SUMIFS(BKE!$F:$F,BKE!$C:$C,'nguyen vat lieu kho'!$A:$A,BKE!$B:$B,'nguyen vat lieu kho'!O$3)</f>
        <v>0</v>
      </c>
      <c r="P294" s="186">
        <f>SUMIFS(BKE!$F:$F,BKE!$C:$C,'nguyen vat lieu kho'!$A:$A,BKE!$B:$B,'nguyen vat lieu kho'!P$3)</f>
        <v>0</v>
      </c>
      <c r="Q294" s="186">
        <f>SUMIFS(BKE!$F:$F,BKE!$C:$C,'nguyen vat lieu kho'!$A:$A,BKE!$B:$B,'nguyen vat lieu kho'!Q$3)</f>
        <v>0</v>
      </c>
      <c r="R294" s="186">
        <f>SUMIFS(BKE!$F:$F,BKE!$C:$C,'nguyen vat lieu kho'!$A:$A,BKE!$B:$B,'nguyen vat lieu kho'!R$3)</f>
        <v>0</v>
      </c>
      <c r="S294" s="186">
        <f>SUMIFS(BKE!$F:$F,BKE!$C:$C,'nguyen vat lieu kho'!$A:$A,BKE!$B:$B,'nguyen vat lieu kho'!S$3)</f>
        <v>0</v>
      </c>
      <c r="T294" s="186">
        <f>SUMIFS(BKE!$F:$F,BKE!$C:$C,'nguyen vat lieu kho'!$A:$A,BKE!$B:$B,'nguyen vat lieu kho'!T$3)</f>
        <v>0</v>
      </c>
      <c r="U294" s="186">
        <f>SUMIFS(BKE!$F:$F,BKE!$C:$C,'nguyen vat lieu kho'!$A:$A,BKE!$B:$B,'nguyen vat lieu kho'!U$3)</f>
        <v>0</v>
      </c>
      <c r="V294" s="186">
        <f>SUMIFS(BKE!$F:$F,BKE!$C:$C,'nguyen vat lieu kho'!$A:$A,BKE!$B:$B,'nguyen vat lieu kho'!V$3)</f>
        <v>0</v>
      </c>
      <c r="W294" s="186">
        <f>SUMIFS(BKE!$F:$F,BKE!$C:$C,'nguyen vat lieu kho'!$A:$A,BKE!$B:$B,'nguyen vat lieu kho'!W$3)</f>
        <v>0</v>
      </c>
      <c r="X294" s="186">
        <f>SUMIFS(BKE!$F:$F,BKE!$C:$C,'nguyen vat lieu kho'!$A:$A,BKE!$B:$B,'nguyen vat lieu kho'!X$3)</f>
        <v>0</v>
      </c>
      <c r="Y294" s="186">
        <f>SUMIFS(BKE!$F:$F,BKE!$C:$C,'nguyen vat lieu kho'!$A:$A,BKE!$B:$B,'nguyen vat lieu kho'!Y$3)</f>
        <v>0</v>
      </c>
      <c r="Z294" s="186">
        <f>SUMIFS(BKE!$F:$F,BKE!$C:$C,'nguyen vat lieu kho'!$A:$A,BKE!$B:$B,'nguyen vat lieu kho'!Z$3)</f>
        <v>0</v>
      </c>
      <c r="AA294" s="186">
        <f>SUMIFS(BKE!$F:$F,BKE!$C:$C,'nguyen vat lieu kho'!$A:$A,BKE!$B:$B,'nguyen vat lieu kho'!AA$3)</f>
        <v>0</v>
      </c>
      <c r="AB294" s="186">
        <f>SUMIFS(BKE!$F:$F,BKE!$C:$C,'nguyen vat lieu kho'!$A:$A,BKE!$B:$B,'nguyen vat lieu kho'!AB$3)</f>
        <v>0</v>
      </c>
      <c r="AC294" s="186">
        <f>SUMIFS(BKE!$F:$F,BKE!$C:$C,'nguyen vat lieu kho'!$A:$A,BKE!$B:$B,'nguyen vat lieu kho'!AC$3)</f>
        <v>0</v>
      </c>
      <c r="AD294" s="186">
        <f>SUMIFS(BKE!$F:$F,BKE!$C:$C,'nguyen vat lieu kho'!$A:$A,BKE!$B:$B,'nguyen vat lieu kho'!AD$3)</f>
        <v>0</v>
      </c>
      <c r="AE294" s="186">
        <f>SUMIFS(BKE!$F:$F,BKE!$C:$C,'nguyen vat lieu kho'!$A:$A,BKE!$B:$B,'nguyen vat lieu kho'!AE$3)</f>
        <v>0</v>
      </c>
      <c r="AF294" s="186">
        <f>SUMIFS(BKE!$F:$F,BKE!$C:$C,'nguyen vat lieu kho'!$A:$A,BKE!$B:$B,'nguyen vat lieu kho'!AF$3)</f>
        <v>0</v>
      </c>
      <c r="AG294" s="186">
        <f>SUMIFS(BKE!$F:$F,BKE!$C:$C,'nguyen vat lieu kho'!$A:$A,BKE!$B:$B,'nguyen vat lieu kho'!AG$3)</f>
        <v>0</v>
      </c>
      <c r="AH294" s="186">
        <f>SUMIFS(BKE!$F:$F,BKE!$C:$C,'nguyen vat lieu kho'!$A:$A,BKE!$B:$B,'nguyen vat lieu kho'!AH$3)</f>
        <v>0</v>
      </c>
      <c r="AI294" s="186">
        <f>SUMIFS(BKE!$F:$F,BKE!$C:$C,'nguyen vat lieu kho'!$A:$A,BKE!$B:$B,'nguyen vat lieu kho'!AI$3)</f>
        <v>0</v>
      </c>
      <c r="AJ294" s="186">
        <f>SUMIFS(BKE!$F:$F,BKE!$C:$C,'nguyen vat lieu kho'!$A:$A,BKE!$B:$B,'nguyen vat lieu kho'!AJ$3)</f>
        <v>0</v>
      </c>
      <c r="AK294" s="186">
        <f>SUMIFS(BKE!$F:$F,BKE!$C:$C,'nguyen vat lieu kho'!$A:$A,BKE!$B:$B,'nguyen vat lieu kho'!AK$3)</f>
        <v>0</v>
      </c>
      <c r="AL294" s="186">
        <f>SUMIFS(BKE!$F:$F,BKE!$C:$C,'nguyen vat lieu kho'!$A:$A,BKE!$B:$B,'nguyen vat lieu kho'!AL$3)</f>
        <v>0</v>
      </c>
      <c r="AM294" s="186">
        <f>SUMIFS(BKE!$F:$F,BKE!$C:$C,'nguyen vat lieu kho'!$A:$A,BKE!$B:$B,'nguyen vat lieu kho'!AM$3)</f>
        <v>18</v>
      </c>
      <c r="AN294" s="186">
        <f>SUMIFS(BKE!$F:$F,BKE!$C:$C,'nguyen vat lieu kho'!$A:$A,BKE!$B:$B,'nguyen vat lieu kho'!AN$3)</f>
        <v>0</v>
      </c>
      <c r="AO294" s="186">
        <f>SUMIFS(BKE!$F:$F,BKE!$C:$C,'nguyen vat lieu kho'!$A:$A,BKE!$B:$B,'nguyen vat lieu kho'!AO$3)</f>
        <v>0</v>
      </c>
      <c r="AP294" s="186">
        <f>SUMIFS(BKE!$F:$F,BKE!$C:$C,'nguyen vat lieu kho'!$A:$A,BKE!$B:$B,'nguyen vat lieu kho'!AP$3)</f>
        <v>0</v>
      </c>
      <c r="AQ294" s="186">
        <f>SUMIFS(BKE!$F:$F,BKE!$C:$C,'nguyen vat lieu kho'!$A:$A,BKE!$B:$B,'nguyen vat lieu kho'!AQ$3)</f>
        <v>0</v>
      </c>
    </row>
    <row r="295" spans="1:43" s="120" customFormat="1" ht="25.5" customHeight="1">
      <c r="A295" s="6" t="s">
        <v>709</v>
      </c>
      <c r="B295" s="9" t="s">
        <v>707</v>
      </c>
      <c r="C295" s="9" t="s">
        <v>101</v>
      </c>
      <c r="D295" s="125">
        <f>VLOOKUP(A295,BKE!C570:H961,5,0)</f>
        <v>57272</v>
      </c>
      <c r="E295" s="130">
        <v>10</v>
      </c>
      <c r="F295" s="126">
        <f t="shared" si="48"/>
        <v>572720</v>
      </c>
      <c r="G295" s="127">
        <f t="shared" si="49"/>
        <v>5</v>
      </c>
      <c r="H295" s="128">
        <f t="shared" si="45"/>
        <v>286360</v>
      </c>
      <c r="I295" s="129">
        <f t="shared" si="46"/>
        <v>12</v>
      </c>
      <c r="J295" s="129">
        <f t="shared" si="46"/>
        <v>687264</v>
      </c>
      <c r="K295" s="130">
        <v>3</v>
      </c>
      <c r="L295" s="124">
        <f t="shared" si="47"/>
        <v>171816</v>
      </c>
      <c r="M295" s="186">
        <f>SUMIFS(BKE!$F:$F,BKE!$C:$C,'nguyen vat lieu kho'!$A:$A,BKE!$B:$B,'nguyen vat lieu kho'!M$3)</f>
        <v>0</v>
      </c>
      <c r="N295" s="186">
        <f>SUMIFS(BKE!$F:$F,BKE!$C:$C,'nguyen vat lieu kho'!$A:$A,BKE!$B:$B,'nguyen vat lieu kho'!N$3)</f>
        <v>0</v>
      </c>
      <c r="O295" s="186">
        <f>SUMIFS(BKE!$F:$F,BKE!$C:$C,'nguyen vat lieu kho'!$A:$A,BKE!$B:$B,'nguyen vat lieu kho'!O$3)</f>
        <v>0</v>
      </c>
      <c r="P295" s="186">
        <f>SUMIFS(BKE!$F:$F,BKE!$C:$C,'nguyen vat lieu kho'!$A:$A,BKE!$B:$B,'nguyen vat lieu kho'!P$3)</f>
        <v>0</v>
      </c>
      <c r="Q295" s="186">
        <f>SUMIFS(BKE!$F:$F,BKE!$C:$C,'nguyen vat lieu kho'!$A:$A,BKE!$B:$B,'nguyen vat lieu kho'!Q$3)</f>
        <v>0</v>
      </c>
      <c r="R295" s="186">
        <f>SUMIFS(BKE!$F:$F,BKE!$C:$C,'nguyen vat lieu kho'!$A:$A,BKE!$B:$B,'nguyen vat lieu kho'!R$3)</f>
        <v>0</v>
      </c>
      <c r="S295" s="186">
        <f>SUMIFS(BKE!$F:$F,BKE!$C:$C,'nguyen vat lieu kho'!$A:$A,BKE!$B:$B,'nguyen vat lieu kho'!S$3)</f>
        <v>0</v>
      </c>
      <c r="T295" s="186">
        <f>SUMIFS(BKE!$F:$F,BKE!$C:$C,'nguyen vat lieu kho'!$A:$A,BKE!$B:$B,'nguyen vat lieu kho'!T$3)</f>
        <v>0</v>
      </c>
      <c r="U295" s="186">
        <f>SUMIFS(BKE!$F:$F,BKE!$C:$C,'nguyen vat lieu kho'!$A:$A,BKE!$B:$B,'nguyen vat lieu kho'!U$3)</f>
        <v>0</v>
      </c>
      <c r="V295" s="186">
        <f>SUMIFS(BKE!$F:$F,BKE!$C:$C,'nguyen vat lieu kho'!$A:$A,BKE!$B:$B,'nguyen vat lieu kho'!V$3)</f>
        <v>0</v>
      </c>
      <c r="W295" s="186">
        <f>SUMIFS(BKE!$F:$F,BKE!$C:$C,'nguyen vat lieu kho'!$A:$A,BKE!$B:$B,'nguyen vat lieu kho'!W$3)</f>
        <v>0</v>
      </c>
      <c r="X295" s="186">
        <f>SUMIFS(BKE!$F:$F,BKE!$C:$C,'nguyen vat lieu kho'!$A:$A,BKE!$B:$B,'nguyen vat lieu kho'!X$3)</f>
        <v>0</v>
      </c>
      <c r="Y295" s="186">
        <f>SUMIFS(BKE!$F:$F,BKE!$C:$C,'nguyen vat lieu kho'!$A:$A,BKE!$B:$B,'nguyen vat lieu kho'!Y$3)</f>
        <v>0</v>
      </c>
      <c r="Z295" s="186">
        <f>SUMIFS(BKE!$F:$F,BKE!$C:$C,'nguyen vat lieu kho'!$A:$A,BKE!$B:$B,'nguyen vat lieu kho'!Z$3)</f>
        <v>0</v>
      </c>
      <c r="AA295" s="186">
        <f>SUMIFS(BKE!$F:$F,BKE!$C:$C,'nguyen vat lieu kho'!$A:$A,BKE!$B:$B,'nguyen vat lieu kho'!AA$3)</f>
        <v>0</v>
      </c>
      <c r="AB295" s="186">
        <f>SUMIFS(BKE!$F:$F,BKE!$C:$C,'nguyen vat lieu kho'!$A:$A,BKE!$B:$B,'nguyen vat lieu kho'!AB$3)</f>
        <v>0</v>
      </c>
      <c r="AC295" s="186">
        <f>SUMIFS(BKE!$F:$F,BKE!$C:$C,'nguyen vat lieu kho'!$A:$A,BKE!$B:$B,'nguyen vat lieu kho'!AC$3)</f>
        <v>0</v>
      </c>
      <c r="AD295" s="186">
        <f>SUMIFS(BKE!$F:$F,BKE!$C:$C,'nguyen vat lieu kho'!$A:$A,BKE!$B:$B,'nguyen vat lieu kho'!AD$3)</f>
        <v>0</v>
      </c>
      <c r="AE295" s="186">
        <f>SUMIFS(BKE!$F:$F,BKE!$C:$C,'nguyen vat lieu kho'!$A:$A,BKE!$B:$B,'nguyen vat lieu kho'!AE$3)</f>
        <v>0</v>
      </c>
      <c r="AF295" s="186">
        <f>SUMIFS(BKE!$F:$F,BKE!$C:$C,'nguyen vat lieu kho'!$A:$A,BKE!$B:$B,'nguyen vat lieu kho'!AF$3)</f>
        <v>0</v>
      </c>
      <c r="AG295" s="186">
        <f>SUMIFS(BKE!$F:$F,BKE!$C:$C,'nguyen vat lieu kho'!$A:$A,BKE!$B:$B,'nguyen vat lieu kho'!AG$3)</f>
        <v>0</v>
      </c>
      <c r="AH295" s="186">
        <f>SUMIFS(BKE!$F:$F,BKE!$C:$C,'nguyen vat lieu kho'!$A:$A,BKE!$B:$B,'nguyen vat lieu kho'!AH$3)</f>
        <v>0</v>
      </c>
      <c r="AI295" s="186">
        <f>SUMIFS(BKE!$F:$F,BKE!$C:$C,'nguyen vat lieu kho'!$A:$A,BKE!$B:$B,'nguyen vat lieu kho'!AI$3)</f>
        <v>0</v>
      </c>
      <c r="AJ295" s="186">
        <f>SUMIFS(BKE!$F:$F,BKE!$C:$C,'nguyen vat lieu kho'!$A:$A,BKE!$B:$B,'nguyen vat lieu kho'!AJ$3)</f>
        <v>0</v>
      </c>
      <c r="AK295" s="186">
        <f>SUMIFS(BKE!$F:$F,BKE!$C:$C,'nguyen vat lieu kho'!$A:$A,BKE!$B:$B,'nguyen vat lieu kho'!AK$3)</f>
        <v>0</v>
      </c>
      <c r="AL295" s="186">
        <f>SUMIFS(BKE!$F:$F,BKE!$C:$C,'nguyen vat lieu kho'!$A:$A,BKE!$B:$B,'nguyen vat lieu kho'!AL$3)</f>
        <v>0</v>
      </c>
      <c r="AM295" s="186">
        <f>SUMIFS(BKE!$F:$F,BKE!$C:$C,'nguyen vat lieu kho'!$A:$A,BKE!$B:$B,'nguyen vat lieu kho'!AM$3)</f>
        <v>5</v>
      </c>
      <c r="AN295" s="186">
        <f>SUMIFS(BKE!$F:$F,BKE!$C:$C,'nguyen vat lieu kho'!$A:$A,BKE!$B:$B,'nguyen vat lieu kho'!AN$3)</f>
        <v>0</v>
      </c>
      <c r="AO295" s="186">
        <f>SUMIFS(BKE!$F:$F,BKE!$C:$C,'nguyen vat lieu kho'!$A:$A,BKE!$B:$B,'nguyen vat lieu kho'!AO$3)</f>
        <v>0</v>
      </c>
      <c r="AP295" s="186">
        <f>SUMIFS(BKE!$F:$F,BKE!$C:$C,'nguyen vat lieu kho'!$A:$A,BKE!$B:$B,'nguyen vat lieu kho'!AP$3)</f>
        <v>0</v>
      </c>
      <c r="AQ295" s="186">
        <f>SUMIFS(BKE!$F:$F,BKE!$C:$C,'nguyen vat lieu kho'!$A:$A,BKE!$B:$B,'nguyen vat lieu kho'!AQ$3)</f>
        <v>0</v>
      </c>
    </row>
    <row r="296" spans="1:43" s="120" customFormat="1" ht="25.5" customHeight="1">
      <c r="A296" s="9" t="s">
        <v>847</v>
      </c>
      <c r="B296" s="9" t="s">
        <v>657</v>
      </c>
      <c r="C296" s="9" t="s">
        <v>4</v>
      </c>
      <c r="D296" s="125">
        <f>VLOOKUP(A296,BKE!C571:H962,5,0)</f>
        <v>110000</v>
      </c>
      <c r="E296" s="130">
        <v>4.5</v>
      </c>
      <c r="F296" s="126">
        <f t="shared" si="48"/>
        <v>495000</v>
      </c>
      <c r="G296" s="127">
        <f t="shared" si="49"/>
        <v>1</v>
      </c>
      <c r="H296" s="128">
        <f t="shared" ref="H296:H301" si="50">D296*G296</f>
        <v>110000</v>
      </c>
      <c r="I296" s="129">
        <f t="shared" si="46"/>
        <v>2.5</v>
      </c>
      <c r="J296" s="129">
        <f t="shared" si="46"/>
        <v>275000</v>
      </c>
      <c r="K296" s="130">
        <v>3</v>
      </c>
      <c r="L296" s="124">
        <f t="shared" si="47"/>
        <v>330000</v>
      </c>
      <c r="M296" s="186">
        <f>SUMIFS(BKE!$F:$F,BKE!$C:$C,'nguyen vat lieu kho'!$A:$A,BKE!$B:$B,'nguyen vat lieu kho'!M$3)</f>
        <v>0</v>
      </c>
      <c r="N296" s="186">
        <f>SUMIFS(BKE!$F:$F,BKE!$C:$C,'nguyen vat lieu kho'!$A:$A,BKE!$B:$B,'nguyen vat lieu kho'!N$3)</f>
        <v>0</v>
      </c>
      <c r="O296" s="186">
        <f>SUMIFS(BKE!$F:$F,BKE!$C:$C,'nguyen vat lieu kho'!$A:$A,BKE!$B:$B,'nguyen vat lieu kho'!O$3)</f>
        <v>0</v>
      </c>
      <c r="P296" s="186">
        <f>SUMIFS(BKE!$F:$F,BKE!$C:$C,'nguyen vat lieu kho'!$A:$A,BKE!$B:$B,'nguyen vat lieu kho'!P$3)</f>
        <v>0</v>
      </c>
      <c r="Q296" s="186">
        <f>SUMIFS(BKE!$F:$F,BKE!$C:$C,'nguyen vat lieu kho'!$A:$A,BKE!$B:$B,'nguyen vat lieu kho'!Q$3)</f>
        <v>0</v>
      </c>
      <c r="R296" s="186">
        <f>SUMIFS(BKE!$F:$F,BKE!$C:$C,'nguyen vat lieu kho'!$A:$A,BKE!$B:$B,'nguyen vat lieu kho'!R$3)</f>
        <v>0</v>
      </c>
      <c r="S296" s="186">
        <f>SUMIFS(BKE!$F:$F,BKE!$C:$C,'nguyen vat lieu kho'!$A:$A,BKE!$B:$B,'nguyen vat lieu kho'!S$3)</f>
        <v>0</v>
      </c>
      <c r="T296" s="186">
        <f>SUMIFS(BKE!$F:$F,BKE!$C:$C,'nguyen vat lieu kho'!$A:$A,BKE!$B:$B,'nguyen vat lieu kho'!T$3)</f>
        <v>0</v>
      </c>
      <c r="U296" s="186">
        <f>SUMIFS(BKE!$F:$F,BKE!$C:$C,'nguyen vat lieu kho'!$A:$A,BKE!$B:$B,'nguyen vat lieu kho'!U$3)</f>
        <v>0</v>
      </c>
      <c r="V296" s="186">
        <f>SUMIFS(BKE!$F:$F,BKE!$C:$C,'nguyen vat lieu kho'!$A:$A,BKE!$B:$B,'nguyen vat lieu kho'!V$3)</f>
        <v>0</v>
      </c>
      <c r="W296" s="186">
        <f>SUMIFS(BKE!$F:$F,BKE!$C:$C,'nguyen vat lieu kho'!$A:$A,BKE!$B:$B,'nguyen vat lieu kho'!W$3)</f>
        <v>0</v>
      </c>
      <c r="X296" s="186">
        <f>SUMIFS(BKE!$F:$F,BKE!$C:$C,'nguyen vat lieu kho'!$A:$A,BKE!$B:$B,'nguyen vat lieu kho'!X$3)</f>
        <v>0</v>
      </c>
      <c r="Y296" s="186">
        <f>SUMIFS(BKE!$F:$F,BKE!$C:$C,'nguyen vat lieu kho'!$A:$A,BKE!$B:$B,'nguyen vat lieu kho'!Y$3)</f>
        <v>0</v>
      </c>
      <c r="Z296" s="186">
        <f>SUMIFS(BKE!$F:$F,BKE!$C:$C,'nguyen vat lieu kho'!$A:$A,BKE!$B:$B,'nguyen vat lieu kho'!Z$3)</f>
        <v>0</v>
      </c>
      <c r="AA296" s="186">
        <f>SUMIFS(BKE!$F:$F,BKE!$C:$C,'nguyen vat lieu kho'!$A:$A,BKE!$B:$B,'nguyen vat lieu kho'!AA$3)</f>
        <v>1</v>
      </c>
      <c r="AB296" s="186">
        <f>SUMIFS(BKE!$F:$F,BKE!$C:$C,'nguyen vat lieu kho'!$A:$A,BKE!$B:$B,'nguyen vat lieu kho'!AB$3)</f>
        <v>0</v>
      </c>
      <c r="AC296" s="186">
        <f>SUMIFS(BKE!$F:$F,BKE!$C:$C,'nguyen vat lieu kho'!$A:$A,BKE!$B:$B,'nguyen vat lieu kho'!AC$3)</f>
        <v>0</v>
      </c>
      <c r="AD296" s="186">
        <f>SUMIFS(BKE!$F:$F,BKE!$C:$C,'nguyen vat lieu kho'!$A:$A,BKE!$B:$B,'nguyen vat lieu kho'!AD$3)</f>
        <v>0</v>
      </c>
      <c r="AE296" s="186">
        <f>SUMIFS(BKE!$F:$F,BKE!$C:$C,'nguyen vat lieu kho'!$A:$A,BKE!$B:$B,'nguyen vat lieu kho'!AE$3)</f>
        <v>0</v>
      </c>
      <c r="AF296" s="186">
        <f>SUMIFS(BKE!$F:$F,BKE!$C:$C,'nguyen vat lieu kho'!$A:$A,BKE!$B:$B,'nguyen vat lieu kho'!AF$3)</f>
        <v>0</v>
      </c>
      <c r="AG296" s="186">
        <f>SUMIFS(BKE!$F:$F,BKE!$C:$C,'nguyen vat lieu kho'!$A:$A,BKE!$B:$B,'nguyen vat lieu kho'!AG$3)</f>
        <v>0</v>
      </c>
      <c r="AH296" s="186">
        <f>SUMIFS(BKE!$F:$F,BKE!$C:$C,'nguyen vat lieu kho'!$A:$A,BKE!$B:$B,'nguyen vat lieu kho'!AH$3)</f>
        <v>0</v>
      </c>
      <c r="AI296" s="186">
        <f>SUMIFS(BKE!$F:$F,BKE!$C:$C,'nguyen vat lieu kho'!$A:$A,BKE!$B:$B,'nguyen vat lieu kho'!AI$3)</f>
        <v>0</v>
      </c>
      <c r="AJ296" s="186">
        <f>SUMIFS(BKE!$F:$F,BKE!$C:$C,'nguyen vat lieu kho'!$A:$A,BKE!$B:$B,'nguyen vat lieu kho'!AJ$3)</f>
        <v>0</v>
      </c>
      <c r="AK296" s="186">
        <f>SUMIFS(BKE!$F:$F,BKE!$C:$C,'nguyen vat lieu kho'!$A:$A,BKE!$B:$B,'nguyen vat lieu kho'!AK$3)</f>
        <v>0</v>
      </c>
      <c r="AL296" s="186">
        <f>SUMIFS(BKE!$F:$F,BKE!$C:$C,'nguyen vat lieu kho'!$A:$A,BKE!$B:$B,'nguyen vat lieu kho'!AL$3)</f>
        <v>0</v>
      </c>
      <c r="AM296" s="186">
        <f>SUMIFS(BKE!$F:$F,BKE!$C:$C,'nguyen vat lieu kho'!$A:$A,BKE!$B:$B,'nguyen vat lieu kho'!AM$3)</f>
        <v>0</v>
      </c>
      <c r="AN296" s="186">
        <f>SUMIFS(BKE!$F:$F,BKE!$C:$C,'nguyen vat lieu kho'!$A:$A,BKE!$B:$B,'nguyen vat lieu kho'!AN$3)</f>
        <v>0</v>
      </c>
      <c r="AO296" s="186">
        <f>SUMIFS(BKE!$F:$F,BKE!$C:$C,'nguyen vat lieu kho'!$A:$A,BKE!$B:$B,'nguyen vat lieu kho'!AO$3)</f>
        <v>0</v>
      </c>
      <c r="AP296" s="186">
        <f>SUMIFS(BKE!$F:$F,BKE!$C:$C,'nguyen vat lieu kho'!$A:$A,BKE!$B:$B,'nguyen vat lieu kho'!AP$3)</f>
        <v>0</v>
      </c>
      <c r="AQ296" s="186">
        <f>SUMIFS(BKE!$F:$F,BKE!$C:$C,'nguyen vat lieu kho'!$A:$A,BKE!$B:$B,'nguyen vat lieu kho'!AQ$3)</f>
        <v>0</v>
      </c>
    </row>
    <row r="297" spans="1:43" s="120" customFormat="1" ht="25.5" customHeight="1">
      <c r="A297" s="9" t="s">
        <v>837</v>
      </c>
      <c r="B297" s="133" t="s">
        <v>567</v>
      </c>
      <c r="C297" s="9" t="s">
        <v>101</v>
      </c>
      <c r="D297" s="125">
        <f>VLOOKUP(A297,BKE!C572:H963,5,0)</f>
        <v>13000</v>
      </c>
      <c r="E297" s="130">
        <v>1</v>
      </c>
      <c r="F297" s="126">
        <f t="shared" si="48"/>
        <v>13000</v>
      </c>
      <c r="G297" s="127">
        <f t="shared" si="49"/>
        <v>14</v>
      </c>
      <c r="H297" s="128">
        <f t="shared" si="50"/>
        <v>182000</v>
      </c>
      <c r="I297" s="129">
        <f t="shared" si="46"/>
        <v>10</v>
      </c>
      <c r="J297" s="129">
        <f t="shared" si="46"/>
        <v>130000</v>
      </c>
      <c r="K297" s="130">
        <v>5</v>
      </c>
      <c r="L297" s="124">
        <f t="shared" si="47"/>
        <v>65000</v>
      </c>
      <c r="M297" s="186">
        <f>SUMIFS(BKE!$F:$F,BKE!$C:$C,'nguyen vat lieu kho'!$A:$A,BKE!$B:$B,'nguyen vat lieu kho'!M$3)</f>
        <v>4</v>
      </c>
      <c r="N297" s="186">
        <f>SUMIFS(BKE!$F:$F,BKE!$C:$C,'nguyen vat lieu kho'!$A:$A,BKE!$B:$B,'nguyen vat lieu kho'!N$3)</f>
        <v>0</v>
      </c>
      <c r="O297" s="186">
        <f>SUMIFS(BKE!$F:$F,BKE!$C:$C,'nguyen vat lieu kho'!$A:$A,BKE!$B:$B,'nguyen vat lieu kho'!O$3)</f>
        <v>0</v>
      </c>
      <c r="P297" s="186">
        <f>SUMIFS(BKE!$F:$F,BKE!$C:$C,'nguyen vat lieu kho'!$A:$A,BKE!$B:$B,'nguyen vat lieu kho'!P$3)</f>
        <v>0</v>
      </c>
      <c r="Q297" s="186">
        <f>SUMIFS(BKE!$F:$F,BKE!$C:$C,'nguyen vat lieu kho'!$A:$A,BKE!$B:$B,'nguyen vat lieu kho'!Q$3)</f>
        <v>0</v>
      </c>
      <c r="R297" s="186">
        <f>SUMIFS(BKE!$F:$F,BKE!$C:$C,'nguyen vat lieu kho'!$A:$A,BKE!$B:$B,'nguyen vat lieu kho'!R$3)</f>
        <v>0</v>
      </c>
      <c r="S297" s="186">
        <f>SUMIFS(BKE!$F:$F,BKE!$C:$C,'nguyen vat lieu kho'!$A:$A,BKE!$B:$B,'nguyen vat lieu kho'!S$3)</f>
        <v>0</v>
      </c>
      <c r="T297" s="186">
        <f>SUMIFS(BKE!$F:$F,BKE!$C:$C,'nguyen vat lieu kho'!$A:$A,BKE!$B:$B,'nguyen vat lieu kho'!T$3)</f>
        <v>5</v>
      </c>
      <c r="U297" s="186">
        <f>SUMIFS(BKE!$F:$F,BKE!$C:$C,'nguyen vat lieu kho'!$A:$A,BKE!$B:$B,'nguyen vat lieu kho'!U$3)</f>
        <v>0</v>
      </c>
      <c r="V297" s="186">
        <f>SUMIFS(BKE!$F:$F,BKE!$C:$C,'nguyen vat lieu kho'!$A:$A,BKE!$B:$B,'nguyen vat lieu kho'!V$3)</f>
        <v>0</v>
      </c>
      <c r="W297" s="186">
        <f>SUMIFS(BKE!$F:$F,BKE!$C:$C,'nguyen vat lieu kho'!$A:$A,BKE!$B:$B,'nguyen vat lieu kho'!W$3)</f>
        <v>0</v>
      </c>
      <c r="X297" s="186">
        <f>SUMIFS(BKE!$F:$F,BKE!$C:$C,'nguyen vat lieu kho'!$A:$A,BKE!$B:$B,'nguyen vat lieu kho'!X$3)</f>
        <v>0</v>
      </c>
      <c r="Y297" s="186">
        <f>SUMIFS(BKE!$F:$F,BKE!$C:$C,'nguyen vat lieu kho'!$A:$A,BKE!$B:$B,'nguyen vat lieu kho'!Y$3)</f>
        <v>0</v>
      </c>
      <c r="Z297" s="186">
        <f>SUMIFS(BKE!$F:$F,BKE!$C:$C,'nguyen vat lieu kho'!$A:$A,BKE!$B:$B,'nguyen vat lieu kho'!Z$3)</f>
        <v>0</v>
      </c>
      <c r="AA297" s="186">
        <f>SUMIFS(BKE!$F:$F,BKE!$C:$C,'nguyen vat lieu kho'!$A:$A,BKE!$B:$B,'nguyen vat lieu kho'!AA$3)</f>
        <v>5</v>
      </c>
      <c r="AB297" s="186">
        <f>SUMIFS(BKE!$F:$F,BKE!$C:$C,'nguyen vat lieu kho'!$A:$A,BKE!$B:$B,'nguyen vat lieu kho'!AB$3)</f>
        <v>0</v>
      </c>
      <c r="AC297" s="186">
        <f>SUMIFS(BKE!$F:$F,BKE!$C:$C,'nguyen vat lieu kho'!$A:$A,BKE!$B:$B,'nguyen vat lieu kho'!AC$3)</f>
        <v>0</v>
      </c>
      <c r="AD297" s="186">
        <f>SUMIFS(BKE!$F:$F,BKE!$C:$C,'nguyen vat lieu kho'!$A:$A,BKE!$B:$B,'nguyen vat lieu kho'!AD$3)</f>
        <v>0</v>
      </c>
      <c r="AE297" s="186">
        <f>SUMIFS(BKE!$F:$F,BKE!$C:$C,'nguyen vat lieu kho'!$A:$A,BKE!$B:$B,'nguyen vat lieu kho'!AE$3)</f>
        <v>0</v>
      </c>
      <c r="AF297" s="186">
        <f>SUMIFS(BKE!$F:$F,BKE!$C:$C,'nguyen vat lieu kho'!$A:$A,BKE!$B:$B,'nguyen vat lieu kho'!AF$3)</f>
        <v>0</v>
      </c>
      <c r="AG297" s="186">
        <f>SUMIFS(BKE!$F:$F,BKE!$C:$C,'nguyen vat lieu kho'!$A:$A,BKE!$B:$B,'nguyen vat lieu kho'!AG$3)</f>
        <v>0</v>
      </c>
      <c r="AH297" s="186">
        <f>SUMIFS(BKE!$F:$F,BKE!$C:$C,'nguyen vat lieu kho'!$A:$A,BKE!$B:$B,'nguyen vat lieu kho'!AH$3)</f>
        <v>0</v>
      </c>
      <c r="AI297" s="186">
        <f>SUMIFS(BKE!$F:$F,BKE!$C:$C,'nguyen vat lieu kho'!$A:$A,BKE!$B:$B,'nguyen vat lieu kho'!AI$3)</f>
        <v>0</v>
      </c>
      <c r="AJ297" s="186">
        <f>SUMIFS(BKE!$F:$F,BKE!$C:$C,'nguyen vat lieu kho'!$A:$A,BKE!$B:$B,'nguyen vat lieu kho'!AJ$3)</f>
        <v>0</v>
      </c>
      <c r="AK297" s="186">
        <f>SUMIFS(BKE!$F:$F,BKE!$C:$C,'nguyen vat lieu kho'!$A:$A,BKE!$B:$B,'nguyen vat lieu kho'!AK$3)</f>
        <v>0</v>
      </c>
      <c r="AL297" s="186">
        <f>SUMIFS(BKE!$F:$F,BKE!$C:$C,'nguyen vat lieu kho'!$A:$A,BKE!$B:$B,'nguyen vat lieu kho'!AL$3)</f>
        <v>0</v>
      </c>
      <c r="AM297" s="186">
        <f>SUMIFS(BKE!$F:$F,BKE!$C:$C,'nguyen vat lieu kho'!$A:$A,BKE!$B:$B,'nguyen vat lieu kho'!AM$3)</f>
        <v>0</v>
      </c>
      <c r="AN297" s="186">
        <f>SUMIFS(BKE!$F:$F,BKE!$C:$C,'nguyen vat lieu kho'!$A:$A,BKE!$B:$B,'nguyen vat lieu kho'!AN$3)</f>
        <v>0</v>
      </c>
      <c r="AO297" s="186">
        <f>SUMIFS(BKE!$F:$F,BKE!$C:$C,'nguyen vat lieu kho'!$A:$A,BKE!$B:$B,'nguyen vat lieu kho'!AO$3)</f>
        <v>0</v>
      </c>
      <c r="AP297" s="186">
        <f>SUMIFS(BKE!$F:$F,BKE!$C:$C,'nguyen vat lieu kho'!$A:$A,BKE!$B:$B,'nguyen vat lieu kho'!AP$3)</f>
        <v>0</v>
      </c>
      <c r="AQ297" s="186">
        <f>SUMIFS(BKE!$F:$F,BKE!$C:$C,'nguyen vat lieu kho'!$A:$A,BKE!$B:$B,'nguyen vat lieu kho'!AQ$3)</f>
        <v>0</v>
      </c>
    </row>
    <row r="298" spans="1:43" s="120" customFormat="1" ht="25.5" customHeight="1">
      <c r="A298" s="9" t="s">
        <v>852</v>
      </c>
      <c r="B298" s="133" t="s">
        <v>659</v>
      </c>
      <c r="C298" s="9" t="s">
        <v>4</v>
      </c>
      <c r="D298" s="125">
        <f>VLOOKUP(A298,BKE!C573:H964,5,0)</f>
        <v>21000</v>
      </c>
      <c r="E298" s="130">
        <v>4</v>
      </c>
      <c r="F298" s="126">
        <f t="shared" si="48"/>
        <v>84000</v>
      </c>
      <c r="G298" s="127">
        <f t="shared" si="49"/>
        <v>2</v>
      </c>
      <c r="H298" s="128">
        <f t="shared" si="50"/>
        <v>42000</v>
      </c>
      <c r="I298" s="129">
        <f t="shared" si="46"/>
        <v>2</v>
      </c>
      <c r="J298" s="129">
        <f t="shared" si="46"/>
        <v>42000</v>
      </c>
      <c r="K298" s="130">
        <v>4</v>
      </c>
      <c r="L298" s="124">
        <f t="shared" si="47"/>
        <v>84000</v>
      </c>
      <c r="M298" s="186">
        <f>SUMIFS(BKE!$F:$F,BKE!$C:$C,'nguyen vat lieu kho'!$A:$A,BKE!$B:$B,'nguyen vat lieu kho'!M$3)</f>
        <v>0</v>
      </c>
      <c r="N298" s="186">
        <f>SUMIFS(BKE!$F:$F,BKE!$C:$C,'nguyen vat lieu kho'!$A:$A,BKE!$B:$B,'nguyen vat lieu kho'!N$3)</f>
        <v>0</v>
      </c>
      <c r="O298" s="186">
        <f>SUMIFS(BKE!$F:$F,BKE!$C:$C,'nguyen vat lieu kho'!$A:$A,BKE!$B:$B,'nguyen vat lieu kho'!O$3)</f>
        <v>0</v>
      </c>
      <c r="P298" s="186">
        <f>SUMIFS(BKE!$F:$F,BKE!$C:$C,'nguyen vat lieu kho'!$A:$A,BKE!$B:$B,'nguyen vat lieu kho'!P$3)</f>
        <v>0</v>
      </c>
      <c r="Q298" s="186">
        <f>SUMIFS(BKE!$F:$F,BKE!$C:$C,'nguyen vat lieu kho'!$A:$A,BKE!$B:$B,'nguyen vat lieu kho'!Q$3)</f>
        <v>0</v>
      </c>
      <c r="R298" s="186">
        <f>SUMIFS(BKE!$F:$F,BKE!$C:$C,'nguyen vat lieu kho'!$A:$A,BKE!$B:$B,'nguyen vat lieu kho'!R$3)</f>
        <v>0</v>
      </c>
      <c r="S298" s="186">
        <f>SUMIFS(BKE!$F:$F,BKE!$C:$C,'nguyen vat lieu kho'!$A:$A,BKE!$B:$B,'nguyen vat lieu kho'!S$3)</f>
        <v>0</v>
      </c>
      <c r="T298" s="186">
        <f>SUMIFS(BKE!$F:$F,BKE!$C:$C,'nguyen vat lieu kho'!$A:$A,BKE!$B:$B,'nguyen vat lieu kho'!T$3)</f>
        <v>0</v>
      </c>
      <c r="U298" s="186">
        <f>SUMIFS(BKE!$F:$F,BKE!$C:$C,'nguyen vat lieu kho'!$A:$A,BKE!$B:$B,'nguyen vat lieu kho'!U$3)</f>
        <v>0</v>
      </c>
      <c r="V298" s="186">
        <f>SUMIFS(BKE!$F:$F,BKE!$C:$C,'nguyen vat lieu kho'!$A:$A,BKE!$B:$B,'nguyen vat lieu kho'!V$3)</f>
        <v>0</v>
      </c>
      <c r="W298" s="186">
        <f>SUMIFS(BKE!$F:$F,BKE!$C:$C,'nguyen vat lieu kho'!$A:$A,BKE!$B:$B,'nguyen vat lieu kho'!W$3)</f>
        <v>0</v>
      </c>
      <c r="X298" s="186">
        <f>SUMIFS(BKE!$F:$F,BKE!$C:$C,'nguyen vat lieu kho'!$A:$A,BKE!$B:$B,'nguyen vat lieu kho'!X$3)</f>
        <v>0</v>
      </c>
      <c r="Y298" s="186">
        <f>SUMIFS(BKE!$F:$F,BKE!$C:$C,'nguyen vat lieu kho'!$A:$A,BKE!$B:$B,'nguyen vat lieu kho'!Y$3)</f>
        <v>0</v>
      </c>
      <c r="Z298" s="186">
        <f>SUMIFS(BKE!$F:$F,BKE!$C:$C,'nguyen vat lieu kho'!$A:$A,BKE!$B:$B,'nguyen vat lieu kho'!Z$3)</f>
        <v>0</v>
      </c>
      <c r="AA298" s="186">
        <f>SUMIFS(BKE!$F:$F,BKE!$C:$C,'nguyen vat lieu kho'!$A:$A,BKE!$B:$B,'nguyen vat lieu kho'!AA$3)</f>
        <v>0</v>
      </c>
      <c r="AB298" s="186">
        <f>SUMIFS(BKE!$F:$F,BKE!$C:$C,'nguyen vat lieu kho'!$A:$A,BKE!$B:$B,'nguyen vat lieu kho'!AB$3)</f>
        <v>0</v>
      </c>
      <c r="AC298" s="186">
        <f>SUMIFS(BKE!$F:$F,BKE!$C:$C,'nguyen vat lieu kho'!$A:$A,BKE!$B:$B,'nguyen vat lieu kho'!AC$3)</f>
        <v>0</v>
      </c>
      <c r="AD298" s="186">
        <f>SUMIFS(BKE!$F:$F,BKE!$C:$C,'nguyen vat lieu kho'!$A:$A,BKE!$B:$B,'nguyen vat lieu kho'!AD$3)</f>
        <v>0</v>
      </c>
      <c r="AE298" s="186">
        <f>SUMIFS(BKE!$F:$F,BKE!$C:$C,'nguyen vat lieu kho'!$A:$A,BKE!$B:$B,'nguyen vat lieu kho'!AE$3)</f>
        <v>0</v>
      </c>
      <c r="AF298" s="186">
        <f>SUMIFS(BKE!$F:$F,BKE!$C:$C,'nguyen vat lieu kho'!$A:$A,BKE!$B:$B,'nguyen vat lieu kho'!AF$3)</f>
        <v>0</v>
      </c>
      <c r="AG298" s="186">
        <f>SUMIFS(BKE!$F:$F,BKE!$C:$C,'nguyen vat lieu kho'!$A:$A,BKE!$B:$B,'nguyen vat lieu kho'!AG$3)</f>
        <v>0</v>
      </c>
      <c r="AH298" s="186">
        <f>SUMIFS(BKE!$F:$F,BKE!$C:$C,'nguyen vat lieu kho'!$A:$A,BKE!$B:$B,'nguyen vat lieu kho'!AH$3)</f>
        <v>0</v>
      </c>
      <c r="AI298" s="186">
        <f>SUMIFS(BKE!$F:$F,BKE!$C:$C,'nguyen vat lieu kho'!$A:$A,BKE!$B:$B,'nguyen vat lieu kho'!AI$3)</f>
        <v>0</v>
      </c>
      <c r="AJ298" s="186">
        <f>SUMIFS(BKE!$F:$F,BKE!$C:$C,'nguyen vat lieu kho'!$A:$A,BKE!$B:$B,'nguyen vat lieu kho'!AJ$3)</f>
        <v>0</v>
      </c>
      <c r="AK298" s="186">
        <f>SUMIFS(BKE!$F:$F,BKE!$C:$C,'nguyen vat lieu kho'!$A:$A,BKE!$B:$B,'nguyen vat lieu kho'!AK$3)</f>
        <v>0</v>
      </c>
      <c r="AL298" s="186">
        <f>SUMIFS(BKE!$F:$F,BKE!$C:$C,'nguyen vat lieu kho'!$A:$A,BKE!$B:$B,'nguyen vat lieu kho'!AL$3)</f>
        <v>0</v>
      </c>
      <c r="AM298" s="186">
        <f>SUMIFS(BKE!$F:$F,BKE!$C:$C,'nguyen vat lieu kho'!$A:$A,BKE!$B:$B,'nguyen vat lieu kho'!AM$3)</f>
        <v>0</v>
      </c>
      <c r="AN298" s="186">
        <f>SUMIFS(BKE!$F:$F,BKE!$C:$C,'nguyen vat lieu kho'!$A:$A,BKE!$B:$B,'nguyen vat lieu kho'!AN$3)</f>
        <v>0</v>
      </c>
      <c r="AO298" s="186">
        <f>SUMIFS(BKE!$F:$F,BKE!$C:$C,'nguyen vat lieu kho'!$A:$A,BKE!$B:$B,'nguyen vat lieu kho'!AO$3)</f>
        <v>2</v>
      </c>
      <c r="AP298" s="186">
        <f>SUMIFS(BKE!$F:$F,BKE!$C:$C,'nguyen vat lieu kho'!$A:$A,BKE!$B:$B,'nguyen vat lieu kho'!AP$3)</f>
        <v>0</v>
      </c>
      <c r="AQ298" s="186">
        <f>SUMIFS(BKE!$F:$F,BKE!$C:$C,'nguyen vat lieu kho'!$A:$A,BKE!$B:$B,'nguyen vat lieu kho'!AQ$3)</f>
        <v>0</v>
      </c>
    </row>
    <row r="299" spans="1:43" s="120" customFormat="1" ht="25.5" customHeight="1">
      <c r="A299" s="9" t="s">
        <v>688</v>
      </c>
      <c r="B299" s="133" t="s">
        <v>689</v>
      </c>
      <c r="C299" s="9" t="s">
        <v>78</v>
      </c>
      <c r="D299" s="125">
        <f>VLOOKUP(A299,BKE!C574:H965,5,0)</f>
        <v>36000</v>
      </c>
      <c r="E299" s="130">
        <v>1</v>
      </c>
      <c r="F299" s="126">
        <f t="shared" si="48"/>
        <v>36000</v>
      </c>
      <c r="G299" s="127">
        <f t="shared" si="49"/>
        <v>7</v>
      </c>
      <c r="H299" s="128">
        <f t="shared" si="50"/>
        <v>252000</v>
      </c>
      <c r="I299" s="129">
        <f t="shared" si="46"/>
        <v>7</v>
      </c>
      <c r="J299" s="129">
        <f t="shared" si="46"/>
        <v>252000</v>
      </c>
      <c r="K299" s="130">
        <v>1</v>
      </c>
      <c r="L299" s="124">
        <f t="shared" si="47"/>
        <v>36000</v>
      </c>
      <c r="M299" s="186">
        <f>SUMIFS(BKE!$F:$F,BKE!$C:$C,'nguyen vat lieu kho'!$A:$A,BKE!$B:$B,'nguyen vat lieu kho'!M$3)</f>
        <v>1</v>
      </c>
      <c r="N299" s="186">
        <f>SUMIFS(BKE!$F:$F,BKE!$C:$C,'nguyen vat lieu kho'!$A:$A,BKE!$B:$B,'nguyen vat lieu kho'!N$3)</f>
        <v>0</v>
      </c>
      <c r="O299" s="186">
        <f>SUMIFS(BKE!$F:$F,BKE!$C:$C,'nguyen vat lieu kho'!$A:$A,BKE!$B:$B,'nguyen vat lieu kho'!O$3)</f>
        <v>0</v>
      </c>
      <c r="P299" s="186">
        <f>SUMIFS(BKE!$F:$F,BKE!$C:$C,'nguyen vat lieu kho'!$A:$A,BKE!$B:$B,'nguyen vat lieu kho'!P$3)</f>
        <v>0</v>
      </c>
      <c r="Q299" s="186">
        <f>SUMIFS(BKE!$F:$F,BKE!$C:$C,'nguyen vat lieu kho'!$A:$A,BKE!$B:$B,'nguyen vat lieu kho'!Q$3)</f>
        <v>0</v>
      </c>
      <c r="R299" s="186">
        <f>SUMIFS(BKE!$F:$F,BKE!$C:$C,'nguyen vat lieu kho'!$A:$A,BKE!$B:$B,'nguyen vat lieu kho'!R$3)</f>
        <v>0</v>
      </c>
      <c r="S299" s="186">
        <f>SUMIFS(BKE!$F:$F,BKE!$C:$C,'nguyen vat lieu kho'!$A:$A,BKE!$B:$B,'nguyen vat lieu kho'!S$3)</f>
        <v>0</v>
      </c>
      <c r="T299" s="186">
        <f>SUMIFS(BKE!$F:$F,BKE!$C:$C,'nguyen vat lieu kho'!$A:$A,BKE!$B:$B,'nguyen vat lieu kho'!T$3)</f>
        <v>1</v>
      </c>
      <c r="U299" s="186">
        <f>SUMIFS(BKE!$F:$F,BKE!$C:$C,'nguyen vat lieu kho'!$A:$A,BKE!$B:$B,'nguyen vat lieu kho'!U$3)</f>
        <v>0</v>
      </c>
      <c r="V299" s="186">
        <f>SUMIFS(BKE!$F:$F,BKE!$C:$C,'nguyen vat lieu kho'!$A:$A,BKE!$B:$B,'nguyen vat lieu kho'!V$3)</f>
        <v>0</v>
      </c>
      <c r="W299" s="186">
        <f>SUMIFS(BKE!$F:$F,BKE!$C:$C,'nguyen vat lieu kho'!$A:$A,BKE!$B:$B,'nguyen vat lieu kho'!W$3)</f>
        <v>0</v>
      </c>
      <c r="X299" s="186">
        <f>SUMIFS(BKE!$F:$F,BKE!$C:$C,'nguyen vat lieu kho'!$A:$A,BKE!$B:$B,'nguyen vat lieu kho'!X$3)</f>
        <v>0</v>
      </c>
      <c r="Y299" s="186">
        <f>SUMIFS(BKE!$F:$F,BKE!$C:$C,'nguyen vat lieu kho'!$A:$A,BKE!$B:$B,'nguyen vat lieu kho'!Y$3)</f>
        <v>0</v>
      </c>
      <c r="Z299" s="186">
        <f>SUMIFS(BKE!$F:$F,BKE!$C:$C,'nguyen vat lieu kho'!$A:$A,BKE!$B:$B,'nguyen vat lieu kho'!Z$3)</f>
        <v>0</v>
      </c>
      <c r="AA299" s="186">
        <f>SUMIFS(BKE!$F:$F,BKE!$C:$C,'nguyen vat lieu kho'!$A:$A,BKE!$B:$B,'nguyen vat lieu kho'!AA$3)</f>
        <v>2</v>
      </c>
      <c r="AB299" s="186">
        <f>SUMIFS(BKE!$F:$F,BKE!$C:$C,'nguyen vat lieu kho'!$A:$A,BKE!$B:$B,'nguyen vat lieu kho'!AB$3)</f>
        <v>0</v>
      </c>
      <c r="AC299" s="186">
        <f>SUMIFS(BKE!$F:$F,BKE!$C:$C,'nguyen vat lieu kho'!$A:$A,BKE!$B:$B,'nguyen vat lieu kho'!AC$3)</f>
        <v>0</v>
      </c>
      <c r="AD299" s="186">
        <f>SUMIFS(BKE!$F:$F,BKE!$C:$C,'nguyen vat lieu kho'!$A:$A,BKE!$B:$B,'nguyen vat lieu kho'!AD$3)</f>
        <v>0</v>
      </c>
      <c r="AE299" s="186">
        <f>SUMIFS(BKE!$F:$F,BKE!$C:$C,'nguyen vat lieu kho'!$A:$A,BKE!$B:$B,'nguyen vat lieu kho'!AE$3)</f>
        <v>0</v>
      </c>
      <c r="AF299" s="186">
        <f>SUMIFS(BKE!$F:$F,BKE!$C:$C,'nguyen vat lieu kho'!$A:$A,BKE!$B:$B,'nguyen vat lieu kho'!AF$3)</f>
        <v>0</v>
      </c>
      <c r="AG299" s="186">
        <f>SUMIFS(BKE!$F:$F,BKE!$C:$C,'nguyen vat lieu kho'!$A:$A,BKE!$B:$B,'nguyen vat lieu kho'!AG$3)</f>
        <v>0</v>
      </c>
      <c r="AH299" s="186">
        <f>SUMIFS(BKE!$F:$F,BKE!$C:$C,'nguyen vat lieu kho'!$A:$A,BKE!$B:$B,'nguyen vat lieu kho'!AH$3)</f>
        <v>1</v>
      </c>
      <c r="AI299" s="186">
        <f>SUMIFS(BKE!$F:$F,BKE!$C:$C,'nguyen vat lieu kho'!$A:$A,BKE!$B:$B,'nguyen vat lieu kho'!AI$3)</f>
        <v>0</v>
      </c>
      <c r="AJ299" s="186">
        <f>SUMIFS(BKE!$F:$F,BKE!$C:$C,'nguyen vat lieu kho'!$A:$A,BKE!$B:$B,'nguyen vat lieu kho'!AJ$3)</f>
        <v>0</v>
      </c>
      <c r="AK299" s="186">
        <f>SUMIFS(BKE!$F:$F,BKE!$C:$C,'nguyen vat lieu kho'!$A:$A,BKE!$B:$B,'nguyen vat lieu kho'!AK$3)</f>
        <v>0</v>
      </c>
      <c r="AL299" s="186">
        <f>SUMIFS(BKE!$F:$F,BKE!$C:$C,'nguyen vat lieu kho'!$A:$A,BKE!$B:$B,'nguyen vat lieu kho'!AL$3)</f>
        <v>0</v>
      </c>
      <c r="AM299" s="186">
        <f>SUMIFS(BKE!$F:$F,BKE!$C:$C,'nguyen vat lieu kho'!$A:$A,BKE!$B:$B,'nguyen vat lieu kho'!AM$3)</f>
        <v>0</v>
      </c>
      <c r="AN299" s="186">
        <f>SUMIFS(BKE!$F:$F,BKE!$C:$C,'nguyen vat lieu kho'!$A:$A,BKE!$B:$B,'nguyen vat lieu kho'!AN$3)</f>
        <v>0</v>
      </c>
      <c r="AO299" s="186">
        <f>SUMIFS(BKE!$F:$F,BKE!$C:$C,'nguyen vat lieu kho'!$A:$A,BKE!$B:$B,'nguyen vat lieu kho'!AO$3)</f>
        <v>2</v>
      </c>
      <c r="AP299" s="186">
        <f>SUMIFS(BKE!$F:$F,BKE!$C:$C,'nguyen vat lieu kho'!$A:$A,BKE!$B:$B,'nguyen vat lieu kho'!AP$3)</f>
        <v>0</v>
      </c>
      <c r="AQ299" s="186">
        <f>SUMIFS(BKE!$F:$F,BKE!$C:$C,'nguyen vat lieu kho'!$A:$A,BKE!$B:$B,'nguyen vat lieu kho'!AQ$3)</f>
        <v>0</v>
      </c>
    </row>
    <row r="300" spans="1:43" s="120" customFormat="1" ht="25.5" customHeight="1">
      <c r="A300" s="9" t="s">
        <v>853</v>
      </c>
      <c r="B300" s="133" t="s">
        <v>680</v>
      </c>
      <c r="C300" s="9" t="s">
        <v>194</v>
      </c>
      <c r="D300" s="125">
        <f>VLOOKUP(A300,BKE!C575:H966,5,0)</f>
        <v>68187.5</v>
      </c>
      <c r="E300" s="130">
        <v>2</v>
      </c>
      <c r="F300" s="126">
        <f t="shared" si="48"/>
        <v>136375</v>
      </c>
      <c r="G300" s="127">
        <f t="shared" ref="G300:G309" si="51">SUM(M300:AQ300)</f>
        <v>2</v>
      </c>
      <c r="H300" s="128">
        <f t="shared" si="50"/>
        <v>136375</v>
      </c>
      <c r="I300" s="129">
        <f t="shared" si="46"/>
        <v>3</v>
      </c>
      <c r="J300" s="129">
        <f t="shared" si="46"/>
        <v>204562.5</v>
      </c>
      <c r="K300" s="130">
        <v>1</v>
      </c>
      <c r="L300" s="124">
        <f t="shared" si="47"/>
        <v>68187.5</v>
      </c>
      <c r="M300" s="186">
        <f>SUMIFS(BKE!$F:$F,BKE!$C:$C,'nguyen vat lieu kho'!$A:$A,BKE!$B:$B,'nguyen vat lieu kho'!M$3)</f>
        <v>0</v>
      </c>
      <c r="N300" s="186">
        <f>SUMIFS(BKE!$F:$F,BKE!$C:$C,'nguyen vat lieu kho'!$A:$A,BKE!$B:$B,'nguyen vat lieu kho'!N$3)</f>
        <v>0</v>
      </c>
      <c r="O300" s="186">
        <f>SUMIFS(BKE!$F:$F,BKE!$C:$C,'nguyen vat lieu kho'!$A:$A,BKE!$B:$B,'nguyen vat lieu kho'!O$3)</f>
        <v>0</v>
      </c>
      <c r="P300" s="186">
        <f>SUMIFS(BKE!$F:$F,BKE!$C:$C,'nguyen vat lieu kho'!$A:$A,BKE!$B:$B,'nguyen vat lieu kho'!P$3)</f>
        <v>0</v>
      </c>
      <c r="Q300" s="186">
        <f>SUMIFS(BKE!$F:$F,BKE!$C:$C,'nguyen vat lieu kho'!$A:$A,BKE!$B:$B,'nguyen vat lieu kho'!Q$3)</f>
        <v>0</v>
      </c>
      <c r="R300" s="186">
        <f>SUMIFS(BKE!$F:$F,BKE!$C:$C,'nguyen vat lieu kho'!$A:$A,BKE!$B:$B,'nguyen vat lieu kho'!R$3)</f>
        <v>0</v>
      </c>
      <c r="S300" s="186">
        <f>SUMIFS(BKE!$F:$F,BKE!$C:$C,'nguyen vat lieu kho'!$A:$A,BKE!$B:$B,'nguyen vat lieu kho'!S$3)</f>
        <v>0</v>
      </c>
      <c r="T300" s="186">
        <f>SUMIFS(BKE!$F:$F,BKE!$C:$C,'nguyen vat lieu kho'!$A:$A,BKE!$B:$B,'nguyen vat lieu kho'!T$3)</f>
        <v>0</v>
      </c>
      <c r="U300" s="186">
        <f>SUMIFS(BKE!$F:$F,BKE!$C:$C,'nguyen vat lieu kho'!$A:$A,BKE!$B:$B,'nguyen vat lieu kho'!U$3)</f>
        <v>0</v>
      </c>
      <c r="V300" s="186">
        <f>SUMIFS(BKE!$F:$F,BKE!$C:$C,'nguyen vat lieu kho'!$A:$A,BKE!$B:$B,'nguyen vat lieu kho'!V$3)</f>
        <v>0</v>
      </c>
      <c r="W300" s="186">
        <f>SUMIFS(BKE!$F:$F,BKE!$C:$C,'nguyen vat lieu kho'!$A:$A,BKE!$B:$B,'nguyen vat lieu kho'!W$3)</f>
        <v>0</v>
      </c>
      <c r="X300" s="186">
        <f>SUMIFS(BKE!$F:$F,BKE!$C:$C,'nguyen vat lieu kho'!$A:$A,BKE!$B:$B,'nguyen vat lieu kho'!X$3)</f>
        <v>0</v>
      </c>
      <c r="Y300" s="186">
        <f>SUMIFS(BKE!$F:$F,BKE!$C:$C,'nguyen vat lieu kho'!$A:$A,BKE!$B:$B,'nguyen vat lieu kho'!Y$3)</f>
        <v>0</v>
      </c>
      <c r="Z300" s="186">
        <f>SUMIFS(BKE!$F:$F,BKE!$C:$C,'nguyen vat lieu kho'!$A:$A,BKE!$B:$B,'nguyen vat lieu kho'!Z$3)</f>
        <v>0</v>
      </c>
      <c r="AA300" s="186">
        <f>SUMIFS(BKE!$F:$F,BKE!$C:$C,'nguyen vat lieu kho'!$A:$A,BKE!$B:$B,'nguyen vat lieu kho'!AA$3)</f>
        <v>1</v>
      </c>
      <c r="AB300" s="186">
        <f>SUMIFS(BKE!$F:$F,BKE!$C:$C,'nguyen vat lieu kho'!$A:$A,BKE!$B:$B,'nguyen vat lieu kho'!AB$3)</f>
        <v>0</v>
      </c>
      <c r="AC300" s="186">
        <f>SUMIFS(BKE!$F:$F,BKE!$C:$C,'nguyen vat lieu kho'!$A:$A,BKE!$B:$B,'nguyen vat lieu kho'!AC$3)</f>
        <v>0</v>
      </c>
      <c r="AD300" s="186">
        <f>SUMIFS(BKE!$F:$F,BKE!$C:$C,'nguyen vat lieu kho'!$A:$A,BKE!$B:$B,'nguyen vat lieu kho'!AD$3)</f>
        <v>0</v>
      </c>
      <c r="AE300" s="186">
        <f>SUMIFS(BKE!$F:$F,BKE!$C:$C,'nguyen vat lieu kho'!$A:$A,BKE!$B:$B,'nguyen vat lieu kho'!AE$3)</f>
        <v>0</v>
      </c>
      <c r="AF300" s="186">
        <f>SUMIFS(BKE!$F:$F,BKE!$C:$C,'nguyen vat lieu kho'!$A:$A,BKE!$B:$B,'nguyen vat lieu kho'!AF$3)</f>
        <v>0</v>
      </c>
      <c r="AG300" s="186">
        <f>SUMIFS(BKE!$F:$F,BKE!$C:$C,'nguyen vat lieu kho'!$A:$A,BKE!$B:$B,'nguyen vat lieu kho'!AG$3)</f>
        <v>0</v>
      </c>
      <c r="AH300" s="186">
        <f>SUMIFS(BKE!$F:$F,BKE!$C:$C,'nguyen vat lieu kho'!$A:$A,BKE!$B:$B,'nguyen vat lieu kho'!AH$3)</f>
        <v>0</v>
      </c>
      <c r="AI300" s="186">
        <f>SUMIFS(BKE!$F:$F,BKE!$C:$C,'nguyen vat lieu kho'!$A:$A,BKE!$B:$B,'nguyen vat lieu kho'!AI$3)</f>
        <v>0</v>
      </c>
      <c r="AJ300" s="186">
        <f>SUMIFS(BKE!$F:$F,BKE!$C:$C,'nguyen vat lieu kho'!$A:$A,BKE!$B:$B,'nguyen vat lieu kho'!AJ$3)</f>
        <v>0</v>
      </c>
      <c r="AK300" s="186">
        <f>SUMIFS(BKE!$F:$F,BKE!$C:$C,'nguyen vat lieu kho'!$A:$A,BKE!$B:$B,'nguyen vat lieu kho'!AK$3)</f>
        <v>0</v>
      </c>
      <c r="AL300" s="186">
        <f>SUMIFS(BKE!$F:$F,BKE!$C:$C,'nguyen vat lieu kho'!$A:$A,BKE!$B:$B,'nguyen vat lieu kho'!AL$3)</f>
        <v>0</v>
      </c>
      <c r="AM300" s="186">
        <f>SUMIFS(BKE!$F:$F,BKE!$C:$C,'nguyen vat lieu kho'!$A:$A,BKE!$B:$B,'nguyen vat lieu kho'!AM$3)</f>
        <v>0</v>
      </c>
      <c r="AN300" s="186">
        <f>SUMIFS(BKE!$F:$F,BKE!$C:$C,'nguyen vat lieu kho'!$A:$A,BKE!$B:$B,'nguyen vat lieu kho'!AN$3)</f>
        <v>0</v>
      </c>
      <c r="AO300" s="186">
        <f>SUMIFS(BKE!$F:$F,BKE!$C:$C,'nguyen vat lieu kho'!$A:$A,BKE!$B:$B,'nguyen vat lieu kho'!AO$3)</f>
        <v>1</v>
      </c>
      <c r="AP300" s="186">
        <f>SUMIFS(BKE!$F:$F,BKE!$C:$C,'nguyen vat lieu kho'!$A:$A,BKE!$B:$B,'nguyen vat lieu kho'!AP$3)</f>
        <v>0</v>
      </c>
      <c r="AQ300" s="186">
        <f>SUMIFS(BKE!$F:$F,BKE!$C:$C,'nguyen vat lieu kho'!$A:$A,BKE!$B:$B,'nguyen vat lieu kho'!AQ$3)</f>
        <v>0</v>
      </c>
    </row>
    <row r="301" spans="1:43" s="120" customFormat="1" ht="25.5" customHeight="1">
      <c r="A301" s="9" t="s">
        <v>679</v>
      </c>
      <c r="B301" s="133" t="s">
        <v>684</v>
      </c>
      <c r="C301" s="9" t="s">
        <v>194</v>
      </c>
      <c r="D301" s="125">
        <f>VLOOKUP(A301,BKE!C576:H967,5,0)</f>
        <v>68253.333333333328</v>
      </c>
      <c r="E301" s="130">
        <v>0</v>
      </c>
      <c r="F301" s="126">
        <f t="shared" si="48"/>
        <v>0</v>
      </c>
      <c r="G301" s="127">
        <f t="shared" si="51"/>
        <v>3</v>
      </c>
      <c r="H301" s="128">
        <f t="shared" si="50"/>
        <v>204760</v>
      </c>
      <c r="I301" s="129">
        <f t="shared" si="46"/>
        <v>3</v>
      </c>
      <c r="J301" s="129">
        <f t="shared" si="46"/>
        <v>204760</v>
      </c>
      <c r="K301" s="130">
        <v>0</v>
      </c>
      <c r="L301" s="124">
        <f t="shared" si="47"/>
        <v>0</v>
      </c>
      <c r="M301" s="186">
        <f>SUMIFS(BKE!$F:$F,BKE!$C:$C,'nguyen vat lieu kho'!$A:$A,BKE!$B:$B,'nguyen vat lieu kho'!M$3)</f>
        <v>0</v>
      </c>
      <c r="N301" s="186">
        <f>SUMIFS(BKE!$F:$F,BKE!$C:$C,'nguyen vat lieu kho'!$A:$A,BKE!$B:$B,'nguyen vat lieu kho'!N$3)</f>
        <v>0</v>
      </c>
      <c r="O301" s="186">
        <f>SUMIFS(BKE!$F:$F,BKE!$C:$C,'nguyen vat lieu kho'!$A:$A,BKE!$B:$B,'nguyen vat lieu kho'!O$3)</f>
        <v>0</v>
      </c>
      <c r="P301" s="186">
        <f>SUMIFS(BKE!$F:$F,BKE!$C:$C,'nguyen vat lieu kho'!$A:$A,BKE!$B:$B,'nguyen vat lieu kho'!P$3)</f>
        <v>0</v>
      </c>
      <c r="Q301" s="186">
        <f>SUMIFS(BKE!$F:$F,BKE!$C:$C,'nguyen vat lieu kho'!$A:$A,BKE!$B:$B,'nguyen vat lieu kho'!Q$3)</f>
        <v>0</v>
      </c>
      <c r="R301" s="186">
        <f>SUMIFS(BKE!$F:$F,BKE!$C:$C,'nguyen vat lieu kho'!$A:$A,BKE!$B:$B,'nguyen vat lieu kho'!R$3)</f>
        <v>0</v>
      </c>
      <c r="S301" s="186">
        <f>SUMIFS(BKE!$F:$F,BKE!$C:$C,'nguyen vat lieu kho'!$A:$A,BKE!$B:$B,'nguyen vat lieu kho'!S$3)</f>
        <v>0</v>
      </c>
      <c r="T301" s="186">
        <f>SUMIFS(BKE!$F:$F,BKE!$C:$C,'nguyen vat lieu kho'!$A:$A,BKE!$B:$B,'nguyen vat lieu kho'!T$3)</f>
        <v>1</v>
      </c>
      <c r="U301" s="186">
        <f>SUMIFS(BKE!$F:$F,BKE!$C:$C,'nguyen vat lieu kho'!$A:$A,BKE!$B:$B,'nguyen vat lieu kho'!U$3)</f>
        <v>0</v>
      </c>
      <c r="V301" s="186">
        <f>SUMIFS(BKE!$F:$F,BKE!$C:$C,'nguyen vat lieu kho'!$A:$A,BKE!$B:$B,'nguyen vat lieu kho'!V$3)</f>
        <v>0</v>
      </c>
      <c r="W301" s="186">
        <f>SUMIFS(BKE!$F:$F,BKE!$C:$C,'nguyen vat lieu kho'!$A:$A,BKE!$B:$B,'nguyen vat lieu kho'!W$3)</f>
        <v>0</v>
      </c>
      <c r="X301" s="186">
        <f>SUMIFS(BKE!$F:$F,BKE!$C:$C,'nguyen vat lieu kho'!$A:$A,BKE!$B:$B,'nguyen vat lieu kho'!X$3)</f>
        <v>0</v>
      </c>
      <c r="Y301" s="186">
        <f>SUMIFS(BKE!$F:$F,BKE!$C:$C,'nguyen vat lieu kho'!$A:$A,BKE!$B:$B,'nguyen vat lieu kho'!Y$3)</f>
        <v>0</v>
      </c>
      <c r="Z301" s="186">
        <f>SUMIFS(BKE!$F:$F,BKE!$C:$C,'nguyen vat lieu kho'!$A:$A,BKE!$B:$B,'nguyen vat lieu kho'!Z$3)</f>
        <v>0</v>
      </c>
      <c r="AA301" s="186">
        <f>SUMIFS(BKE!$F:$F,BKE!$C:$C,'nguyen vat lieu kho'!$A:$A,BKE!$B:$B,'nguyen vat lieu kho'!AA$3)</f>
        <v>1</v>
      </c>
      <c r="AB301" s="186">
        <f>SUMIFS(BKE!$F:$F,BKE!$C:$C,'nguyen vat lieu kho'!$A:$A,BKE!$B:$B,'nguyen vat lieu kho'!AB$3)</f>
        <v>0</v>
      </c>
      <c r="AC301" s="186">
        <f>SUMIFS(BKE!$F:$F,BKE!$C:$C,'nguyen vat lieu kho'!$A:$A,BKE!$B:$B,'nguyen vat lieu kho'!AC$3)</f>
        <v>0</v>
      </c>
      <c r="AD301" s="186">
        <f>SUMIFS(BKE!$F:$F,BKE!$C:$C,'nguyen vat lieu kho'!$A:$A,BKE!$B:$B,'nguyen vat lieu kho'!AD$3)</f>
        <v>0</v>
      </c>
      <c r="AE301" s="186">
        <f>SUMIFS(BKE!$F:$F,BKE!$C:$C,'nguyen vat lieu kho'!$A:$A,BKE!$B:$B,'nguyen vat lieu kho'!AE$3)</f>
        <v>0</v>
      </c>
      <c r="AF301" s="186">
        <f>SUMIFS(BKE!$F:$F,BKE!$C:$C,'nguyen vat lieu kho'!$A:$A,BKE!$B:$B,'nguyen vat lieu kho'!AF$3)</f>
        <v>0</v>
      </c>
      <c r="AG301" s="186">
        <f>SUMIFS(BKE!$F:$F,BKE!$C:$C,'nguyen vat lieu kho'!$A:$A,BKE!$B:$B,'nguyen vat lieu kho'!AG$3)</f>
        <v>0</v>
      </c>
      <c r="AH301" s="186">
        <f>SUMIFS(BKE!$F:$F,BKE!$C:$C,'nguyen vat lieu kho'!$A:$A,BKE!$B:$B,'nguyen vat lieu kho'!AH$3)</f>
        <v>0</v>
      </c>
      <c r="AI301" s="186">
        <f>SUMIFS(BKE!$F:$F,BKE!$C:$C,'nguyen vat lieu kho'!$A:$A,BKE!$B:$B,'nguyen vat lieu kho'!AI$3)</f>
        <v>0</v>
      </c>
      <c r="AJ301" s="186">
        <f>SUMIFS(BKE!$F:$F,BKE!$C:$C,'nguyen vat lieu kho'!$A:$A,BKE!$B:$B,'nguyen vat lieu kho'!AJ$3)</f>
        <v>0</v>
      </c>
      <c r="AK301" s="186">
        <f>SUMIFS(BKE!$F:$F,BKE!$C:$C,'nguyen vat lieu kho'!$A:$A,BKE!$B:$B,'nguyen vat lieu kho'!AK$3)</f>
        <v>0</v>
      </c>
      <c r="AL301" s="186">
        <f>SUMIFS(BKE!$F:$F,BKE!$C:$C,'nguyen vat lieu kho'!$A:$A,BKE!$B:$B,'nguyen vat lieu kho'!AL$3)</f>
        <v>0</v>
      </c>
      <c r="AM301" s="186">
        <f>SUMIFS(BKE!$F:$F,BKE!$C:$C,'nguyen vat lieu kho'!$A:$A,BKE!$B:$B,'nguyen vat lieu kho'!AM$3)</f>
        <v>0</v>
      </c>
      <c r="AN301" s="186">
        <f>SUMIFS(BKE!$F:$F,BKE!$C:$C,'nguyen vat lieu kho'!$A:$A,BKE!$B:$B,'nguyen vat lieu kho'!AN$3)</f>
        <v>0</v>
      </c>
      <c r="AO301" s="186">
        <f>SUMIFS(BKE!$F:$F,BKE!$C:$C,'nguyen vat lieu kho'!$A:$A,BKE!$B:$B,'nguyen vat lieu kho'!AO$3)</f>
        <v>1</v>
      </c>
      <c r="AP301" s="186">
        <f>SUMIFS(BKE!$F:$F,BKE!$C:$C,'nguyen vat lieu kho'!$A:$A,BKE!$B:$B,'nguyen vat lieu kho'!AP$3)</f>
        <v>0</v>
      </c>
      <c r="AQ301" s="186">
        <f>SUMIFS(BKE!$F:$F,BKE!$C:$C,'nguyen vat lieu kho'!$A:$A,BKE!$B:$B,'nguyen vat lieu kho'!AQ$3)</f>
        <v>0</v>
      </c>
    </row>
    <row r="302" spans="1:43" s="120" customFormat="1" ht="25.5" customHeight="1">
      <c r="A302" s="9" t="s">
        <v>712</v>
      </c>
      <c r="B302" s="133" t="s">
        <v>713</v>
      </c>
      <c r="C302" s="9" t="s">
        <v>77</v>
      </c>
      <c r="D302" s="125">
        <f>VLOOKUP(A302,BKE!C577:H968,5,0)</f>
        <v>73182</v>
      </c>
      <c r="E302" s="130">
        <v>2</v>
      </c>
      <c r="F302" s="126">
        <f t="shared" si="48"/>
        <v>146364</v>
      </c>
      <c r="G302" s="127">
        <f>SUM(M302:AQ302)</f>
        <v>3</v>
      </c>
      <c r="H302" s="128">
        <f t="shared" ref="H302:H314" si="52">D302*G302</f>
        <v>219546</v>
      </c>
      <c r="I302" s="129">
        <f t="shared" si="46"/>
        <v>2</v>
      </c>
      <c r="J302" s="129">
        <f t="shared" si="46"/>
        <v>146364</v>
      </c>
      <c r="K302" s="130">
        <v>3</v>
      </c>
      <c r="L302" s="124">
        <f t="shared" si="47"/>
        <v>219546</v>
      </c>
      <c r="M302" s="186">
        <f>SUMIFS(BKE!$F:$F,BKE!$C:$C,'nguyen vat lieu kho'!$A:$A,BKE!$B:$B,'nguyen vat lieu kho'!M$3)</f>
        <v>0</v>
      </c>
      <c r="N302" s="186">
        <f>SUMIFS(BKE!$F:$F,BKE!$C:$C,'nguyen vat lieu kho'!$A:$A,BKE!$B:$B,'nguyen vat lieu kho'!N$3)</f>
        <v>0</v>
      </c>
      <c r="O302" s="186">
        <f>SUMIFS(BKE!$F:$F,BKE!$C:$C,'nguyen vat lieu kho'!$A:$A,BKE!$B:$B,'nguyen vat lieu kho'!O$3)</f>
        <v>0</v>
      </c>
      <c r="P302" s="186">
        <f>SUMIFS(BKE!$F:$F,BKE!$C:$C,'nguyen vat lieu kho'!$A:$A,BKE!$B:$B,'nguyen vat lieu kho'!P$3)</f>
        <v>0</v>
      </c>
      <c r="Q302" s="186">
        <f>SUMIFS(BKE!$F:$F,BKE!$C:$C,'nguyen vat lieu kho'!$A:$A,BKE!$B:$B,'nguyen vat lieu kho'!Q$3)</f>
        <v>0</v>
      </c>
      <c r="R302" s="186">
        <f>SUMIFS(BKE!$F:$F,BKE!$C:$C,'nguyen vat lieu kho'!$A:$A,BKE!$B:$B,'nguyen vat lieu kho'!R$3)</f>
        <v>0</v>
      </c>
      <c r="S302" s="186">
        <f>SUMIFS(BKE!$F:$F,BKE!$C:$C,'nguyen vat lieu kho'!$A:$A,BKE!$B:$B,'nguyen vat lieu kho'!S$3)</f>
        <v>0</v>
      </c>
      <c r="T302" s="186">
        <f>SUMIFS(BKE!$F:$F,BKE!$C:$C,'nguyen vat lieu kho'!$A:$A,BKE!$B:$B,'nguyen vat lieu kho'!T$3)</f>
        <v>0</v>
      </c>
      <c r="U302" s="186">
        <f>SUMIFS(BKE!$F:$F,BKE!$C:$C,'nguyen vat lieu kho'!$A:$A,BKE!$B:$B,'nguyen vat lieu kho'!U$3)</f>
        <v>0</v>
      </c>
      <c r="V302" s="186">
        <f>SUMIFS(BKE!$F:$F,BKE!$C:$C,'nguyen vat lieu kho'!$A:$A,BKE!$B:$B,'nguyen vat lieu kho'!V$3)</f>
        <v>0</v>
      </c>
      <c r="W302" s="186">
        <f>SUMIFS(BKE!$F:$F,BKE!$C:$C,'nguyen vat lieu kho'!$A:$A,BKE!$B:$B,'nguyen vat lieu kho'!W$3)</f>
        <v>0</v>
      </c>
      <c r="X302" s="186">
        <f>SUMIFS(BKE!$F:$F,BKE!$C:$C,'nguyen vat lieu kho'!$A:$A,BKE!$B:$B,'nguyen vat lieu kho'!X$3)</f>
        <v>0</v>
      </c>
      <c r="Y302" s="186">
        <f>SUMIFS(BKE!$F:$F,BKE!$C:$C,'nguyen vat lieu kho'!$A:$A,BKE!$B:$B,'nguyen vat lieu kho'!Y$3)</f>
        <v>0</v>
      </c>
      <c r="Z302" s="186">
        <f>SUMIFS(BKE!$F:$F,BKE!$C:$C,'nguyen vat lieu kho'!$A:$A,BKE!$B:$B,'nguyen vat lieu kho'!Z$3)</f>
        <v>0</v>
      </c>
      <c r="AA302" s="186">
        <f>SUMIFS(BKE!$F:$F,BKE!$C:$C,'nguyen vat lieu kho'!$A:$A,BKE!$B:$B,'nguyen vat lieu kho'!AA$3)</f>
        <v>1</v>
      </c>
      <c r="AB302" s="186">
        <f>SUMIFS(BKE!$F:$F,BKE!$C:$C,'nguyen vat lieu kho'!$A:$A,BKE!$B:$B,'nguyen vat lieu kho'!AB$3)</f>
        <v>0</v>
      </c>
      <c r="AC302" s="186">
        <f>SUMIFS(BKE!$F:$F,BKE!$C:$C,'nguyen vat lieu kho'!$A:$A,BKE!$B:$B,'nguyen vat lieu kho'!AC$3)</f>
        <v>0</v>
      </c>
      <c r="AD302" s="186">
        <f>SUMIFS(BKE!$F:$F,BKE!$C:$C,'nguyen vat lieu kho'!$A:$A,BKE!$B:$B,'nguyen vat lieu kho'!AD$3)</f>
        <v>0</v>
      </c>
      <c r="AE302" s="186">
        <f>SUMIFS(BKE!$F:$F,BKE!$C:$C,'nguyen vat lieu kho'!$A:$A,BKE!$B:$B,'nguyen vat lieu kho'!AE$3)</f>
        <v>0</v>
      </c>
      <c r="AF302" s="186">
        <f>SUMIFS(BKE!$F:$F,BKE!$C:$C,'nguyen vat lieu kho'!$A:$A,BKE!$B:$B,'nguyen vat lieu kho'!AF$3)</f>
        <v>0</v>
      </c>
      <c r="AG302" s="186">
        <f>SUMIFS(BKE!$F:$F,BKE!$C:$C,'nguyen vat lieu kho'!$A:$A,BKE!$B:$B,'nguyen vat lieu kho'!AG$3)</f>
        <v>0</v>
      </c>
      <c r="AH302" s="186">
        <f>SUMIFS(BKE!$F:$F,BKE!$C:$C,'nguyen vat lieu kho'!$A:$A,BKE!$B:$B,'nguyen vat lieu kho'!AH$3)</f>
        <v>0</v>
      </c>
      <c r="AI302" s="186">
        <f>SUMIFS(BKE!$F:$F,BKE!$C:$C,'nguyen vat lieu kho'!$A:$A,BKE!$B:$B,'nguyen vat lieu kho'!AI$3)</f>
        <v>0</v>
      </c>
      <c r="AJ302" s="186">
        <f>SUMIFS(BKE!$F:$F,BKE!$C:$C,'nguyen vat lieu kho'!$A:$A,BKE!$B:$B,'nguyen vat lieu kho'!AJ$3)</f>
        <v>0</v>
      </c>
      <c r="AK302" s="186">
        <f>SUMIFS(BKE!$F:$F,BKE!$C:$C,'nguyen vat lieu kho'!$A:$A,BKE!$B:$B,'nguyen vat lieu kho'!AK$3)</f>
        <v>0</v>
      </c>
      <c r="AL302" s="186">
        <f>SUMIFS(BKE!$F:$F,BKE!$C:$C,'nguyen vat lieu kho'!$A:$A,BKE!$B:$B,'nguyen vat lieu kho'!AL$3)</f>
        <v>0</v>
      </c>
      <c r="AM302" s="186">
        <f>SUMIFS(BKE!$F:$F,BKE!$C:$C,'nguyen vat lieu kho'!$A:$A,BKE!$B:$B,'nguyen vat lieu kho'!AM$3)</f>
        <v>0</v>
      </c>
      <c r="AN302" s="186">
        <f>SUMIFS(BKE!$F:$F,BKE!$C:$C,'nguyen vat lieu kho'!$A:$A,BKE!$B:$B,'nguyen vat lieu kho'!AN$3)</f>
        <v>0</v>
      </c>
      <c r="AO302" s="186">
        <f>SUMIFS(BKE!$F:$F,BKE!$C:$C,'nguyen vat lieu kho'!$A:$A,BKE!$B:$B,'nguyen vat lieu kho'!AO$3)</f>
        <v>2</v>
      </c>
      <c r="AP302" s="186">
        <f>SUMIFS(BKE!$F:$F,BKE!$C:$C,'nguyen vat lieu kho'!$A:$A,BKE!$B:$B,'nguyen vat lieu kho'!AP$3)</f>
        <v>0</v>
      </c>
      <c r="AQ302" s="186">
        <f>SUMIFS(BKE!$F:$F,BKE!$C:$C,'nguyen vat lieu kho'!$A:$A,BKE!$B:$B,'nguyen vat lieu kho'!AQ$3)</f>
        <v>0</v>
      </c>
    </row>
    <row r="303" spans="1:43" s="120" customFormat="1" ht="25.5" customHeight="1">
      <c r="A303" s="9" t="s">
        <v>714</v>
      </c>
      <c r="B303" s="133" t="s">
        <v>715</v>
      </c>
      <c r="C303" s="9" t="s">
        <v>77</v>
      </c>
      <c r="D303" s="125">
        <f>VLOOKUP(A303,BKE!C578:H969,5,0)</f>
        <v>69313.399999999994</v>
      </c>
      <c r="E303" s="130">
        <v>5</v>
      </c>
      <c r="F303" s="126">
        <f t="shared" si="48"/>
        <v>346567</v>
      </c>
      <c r="G303" s="127">
        <f>SUM(M303:AQ303)</f>
        <v>5</v>
      </c>
      <c r="H303" s="128">
        <f t="shared" si="52"/>
        <v>346567</v>
      </c>
      <c r="I303" s="129">
        <f t="shared" si="46"/>
        <v>5</v>
      </c>
      <c r="J303" s="129">
        <f t="shared" si="46"/>
        <v>346567</v>
      </c>
      <c r="K303" s="130">
        <v>5</v>
      </c>
      <c r="L303" s="124">
        <f t="shared" si="47"/>
        <v>346567</v>
      </c>
      <c r="M303" s="186">
        <f>SUMIFS(BKE!$F:$F,BKE!$C:$C,'nguyen vat lieu kho'!$A:$A,BKE!$B:$B,'nguyen vat lieu kho'!M$3)</f>
        <v>0</v>
      </c>
      <c r="N303" s="186">
        <f>SUMIFS(BKE!$F:$F,BKE!$C:$C,'nguyen vat lieu kho'!$A:$A,BKE!$B:$B,'nguyen vat lieu kho'!N$3)</f>
        <v>0</v>
      </c>
      <c r="O303" s="186">
        <f>SUMIFS(BKE!$F:$F,BKE!$C:$C,'nguyen vat lieu kho'!$A:$A,BKE!$B:$B,'nguyen vat lieu kho'!O$3)</f>
        <v>0</v>
      </c>
      <c r="P303" s="186">
        <f>SUMIFS(BKE!$F:$F,BKE!$C:$C,'nguyen vat lieu kho'!$A:$A,BKE!$B:$B,'nguyen vat lieu kho'!P$3)</f>
        <v>0</v>
      </c>
      <c r="Q303" s="186">
        <f>SUMIFS(BKE!$F:$F,BKE!$C:$C,'nguyen vat lieu kho'!$A:$A,BKE!$B:$B,'nguyen vat lieu kho'!Q$3)</f>
        <v>0</v>
      </c>
      <c r="R303" s="186">
        <f>SUMIFS(BKE!$F:$F,BKE!$C:$C,'nguyen vat lieu kho'!$A:$A,BKE!$B:$B,'nguyen vat lieu kho'!R$3)</f>
        <v>0</v>
      </c>
      <c r="S303" s="186">
        <f>SUMIFS(BKE!$F:$F,BKE!$C:$C,'nguyen vat lieu kho'!$A:$A,BKE!$B:$B,'nguyen vat lieu kho'!S$3)</f>
        <v>0</v>
      </c>
      <c r="T303" s="186">
        <f>SUMIFS(BKE!$F:$F,BKE!$C:$C,'nguyen vat lieu kho'!$A:$A,BKE!$B:$B,'nguyen vat lieu kho'!T$3)</f>
        <v>0</v>
      </c>
      <c r="U303" s="186">
        <f>SUMIFS(BKE!$F:$F,BKE!$C:$C,'nguyen vat lieu kho'!$A:$A,BKE!$B:$B,'nguyen vat lieu kho'!U$3)</f>
        <v>0</v>
      </c>
      <c r="V303" s="186">
        <f>SUMIFS(BKE!$F:$F,BKE!$C:$C,'nguyen vat lieu kho'!$A:$A,BKE!$B:$B,'nguyen vat lieu kho'!V$3)</f>
        <v>0</v>
      </c>
      <c r="W303" s="186">
        <f>SUMIFS(BKE!$F:$F,BKE!$C:$C,'nguyen vat lieu kho'!$A:$A,BKE!$B:$B,'nguyen vat lieu kho'!W$3)</f>
        <v>0</v>
      </c>
      <c r="X303" s="186">
        <f>SUMIFS(BKE!$F:$F,BKE!$C:$C,'nguyen vat lieu kho'!$A:$A,BKE!$B:$B,'nguyen vat lieu kho'!X$3)</f>
        <v>0</v>
      </c>
      <c r="Y303" s="186">
        <f>SUMIFS(BKE!$F:$F,BKE!$C:$C,'nguyen vat lieu kho'!$A:$A,BKE!$B:$B,'nguyen vat lieu kho'!Y$3)</f>
        <v>0</v>
      </c>
      <c r="Z303" s="186">
        <f>SUMIFS(BKE!$F:$F,BKE!$C:$C,'nguyen vat lieu kho'!$A:$A,BKE!$B:$B,'nguyen vat lieu kho'!Z$3)</f>
        <v>0</v>
      </c>
      <c r="AA303" s="186">
        <f>SUMIFS(BKE!$F:$F,BKE!$C:$C,'nguyen vat lieu kho'!$A:$A,BKE!$B:$B,'nguyen vat lieu kho'!AA$3)</f>
        <v>1</v>
      </c>
      <c r="AB303" s="186">
        <f>SUMIFS(BKE!$F:$F,BKE!$C:$C,'nguyen vat lieu kho'!$A:$A,BKE!$B:$B,'nguyen vat lieu kho'!AB$3)</f>
        <v>0</v>
      </c>
      <c r="AC303" s="186">
        <f>SUMIFS(BKE!$F:$F,BKE!$C:$C,'nguyen vat lieu kho'!$A:$A,BKE!$B:$B,'nguyen vat lieu kho'!AC$3)</f>
        <v>0</v>
      </c>
      <c r="AD303" s="186">
        <f>SUMIFS(BKE!$F:$F,BKE!$C:$C,'nguyen vat lieu kho'!$A:$A,BKE!$B:$B,'nguyen vat lieu kho'!AD$3)</f>
        <v>0</v>
      </c>
      <c r="AE303" s="186">
        <f>SUMIFS(BKE!$F:$F,BKE!$C:$C,'nguyen vat lieu kho'!$A:$A,BKE!$B:$B,'nguyen vat lieu kho'!AE$3)</f>
        <v>0</v>
      </c>
      <c r="AF303" s="186">
        <f>SUMIFS(BKE!$F:$F,BKE!$C:$C,'nguyen vat lieu kho'!$A:$A,BKE!$B:$B,'nguyen vat lieu kho'!AF$3)</f>
        <v>0</v>
      </c>
      <c r="AG303" s="186">
        <f>SUMIFS(BKE!$F:$F,BKE!$C:$C,'nguyen vat lieu kho'!$A:$A,BKE!$B:$B,'nguyen vat lieu kho'!AG$3)</f>
        <v>0</v>
      </c>
      <c r="AH303" s="186">
        <f>SUMIFS(BKE!$F:$F,BKE!$C:$C,'nguyen vat lieu kho'!$A:$A,BKE!$B:$B,'nguyen vat lieu kho'!AH$3)</f>
        <v>0</v>
      </c>
      <c r="AI303" s="186">
        <f>SUMIFS(BKE!$F:$F,BKE!$C:$C,'nguyen vat lieu kho'!$A:$A,BKE!$B:$B,'nguyen vat lieu kho'!AI$3)</f>
        <v>0</v>
      </c>
      <c r="AJ303" s="186">
        <f>SUMIFS(BKE!$F:$F,BKE!$C:$C,'nguyen vat lieu kho'!$A:$A,BKE!$B:$B,'nguyen vat lieu kho'!AJ$3)</f>
        <v>0</v>
      </c>
      <c r="AK303" s="186">
        <f>SUMIFS(BKE!$F:$F,BKE!$C:$C,'nguyen vat lieu kho'!$A:$A,BKE!$B:$B,'nguyen vat lieu kho'!AK$3)</f>
        <v>0</v>
      </c>
      <c r="AL303" s="186">
        <f>SUMIFS(BKE!$F:$F,BKE!$C:$C,'nguyen vat lieu kho'!$A:$A,BKE!$B:$B,'nguyen vat lieu kho'!AL$3)</f>
        <v>0</v>
      </c>
      <c r="AM303" s="186">
        <f>SUMIFS(BKE!$F:$F,BKE!$C:$C,'nguyen vat lieu kho'!$A:$A,BKE!$B:$B,'nguyen vat lieu kho'!AM$3)</f>
        <v>0</v>
      </c>
      <c r="AN303" s="186">
        <f>SUMIFS(BKE!$F:$F,BKE!$C:$C,'nguyen vat lieu kho'!$A:$A,BKE!$B:$B,'nguyen vat lieu kho'!AN$3)</f>
        <v>0</v>
      </c>
      <c r="AO303" s="186">
        <f>SUMIFS(BKE!$F:$F,BKE!$C:$C,'nguyen vat lieu kho'!$A:$A,BKE!$B:$B,'nguyen vat lieu kho'!AO$3)</f>
        <v>4</v>
      </c>
      <c r="AP303" s="186">
        <f>SUMIFS(BKE!$F:$F,BKE!$C:$C,'nguyen vat lieu kho'!$A:$A,BKE!$B:$B,'nguyen vat lieu kho'!AP$3)</f>
        <v>0</v>
      </c>
      <c r="AQ303" s="186">
        <f>SUMIFS(BKE!$F:$F,BKE!$C:$C,'nguyen vat lieu kho'!$A:$A,BKE!$B:$B,'nguyen vat lieu kho'!AQ$3)</f>
        <v>0</v>
      </c>
    </row>
    <row r="304" spans="1:43" s="120" customFormat="1" ht="25.5" customHeight="1">
      <c r="A304" s="9" t="s">
        <v>716</v>
      </c>
      <c r="B304" s="133" t="s">
        <v>717</v>
      </c>
      <c r="C304" s="9" t="s">
        <v>77</v>
      </c>
      <c r="D304" s="125">
        <f>VLOOKUP(A304,BKE!C579:H970,5,0)</f>
        <v>75056</v>
      </c>
      <c r="E304" s="130">
        <v>7</v>
      </c>
      <c r="F304" s="126">
        <f t="shared" si="48"/>
        <v>525392</v>
      </c>
      <c r="G304" s="127">
        <f>SUM(M304:AQ304)</f>
        <v>1</v>
      </c>
      <c r="H304" s="128">
        <f t="shared" si="52"/>
        <v>75056</v>
      </c>
      <c r="I304" s="129">
        <f t="shared" si="46"/>
        <v>3</v>
      </c>
      <c r="J304" s="129">
        <f t="shared" si="46"/>
        <v>225168</v>
      </c>
      <c r="K304" s="130">
        <v>5</v>
      </c>
      <c r="L304" s="124">
        <f t="shared" si="47"/>
        <v>375280</v>
      </c>
      <c r="M304" s="186">
        <f>SUMIFS(BKE!$F:$F,BKE!$C:$C,'nguyen vat lieu kho'!$A:$A,BKE!$B:$B,'nguyen vat lieu kho'!M$3)</f>
        <v>0</v>
      </c>
      <c r="N304" s="186">
        <f>SUMIFS(BKE!$F:$F,BKE!$C:$C,'nguyen vat lieu kho'!$A:$A,BKE!$B:$B,'nguyen vat lieu kho'!N$3)</f>
        <v>0</v>
      </c>
      <c r="O304" s="186">
        <f>SUMIFS(BKE!$F:$F,BKE!$C:$C,'nguyen vat lieu kho'!$A:$A,BKE!$B:$B,'nguyen vat lieu kho'!O$3)</f>
        <v>0</v>
      </c>
      <c r="P304" s="186">
        <f>SUMIFS(BKE!$F:$F,BKE!$C:$C,'nguyen vat lieu kho'!$A:$A,BKE!$B:$B,'nguyen vat lieu kho'!P$3)</f>
        <v>0</v>
      </c>
      <c r="Q304" s="186">
        <f>SUMIFS(BKE!$F:$F,BKE!$C:$C,'nguyen vat lieu kho'!$A:$A,BKE!$B:$B,'nguyen vat lieu kho'!Q$3)</f>
        <v>0</v>
      </c>
      <c r="R304" s="186">
        <f>SUMIFS(BKE!$F:$F,BKE!$C:$C,'nguyen vat lieu kho'!$A:$A,BKE!$B:$B,'nguyen vat lieu kho'!R$3)</f>
        <v>0</v>
      </c>
      <c r="S304" s="186">
        <f>SUMIFS(BKE!$F:$F,BKE!$C:$C,'nguyen vat lieu kho'!$A:$A,BKE!$B:$B,'nguyen vat lieu kho'!S$3)</f>
        <v>0</v>
      </c>
      <c r="T304" s="186">
        <f>SUMIFS(BKE!$F:$F,BKE!$C:$C,'nguyen vat lieu kho'!$A:$A,BKE!$B:$B,'nguyen vat lieu kho'!T$3)</f>
        <v>0</v>
      </c>
      <c r="U304" s="186">
        <f>SUMIFS(BKE!$F:$F,BKE!$C:$C,'nguyen vat lieu kho'!$A:$A,BKE!$B:$B,'nguyen vat lieu kho'!U$3)</f>
        <v>0</v>
      </c>
      <c r="V304" s="186">
        <f>SUMIFS(BKE!$F:$F,BKE!$C:$C,'nguyen vat lieu kho'!$A:$A,BKE!$B:$B,'nguyen vat lieu kho'!V$3)</f>
        <v>0</v>
      </c>
      <c r="W304" s="186">
        <f>SUMIFS(BKE!$F:$F,BKE!$C:$C,'nguyen vat lieu kho'!$A:$A,BKE!$B:$B,'nguyen vat lieu kho'!W$3)</f>
        <v>0</v>
      </c>
      <c r="X304" s="186">
        <f>SUMIFS(BKE!$F:$F,BKE!$C:$C,'nguyen vat lieu kho'!$A:$A,BKE!$B:$B,'nguyen vat lieu kho'!X$3)</f>
        <v>0</v>
      </c>
      <c r="Y304" s="186">
        <f>SUMIFS(BKE!$F:$F,BKE!$C:$C,'nguyen vat lieu kho'!$A:$A,BKE!$B:$B,'nguyen vat lieu kho'!Y$3)</f>
        <v>0</v>
      </c>
      <c r="Z304" s="186">
        <f>SUMIFS(BKE!$F:$F,BKE!$C:$C,'nguyen vat lieu kho'!$A:$A,BKE!$B:$B,'nguyen vat lieu kho'!Z$3)</f>
        <v>0</v>
      </c>
      <c r="AA304" s="186">
        <f>SUMIFS(BKE!$F:$F,BKE!$C:$C,'nguyen vat lieu kho'!$A:$A,BKE!$B:$B,'nguyen vat lieu kho'!AA$3)</f>
        <v>1</v>
      </c>
      <c r="AB304" s="186">
        <f>SUMIFS(BKE!$F:$F,BKE!$C:$C,'nguyen vat lieu kho'!$A:$A,BKE!$B:$B,'nguyen vat lieu kho'!AB$3)</f>
        <v>0</v>
      </c>
      <c r="AC304" s="186">
        <f>SUMIFS(BKE!$F:$F,BKE!$C:$C,'nguyen vat lieu kho'!$A:$A,BKE!$B:$B,'nguyen vat lieu kho'!AC$3)</f>
        <v>0</v>
      </c>
      <c r="AD304" s="186">
        <f>SUMIFS(BKE!$F:$F,BKE!$C:$C,'nguyen vat lieu kho'!$A:$A,BKE!$B:$B,'nguyen vat lieu kho'!AD$3)</f>
        <v>0</v>
      </c>
      <c r="AE304" s="186">
        <f>SUMIFS(BKE!$F:$F,BKE!$C:$C,'nguyen vat lieu kho'!$A:$A,BKE!$B:$B,'nguyen vat lieu kho'!AE$3)</f>
        <v>0</v>
      </c>
      <c r="AF304" s="186">
        <f>SUMIFS(BKE!$F:$F,BKE!$C:$C,'nguyen vat lieu kho'!$A:$A,BKE!$B:$B,'nguyen vat lieu kho'!AF$3)</f>
        <v>0</v>
      </c>
      <c r="AG304" s="186">
        <f>SUMIFS(BKE!$F:$F,BKE!$C:$C,'nguyen vat lieu kho'!$A:$A,BKE!$B:$B,'nguyen vat lieu kho'!AG$3)</f>
        <v>0</v>
      </c>
      <c r="AH304" s="186">
        <f>SUMIFS(BKE!$F:$F,BKE!$C:$C,'nguyen vat lieu kho'!$A:$A,BKE!$B:$B,'nguyen vat lieu kho'!AH$3)</f>
        <v>0</v>
      </c>
      <c r="AI304" s="186">
        <f>SUMIFS(BKE!$F:$F,BKE!$C:$C,'nguyen vat lieu kho'!$A:$A,BKE!$B:$B,'nguyen vat lieu kho'!AI$3)</f>
        <v>0</v>
      </c>
      <c r="AJ304" s="186">
        <f>SUMIFS(BKE!$F:$F,BKE!$C:$C,'nguyen vat lieu kho'!$A:$A,BKE!$B:$B,'nguyen vat lieu kho'!AJ$3)</f>
        <v>0</v>
      </c>
      <c r="AK304" s="186">
        <f>SUMIFS(BKE!$F:$F,BKE!$C:$C,'nguyen vat lieu kho'!$A:$A,BKE!$B:$B,'nguyen vat lieu kho'!AK$3)</f>
        <v>0</v>
      </c>
      <c r="AL304" s="186">
        <f>SUMIFS(BKE!$F:$F,BKE!$C:$C,'nguyen vat lieu kho'!$A:$A,BKE!$B:$B,'nguyen vat lieu kho'!AL$3)</f>
        <v>0</v>
      </c>
      <c r="AM304" s="186">
        <f>SUMIFS(BKE!$F:$F,BKE!$C:$C,'nguyen vat lieu kho'!$A:$A,BKE!$B:$B,'nguyen vat lieu kho'!AM$3)</f>
        <v>0</v>
      </c>
      <c r="AN304" s="186">
        <f>SUMIFS(BKE!$F:$F,BKE!$C:$C,'nguyen vat lieu kho'!$A:$A,BKE!$B:$B,'nguyen vat lieu kho'!AN$3)</f>
        <v>0</v>
      </c>
      <c r="AO304" s="186">
        <f>SUMIFS(BKE!$F:$F,BKE!$C:$C,'nguyen vat lieu kho'!$A:$A,BKE!$B:$B,'nguyen vat lieu kho'!AO$3)</f>
        <v>0</v>
      </c>
      <c r="AP304" s="186">
        <f>SUMIFS(BKE!$F:$F,BKE!$C:$C,'nguyen vat lieu kho'!$A:$A,BKE!$B:$B,'nguyen vat lieu kho'!AP$3)</f>
        <v>0</v>
      </c>
      <c r="AQ304" s="186">
        <f>SUMIFS(BKE!$F:$F,BKE!$C:$C,'nguyen vat lieu kho'!$A:$A,BKE!$B:$B,'nguyen vat lieu kho'!AQ$3)</f>
        <v>0</v>
      </c>
    </row>
    <row r="305" spans="1:43" s="120" customFormat="1" ht="25.5" customHeight="1">
      <c r="A305" s="9" t="s">
        <v>718</v>
      </c>
      <c r="B305" s="133" t="s">
        <v>719</v>
      </c>
      <c r="C305" s="9" t="s">
        <v>77</v>
      </c>
      <c r="D305" s="125">
        <f>VLOOKUP(A305,BKE!C580:H971,5,0)</f>
        <v>78804</v>
      </c>
      <c r="E305" s="130">
        <v>5</v>
      </c>
      <c r="F305" s="126">
        <f t="shared" si="48"/>
        <v>394020</v>
      </c>
      <c r="G305" s="127">
        <f>SUM(M305:AQ305)</f>
        <v>2</v>
      </c>
      <c r="H305" s="128">
        <f t="shared" si="52"/>
        <v>157608</v>
      </c>
      <c r="I305" s="129">
        <f t="shared" si="46"/>
        <v>3</v>
      </c>
      <c r="J305" s="129">
        <f t="shared" si="46"/>
        <v>236412</v>
      </c>
      <c r="K305" s="130">
        <v>4</v>
      </c>
      <c r="L305" s="124">
        <f t="shared" si="47"/>
        <v>315216</v>
      </c>
      <c r="M305" s="186">
        <f>SUMIFS(BKE!$F:$F,BKE!$C:$C,'nguyen vat lieu kho'!$A:$A,BKE!$B:$B,'nguyen vat lieu kho'!M$3)</f>
        <v>0</v>
      </c>
      <c r="N305" s="186">
        <f>SUMIFS(BKE!$F:$F,BKE!$C:$C,'nguyen vat lieu kho'!$A:$A,BKE!$B:$B,'nguyen vat lieu kho'!N$3)</f>
        <v>0</v>
      </c>
      <c r="O305" s="186">
        <f>SUMIFS(BKE!$F:$F,BKE!$C:$C,'nguyen vat lieu kho'!$A:$A,BKE!$B:$B,'nguyen vat lieu kho'!O$3)</f>
        <v>0</v>
      </c>
      <c r="P305" s="186">
        <f>SUMIFS(BKE!$F:$F,BKE!$C:$C,'nguyen vat lieu kho'!$A:$A,BKE!$B:$B,'nguyen vat lieu kho'!P$3)</f>
        <v>0</v>
      </c>
      <c r="Q305" s="186">
        <f>SUMIFS(BKE!$F:$F,BKE!$C:$C,'nguyen vat lieu kho'!$A:$A,BKE!$B:$B,'nguyen vat lieu kho'!Q$3)</f>
        <v>0</v>
      </c>
      <c r="R305" s="186">
        <f>SUMIFS(BKE!$F:$F,BKE!$C:$C,'nguyen vat lieu kho'!$A:$A,BKE!$B:$B,'nguyen vat lieu kho'!R$3)</f>
        <v>0</v>
      </c>
      <c r="S305" s="186">
        <f>SUMIFS(BKE!$F:$F,BKE!$C:$C,'nguyen vat lieu kho'!$A:$A,BKE!$B:$B,'nguyen vat lieu kho'!S$3)</f>
        <v>0</v>
      </c>
      <c r="T305" s="186">
        <f>SUMIFS(BKE!$F:$F,BKE!$C:$C,'nguyen vat lieu kho'!$A:$A,BKE!$B:$B,'nguyen vat lieu kho'!T$3)</f>
        <v>0</v>
      </c>
      <c r="U305" s="186">
        <f>SUMIFS(BKE!$F:$F,BKE!$C:$C,'nguyen vat lieu kho'!$A:$A,BKE!$B:$B,'nguyen vat lieu kho'!U$3)</f>
        <v>0</v>
      </c>
      <c r="V305" s="186">
        <f>SUMIFS(BKE!$F:$F,BKE!$C:$C,'nguyen vat lieu kho'!$A:$A,BKE!$B:$B,'nguyen vat lieu kho'!V$3)</f>
        <v>0</v>
      </c>
      <c r="W305" s="186">
        <f>SUMIFS(BKE!$F:$F,BKE!$C:$C,'nguyen vat lieu kho'!$A:$A,BKE!$B:$B,'nguyen vat lieu kho'!W$3)</f>
        <v>0</v>
      </c>
      <c r="X305" s="186">
        <f>SUMIFS(BKE!$F:$F,BKE!$C:$C,'nguyen vat lieu kho'!$A:$A,BKE!$B:$B,'nguyen vat lieu kho'!X$3)</f>
        <v>0</v>
      </c>
      <c r="Y305" s="186">
        <f>SUMIFS(BKE!$F:$F,BKE!$C:$C,'nguyen vat lieu kho'!$A:$A,BKE!$B:$B,'nguyen vat lieu kho'!Y$3)</f>
        <v>0</v>
      </c>
      <c r="Z305" s="186">
        <f>SUMIFS(BKE!$F:$F,BKE!$C:$C,'nguyen vat lieu kho'!$A:$A,BKE!$B:$B,'nguyen vat lieu kho'!Z$3)</f>
        <v>0</v>
      </c>
      <c r="AA305" s="186">
        <f>SUMIFS(BKE!$F:$F,BKE!$C:$C,'nguyen vat lieu kho'!$A:$A,BKE!$B:$B,'nguyen vat lieu kho'!AA$3)</f>
        <v>0</v>
      </c>
      <c r="AB305" s="186">
        <f>SUMIFS(BKE!$F:$F,BKE!$C:$C,'nguyen vat lieu kho'!$A:$A,BKE!$B:$B,'nguyen vat lieu kho'!AB$3)</f>
        <v>0</v>
      </c>
      <c r="AC305" s="186">
        <f>SUMIFS(BKE!$F:$F,BKE!$C:$C,'nguyen vat lieu kho'!$A:$A,BKE!$B:$B,'nguyen vat lieu kho'!AC$3)</f>
        <v>0</v>
      </c>
      <c r="AD305" s="186">
        <f>SUMIFS(BKE!$F:$F,BKE!$C:$C,'nguyen vat lieu kho'!$A:$A,BKE!$B:$B,'nguyen vat lieu kho'!AD$3)</f>
        <v>0</v>
      </c>
      <c r="AE305" s="186">
        <f>SUMIFS(BKE!$F:$F,BKE!$C:$C,'nguyen vat lieu kho'!$A:$A,BKE!$B:$B,'nguyen vat lieu kho'!AE$3)</f>
        <v>0</v>
      </c>
      <c r="AF305" s="186">
        <f>SUMIFS(BKE!$F:$F,BKE!$C:$C,'nguyen vat lieu kho'!$A:$A,BKE!$B:$B,'nguyen vat lieu kho'!AF$3)</f>
        <v>0</v>
      </c>
      <c r="AG305" s="186">
        <f>SUMIFS(BKE!$F:$F,BKE!$C:$C,'nguyen vat lieu kho'!$A:$A,BKE!$B:$B,'nguyen vat lieu kho'!AG$3)</f>
        <v>0</v>
      </c>
      <c r="AH305" s="186">
        <f>SUMIFS(BKE!$F:$F,BKE!$C:$C,'nguyen vat lieu kho'!$A:$A,BKE!$B:$B,'nguyen vat lieu kho'!AH$3)</f>
        <v>0</v>
      </c>
      <c r="AI305" s="186">
        <f>SUMIFS(BKE!$F:$F,BKE!$C:$C,'nguyen vat lieu kho'!$A:$A,BKE!$B:$B,'nguyen vat lieu kho'!AI$3)</f>
        <v>0</v>
      </c>
      <c r="AJ305" s="186">
        <f>SUMIFS(BKE!$F:$F,BKE!$C:$C,'nguyen vat lieu kho'!$A:$A,BKE!$B:$B,'nguyen vat lieu kho'!AJ$3)</f>
        <v>0</v>
      </c>
      <c r="AK305" s="186">
        <f>SUMIFS(BKE!$F:$F,BKE!$C:$C,'nguyen vat lieu kho'!$A:$A,BKE!$B:$B,'nguyen vat lieu kho'!AK$3)</f>
        <v>0</v>
      </c>
      <c r="AL305" s="186">
        <f>SUMIFS(BKE!$F:$F,BKE!$C:$C,'nguyen vat lieu kho'!$A:$A,BKE!$B:$B,'nguyen vat lieu kho'!AL$3)</f>
        <v>0</v>
      </c>
      <c r="AM305" s="186">
        <f>SUMIFS(BKE!$F:$F,BKE!$C:$C,'nguyen vat lieu kho'!$A:$A,BKE!$B:$B,'nguyen vat lieu kho'!AM$3)</f>
        <v>0</v>
      </c>
      <c r="AN305" s="186">
        <f>SUMIFS(BKE!$F:$F,BKE!$C:$C,'nguyen vat lieu kho'!$A:$A,BKE!$B:$B,'nguyen vat lieu kho'!AN$3)</f>
        <v>0</v>
      </c>
      <c r="AO305" s="186">
        <f>SUMIFS(BKE!$F:$F,BKE!$C:$C,'nguyen vat lieu kho'!$A:$A,BKE!$B:$B,'nguyen vat lieu kho'!AO$3)</f>
        <v>2</v>
      </c>
      <c r="AP305" s="186">
        <f>SUMIFS(BKE!$F:$F,BKE!$C:$C,'nguyen vat lieu kho'!$A:$A,BKE!$B:$B,'nguyen vat lieu kho'!AP$3)</f>
        <v>0</v>
      </c>
      <c r="AQ305" s="186">
        <f>SUMIFS(BKE!$F:$F,BKE!$C:$C,'nguyen vat lieu kho'!$A:$A,BKE!$B:$B,'nguyen vat lieu kho'!AQ$3)</f>
        <v>0</v>
      </c>
    </row>
    <row r="306" spans="1:43" s="120" customFormat="1" ht="25.5" customHeight="1">
      <c r="A306" s="9" t="s">
        <v>682</v>
      </c>
      <c r="B306" s="133" t="s">
        <v>681</v>
      </c>
      <c r="C306" s="9" t="s">
        <v>194</v>
      </c>
      <c r="D306" s="125">
        <f>VLOOKUP(A306,BKE!C581:H972,5,0)</f>
        <v>68198</v>
      </c>
      <c r="E306" s="130">
        <v>1</v>
      </c>
      <c r="F306" s="126">
        <f t="shared" si="48"/>
        <v>68198</v>
      </c>
      <c r="G306" s="127">
        <f t="shared" si="51"/>
        <v>3</v>
      </c>
      <c r="H306" s="128">
        <f t="shared" si="52"/>
        <v>204594</v>
      </c>
      <c r="I306" s="129">
        <f t="shared" si="46"/>
        <v>4</v>
      </c>
      <c r="J306" s="129">
        <f t="shared" si="46"/>
        <v>272792</v>
      </c>
      <c r="K306" s="130">
        <v>0</v>
      </c>
      <c r="L306" s="124">
        <f t="shared" si="47"/>
        <v>0</v>
      </c>
      <c r="M306" s="186">
        <f>SUMIFS(BKE!$F:$F,BKE!$C:$C,'nguyen vat lieu kho'!$A:$A,BKE!$B:$B,'nguyen vat lieu kho'!M$3)</f>
        <v>0</v>
      </c>
      <c r="N306" s="186">
        <f>SUMIFS(BKE!$F:$F,BKE!$C:$C,'nguyen vat lieu kho'!$A:$A,BKE!$B:$B,'nguyen vat lieu kho'!N$3)</f>
        <v>0</v>
      </c>
      <c r="O306" s="186">
        <f>SUMIFS(BKE!$F:$F,BKE!$C:$C,'nguyen vat lieu kho'!$A:$A,BKE!$B:$B,'nguyen vat lieu kho'!O$3)</f>
        <v>0</v>
      </c>
      <c r="P306" s="186">
        <f>SUMIFS(BKE!$F:$F,BKE!$C:$C,'nguyen vat lieu kho'!$A:$A,BKE!$B:$B,'nguyen vat lieu kho'!P$3)</f>
        <v>0</v>
      </c>
      <c r="Q306" s="186">
        <f>SUMIFS(BKE!$F:$F,BKE!$C:$C,'nguyen vat lieu kho'!$A:$A,BKE!$B:$B,'nguyen vat lieu kho'!Q$3)</f>
        <v>0</v>
      </c>
      <c r="R306" s="186">
        <f>SUMIFS(BKE!$F:$F,BKE!$C:$C,'nguyen vat lieu kho'!$A:$A,BKE!$B:$B,'nguyen vat lieu kho'!R$3)</f>
        <v>0</v>
      </c>
      <c r="S306" s="186">
        <f>SUMIFS(BKE!$F:$F,BKE!$C:$C,'nguyen vat lieu kho'!$A:$A,BKE!$B:$B,'nguyen vat lieu kho'!S$3)</f>
        <v>0</v>
      </c>
      <c r="T306" s="186">
        <f>SUMIFS(BKE!$F:$F,BKE!$C:$C,'nguyen vat lieu kho'!$A:$A,BKE!$B:$B,'nguyen vat lieu kho'!T$3)</f>
        <v>1</v>
      </c>
      <c r="U306" s="186">
        <f>SUMIFS(BKE!$F:$F,BKE!$C:$C,'nguyen vat lieu kho'!$A:$A,BKE!$B:$B,'nguyen vat lieu kho'!U$3)</f>
        <v>0</v>
      </c>
      <c r="V306" s="186">
        <f>SUMIFS(BKE!$F:$F,BKE!$C:$C,'nguyen vat lieu kho'!$A:$A,BKE!$B:$B,'nguyen vat lieu kho'!V$3)</f>
        <v>0</v>
      </c>
      <c r="W306" s="186">
        <f>SUMIFS(BKE!$F:$F,BKE!$C:$C,'nguyen vat lieu kho'!$A:$A,BKE!$B:$B,'nguyen vat lieu kho'!W$3)</f>
        <v>0</v>
      </c>
      <c r="X306" s="186">
        <f>SUMIFS(BKE!$F:$F,BKE!$C:$C,'nguyen vat lieu kho'!$A:$A,BKE!$B:$B,'nguyen vat lieu kho'!X$3)</f>
        <v>0</v>
      </c>
      <c r="Y306" s="186">
        <f>SUMIFS(BKE!$F:$F,BKE!$C:$C,'nguyen vat lieu kho'!$A:$A,BKE!$B:$B,'nguyen vat lieu kho'!Y$3)</f>
        <v>0</v>
      </c>
      <c r="Z306" s="186">
        <f>SUMIFS(BKE!$F:$F,BKE!$C:$C,'nguyen vat lieu kho'!$A:$A,BKE!$B:$B,'nguyen vat lieu kho'!Z$3)</f>
        <v>0</v>
      </c>
      <c r="AA306" s="186">
        <f>SUMIFS(BKE!$F:$F,BKE!$C:$C,'nguyen vat lieu kho'!$A:$A,BKE!$B:$B,'nguyen vat lieu kho'!AA$3)</f>
        <v>1</v>
      </c>
      <c r="AB306" s="186">
        <f>SUMIFS(BKE!$F:$F,BKE!$C:$C,'nguyen vat lieu kho'!$A:$A,BKE!$B:$B,'nguyen vat lieu kho'!AB$3)</f>
        <v>0</v>
      </c>
      <c r="AC306" s="186">
        <f>SUMIFS(BKE!$F:$F,BKE!$C:$C,'nguyen vat lieu kho'!$A:$A,BKE!$B:$B,'nguyen vat lieu kho'!AC$3)</f>
        <v>0</v>
      </c>
      <c r="AD306" s="186">
        <f>SUMIFS(BKE!$F:$F,BKE!$C:$C,'nguyen vat lieu kho'!$A:$A,BKE!$B:$B,'nguyen vat lieu kho'!AD$3)</f>
        <v>0</v>
      </c>
      <c r="AE306" s="186">
        <f>SUMIFS(BKE!$F:$F,BKE!$C:$C,'nguyen vat lieu kho'!$A:$A,BKE!$B:$B,'nguyen vat lieu kho'!AE$3)</f>
        <v>0</v>
      </c>
      <c r="AF306" s="186">
        <f>SUMIFS(BKE!$F:$F,BKE!$C:$C,'nguyen vat lieu kho'!$A:$A,BKE!$B:$B,'nguyen vat lieu kho'!AF$3)</f>
        <v>0</v>
      </c>
      <c r="AG306" s="186">
        <f>SUMIFS(BKE!$F:$F,BKE!$C:$C,'nguyen vat lieu kho'!$A:$A,BKE!$B:$B,'nguyen vat lieu kho'!AG$3)</f>
        <v>0</v>
      </c>
      <c r="AH306" s="186">
        <f>SUMIFS(BKE!$F:$F,BKE!$C:$C,'nguyen vat lieu kho'!$A:$A,BKE!$B:$B,'nguyen vat lieu kho'!AH$3)</f>
        <v>0</v>
      </c>
      <c r="AI306" s="186">
        <f>SUMIFS(BKE!$F:$F,BKE!$C:$C,'nguyen vat lieu kho'!$A:$A,BKE!$B:$B,'nguyen vat lieu kho'!AI$3)</f>
        <v>0</v>
      </c>
      <c r="AJ306" s="186">
        <f>SUMIFS(BKE!$F:$F,BKE!$C:$C,'nguyen vat lieu kho'!$A:$A,BKE!$B:$B,'nguyen vat lieu kho'!AJ$3)</f>
        <v>0</v>
      </c>
      <c r="AK306" s="186">
        <f>SUMIFS(BKE!$F:$F,BKE!$C:$C,'nguyen vat lieu kho'!$A:$A,BKE!$B:$B,'nguyen vat lieu kho'!AK$3)</f>
        <v>0</v>
      </c>
      <c r="AL306" s="186">
        <f>SUMIFS(BKE!$F:$F,BKE!$C:$C,'nguyen vat lieu kho'!$A:$A,BKE!$B:$B,'nguyen vat lieu kho'!AL$3)</f>
        <v>0</v>
      </c>
      <c r="AM306" s="186">
        <f>SUMIFS(BKE!$F:$F,BKE!$C:$C,'nguyen vat lieu kho'!$A:$A,BKE!$B:$B,'nguyen vat lieu kho'!AM$3)</f>
        <v>0</v>
      </c>
      <c r="AN306" s="186">
        <f>SUMIFS(BKE!$F:$F,BKE!$C:$C,'nguyen vat lieu kho'!$A:$A,BKE!$B:$B,'nguyen vat lieu kho'!AN$3)</f>
        <v>0</v>
      </c>
      <c r="AO306" s="186">
        <f>SUMIFS(BKE!$F:$F,BKE!$C:$C,'nguyen vat lieu kho'!$A:$A,BKE!$B:$B,'nguyen vat lieu kho'!AO$3)</f>
        <v>1</v>
      </c>
      <c r="AP306" s="186">
        <f>SUMIFS(BKE!$F:$F,BKE!$C:$C,'nguyen vat lieu kho'!$A:$A,BKE!$B:$B,'nguyen vat lieu kho'!AP$3)</f>
        <v>0</v>
      </c>
      <c r="AQ306" s="186">
        <f>SUMIFS(BKE!$F:$F,BKE!$C:$C,'nguyen vat lieu kho'!$A:$A,BKE!$B:$B,'nguyen vat lieu kho'!AQ$3)</f>
        <v>0</v>
      </c>
    </row>
    <row r="307" spans="1:43" s="120" customFormat="1" ht="25.5" customHeight="1">
      <c r="A307" s="9" t="s">
        <v>720</v>
      </c>
      <c r="B307" s="133" t="s">
        <v>721</v>
      </c>
      <c r="C307" s="9" t="s">
        <v>101</v>
      </c>
      <c r="D307" s="125">
        <f>VLOOKUP(A307,BKE!C582:H973,5,0)</f>
        <v>54544.666666666664</v>
      </c>
      <c r="E307" s="130">
        <v>3</v>
      </c>
      <c r="F307" s="126">
        <f t="shared" si="48"/>
        <v>163634</v>
      </c>
      <c r="G307" s="127">
        <f>SUM(M307:AQ307)</f>
        <v>6</v>
      </c>
      <c r="H307" s="128">
        <f t="shared" si="52"/>
        <v>327268</v>
      </c>
      <c r="I307" s="129">
        <f t="shared" si="46"/>
        <v>6</v>
      </c>
      <c r="J307" s="129">
        <f t="shared" si="46"/>
        <v>327268</v>
      </c>
      <c r="K307" s="130">
        <v>3</v>
      </c>
      <c r="L307" s="124">
        <f t="shared" si="47"/>
        <v>163634</v>
      </c>
      <c r="M307" s="186">
        <f>SUMIFS(BKE!$F:$F,BKE!$C:$C,'nguyen vat lieu kho'!$A:$A,BKE!$B:$B,'nguyen vat lieu kho'!M$3)</f>
        <v>0</v>
      </c>
      <c r="N307" s="186">
        <f>SUMIFS(BKE!$F:$F,BKE!$C:$C,'nguyen vat lieu kho'!$A:$A,BKE!$B:$B,'nguyen vat lieu kho'!N$3)</f>
        <v>0</v>
      </c>
      <c r="O307" s="186">
        <f>SUMIFS(BKE!$F:$F,BKE!$C:$C,'nguyen vat lieu kho'!$A:$A,BKE!$B:$B,'nguyen vat lieu kho'!O$3)</f>
        <v>0</v>
      </c>
      <c r="P307" s="186">
        <f>SUMIFS(BKE!$F:$F,BKE!$C:$C,'nguyen vat lieu kho'!$A:$A,BKE!$B:$B,'nguyen vat lieu kho'!P$3)</f>
        <v>0</v>
      </c>
      <c r="Q307" s="186">
        <f>SUMIFS(BKE!$F:$F,BKE!$C:$C,'nguyen vat lieu kho'!$A:$A,BKE!$B:$B,'nguyen vat lieu kho'!Q$3)</f>
        <v>0</v>
      </c>
      <c r="R307" s="186">
        <f>SUMIFS(BKE!$F:$F,BKE!$C:$C,'nguyen vat lieu kho'!$A:$A,BKE!$B:$B,'nguyen vat lieu kho'!R$3)</f>
        <v>0</v>
      </c>
      <c r="S307" s="186">
        <f>SUMIFS(BKE!$F:$F,BKE!$C:$C,'nguyen vat lieu kho'!$A:$A,BKE!$B:$B,'nguyen vat lieu kho'!S$3)</f>
        <v>0</v>
      </c>
      <c r="T307" s="186">
        <f>SUMIFS(BKE!$F:$F,BKE!$C:$C,'nguyen vat lieu kho'!$A:$A,BKE!$B:$B,'nguyen vat lieu kho'!T$3)</f>
        <v>4</v>
      </c>
      <c r="U307" s="186">
        <f>SUMIFS(BKE!$F:$F,BKE!$C:$C,'nguyen vat lieu kho'!$A:$A,BKE!$B:$B,'nguyen vat lieu kho'!U$3)</f>
        <v>0</v>
      </c>
      <c r="V307" s="186">
        <f>SUMIFS(BKE!$F:$F,BKE!$C:$C,'nguyen vat lieu kho'!$A:$A,BKE!$B:$B,'nguyen vat lieu kho'!V$3)</f>
        <v>0</v>
      </c>
      <c r="W307" s="186">
        <f>SUMIFS(BKE!$F:$F,BKE!$C:$C,'nguyen vat lieu kho'!$A:$A,BKE!$B:$B,'nguyen vat lieu kho'!W$3)</f>
        <v>0</v>
      </c>
      <c r="X307" s="186">
        <f>SUMIFS(BKE!$F:$F,BKE!$C:$C,'nguyen vat lieu kho'!$A:$A,BKE!$B:$B,'nguyen vat lieu kho'!X$3)</f>
        <v>0</v>
      </c>
      <c r="Y307" s="186">
        <f>SUMIFS(BKE!$F:$F,BKE!$C:$C,'nguyen vat lieu kho'!$A:$A,BKE!$B:$B,'nguyen vat lieu kho'!Y$3)</f>
        <v>0</v>
      </c>
      <c r="Z307" s="186">
        <f>SUMIFS(BKE!$F:$F,BKE!$C:$C,'nguyen vat lieu kho'!$A:$A,BKE!$B:$B,'nguyen vat lieu kho'!Z$3)</f>
        <v>0</v>
      </c>
      <c r="AA307" s="186">
        <f>SUMIFS(BKE!$F:$F,BKE!$C:$C,'nguyen vat lieu kho'!$A:$A,BKE!$B:$B,'nguyen vat lieu kho'!AA$3)</f>
        <v>2</v>
      </c>
      <c r="AB307" s="186">
        <f>SUMIFS(BKE!$F:$F,BKE!$C:$C,'nguyen vat lieu kho'!$A:$A,BKE!$B:$B,'nguyen vat lieu kho'!AB$3)</f>
        <v>0</v>
      </c>
      <c r="AC307" s="186">
        <f>SUMIFS(BKE!$F:$F,BKE!$C:$C,'nguyen vat lieu kho'!$A:$A,BKE!$B:$B,'nguyen vat lieu kho'!AC$3)</f>
        <v>0</v>
      </c>
      <c r="AD307" s="186">
        <f>SUMIFS(BKE!$F:$F,BKE!$C:$C,'nguyen vat lieu kho'!$A:$A,BKE!$B:$B,'nguyen vat lieu kho'!AD$3)</f>
        <v>0</v>
      </c>
      <c r="AE307" s="186">
        <f>SUMIFS(BKE!$F:$F,BKE!$C:$C,'nguyen vat lieu kho'!$A:$A,BKE!$B:$B,'nguyen vat lieu kho'!AE$3)</f>
        <v>0</v>
      </c>
      <c r="AF307" s="186">
        <f>SUMIFS(BKE!$F:$F,BKE!$C:$C,'nguyen vat lieu kho'!$A:$A,BKE!$B:$B,'nguyen vat lieu kho'!AF$3)</f>
        <v>0</v>
      </c>
      <c r="AG307" s="186">
        <f>SUMIFS(BKE!$F:$F,BKE!$C:$C,'nguyen vat lieu kho'!$A:$A,BKE!$B:$B,'nguyen vat lieu kho'!AG$3)</f>
        <v>0</v>
      </c>
      <c r="AH307" s="186">
        <f>SUMIFS(BKE!$F:$F,BKE!$C:$C,'nguyen vat lieu kho'!$A:$A,BKE!$B:$B,'nguyen vat lieu kho'!AH$3)</f>
        <v>0</v>
      </c>
      <c r="AI307" s="186">
        <f>SUMIFS(BKE!$F:$F,BKE!$C:$C,'nguyen vat lieu kho'!$A:$A,BKE!$B:$B,'nguyen vat lieu kho'!AI$3)</f>
        <v>0</v>
      </c>
      <c r="AJ307" s="186">
        <f>SUMIFS(BKE!$F:$F,BKE!$C:$C,'nguyen vat lieu kho'!$A:$A,BKE!$B:$B,'nguyen vat lieu kho'!AJ$3)</f>
        <v>0</v>
      </c>
      <c r="AK307" s="186">
        <f>SUMIFS(BKE!$F:$F,BKE!$C:$C,'nguyen vat lieu kho'!$A:$A,BKE!$B:$B,'nguyen vat lieu kho'!AK$3)</f>
        <v>0</v>
      </c>
      <c r="AL307" s="186">
        <f>SUMIFS(BKE!$F:$F,BKE!$C:$C,'nguyen vat lieu kho'!$A:$A,BKE!$B:$B,'nguyen vat lieu kho'!AL$3)</f>
        <v>0</v>
      </c>
      <c r="AM307" s="186">
        <f>SUMIFS(BKE!$F:$F,BKE!$C:$C,'nguyen vat lieu kho'!$A:$A,BKE!$B:$B,'nguyen vat lieu kho'!AM$3)</f>
        <v>0</v>
      </c>
      <c r="AN307" s="186">
        <f>SUMIFS(BKE!$F:$F,BKE!$C:$C,'nguyen vat lieu kho'!$A:$A,BKE!$B:$B,'nguyen vat lieu kho'!AN$3)</f>
        <v>0</v>
      </c>
      <c r="AO307" s="186">
        <f>SUMIFS(BKE!$F:$F,BKE!$C:$C,'nguyen vat lieu kho'!$A:$A,BKE!$B:$B,'nguyen vat lieu kho'!AO$3)</f>
        <v>0</v>
      </c>
      <c r="AP307" s="186">
        <f>SUMIFS(BKE!$F:$F,BKE!$C:$C,'nguyen vat lieu kho'!$A:$A,BKE!$B:$B,'nguyen vat lieu kho'!AP$3)</f>
        <v>0</v>
      </c>
      <c r="AQ307" s="186">
        <f>SUMIFS(BKE!$F:$F,BKE!$C:$C,'nguyen vat lieu kho'!$A:$A,BKE!$B:$B,'nguyen vat lieu kho'!AQ$3)</f>
        <v>0</v>
      </c>
    </row>
    <row r="308" spans="1:43" s="120" customFormat="1" ht="25.5" customHeight="1">
      <c r="A308" s="9" t="s">
        <v>683</v>
      </c>
      <c r="B308" s="133" t="s">
        <v>658</v>
      </c>
      <c r="C308" s="9" t="s">
        <v>4</v>
      </c>
      <c r="D308" s="125">
        <f>VLOOKUP(A308,BKE!C583:H974,5,0)</f>
        <v>200000</v>
      </c>
      <c r="E308" s="130">
        <v>1</v>
      </c>
      <c r="F308" s="126">
        <f t="shared" si="48"/>
        <v>200000</v>
      </c>
      <c r="G308" s="127">
        <f t="shared" si="51"/>
        <v>6</v>
      </c>
      <c r="H308" s="128">
        <f t="shared" si="52"/>
        <v>1200000</v>
      </c>
      <c r="I308" s="129">
        <f t="shared" si="46"/>
        <v>5.5</v>
      </c>
      <c r="J308" s="129">
        <f t="shared" si="46"/>
        <v>1100000</v>
      </c>
      <c r="K308" s="130">
        <v>1.5</v>
      </c>
      <c r="L308" s="124">
        <f t="shared" si="47"/>
        <v>300000</v>
      </c>
      <c r="M308" s="186">
        <f>SUMIFS(BKE!$F:$F,BKE!$C:$C,'nguyen vat lieu kho'!$A:$A,BKE!$B:$B,'nguyen vat lieu kho'!M$3)</f>
        <v>2</v>
      </c>
      <c r="N308" s="186">
        <f>SUMIFS(BKE!$F:$F,BKE!$C:$C,'nguyen vat lieu kho'!$A:$A,BKE!$B:$B,'nguyen vat lieu kho'!N$3)</f>
        <v>0</v>
      </c>
      <c r="O308" s="186">
        <f>SUMIFS(BKE!$F:$F,BKE!$C:$C,'nguyen vat lieu kho'!$A:$A,BKE!$B:$B,'nguyen vat lieu kho'!O$3)</f>
        <v>0</v>
      </c>
      <c r="P308" s="186">
        <f>SUMIFS(BKE!$F:$F,BKE!$C:$C,'nguyen vat lieu kho'!$A:$A,BKE!$B:$B,'nguyen vat lieu kho'!P$3)</f>
        <v>0</v>
      </c>
      <c r="Q308" s="186">
        <f>SUMIFS(BKE!$F:$F,BKE!$C:$C,'nguyen vat lieu kho'!$A:$A,BKE!$B:$B,'nguyen vat lieu kho'!Q$3)</f>
        <v>0</v>
      </c>
      <c r="R308" s="186">
        <f>SUMIFS(BKE!$F:$F,BKE!$C:$C,'nguyen vat lieu kho'!$A:$A,BKE!$B:$B,'nguyen vat lieu kho'!R$3)</f>
        <v>0</v>
      </c>
      <c r="S308" s="186">
        <f>SUMIFS(BKE!$F:$F,BKE!$C:$C,'nguyen vat lieu kho'!$A:$A,BKE!$B:$B,'nguyen vat lieu kho'!S$3)</f>
        <v>0</v>
      </c>
      <c r="T308" s="186">
        <f>SUMIFS(BKE!$F:$F,BKE!$C:$C,'nguyen vat lieu kho'!$A:$A,BKE!$B:$B,'nguyen vat lieu kho'!T$3)</f>
        <v>0</v>
      </c>
      <c r="U308" s="186">
        <f>SUMIFS(BKE!$F:$F,BKE!$C:$C,'nguyen vat lieu kho'!$A:$A,BKE!$B:$B,'nguyen vat lieu kho'!U$3)</f>
        <v>0</v>
      </c>
      <c r="V308" s="186">
        <f>SUMIFS(BKE!$F:$F,BKE!$C:$C,'nguyen vat lieu kho'!$A:$A,BKE!$B:$B,'nguyen vat lieu kho'!V$3)</f>
        <v>0</v>
      </c>
      <c r="W308" s="186">
        <f>SUMIFS(BKE!$F:$F,BKE!$C:$C,'nguyen vat lieu kho'!$A:$A,BKE!$B:$B,'nguyen vat lieu kho'!W$3)</f>
        <v>0</v>
      </c>
      <c r="X308" s="186">
        <f>SUMIFS(BKE!$F:$F,BKE!$C:$C,'nguyen vat lieu kho'!$A:$A,BKE!$B:$B,'nguyen vat lieu kho'!X$3)</f>
        <v>0</v>
      </c>
      <c r="Y308" s="186">
        <f>SUMIFS(BKE!$F:$F,BKE!$C:$C,'nguyen vat lieu kho'!$A:$A,BKE!$B:$B,'nguyen vat lieu kho'!Y$3)</f>
        <v>0</v>
      </c>
      <c r="Z308" s="186">
        <f>SUMIFS(BKE!$F:$F,BKE!$C:$C,'nguyen vat lieu kho'!$A:$A,BKE!$B:$B,'nguyen vat lieu kho'!Z$3)</f>
        <v>0</v>
      </c>
      <c r="AA308" s="186">
        <f>SUMIFS(BKE!$F:$F,BKE!$C:$C,'nguyen vat lieu kho'!$A:$A,BKE!$B:$B,'nguyen vat lieu kho'!AA$3)</f>
        <v>1</v>
      </c>
      <c r="AB308" s="186">
        <f>SUMIFS(BKE!$F:$F,BKE!$C:$C,'nguyen vat lieu kho'!$A:$A,BKE!$B:$B,'nguyen vat lieu kho'!AB$3)</f>
        <v>0</v>
      </c>
      <c r="AC308" s="186">
        <f>SUMIFS(BKE!$F:$F,BKE!$C:$C,'nguyen vat lieu kho'!$A:$A,BKE!$B:$B,'nguyen vat lieu kho'!AC$3)</f>
        <v>0</v>
      </c>
      <c r="AD308" s="186">
        <f>SUMIFS(BKE!$F:$F,BKE!$C:$C,'nguyen vat lieu kho'!$A:$A,BKE!$B:$B,'nguyen vat lieu kho'!AD$3)</f>
        <v>0</v>
      </c>
      <c r="AE308" s="186">
        <f>SUMIFS(BKE!$F:$F,BKE!$C:$C,'nguyen vat lieu kho'!$A:$A,BKE!$B:$B,'nguyen vat lieu kho'!AE$3)</f>
        <v>0</v>
      </c>
      <c r="AF308" s="186">
        <f>SUMIFS(BKE!$F:$F,BKE!$C:$C,'nguyen vat lieu kho'!$A:$A,BKE!$B:$B,'nguyen vat lieu kho'!AF$3)</f>
        <v>0</v>
      </c>
      <c r="AG308" s="186">
        <f>SUMIFS(BKE!$F:$F,BKE!$C:$C,'nguyen vat lieu kho'!$A:$A,BKE!$B:$B,'nguyen vat lieu kho'!AG$3)</f>
        <v>0</v>
      </c>
      <c r="AH308" s="186">
        <f>SUMIFS(BKE!$F:$F,BKE!$C:$C,'nguyen vat lieu kho'!$A:$A,BKE!$B:$B,'nguyen vat lieu kho'!AH$3)</f>
        <v>0</v>
      </c>
      <c r="AI308" s="186">
        <f>SUMIFS(BKE!$F:$F,BKE!$C:$C,'nguyen vat lieu kho'!$A:$A,BKE!$B:$B,'nguyen vat lieu kho'!AI$3)</f>
        <v>0</v>
      </c>
      <c r="AJ308" s="186">
        <f>SUMIFS(BKE!$F:$F,BKE!$C:$C,'nguyen vat lieu kho'!$A:$A,BKE!$B:$B,'nguyen vat lieu kho'!AJ$3)</f>
        <v>0</v>
      </c>
      <c r="AK308" s="186">
        <f>SUMIFS(BKE!$F:$F,BKE!$C:$C,'nguyen vat lieu kho'!$A:$A,BKE!$B:$B,'nguyen vat lieu kho'!AK$3)</f>
        <v>0</v>
      </c>
      <c r="AL308" s="186">
        <f>SUMIFS(BKE!$F:$F,BKE!$C:$C,'nguyen vat lieu kho'!$A:$A,BKE!$B:$B,'nguyen vat lieu kho'!AL$3)</f>
        <v>0</v>
      </c>
      <c r="AM308" s="186">
        <f>SUMIFS(BKE!$F:$F,BKE!$C:$C,'nguyen vat lieu kho'!$A:$A,BKE!$B:$B,'nguyen vat lieu kho'!AM$3)</f>
        <v>0</v>
      </c>
      <c r="AN308" s="186">
        <f>SUMIFS(BKE!$F:$F,BKE!$C:$C,'nguyen vat lieu kho'!$A:$A,BKE!$B:$B,'nguyen vat lieu kho'!AN$3)</f>
        <v>0</v>
      </c>
      <c r="AO308" s="186">
        <f>SUMIFS(BKE!$F:$F,BKE!$C:$C,'nguyen vat lieu kho'!$A:$A,BKE!$B:$B,'nguyen vat lieu kho'!AO$3)</f>
        <v>3</v>
      </c>
      <c r="AP308" s="186">
        <f>SUMIFS(BKE!$F:$F,BKE!$C:$C,'nguyen vat lieu kho'!$A:$A,BKE!$B:$B,'nguyen vat lieu kho'!AP$3)</f>
        <v>0</v>
      </c>
      <c r="AQ308" s="186">
        <f>SUMIFS(BKE!$F:$F,BKE!$C:$C,'nguyen vat lieu kho'!$A:$A,BKE!$B:$B,'nguyen vat lieu kho'!AQ$3)</f>
        <v>0</v>
      </c>
    </row>
    <row r="309" spans="1:43" s="120" customFormat="1" ht="25.5" customHeight="1">
      <c r="A309" s="9" t="s">
        <v>664</v>
      </c>
      <c r="B309" s="133" t="s">
        <v>645</v>
      </c>
      <c r="C309" s="9" t="s">
        <v>4</v>
      </c>
      <c r="D309" s="125">
        <f>VLOOKUP(A309,BKE!C584:H975,5,0)</f>
        <v>184998</v>
      </c>
      <c r="E309" s="130">
        <v>0</v>
      </c>
      <c r="F309" s="126">
        <f t="shared" si="48"/>
        <v>0</v>
      </c>
      <c r="G309" s="127">
        <f t="shared" si="51"/>
        <v>3</v>
      </c>
      <c r="H309" s="128">
        <f t="shared" si="52"/>
        <v>554994</v>
      </c>
      <c r="I309" s="129">
        <f t="shared" si="46"/>
        <v>3</v>
      </c>
      <c r="J309" s="129">
        <f t="shared" si="46"/>
        <v>554994</v>
      </c>
      <c r="K309" s="130">
        <v>0</v>
      </c>
      <c r="L309" s="124">
        <f t="shared" si="47"/>
        <v>0</v>
      </c>
      <c r="M309" s="186">
        <f>SUMIFS(BKE!$F:$F,BKE!$C:$C,'nguyen vat lieu kho'!$A:$A,BKE!$B:$B,'nguyen vat lieu kho'!M$3)</f>
        <v>0</v>
      </c>
      <c r="N309" s="186">
        <f>SUMIFS(BKE!$F:$F,BKE!$C:$C,'nguyen vat lieu kho'!$A:$A,BKE!$B:$B,'nguyen vat lieu kho'!N$3)</f>
        <v>0</v>
      </c>
      <c r="O309" s="186">
        <f>SUMIFS(BKE!$F:$F,BKE!$C:$C,'nguyen vat lieu kho'!$A:$A,BKE!$B:$B,'nguyen vat lieu kho'!O$3)</f>
        <v>0</v>
      </c>
      <c r="P309" s="186">
        <f>SUMIFS(BKE!$F:$F,BKE!$C:$C,'nguyen vat lieu kho'!$A:$A,BKE!$B:$B,'nguyen vat lieu kho'!P$3)</f>
        <v>0</v>
      </c>
      <c r="Q309" s="186">
        <f>SUMIFS(BKE!$F:$F,BKE!$C:$C,'nguyen vat lieu kho'!$A:$A,BKE!$B:$B,'nguyen vat lieu kho'!Q$3)</f>
        <v>0</v>
      </c>
      <c r="R309" s="186">
        <f>SUMIFS(BKE!$F:$F,BKE!$C:$C,'nguyen vat lieu kho'!$A:$A,BKE!$B:$B,'nguyen vat lieu kho'!R$3)</f>
        <v>0</v>
      </c>
      <c r="S309" s="186">
        <f>SUMIFS(BKE!$F:$F,BKE!$C:$C,'nguyen vat lieu kho'!$A:$A,BKE!$B:$B,'nguyen vat lieu kho'!S$3)</f>
        <v>0</v>
      </c>
      <c r="T309" s="186">
        <f>SUMIFS(BKE!$F:$F,BKE!$C:$C,'nguyen vat lieu kho'!$A:$A,BKE!$B:$B,'nguyen vat lieu kho'!T$3)</f>
        <v>2</v>
      </c>
      <c r="U309" s="186">
        <f>SUMIFS(BKE!$F:$F,BKE!$C:$C,'nguyen vat lieu kho'!$A:$A,BKE!$B:$B,'nguyen vat lieu kho'!U$3)</f>
        <v>0</v>
      </c>
      <c r="V309" s="186">
        <f>SUMIFS(BKE!$F:$F,BKE!$C:$C,'nguyen vat lieu kho'!$A:$A,BKE!$B:$B,'nguyen vat lieu kho'!V$3)</f>
        <v>0</v>
      </c>
      <c r="W309" s="186">
        <f>SUMIFS(BKE!$F:$F,BKE!$C:$C,'nguyen vat lieu kho'!$A:$A,BKE!$B:$B,'nguyen vat lieu kho'!W$3)</f>
        <v>0</v>
      </c>
      <c r="X309" s="186">
        <f>SUMIFS(BKE!$F:$F,BKE!$C:$C,'nguyen vat lieu kho'!$A:$A,BKE!$B:$B,'nguyen vat lieu kho'!X$3)</f>
        <v>0</v>
      </c>
      <c r="Y309" s="186">
        <f>SUMIFS(BKE!$F:$F,BKE!$C:$C,'nguyen vat lieu kho'!$A:$A,BKE!$B:$B,'nguyen vat lieu kho'!Y$3)</f>
        <v>0</v>
      </c>
      <c r="Z309" s="186">
        <f>SUMIFS(BKE!$F:$F,BKE!$C:$C,'nguyen vat lieu kho'!$A:$A,BKE!$B:$B,'nguyen vat lieu kho'!Z$3)</f>
        <v>0</v>
      </c>
      <c r="AA309" s="186">
        <f>SUMIFS(BKE!$F:$F,BKE!$C:$C,'nguyen vat lieu kho'!$A:$A,BKE!$B:$B,'nguyen vat lieu kho'!AA$3)</f>
        <v>1</v>
      </c>
      <c r="AB309" s="186">
        <f>SUMIFS(BKE!$F:$F,BKE!$C:$C,'nguyen vat lieu kho'!$A:$A,BKE!$B:$B,'nguyen vat lieu kho'!AB$3)</f>
        <v>0</v>
      </c>
      <c r="AC309" s="186">
        <f>SUMIFS(BKE!$F:$F,BKE!$C:$C,'nguyen vat lieu kho'!$A:$A,BKE!$B:$B,'nguyen vat lieu kho'!AC$3)</f>
        <v>0</v>
      </c>
      <c r="AD309" s="186">
        <f>SUMIFS(BKE!$F:$F,BKE!$C:$C,'nguyen vat lieu kho'!$A:$A,BKE!$B:$B,'nguyen vat lieu kho'!AD$3)</f>
        <v>0</v>
      </c>
      <c r="AE309" s="186">
        <f>SUMIFS(BKE!$F:$F,BKE!$C:$C,'nguyen vat lieu kho'!$A:$A,BKE!$B:$B,'nguyen vat lieu kho'!AE$3)</f>
        <v>0</v>
      </c>
      <c r="AF309" s="186">
        <f>SUMIFS(BKE!$F:$F,BKE!$C:$C,'nguyen vat lieu kho'!$A:$A,BKE!$B:$B,'nguyen vat lieu kho'!AF$3)</f>
        <v>0</v>
      </c>
      <c r="AG309" s="186">
        <f>SUMIFS(BKE!$F:$F,BKE!$C:$C,'nguyen vat lieu kho'!$A:$A,BKE!$B:$B,'nguyen vat lieu kho'!AG$3)</f>
        <v>0</v>
      </c>
      <c r="AH309" s="186">
        <f>SUMIFS(BKE!$F:$F,BKE!$C:$C,'nguyen vat lieu kho'!$A:$A,BKE!$B:$B,'nguyen vat lieu kho'!AH$3)</f>
        <v>0</v>
      </c>
      <c r="AI309" s="186">
        <f>SUMIFS(BKE!$F:$F,BKE!$C:$C,'nguyen vat lieu kho'!$A:$A,BKE!$B:$B,'nguyen vat lieu kho'!AI$3)</f>
        <v>0</v>
      </c>
      <c r="AJ309" s="186">
        <f>SUMIFS(BKE!$F:$F,BKE!$C:$C,'nguyen vat lieu kho'!$A:$A,BKE!$B:$B,'nguyen vat lieu kho'!AJ$3)</f>
        <v>0</v>
      </c>
      <c r="AK309" s="186">
        <f>SUMIFS(BKE!$F:$F,BKE!$C:$C,'nguyen vat lieu kho'!$A:$A,BKE!$B:$B,'nguyen vat lieu kho'!AK$3)</f>
        <v>0</v>
      </c>
      <c r="AL309" s="186">
        <f>SUMIFS(BKE!$F:$F,BKE!$C:$C,'nguyen vat lieu kho'!$A:$A,BKE!$B:$B,'nguyen vat lieu kho'!AL$3)</f>
        <v>0</v>
      </c>
      <c r="AM309" s="186">
        <f>SUMIFS(BKE!$F:$F,BKE!$C:$C,'nguyen vat lieu kho'!$A:$A,BKE!$B:$B,'nguyen vat lieu kho'!AM$3)</f>
        <v>0</v>
      </c>
      <c r="AN309" s="186">
        <f>SUMIFS(BKE!$F:$F,BKE!$C:$C,'nguyen vat lieu kho'!$A:$A,BKE!$B:$B,'nguyen vat lieu kho'!AN$3)</f>
        <v>0</v>
      </c>
      <c r="AO309" s="186">
        <f>SUMIFS(BKE!$F:$F,BKE!$C:$C,'nguyen vat lieu kho'!$A:$A,BKE!$B:$B,'nguyen vat lieu kho'!AO$3)</f>
        <v>0</v>
      </c>
      <c r="AP309" s="186">
        <f>SUMIFS(BKE!$F:$F,BKE!$C:$C,'nguyen vat lieu kho'!$A:$A,BKE!$B:$B,'nguyen vat lieu kho'!AP$3)</f>
        <v>0</v>
      </c>
      <c r="AQ309" s="186">
        <f>SUMIFS(BKE!$F:$F,BKE!$C:$C,'nguyen vat lieu kho'!$A:$A,BKE!$B:$B,'nguyen vat lieu kho'!AQ$3)</f>
        <v>0</v>
      </c>
    </row>
    <row r="310" spans="1:43" s="120" customFormat="1" ht="25.5" customHeight="1">
      <c r="A310" s="9" t="s">
        <v>693</v>
      </c>
      <c r="B310" s="133" t="s">
        <v>694</v>
      </c>
      <c r="C310" s="9" t="s">
        <v>4</v>
      </c>
      <c r="D310" s="125">
        <f>VLOOKUP(A310,BKE!C585:H976,5,0)</f>
        <v>90000</v>
      </c>
      <c r="E310" s="130">
        <v>0.3</v>
      </c>
      <c r="F310" s="126">
        <f t="shared" si="48"/>
        <v>27000</v>
      </c>
      <c r="G310" s="127">
        <f>SUM(M310:AQ310)</f>
        <v>1</v>
      </c>
      <c r="H310" s="128">
        <f t="shared" si="52"/>
        <v>90000</v>
      </c>
      <c r="I310" s="129">
        <f t="shared" si="46"/>
        <v>0.8</v>
      </c>
      <c r="J310" s="129">
        <f t="shared" si="46"/>
        <v>72000</v>
      </c>
      <c r="K310" s="130">
        <v>0.5</v>
      </c>
      <c r="L310" s="124">
        <f t="shared" si="47"/>
        <v>45000</v>
      </c>
      <c r="M310" s="186">
        <f>SUMIFS(BKE!$F:$F,BKE!$C:$C,'nguyen vat lieu kho'!$A:$A,BKE!$B:$B,'nguyen vat lieu kho'!M$3)</f>
        <v>0</v>
      </c>
      <c r="N310" s="186">
        <f>SUMIFS(BKE!$F:$F,BKE!$C:$C,'nguyen vat lieu kho'!$A:$A,BKE!$B:$B,'nguyen vat lieu kho'!N$3)</f>
        <v>0</v>
      </c>
      <c r="O310" s="186">
        <f>SUMIFS(BKE!$F:$F,BKE!$C:$C,'nguyen vat lieu kho'!$A:$A,BKE!$B:$B,'nguyen vat lieu kho'!O$3)</f>
        <v>0</v>
      </c>
      <c r="P310" s="186">
        <f>SUMIFS(BKE!$F:$F,BKE!$C:$C,'nguyen vat lieu kho'!$A:$A,BKE!$B:$B,'nguyen vat lieu kho'!P$3)</f>
        <v>0</v>
      </c>
      <c r="Q310" s="186">
        <f>SUMIFS(BKE!$F:$F,BKE!$C:$C,'nguyen vat lieu kho'!$A:$A,BKE!$B:$B,'nguyen vat lieu kho'!Q$3)</f>
        <v>0</v>
      </c>
      <c r="R310" s="186">
        <f>SUMIFS(BKE!$F:$F,BKE!$C:$C,'nguyen vat lieu kho'!$A:$A,BKE!$B:$B,'nguyen vat lieu kho'!R$3)</f>
        <v>0</v>
      </c>
      <c r="S310" s="186">
        <f>SUMIFS(BKE!$F:$F,BKE!$C:$C,'nguyen vat lieu kho'!$A:$A,BKE!$B:$B,'nguyen vat lieu kho'!S$3)</f>
        <v>0</v>
      </c>
      <c r="T310" s="186">
        <f>SUMIFS(BKE!$F:$F,BKE!$C:$C,'nguyen vat lieu kho'!$A:$A,BKE!$B:$B,'nguyen vat lieu kho'!T$3)</f>
        <v>1</v>
      </c>
      <c r="U310" s="186">
        <f>SUMIFS(BKE!$F:$F,BKE!$C:$C,'nguyen vat lieu kho'!$A:$A,BKE!$B:$B,'nguyen vat lieu kho'!U$3)</f>
        <v>0</v>
      </c>
      <c r="V310" s="186">
        <f>SUMIFS(BKE!$F:$F,BKE!$C:$C,'nguyen vat lieu kho'!$A:$A,BKE!$B:$B,'nguyen vat lieu kho'!V$3)</f>
        <v>0</v>
      </c>
      <c r="W310" s="186">
        <f>SUMIFS(BKE!$F:$F,BKE!$C:$C,'nguyen vat lieu kho'!$A:$A,BKE!$B:$B,'nguyen vat lieu kho'!W$3)</f>
        <v>0</v>
      </c>
      <c r="X310" s="186">
        <f>SUMIFS(BKE!$F:$F,BKE!$C:$C,'nguyen vat lieu kho'!$A:$A,BKE!$B:$B,'nguyen vat lieu kho'!X$3)</f>
        <v>0</v>
      </c>
      <c r="Y310" s="186">
        <f>SUMIFS(BKE!$F:$F,BKE!$C:$C,'nguyen vat lieu kho'!$A:$A,BKE!$B:$B,'nguyen vat lieu kho'!Y$3)</f>
        <v>0</v>
      </c>
      <c r="Z310" s="186">
        <f>SUMIFS(BKE!$F:$F,BKE!$C:$C,'nguyen vat lieu kho'!$A:$A,BKE!$B:$B,'nguyen vat lieu kho'!Z$3)</f>
        <v>0</v>
      </c>
      <c r="AA310" s="186">
        <f>SUMIFS(BKE!$F:$F,BKE!$C:$C,'nguyen vat lieu kho'!$A:$A,BKE!$B:$B,'nguyen vat lieu kho'!AA$3)</f>
        <v>0</v>
      </c>
      <c r="AB310" s="186">
        <f>SUMIFS(BKE!$F:$F,BKE!$C:$C,'nguyen vat lieu kho'!$A:$A,BKE!$B:$B,'nguyen vat lieu kho'!AB$3)</f>
        <v>0</v>
      </c>
      <c r="AC310" s="186">
        <f>SUMIFS(BKE!$F:$F,BKE!$C:$C,'nguyen vat lieu kho'!$A:$A,BKE!$B:$B,'nguyen vat lieu kho'!AC$3)</f>
        <v>0</v>
      </c>
      <c r="AD310" s="186">
        <f>SUMIFS(BKE!$F:$F,BKE!$C:$C,'nguyen vat lieu kho'!$A:$A,BKE!$B:$B,'nguyen vat lieu kho'!AD$3)</f>
        <v>0</v>
      </c>
      <c r="AE310" s="186">
        <f>SUMIFS(BKE!$F:$F,BKE!$C:$C,'nguyen vat lieu kho'!$A:$A,BKE!$B:$B,'nguyen vat lieu kho'!AE$3)</f>
        <v>0</v>
      </c>
      <c r="AF310" s="186">
        <f>SUMIFS(BKE!$F:$F,BKE!$C:$C,'nguyen vat lieu kho'!$A:$A,BKE!$B:$B,'nguyen vat lieu kho'!AF$3)</f>
        <v>0</v>
      </c>
      <c r="AG310" s="186">
        <f>SUMIFS(BKE!$F:$F,BKE!$C:$C,'nguyen vat lieu kho'!$A:$A,BKE!$B:$B,'nguyen vat lieu kho'!AG$3)</f>
        <v>0</v>
      </c>
      <c r="AH310" s="186">
        <f>SUMIFS(BKE!$F:$F,BKE!$C:$C,'nguyen vat lieu kho'!$A:$A,BKE!$B:$B,'nguyen vat lieu kho'!AH$3)</f>
        <v>0</v>
      </c>
      <c r="AI310" s="186">
        <f>SUMIFS(BKE!$F:$F,BKE!$C:$C,'nguyen vat lieu kho'!$A:$A,BKE!$B:$B,'nguyen vat lieu kho'!AI$3)</f>
        <v>0</v>
      </c>
      <c r="AJ310" s="186">
        <f>SUMIFS(BKE!$F:$F,BKE!$C:$C,'nguyen vat lieu kho'!$A:$A,BKE!$B:$B,'nguyen vat lieu kho'!AJ$3)</f>
        <v>0</v>
      </c>
      <c r="AK310" s="186">
        <f>SUMIFS(BKE!$F:$F,BKE!$C:$C,'nguyen vat lieu kho'!$A:$A,BKE!$B:$B,'nguyen vat lieu kho'!AK$3)</f>
        <v>0</v>
      </c>
      <c r="AL310" s="186">
        <f>SUMIFS(BKE!$F:$F,BKE!$C:$C,'nguyen vat lieu kho'!$A:$A,BKE!$B:$B,'nguyen vat lieu kho'!AL$3)</f>
        <v>0</v>
      </c>
      <c r="AM310" s="186">
        <f>SUMIFS(BKE!$F:$F,BKE!$C:$C,'nguyen vat lieu kho'!$A:$A,BKE!$B:$B,'nguyen vat lieu kho'!AM$3)</f>
        <v>0</v>
      </c>
      <c r="AN310" s="186">
        <f>SUMIFS(BKE!$F:$F,BKE!$C:$C,'nguyen vat lieu kho'!$A:$A,BKE!$B:$B,'nguyen vat lieu kho'!AN$3)</f>
        <v>0</v>
      </c>
      <c r="AO310" s="186">
        <f>SUMIFS(BKE!$F:$F,BKE!$C:$C,'nguyen vat lieu kho'!$A:$A,BKE!$B:$B,'nguyen vat lieu kho'!AO$3)</f>
        <v>0</v>
      </c>
      <c r="AP310" s="186">
        <f>SUMIFS(BKE!$F:$F,BKE!$C:$C,'nguyen vat lieu kho'!$A:$A,BKE!$B:$B,'nguyen vat lieu kho'!AP$3)</f>
        <v>0</v>
      </c>
      <c r="AQ310" s="186">
        <f>SUMIFS(BKE!$F:$F,BKE!$C:$C,'nguyen vat lieu kho'!$A:$A,BKE!$B:$B,'nguyen vat lieu kho'!AQ$3)</f>
        <v>0</v>
      </c>
    </row>
    <row r="311" spans="1:43" s="120" customFormat="1" ht="25.5" customHeight="1">
      <c r="A311" s="9" t="s">
        <v>665</v>
      </c>
      <c r="B311" s="133" t="s">
        <v>646</v>
      </c>
      <c r="C311" s="9" t="s">
        <v>8</v>
      </c>
      <c r="D311" s="125">
        <f>VLOOKUP(A311,BKE!C586:H977,5,0)</f>
        <v>26203.263157894737</v>
      </c>
      <c r="E311" s="130">
        <v>11</v>
      </c>
      <c r="F311" s="126">
        <f t="shared" si="48"/>
        <v>288235.89473684208</v>
      </c>
      <c r="G311" s="127">
        <f>SUM(M311:AQ311)</f>
        <v>38</v>
      </c>
      <c r="H311" s="128">
        <f t="shared" si="52"/>
        <v>995724</v>
      </c>
      <c r="I311" s="129">
        <f t="shared" si="46"/>
        <v>42</v>
      </c>
      <c r="J311" s="129">
        <f t="shared" si="46"/>
        <v>1100537.0526315789</v>
      </c>
      <c r="K311" s="130">
        <v>7</v>
      </c>
      <c r="L311" s="124">
        <f t="shared" si="47"/>
        <v>183422.84210526315</v>
      </c>
      <c r="M311" s="186">
        <f>SUMIFS(BKE!$F:$F,BKE!$C:$C,'nguyen vat lieu kho'!$A:$A,BKE!$B:$B,'nguyen vat lieu kho'!M$3)</f>
        <v>10</v>
      </c>
      <c r="N311" s="186">
        <f>SUMIFS(BKE!$F:$F,BKE!$C:$C,'nguyen vat lieu kho'!$A:$A,BKE!$B:$B,'nguyen vat lieu kho'!N$3)</f>
        <v>0</v>
      </c>
      <c r="O311" s="186">
        <f>SUMIFS(BKE!$F:$F,BKE!$C:$C,'nguyen vat lieu kho'!$A:$A,BKE!$B:$B,'nguyen vat lieu kho'!O$3)</f>
        <v>0</v>
      </c>
      <c r="P311" s="186">
        <f>SUMIFS(BKE!$F:$F,BKE!$C:$C,'nguyen vat lieu kho'!$A:$A,BKE!$B:$B,'nguyen vat lieu kho'!P$3)</f>
        <v>0</v>
      </c>
      <c r="Q311" s="186">
        <f>SUMIFS(BKE!$F:$F,BKE!$C:$C,'nguyen vat lieu kho'!$A:$A,BKE!$B:$B,'nguyen vat lieu kho'!Q$3)</f>
        <v>0</v>
      </c>
      <c r="R311" s="186">
        <f>SUMIFS(BKE!$F:$F,BKE!$C:$C,'nguyen vat lieu kho'!$A:$A,BKE!$B:$B,'nguyen vat lieu kho'!R$3)</f>
        <v>0</v>
      </c>
      <c r="S311" s="186">
        <f>SUMIFS(BKE!$F:$F,BKE!$C:$C,'nguyen vat lieu kho'!$A:$A,BKE!$B:$B,'nguyen vat lieu kho'!S$3)</f>
        <v>0</v>
      </c>
      <c r="T311" s="186">
        <f>SUMIFS(BKE!$F:$F,BKE!$C:$C,'nguyen vat lieu kho'!$A:$A,BKE!$B:$B,'nguyen vat lieu kho'!T$3)</f>
        <v>0</v>
      </c>
      <c r="U311" s="186">
        <f>SUMIFS(BKE!$F:$F,BKE!$C:$C,'nguyen vat lieu kho'!$A:$A,BKE!$B:$B,'nguyen vat lieu kho'!U$3)</f>
        <v>0</v>
      </c>
      <c r="V311" s="186">
        <f>SUMIFS(BKE!$F:$F,BKE!$C:$C,'nguyen vat lieu kho'!$A:$A,BKE!$B:$B,'nguyen vat lieu kho'!V$3)</f>
        <v>0</v>
      </c>
      <c r="W311" s="186">
        <f>SUMIFS(BKE!$F:$F,BKE!$C:$C,'nguyen vat lieu kho'!$A:$A,BKE!$B:$B,'nguyen vat lieu kho'!W$3)</f>
        <v>0</v>
      </c>
      <c r="X311" s="186">
        <f>SUMIFS(BKE!$F:$F,BKE!$C:$C,'nguyen vat lieu kho'!$A:$A,BKE!$B:$B,'nguyen vat lieu kho'!X$3)</f>
        <v>0</v>
      </c>
      <c r="Y311" s="186">
        <f>SUMIFS(BKE!$F:$F,BKE!$C:$C,'nguyen vat lieu kho'!$A:$A,BKE!$B:$B,'nguyen vat lieu kho'!Y$3)</f>
        <v>0</v>
      </c>
      <c r="Z311" s="186">
        <f>SUMIFS(BKE!$F:$F,BKE!$C:$C,'nguyen vat lieu kho'!$A:$A,BKE!$B:$B,'nguyen vat lieu kho'!Z$3)</f>
        <v>0</v>
      </c>
      <c r="AA311" s="186">
        <f>SUMIFS(BKE!$F:$F,BKE!$C:$C,'nguyen vat lieu kho'!$A:$A,BKE!$B:$B,'nguyen vat lieu kho'!AA$3)</f>
        <v>12</v>
      </c>
      <c r="AB311" s="186">
        <f>SUMIFS(BKE!$F:$F,BKE!$C:$C,'nguyen vat lieu kho'!$A:$A,BKE!$B:$B,'nguyen vat lieu kho'!AB$3)</f>
        <v>0</v>
      </c>
      <c r="AC311" s="186">
        <f>SUMIFS(BKE!$F:$F,BKE!$C:$C,'nguyen vat lieu kho'!$A:$A,BKE!$B:$B,'nguyen vat lieu kho'!AC$3)</f>
        <v>0</v>
      </c>
      <c r="AD311" s="186">
        <f>SUMIFS(BKE!$F:$F,BKE!$C:$C,'nguyen vat lieu kho'!$A:$A,BKE!$B:$B,'nguyen vat lieu kho'!AD$3)</f>
        <v>0</v>
      </c>
      <c r="AE311" s="186">
        <f>SUMIFS(BKE!$F:$F,BKE!$C:$C,'nguyen vat lieu kho'!$A:$A,BKE!$B:$B,'nguyen vat lieu kho'!AE$3)</f>
        <v>0</v>
      </c>
      <c r="AF311" s="186">
        <f>SUMIFS(BKE!$F:$F,BKE!$C:$C,'nguyen vat lieu kho'!$A:$A,BKE!$B:$B,'nguyen vat lieu kho'!AF$3)</f>
        <v>0</v>
      </c>
      <c r="AG311" s="186">
        <f>SUMIFS(BKE!$F:$F,BKE!$C:$C,'nguyen vat lieu kho'!$A:$A,BKE!$B:$B,'nguyen vat lieu kho'!AG$3)</f>
        <v>0</v>
      </c>
      <c r="AH311" s="186">
        <f>SUMIFS(BKE!$F:$F,BKE!$C:$C,'nguyen vat lieu kho'!$A:$A,BKE!$B:$B,'nguyen vat lieu kho'!AH$3)</f>
        <v>12</v>
      </c>
      <c r="AI311" s="186">
        <f>SUMIFS(BKE!$F:$F,BKE!$C:$C,'nguyen vat lieu kho'!$A:$A,BKE!$B:$B,'nguyen vat lieu kho'!AI$3)</f>
        <v>0</v>
      </c>
      <c r="AJ311" s="186">
        <f>SUMIFS(BKE!$F:$F,BKE!$C:$C,'nguyen vat lieu kho'!$A:$A,BKE!$B:$B,'nguyen vat lieu kho'!AJ$3)</f>
        <v>0</v>
      </c>
      <c r="AK311" s="186">
        <f>SUMIFS(BKE!$F:$F,BKE!$C:$C,'nguyen vat lieu kho'!$A:$A,BKE!$B:$B,'nguyen vat lieu kho'!AK$3)</f>
        <v>0</v>
      </c>
      <c r="AL311" s="186">
        <f>SUMIFS(BKE!$F:$F,BKE!$C:$C,'nguyen vat lieu kho'!$A:$A,BKE!$B:$B,'nguyen vat lieu kho'!AL$3)</f>
        <v>0</v>
      </c>
      <c r="AM311" s="186">
        <f>SUMIFS(BKE!$F:$F,BKE!$C:$C,'nguyen vat lieu kho'!$A:$A,BKE!$B:$B,'nguyen vat lieu kho'!AM$3)</f>
        <v>0</v>
      </c>
      <c r="AN311" s="186">
        <f>SUMIFS(BKE!$F:$F,BKE!$C:$C,'nguyen vat lieu kho'!$A:$A,BKE!$B:$B,'nguyen vat lieu kho'!AN$3)</f>
        <v>0</v>
      </c>
      <c r="AO311" s="186">
        <f>SUMIFS(BKE!$F:$F,BKE!$C:$C,'nguyen vat lieu kho'!$A:$A,BKE!$B:$B,'nguyen vat lieu kho'!AO$3)</f>
        <v>4</v>
      </c>
      <c r="AP311" s="186">
        <f>SUMIFS(BKE!$F:$F,BKE!$C:$C,'nguyen vat lieu kho'!$A:$A,BKE!$B:$B,'nguyen vat lieu kho'!AP$3)</f>
        <v>0</v>
      </c>
      <c r="AQ311" s="186">
        <f>SUMIFS(BKE!$F:$F,BKE!$C:$C,'nguyen vat lieu kho'!$A:$A,BKE!$B:$B,'nguyen vat lieu kho'!AQ$3)</f>
        <v>0</v>
      </c>
    </row>
    <row r="312" spans="1:43" s="120" customFormat="1" ht="25.5" customHeight="1">
      <c r="A312" s="9" t="s">
        <v>999</v>
      </c>
      <c r="B312" s="133" t="s">
        <v>649</v>
      </c>
      <c r="C312" s="9" t="s">
        <v>77</v>
      </c>
      <c r="D312" s="125">
        <f>VLOOKUP(A312,BKE!C587:H978,5,0)</f>
        <v>241818</v>
      </c>
      <c r="E312" s="130">
        <v>5</v>
      </c>
      <c r="F312" s="126">
        <f t="shared" si="48"/>
        <v>1209090</v>
      </c>
      <c r="G312" s="127">
        <f>SUM(M312:AQ312)</f>
        <v>16</v>
      </c>
      <c r="H312" s="128">
        <f t="shared" si="52"/>
        <v>3869088</v>
      </c>
      <c r="I312" s="129">
        <f t="shared" si="46"/>
        <v>16</v>
      </c>
      <c r="J312" s="129">
        <f t="shared" si="46"/>
        <v>3869088</v>
      </c>
      <c r="K312" s="130">
        <v>5</v>
      </c>
      <c r="L312" s="124">
        <f t="shared" si="47"/>
        <v>1209090</v>
      </c>
      <c r="M312" s="186">
        <f>SUMIFS(BKE!$F:$F,BKE!$C:$C,'nguyen vat lieu kho'!$A:$A,BKE!$B:$B,'nguyen vat lieu kho'!M$3)</f>
        <v>5</v>
      </c>
      <c r="N312" s="186">
        <f>SUMIFS(BKE!$F:$F,BKE!$C:$C,'nguyen vat lieu kho'!$A:$A,BKE!$B:$B,'nguyen vat lieu kho'!N$3)</f>
        <v>0</v>
      </c>
      <c r="O312" s="186">
        <f>SUMIFS(BKE!$F:$F,BKE!$C:$C,'nguyen vat lieu kho'!$A:$A,BKE!$B:$B,'nguyen vat lieu kho'!O$3)</f>
        <v>0</v>
      </c>
      <c r="P312" s="186">
        <f>SUMIFS(BKE!$F:$F,BKE!$C:$C,'nguyen vat lieu kho'!$A:$A,BKE!$B:$B,'nguyen vat lieu kho'!P$3)</f>
        <v>0</v>
      </c>
      <c r="Q312" s="186">
        <f>SUMIFS(BKE!$F:$F,BKE!$C:$C,'nguyen vat lieu kho'!$A:$A,BKE!$B:$B,'nguyen vat lieu kho'!Q$3)</f>
        <v>0</v>
      </c>
      <c r="R312" s="186">
        <f>SUMIFS(BKE!$F:$F,BKE!$C:$C,'nguyen vat lieu kho'!$A:$A,BKE!$B:$B,'nguyen vat lieu kho'!R$3)</f>
        <v>0</v>
      </c>
      <c r="S312" s="186">
        <f>SUMIFS(BKE!$F:$F,BKE!$C:$C,'nguyen vat lieu kho'!$A:$A,BKE!$B:$B,'nguyen vat lieu kho'!S$3)</f>
        <v>0</v>
      </c>
      <c r="T312" s="186">
        <f>SUMIFS(BKE!$F:$F,BKE!$C:$C,'nguyen vat lieu kho'!$A:$A,BKE!$B:$B,'nguyen vat lieu kho'!T$3)</f>
        <v>0</v>
      </c>
      <c r="U312" s="186">
        <f>SUMIFS(BKE!$F:$F,BKE!$C:$C,'nguyen vat lieu kho'!$A:$A,BKE!$B:$B,'nguyen vat lieu kho'!U$3)</f>
        <v>0</v>
      </c>
      <c r="V312" s="186">
        <f>SUMIFS(BKE!$F:$F,BKE!$C:$C,'nguyen vat lieu kho'!$A:$A,BKE!$B:$B,'nguyen vat lieu kho'!V$3)</f>
        <v>0</v>
      </c>
      <c r="W312" s="186">
        <f>SUMIFS(BKE!$F:$F,BKE!$C:$C,'nguyen vat lieu kho'!$A:$A,BKE!$B:$B,'nguyen vat lieu kho'!W$3)</f>
        <v>0</v>
      </c>
      <c r="X312" s="186">
        <f>SUMIFS(BKE!$F:$F,BKE!$C:$C,'nguyen vat lieu kho'!$A:$A,BKE!$B:$B,'nguyen vat lieu kho'!X$3)</f>
        <v>0</v>
      </c>
      <c r="Y312" s="186">
        <f>SUMIFS(BKE!$F:$F,BKE!$C:$C,'nguyen vat lieu kho'!$A:$A,BKE!$B:$B,'nguyen vat lieu kho'!Y$3)</f>
        <v>0</v>
      </c>
      <c r="Z312" s="186">
        <f>SUMIFS(BKE!$F:$F,BKE!$C:$C,'nguyen vat lieu kho'!$A:$A,BKE!$B:$B,'nguyen vat lieu kho'!Z$3)</f>
        <v>0</v>
      </c>
      <c r="AA312" s="186">
        <f>SUMIFS(BKE!$F:$F,BKE!$C:$C,'nguyen vat lieu kho'!$A:$A,BKE!$B:$B,'nguyen vat lieu kho'!AA$3)</f>
        <v>1</v>
      </c>
      <c r="AB312" s="186">
        <f>SUMIFS(BKE!$F:$F,BKE!$C:$C,'nguyen vat lieu kho'!$A:$A,BKE!$B:$B,'nguyen vat lieu kho'!AB$3)</f>
        <v>0</v>
      </c>
      <c r="AC312" s="186">
        <f>SUMIFS(BKE!$F:$F,BKE!$C:$C,'nguyen vat lieu kho'!$A:$A,BKE!$B:$B,'nguyen vat lieu kho'!AC$3)</f>
        <v>0</v>
      </c>
      <c r="AD312" s="186">
        <f>SUMIFS(BKE!$F:$F,BKE!$C:$C,'nguyen vat lieu kho'!$A:$A,BKE!$B:$B,'nguyen vat lieu kho'!AD$3)</f>
        <v>0</v>
      </c>
      <c r="AE312" s="186">
        <f>SUMIFS(BKE!$F:$F,BKE!$C:$C,'nguyen vat lieu kho'!$A:$A,BKE!$B:$B,'nguyen vat lieu kho'!AE$3)</f>
        <v>0</v>
      </c>
      <c r="AF312" s="186">
        <f>SUMIFS(BKE!$F:$F,BKE!$C:$C,'nguyen vat lieu kho'!$A:$A,BKE!$B:$B,'nguyen vat lieu kho'!AF$3)</f>
        <v>0</v>
      </c>
      <c r="AG312" s="186">
        <f>SUMIFS(BKE!$F:$F,BKE!$C:$C,'nguyen vat lieu kho'!$A:$A,BKE!$B:$B,'nguyen vat lieu kho'!AG$3)</f>
        <v>0</v>
      </c>
      <c r="AH312" s="186">
        <f>SUMIFS(BKE!$F:$F,BKE!$C:$C,'nguyen vat lieu kho'!$A:$A,BKE!$B:$B,'nguyen vat lieu kho'!AH$3)</f>
        <v>5</v>
      </c>
      <c r="AI312" s="186">
        <f>SUMIFS(BKE!$F:$F,BKE!$C:$C,'nguyen vat lieu kho'!$A:$A,BKE!$B:$B,'nguyen vat lieu kho'!AI$3)</f>
        <v>0</v>
      </c>
      <c r="AJ312" s="186">
        <f>SUMIFS(BKE!$F:$F,BKE!$C:$C,'nguyen vat lieu kho'!$A:$A,BKE!$B:$B,'nguyen vat lieu kho'!AJ$3)</f>
        <v>0</v>
      </c>
      <c r="AK312" s="186">
        <f>SUMIFS(BKE!$F:$F,BKE!$C:$C,'nguyen vat lieu kho'!$A:$A,BKE!$B:$B,'nguyen vat lieu kho'!AK$3)</f>
        <v>0</v>
      </c>
      <c r="AL312" s="186">
        <f>SUMIFS(BKE!$F:$F,BKE!$C:$C,'nguyen vat lieu kho'!$A:$A,BKE!$B:$B,'nguyen vat lieu kho'!AL$3)</f>
        <v>0</v>
      </c>
      <c r="AM312" s="186">
        <f>SUMIFS(BKE!$F:$F,BKE!$C:$C,'nguyen vat lieu kho'!$A:$A,BKE!$B:$B,'nguyen vat lieu kho'!AM$3)</f>
        <v>0</v>
      </c>
      <c r="AN312" s="186">
        <f>SUMIFS(BKE!$F:$F,BKE!$C:$C,'nguyen vat lieu kho'!$A:$A,BKE!$B:$B,'nguyen vat lieu kho'!AN$3)</f>
        <v>0</v>
      </c>
      <c r="AO312" s="186">
        <f>SUMIFS(BKE!$F:$F,BKE!$C:$C,'nguyen vat lieu kho'!$A:$A,BKE!$B:$B,'nguyen vat lieu kho'!AO$3)</f>
        <v>5</v>
      </c>
      <c r="AP312" s="186">
        <f>SUMIFS(BKE!$F:$F,BKE!$C:$C,'nguyen vat lieu kho'!$A:$A,BKE!$B:$B,'nguyen vat lieu kho'!AP$3)</f>
        <v>0</v>
      </c>
      <c r="AQ312" s="186">
        <f>SUMIFS(BKE!$F:$F,BKE!$C:$C,'nguyen vat lieu kho'!$A:$A,BKE!$B:$B,'nguyen vat lieu kho'!AQ$3)</f>
        <v>0</v>
      </c>
    </row>
    <row r="313" spans="1:43" s="120" customFormat="1" ht="25.5" customHeight="1">
      <c r="A313" s="9" t="s">
        <v>722</v>
      </c>
      <c r="B313" s="133" t="s">
        <v>723</v>
      </c>
      <c r="C313" s="9" t="s">
        <v>77</v>
      </c>
      <c r="D313" s="125">
        <f>VLOOKUP(A313,BKE!C588:H979,5,0)</f>
        <v>91846.75</v>
      </c>
      <c r="E313" s="130">
        <v>2</v>
      </c>
      <c r="F313" s="126">
        <f t="shared" si="48"/>
        <v>183693.5</v>
      </c>
      <c r="G313" s="127">
        <f>SUM(M313:AQ313)</f>
        <v>4</v>
      </c>
      <c r="H313" s="128">
        <f t="shared" si="52"/>
        <v>367387</v>
      </c>
      <c r="I313" s="129">
        <f t="shared" si="46"/>
        <v>4</v>
      </c>
      <c r="J313" s="129">
        <f t="shared" si="46"/>
        <v>367387</v>
      </c>
      <c r="K313" s="130">
        <v>2</v>
      </c>
      <c r="L313" s="124">
        <f t="shared" si="47"/>
        <v>183693.5</v>
      </c>
      <c r="M313" s="186">
        <f>SUMIFS(BKE!$F:$F,BKE!$C:$C,'nguyen vat lieu kho'!$A:$A,BKE!$B:$B,'nguyen vat lieu kho'!M$3)</f>
        <v>0</v>
      </c>
      <c r="N313" s="186">
        <f>SUMIFS(BKE!$F:$F,BKE!$C:$C,'nguyen vat lieu kho'!$A:$A,BKE!$B:$B,'nguyen vat lieu kho'!N$3)</f>
        <v>0</v>
      </c>
      <c r="O313" s="186">
        <f>SUMIFS(BKE!$F:$F,BKE!$C:$C,'nguyen vat lieu kho'!$A:$A,BKE!$B:$B,'nguyen vat lieu kho'!O$3)</f>
        <v>0</v>
      </c>
      <c r="P313" s="186">
        <f>SUMIFS(BKE!$F:$F,BKE!$C:$C,'nguyen vat lieu kho'!$A:$A,BKE!$B:$B,'nguyen vat lieu kho'!P$3)</f>
        <v>0</v>
      </c>
      <c r="Q313" s="186">
        <f>SUMIFS(BKE!$F:$F,BKE!$C:$C,'nguyen vat lieu kho'!$A:$A,BKE!$B:$B,'nguyen vat lieu kho'!Q$3)</f>
        <v>0</v>
      </c>
      <c r="R313" s="186">
        <f>SUMIFS(BKE!$F:$F,BKE!$C:$C,'nguyen vat lieu kho'!$A:$A,BKE!$B:$B,'nguyen vat lieu kho'!R$3)</f>
        <v>0</v>
      </c>
      <c r="S313" s="186">
        <f>SUMIFS(BKE!$F:$F,BKE!$C:$C,'nguyen vat lieu kho'!$A:$A,BKE!$B:$B,'nguyen vat lieu kho'!S$3)</f>
        <v>0</v>
      </c>
      <c r="T313" s="186">
        <f>SUMIFS(BKE!$F:$F,BKE!$C:$C,'nguyen vat lieu kho'!$A:$A,BKE!$B:$B,'nguyen vat lieu kho'!T$3)</f>
        <v>1</v>
      </c>
      <c r="U313" s="186">
        <f>SUMIFS(BKE!$F:$F,BKE!$C:$C,'nguyen vat lieu kho'!$A:$A,BKE!$B:$B,'nguyen vat lieu kho'!U$3)</f>
        <v>0</v>
      </c>
      <c r="V313" s="186">
        <f>SUMIFS(BKE!$F:$F,BKE!$C:$C,'nguyen vat lieu kho'!$A:$A,BKE!$B:$B,'nguyen vat lieu kho'!V$3)</f>
        <v>0</v>
      </c>
      <c r="W313" s="186">
        <f>SUMIFS(BKE!$F:$F,BKE!$C:$C,'nguyen vat lieu kho'!$A:$A,BKE!$B:$B,'nguyen vat lieu kho'!W$3)</f>
        <v>0</v>
      </c>
      <c r="X313" s="186">
        <f>SUMIFS(BKE!$F:$F,BKE!$C:$C,'nguyen vat lieu kho'!$A:$A,BKE!$B:$B,'nguyen vat lieu kho'!X$3)</f>
        <v>0</v>
      </c>
      <c r="Y313" s="186">
        <f>SUMIFS(BKE!$F:$F,BKE!$C:$C,'nguyen vat lieu kho'!$A:$A,BKE!$B:$B,'nguyen vat lieu kho'!Y$3)</f>
        <v>0</v>
      </c>
      <c r="Z313" s="186">
        <f>SUMIFS(BKE!$F:$F,BKE!$C:$C,'nguyen vat lieu kho'!$A:$A,BKE!$B:$B,'nguyen vat lieu kho'!Z$3)</f>
        <v>0</v>
      </c>
      <c r="AA313" s="186">
        <f>SUMIFS(BKE!$F:$F,BKE!$C:$C,'nguyen vat lieu kho'!$A:$A,BKE!$B:$B,'nguyen vat lieu kho'!AA$3)</f>
        <v>1</v>
      </c>
      <c r="AB313" s="186">
        <f>SUMIFS(BKE!$F:$F,BKE!$C:$C,'nguyen vat lieu kho'!$A:$A,BKE!$B:$B,'nguyen vat lieu kho'!AB$3)</f>
        <v>0</v>
      </c>
      <c r="AC313" s="186">
        <f>SUMIFS(BKE!$F:$F,BKE!$C:$C,'nguyen vat lieu kho'!$A:$A,BKE!$B:$B,'nguyen vat lieu kho'!AC$3)</f>
        <v>0</v>
      </c>
      <c r="AD313" s="186">
        <f>SUMIFS(BKE!$F:$F,BKE!$C:$C,'nguyen vat lieu kho'!$A:$A,BKE!$B:$B,'nguyen vat lieu kho'!AD$3)</f>
        <v>0</v>
      </c>
      <c r="AE313" s="186">
        <f>SUMIFS(BKE!$F:$F,BKE!$C:$C,'nguyen vat lieu kho'!$A:$A,BKE!$B:$B,'nguyen vat lieu kho'!AE$3)</f>
        <v>0</v>
      </c>
      <c r="AF313" s="186">
        <f>SUMIFS(BKE!$F:$F,BKE!$C:$C,'nguyen vat lieu kho'!$A:$A,BKE!$B:$B,'nguyen vat lieu kho'!AF$3)</f>
        <v>0</v>
      </c>
      <c r="AG313" s="186">
        <f>SUMIFS(BKE!$F:$F,BKE!$C:$C,'nguyen vat lieu kho'!$A:$A,BKE!$B:$B,'nguyen vat lieu kho'!AG$3)</f>
        <v>0</v>
      </c>
      <c r="AH313" s="186">
        <f>SUMIFS(BKE!$F:$F,BKE!$C:$C,'nguyen vat lieu kho'!$A:$A,BKE!$B:$B,'nguyen vat lieu kho'!AH$3)</f>
        <v>1</v>
      </c>
      <c r="AI313" s="186">
        <f>SUMIFS(BKE!$F:$F,BKE!$C:$C,'nguyen vat lieu kho'!$A:$A,BKE!$B:$B,'nguyen vat lieu kho'!AI$3)</f>
        <v>0</v>
      </c>
      <c r="AJ313" s="186">
        <f>SUMIFS(BKE!$F:$F,BKE!$C:$C,'nguyen vat lieu kho'!$A:$A,BKE!$B:$B,'nguyen vat lieu kho'!AJ$3)</f>
        <v>0</v>
      </c>
      <c r="AK313" s="186">
        <f>SUMIFS(BKE!$F:$F,BKE!$C:$C,'nguyen vat lieu kho'!$A:$A,BKE!$B:$B,'nguyen vat lieu kho'!AK$3)</f>
        <v>0</v>
      </c>
      <c r="AL313" s="186">
        <f>SUMIFS(BKE!$F:$F,BKE!$C:$C,'nguyen vat lieu kho'!$A:$A,BKE!$B:$B,'nguyen vat lieu kho'!AL$3)</f>
        <v>0</v>
      </c>
      <c r="AM313" s="186">
        <f>SUMIFS(BKE!$F:$F,BKE!$C:$C,'nguyen vat lieu kho'!$A:$A,BKE!$B:$B,'nguyen vat lieu kho'!AM$3)</f>
        <v>0</v>
      </c>
      <c r="AN313" s="186">
        <f>SUMIFS(BKE!$F:$F,BKE!$C:$C,'nguyen vat lieu kho'!$A:$A,BKE!$B:$B,'nguyen vat lieu kho'!AN$3)</f>
        <v>0</v>
      </c>
      <c r="AO313" s="186">
        <f>SUMIFS(BKE!$F:$F,BKE!$C:$C,'nguyen vat lieu kho'!$A:$A,BKE!$B:$B,'nguyen vat lieu kho'!AO$3)</f>
        <v>1</v>
      </c>
      <c r="AP313" s="186">
        <f>SUMIFS(BKE!$F:$F,BKE!$C:$C,'nguyen vat lieu kho'!$A:$A,BKE!$B:$B,'nguyen vat lieu kho'!AP$3)</f>
        <v>0</v>
      </c>
      <c r="AQ313" s="186">
        <f>SUMIFS(BKE!$F:$F,BKE!$C:$C,'nguyen vat lieu kho'!$A:$A,BKE!$B:$B,'nguyen vat lieu kho'!AQ$3)</f>
        <v>0</v>
      </c>
    </row>
    <row r="314" spans="1:43" s="120" customFormat="1" ht="25.5" customHeight="1">
      <c r="A314" s="9" t="s">
        <v>666</v>
      </c>
      <c r="B314" s="9" t="s">
        <v>647</v>
      </c>
      <c r="C314" s="9" t="s">
        <v>648</v>
      </c>
      <c r="D314" s="125">
        <f>VLOOKUP(A314,BKE!C589:H980,5,0)</f>
        <v>8680</v>
      </c>
      <c r="E314" s="130">
        <v>20</v>
      </c>
      <c r="F314" s="126">
        <f t="shared" si="48"/>
        <v>173600</v>
      </c>
      <c r="G314" s="127">
        <f>SUM(M314:AQ314)</f>
        <v>50</v>
      </c>
      <c r="H314" s="128">
        <f t="shared" si="52"/>
        <v>434000</v>
      </c>
      <c r="I314" s="129">
        <f t="shared" si="46"/>
        <v>30</v>
      </c>
      <c r="J314" s="129">
        <f t="shared" si="46"/>
        <v>260400</v>
      </c>
      <c r="K314" s="130">
        <v>40</v>
      </c>
      <c r="L314" s="124">
        <f t="shared" si="47"/>
        <v>347200</v>
      </c>
      <c r="M314" s="186">
        <f>SUMIFS(BKE!$F:$F,BKE!$C:$C,'nguyen vat lieu kho'!$A:$A,BKE!$B:$B,'nguyen vat lieu kho'!M$3)</f>
        <v>0</v>
      </c>
      <c r="N314" s="186">
        <f>SUMIFS(BKE!$F:$F,BKE!$C:$C,'nguyen vat lieu kho'!$A:$A,BKE!$B:$B,'nguyen vat lieu kho'!N$3)</f>
        <v>0</v>
      </c>
      <c r="O314" s="186">
        <f>SUMIFS(BKE!$F:$F,BKE!$C:$C,'nguyen vat lieu kho'!$A:$A,BKE!$B:$B,'nguyen vat lieu kho'!O$3)</f>
        <v>0</v>
      </c>
      <c r="P314" s="186">
        <f>SUMIFS(BKE!$F:$F,BKE!$C:$C,'nguyen vat lieu kho'!$A:$A,BKE!$B:$B,'nguyen vat lieu kho'!P$3)</f>
        <v>0</v>
      </c>
      <c r="Q314" s="186">
        <f>SUMIFS(BKE!$F:$F,BKE!$C:$C,'nguyen vat lieu kho'!$A:$A,BKE!$B:$B,'nguyen vat lieu kho'!Q$3)</f>
        <v>0</v>
      </c>
      <c r="R314" s="186">
        <f>SUMIFS(BKE!$F:$F,BKE!$C:$C,'nguyen vat lieu kho'!$A:$A,BKE!$B:$B,'nguyen vat lieu kho'!R$3)</f>
        <v>0</v>
      </c>
      <c r="S314" s="186">
        <f>SUMIFS(BKE!$F:$F,BKE!$C:$C,'nguyen vat lieu kho'!$A:$A,BKE!$B:$B,'nguyen vat lieu kho'!S$3)</f>
        <v>0</v>
      </c>
      <c r="T314" s="186">
        <f>SUMIFS(BKE!$F:$F,BKE!$C:$C,'nguyen vat lieu kho'!$A:$A,BKE!$B:$B,'nguyen vat lieu kho'!T$3)</f>
        <v>10</v>
      </c>
      <c r="U314" s="186">
        <f>SUMIFS(BKE!$F:$F,BKE!$C:$C,'nguyen vat lieu kho'!$A:$A,BKE!$B:$B,'nguyen vat lieu kho'!U$3)</f>
        <v>0</v>
      </c>
      <c r="V314" s="186">
        <f>SUMIFS(BKE!$F:$F,BKE!$C:$C,'nguyen vat lieu kho'!$A:$A,BKE!$B:$B,'nguyen vat lieu kho'!V$3)</f>
        <v>0</v>
      </c>
      <c r="W314" s="186">
        <f>SUMIFS(BKE!$F:$F,BKE!$C:$C,'nguyen vat lieu kho'!$A:$A,BKE!$B:$B,'nguyen vat lieu kho'!W$3)</f>
        <v>0</v>
      </c>
      <c r="X314" s="186">
        <f>SUMIFS(BKE!$F:$F,BKE!$C:$C,'nguyen vat lieu kho'!$A:$A,BKE!$B:$B,'nguyen vat lieu kho'!X$3)</f>
        <v>0</v>
      </c>
      <c r="Y314" s="186">
        <f>SUMIFS(BKE!$F:$F,BKE!$C:$C,'nguyen vat lieu kho'!$A:$A,BKE!$B:$B,'nguyen vat lieu kho'!Y$3)</f>
        <v>0</v>
      </c>
      <c r="Z314" s="186">
        <f>SUMIFS(BKE!$F:$F,BKE!$C:$C,'nguyen vat lieu kho'!$A:$A,BKE!$B:$B,'nguyen vat lieu kho'!Z$3)</f>
        <v>0</v>
      </c>
      <c r="AA314" s="186">
        <f>SUMIFS(BKE!$F:$F,BKE!$C:$C,'nguyen vat lieu kho'!$A:$A,BKE!$B:$B,'nguyen vat lieu kho'!AA$3)</f>
        <v>10</v>
      </c>
      <c r="AB314" s="186">
        <f>SUMIFS(BKE!$F:$F,BKE!$C:$C,'nguyen vat lieu kho'!$A:$A,BKE!$B:$B,'nguyen vat lieu kho'!AB$3)</f>
        <v>0</v>
      </c>
      <c r="AC314" s="186">
        <f>SUMIFS(BKE!$F:$F,BKE!$C:$C,'nguyen vat lieu kho'!$A:$A,BKE!$B:$B,'nguyen vat lieu kho'!AC$3)</f>
        <v>0</v>
      </c>
      <c r="AD314" s="186">
        <f>SUMIFS(BKE!$F:$F,BKE!$C:$C,'nguyen vat lieu kho'!$A:$A,BKE!$B:$B,'nguyen vat lieu kho'!AD$3)</f>
        <v>0</v>
      </c>
      <c r="AE314" s="186">
        <f>SUMIFS(BKE!$F:$F,BKE!$C:$C,'nguyen vat lieu kho'!$A:$A,BKE!$B:$B,'nguyen vat lieu kho'!AE$3)</f>
        <v>0</v>
      </c>
      <c r="AF314" s="186">
        <f>SUMIFS(BKE!$F:$F,BKE!$C:$C,'nguyen vat lieu kho'!$A:$A,BKE!$B:$B,'nguyen vat lieu kho'!AF$3)</f>
        <v>0</v>
      </c>
      <c r="AG314" s="186">
        <f>SUMIFS(BKE!$F:$F,BKE!$C:$C,'nguyen vat lieu kho'!$A:$A,BKE!$B:$B,'nguyen vat lieu kho'!AG$3)</f>
        <v>0</v>
      </c>
      <c r="AH314" s="186">
        <f>SUMIFS(BKE!$F:$F,BKE!$C:$C,'nguyen vat lieu kho'!$A:$A,BKE!$B:$B,'nguyen vat lieu kho'!AH$3)</f>
        <v>10</v>
      </c>
      <c r="AI314" s="186">
        <f>SUMIFS(BKE!$F:$F,BKE!$C:$C,'nguyen vat lieu kho'!$A:$A,BKE!$B:$B,'nguyen vat lieu kho'!AI$3)</f>
        <v>0</v>
      </c>
      <c r="AJ314" s="186">
        <f>SUMIFS(BKE!$F:$F,BKE!$C:$C,'nguyen vat lieu kho'!$A:$A,BKE!$B:$B,'nguyen vat lieu kho'!AJ$3)</f>
        <v>0</v>
      </c>
      <c r="AK314" s="186">
        <f>SUMIFS(BKE!$F:$F,BKE!$C:$C,'nguyen vat lieu kho'!$A:$A,BKE!$B:$B,'nguyen vat lieu kho'!AK$3)</f>
        <v>0</v>
      </c>
      <c r="AL314" s="186">
        <f>SUMIFS(BKE!$F:$F,BKE!$C:$C,'nguyen vat lieu kho'!$A:$A,BKE!$B:$B,'nguyen vat lieu kho'!AL$3)</f>
        <v>0</v>
      </c>
      <c r="AM314" s="186">
        <f>SUMIFS(BKE!$F:$F,BKE!$C:$C,'nguyen vat lieu kho'!$A:$A,BKE!$B:$B,'nguyen vat lieu kho'!AM$3)</f>
        <v>0</v>
      </c>
      <c r="AN314" s="186">
        <f>SUMIFS(BKE!$F:$F,BKE!$C:$C,'nguyen vat lieu kho'!$A:$A,BKE!$B:$B,'nguyen vat lieu kho'!AN$3)</f>
        <v>0</v>
      </c>
      <c r="AO314" s="186">
        <f>SUMIFS(BKE!$F:$F,BKE!$C:$C,'nguyen vat lieu kho'!$A:$A,BKE!$B:$B,'nguyen vat lieu kho'!AO$3)</f>
        <v>20</v>
      </c>
      <c r="AP314" s="186">
        <f>SUMIFS(BKE!$F:$F,BKE!$C:$C,'nguyen vat lieu kho'!$A:$A,BKE!$B:$B,'nguyen vat lieu kho'!AP$3)</f>
        <v>0</v>
      </c>
      <c r="AQ314" s="186">
        <f>SUMIFS(BKE!$F:$F,BKE!$C:$C,'nguyen vat lieu kho'!$A:$A,BKE!$B:$B,'nguyen vat lieu kho'!AQ$3)</f>
        <v>0</v>
      </c>
    </row>
    <row r="315" spans="1:43" s="262" customFormat="1" ht="25.5" customHeight="1">
      <c r="A315" s="147"/>
      <c r="B315" s="147" t="s">
        <v>491</v>
      </c>
      <c r="C315" s="147"/>
      <c r="D315" s="125"/>
      <c r="E315" s="259"/>
      <c r="F315" s="260">
        <f t="shared" ref="F315" si="53">SUM(F285:F314)</f>
        <v>9176289.4780701771</v>
      </c>
      <c r="G315" s="260"/>
      <c r="H315" s="260">
        <f>SUM(H285:H314)</f>
        <v>11658945</v>
      </c>
      <c r="I315" s="261"/>
      <c r="J315" s="260">
        <f>SUM(J285:J314)</f>
        <v>13423301.469298245</v>
      </c>
      <c r="K315" s="259"/>
      <c r="L315" s="260">
        <f>SUM(L285:L314)</f>
        <v>7411933.008771929</v>
      </c>
      <c r="M315" s="186">
        <f>SUMIFS(BKE!$F:$F,BKE!$C:$C,'nguyen vat lieu kho'!$A:$A,BKE!$B:$B,'nguyen vat lieu kho'!M$3)</f>
        <v>0</v>
      </c>
      <c r="N315" s="186">
        <f>SUMIFS(BKE!$F:$F,BKE!$C:$C,'nguyen vat lieu kho'!$A:$A,BKE!$B:$B,'nguyen vat lieu kho'!N$3)</f>
        <v>0</v>
      </c>
      <c r="O315" s="186">
        <f>SUMIFS(BKE!$F:$F,BKE!$C:$C,'nguyen vat lieu kho'!$A:$A,BKE!$B:$B,'nguyen vat lieu kho'!O$3)</f>
        <v>0</v>
      </c>
      <c r="P315" s="186">
        <f>SUMIFS(BKE!$F:$F,BKE!$C:$C,'nguyen vat lieu kho'!$A:$A,BKE!$B:$B,'nguyen vat lieu kho'!P$3)</f>
        <v>0</v>
      </c>
      <c r="Q315" s="186">
        <f>SUMIFS(BKE!$F:$F,BKE!$C:$C,'nguyen vat lieu kho'!$A:$A,BKE!$B:$B,'nguyen vat lieu kho'!Q$3)</f>
        <v>0</v>
      </c>
      <c r="R315" s="186">
        <f>SUMIFS(BKE!$F:$F,BKE!$C:$C,'nguyen vat lieu kho'!$A:$A,BKE!$B:$B,'nguyen vat lieu kho'!R$3)</f>
        <v>0</v>
      </c>
      <c r="S315" s="186">
        <f>SUMIFS(BKE!$F:$F,BKE!$C:$C,'nguyen vat lieu kho'!$A:$A,BKE!$B:$B,'nguyen vat lieu kho'!S$3)</f>
        <v>0</v>
      </c>
      <c r="T315" s="186">
        <f>SUMIFS(BKE!$F:$F,BKE!$C:$C,'nguyen vat lieu kho'!$A:$A,BKE!$B:$B,'nguyen vat lieu kho'!T$3)</f>
        <v>0</v>
      </c>
      <c r="U315" s="186">
        <f>SUMIFS(BKE!$F:$F,BKE!$C:$C,'nguyen vat lieu kho'!$A:$A,BKE!$B:$B,'nguyen vat lieu kho'!U$3)</f>
        <v>0</v>
      </c>
      <c r="V315" s="186">
        <f>SUMIFS(BKE!$F:$F,BKE!$C:$C,'nguyen vat lieu kho'!$A:$A,BKE!$B:$B,'nguyen vat lieu kho'!V$3)</f>
        <v>0</v>
      </c>
      <c r="W315" s="186">
        <f>SUMIFS(BKE!$F:$F,BKE!$C:$C,'nguyen vat lieu kho'!$A:$A,BKE!$B:$B,'nguyen vat lieu kho'!W$3)</f>
        <v>0</v>
      </c>
      <c r="X315" s="186">
        <f>SUMIFS(BKE!$F:$F,BKE!$C:$C,'nguyen vat lieu kho'!$A:$A,BKE!$B:$B,'nguyen vat lieu kho'!X$3)</f>
        <v>0</v>
      </c>
      <c r="Y315" s="186">
        <f>SUMIFS(BKE!$F:$F,BKE!$C:$C,'nguyen vat lieu kho'!$A:$A,BKE!$B:$B,'nguyen vat lieu kho'!Y$3)</f>
        <v>0</v>
      </c>
      <c r="Z315" s="186">
        <f>SUMIFS(BKE!$F:$F,BKE!$C:$C,'nguyen vat lieu kho'!$A:$A,BKE!$B:$B,'nguyen vat lieu kho'!Z$3)</f>
        <v>0</v>
      </c>
      <c r="AA315" s="186">
        <f>SUMIFS(BKE!$F:$F,BKE!$C:$C,'nguyen vat lieu kho'!$A:$A,BKE!$B:$B,'nguyen vat lieu kho'!AA$3)</f>
        <v>0</v>
      </c>
      <c r="AB315" s="186">
        <f>SUMIFS(BKE!$F:$F,BKE!$C:$C,'nguyen vat lieu kho'!$A:$A,BKE!$B:$B,'nguyen vat lieu kho'!AB$3)</f>
        <v>0</v>
      </c>
      <c r="AC315" s="186">
        <f>SUMIFS(BKE!$F:$F,BKE!$C:$C,'nguyen vat lieu kho'!$A:$A,BKE!$B:$B,'nguyen vat lieu kho'!AC$3)</f>
        <v>0</v>
      </c>
      <c r="AD315" s="186">
        <f>SUMIFS(BKE!$F:$F,BKE!$C:$C,'nguyen vat lieu kho'!$A:$A,BKE!$B:$B,'nguyen vat lieu kho'!AD$3)</f>
        <v>0</v>
      </c>
      <c r="AE315" s="186">
        <f>SUMIFS(BKE!$F:$F,BKE!$C:$C,'nguyen vat lieu kho'!$A:$A,BKE!$B:$B,'nguyen vat lieu kho'!AE$3)</f>
        <v>0</v>
      </c>
      <c r="AF315" s="186">
        <f>SUMIFS(BKE!$F:$F,BKE!$C:$C,'nguyen vat lieu kho'!$A:$A,BKE!$B:$B,'nguyen vat lieu kho'!AF$3)</f>
        <v>0</v>
      </c>
      <c r="AG315" s="186">
        <f>SUMIFS(BKE!$F:$F,BKE!$C:$C,'nguyen vat lieu kho'!$A:$A,BKE!$B:$B,'nguyen vat lieu kho'!AG$3)</f>
        <v>0</v>
      </c>
      <c r="AH315" s="186">
        <f>SUMIFS(BKE!$F:$F,BKE!$C:$C,'nguyen vat lieu kho'!$A:$A,BKE!$B:$B,'nguyen vat lieu kho'!AH$3)</f>
        <v>0</v>
      </c>
      <c r="AI315" s="186">
        <f>SUMIFS(BKE!$F:$F,BKE!$C:$C,'nguyen vat lieu kho'!$A:$A,BKE!$B:$B,'nguyen vat lieu kho'!AI$3)</f>
        <v>0</v>
      </c>
      <c r="AJ315" s="186">
        <f>SUMIFS(BKE!$F:$F,BKE!$C:$C,'nguyen vat lieu kho'!$A:$A,BKE!$B:$B,'nguyen vat lieu kho'!AJ$3)</f>
        <v>0</v>
      </c>
      <c r="AK315" s="186">
        <f>SUMIFS(BKE!$F:$F,BKE!$C:$C,'nguyen vat lieu kho'!$A:$A,BKE!$B:$B,'nguyen vat lieu kho'!AK$3)</f>
        <v>0</v>
      </c>
      <c r="AL315" s="186">
        <f>SUMIFS(BKE!$F:$F,BKE!$C:$C,'nguyen vat lieu kho'!$A:$A,BKE!$B:$B,'nguyen vat lieu kho'!AL$3)</f>
        <v>0</v>
      </c>
      <c r="AM315" s="186">
        <f>SUMIFS(BKE!$F:$F,BKE!$C:$C,'nguyen vat lieu kho'!$A:$A,BKE!$B:$B,'nguyen vat lieu kho'!AM$3)</f>
        <v>0</v>
      </c>
      <c r="AN315" s="186">
        <f>SUMIFS(BKE!$F:$F,BKE!$C:$C,'nguyen vat lieu kho'!$A:$A,BKE!$B:$B,'nguyen vat lieu kho'!AN$3)</f>
        <v>0</v>
      </c>
      <c r="AO315" s="186">
        <f>SUMIFS(BKE!$F:$F,BKE!$C:$C,'nguyen vat lieu kho'!$A:$A,BKE!$B:$B,'nguyen vat lieu kho'!AO$3)</f>
        <v>0</v>
      </c>
      <c r="AP315" s="186">
        <f>SUMIFS(BKE!$F:$F,BKE!$C:$C,'nguyen vat lieu kho'!$A:$A,BKE!$B:$B,'nguyen vat lieu kho'!AP$3)</f>
        <v>0</v>
      </c>
      <c r="AQ315" s="186">
        <f>SUMIFS(BKE!$F:$F,BKE!$C:$C,'nguyen vat lieu kho'!$A:$A,BKE!$B:$B,'nguyen vat lieu kho'!AQ$3)</f>
        <v>0</v>
      </c>
    </row>
    <row r="316" spans="1:43" s="120" customFormat="1" ht="25.5" customHeight="1">
      <c r="A316" s="20"/>
      <c r="B316" s="140" t="s">
        <v>407</v>
      </c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 spans="1:43" s="120" customFormat="1" ht="25.5" customHeight="1">
      <c r="A317" s="6" t="s">
        <v>399</v>
      </c>
      <c r="B317" s="136" t="s">
        <v>400</v>
      </c>
      <c r="C317" s="137" t="s">
        <v>8</v>
      </c>
      <c r="D317" s="125">
        <f>VLOOKUP(A317,BKE!C560:H951,5,0)</f>
        <v>72000.263157894733</v>
      </c>
      <c r="E317" s="130">
        <v>0</v>
      </c>
      <c r="F317" s="126">
        <f t="shared" si="48"/>
        <v>0</v>
      </c>
      <c r="G317" s="127">
        <f t="shared" ref="G317:G322" si="54">SUM(M317:AQ317)</f>
        <v>19</v>
      </c>
      <c r="H317" s="128">
        <f t="shared" ref="H317:H322" si="55">D317*G317</f>
        <v>1368005</v>
      </c>
      <c r="I317" s="129">
        <f t="shared" ref="I317:J322" si="56">E317+G317-K317</f>
        <v>16</v>
      </c>
      <c r="J317" s="129">
        <f t="shared" si="56"/>
        <v>1152004.2105263157</v>
      </c>
      <c r="K317" s="130">
        <v>3</v>
      </c>
      <c r="L317" s="124">
        <f t="shared" ref="L317:L322" si="57">K317*D317</f>
        <v>216000.78947368421</v>
      </c>
      <c r="M317" s="186">
        <f>SUMIFS(BKE!$F:$F,BKE!$C:$C,'nguyen vat lieu kho'!$A:$A,BKE!$B:$B,'nguyen vat lieu kho'!M$3)</f>
        <v>5</v>
      </c>
      <c r="N317" s="186">
        <f>SUMIFS(BKE!$F:$F,BKE!$C:$C,'nguyen vat lieu kho'!$A:$A,BKE!$B:$B,'nguyen vat lieu kho'!N$3)</f>
        <v>0</v>
      </c>
      <c r="O317" s="186">
        <f>SUMIFS(BKE!$F:$F,BKE!$C:$C,'nguyen vat lieu kho'!$A:$A,BKE!$B:$B,'nguyen vat lieu kho'!O$3)</f>
        <v>0</v>
      </c>
      <c r="P317" s="186">
        <f>SUMIFS(BKE!$F:$F,BKE!$C:$C,'nguyen vat lieu kho'!$A:$A,BKE!$B:$B,'nguyen vat lieu kho'!P$3)</f>
        <v>0</v>
      </c>
      <c r="Q317" s="186">
        <f>SUMIFS(BKE!$F:$F,BKE!$C:$C,'nguyen vat lieu kho'!$A:$A,BKE!$B:$B,'nguyen vat lieu kho'!Q$3)</f>
        <v>0</v>
      </c>
      <c r="R317" s="186">
        <f>SUMIFS(BKE!$F:$F,BKE!$C:$C,'nguyen vat lieu kho'!$A:$A,BKE!$B:$B,'nguyen vat lieu kho'!R$3)</f>
        <v>0</v>
      </c>
      <c r="S317" s="186">
        <f>SUMIFS(BKE!$F:$F,BKE!$C:$C,'nguyen vat lieu kho'!$A:$A,BKE!$B:$B,'nguyen vat lieu kho'!S$3)</f>
        <v>0</v>
      </c>
      <c r="T317" s="186">
        <f>SUMIFS(BKE!$F:$F,BKE!$C:$C,'nguyen vat lieu kho'!$A:$A,BKE!$B:$B,'nguyen vat lieu kho'!T$3)</f>
        <v>10</v>
      </c>
      <c r="U317" s="186">
        <f>SUMIFS(BKE!$F:$F,BKE!$C:$C,'nguyen vat lieu kho'!$A:$A,BKE!$B:$B,'nguyen vat lieu kho'!U$3)</f>
        <v>0</v>
      </c>
      <c r="V317" s="186">
        <f>SUMIFS(BKE!$F:$F,BKE!$C:$C,'nguyen vat lieu kho'!$A:$A,BKE!$B:$B,'nguyen vat lieu kho'!V$3)</f>
        <v>0</v>
      </c>
      <c r="W317" s="186">
        <f>SUMIFS(BKE!$F:$F,BKE!$C:$C,'nguyen vat lieu kho'!$A:$A,BKE!$B:$B,'nguyen vat lieu kho'!W$3)</f>
        <v>0</v>
      </c>
      <c r="X317" s="186">
        <f>SUMIFS(BKE!$F:$F,BKE!$C:$C,'nguyen vat lieu kho'!$A:$A,BKE!$B:$B,'nguyen vat lieu kho'!X$3)</f>
        <v>0</v>
      </c>
      <c r="Y317" s="186">
        <f>SUMIFS(BKE!$F:$F,BKE!$C:$C,'nguyen vat lieu kho'!$A:$A,BKE!$B:$B,'nguyen vat lieu kho'!Y$3)</f>
        <v>0</v>
      </c>
      <c r="Z317" s="186">
        <f>SUMIFS(BKE!$F:$F,BKE!$C:$C,'nguyen vat lieu kho'!$A:$A,BKE!$B:$B,'nguyen vat lieu kho'!Z$3)</f>
        <v>0</v>
      </c>
      <c r="AA317" s="186">
        <f>SUMIFS(BKE!$F:$F,BKE!$C:$C,'nguyen vat lieu kho'!$A:$A,BKE!$B:$B,'nguyen vat lieu kho'!AA$3)</f>
        <v>4</v>
      </c>
      <c r="AB317" s="186">
        <f>SUMIFS(BKE!$F:$F,BKE!$C:$C,'nguyen vat lieu kho'!$A:$A,BKE!$B:$B,'nguyen vat lieu kho'!AB$3)</f>
        <v>0</v>
      </c>
      <c r="AC317" s="186">
        <f>SUMIFS(BKE!$F:$F,BKE!$C:$C,'nguyen vat lieu kho'!$A:$A,BKE!$B:$B,'nguyen vat lieu kho'!AC$3)</f>
        <v>0</v>
      </c>
      <c r="AD317" s="186">
        <f>SUMIFS(BKE!$F:$F,BKE!$C:$C,'nguyen vat lieu kho'!$A:$A,BKE!$B:$B,'nguyen vat lieu kho'!AD$3)</f>
        <v>0</v>
      </c>
      <c r="AE317" s="186">
        <f>SUMIFS(BKE!$F:$F,BKE!$C:$C,'nguyen vat lieu kho'!$A:$A,BKE!$B:$B,'nguyen vat lieu kho'!AE$3)</f>
        <v>0</v>
      </c>
      <c r="AF317" s="186">
        <f>SUMIFS(BKE!$F:$F,BKE!$C:$C,'nguyen vat lieu kho'!$A:$A,BKE!$B:$B,'nguyen vat lieu kho'!AF$3)</f>
        <v>0</v>
      </c>
      <c r="AG317" s="186">
        <f>SUMIFS(BKE!$F:$F,BKE!$C:$C,'nguyen vat lieu kho'!$A:$A,BKE!$B:$B,'nguyen vat lieu kho'!AG$3)</f>
        <v>0</v>
      </c>
      <c r="AH317" s="186">
        <f>SUMIFS(BKE!$F:$F,BKE!$C:$C,'nguyen vat lieu kho'!$A:$A,BKE!$B:$B,'nguyen vat lieu kho'!AH$3)</f>
        <v>0</v>
      </c>
      <c r="AI317" s="186">
        <f>SUMIFS(BKE!$F:$F,BKE!$C:$C,'nguyen vat lieu kho'!$A:$A,BKE!$B:$B,'nguyen vat lieu kho'!AI$3)</f>
        <v>0</v>
      </c>
      <c r="AJ317" s="186">
        <f>SUMIFS(BKE!$F:$F,BKE!$C:$C,'nguyen vat lieu kho'!$A:$A,BKE!$B:$B,'nguyen vat lieu kho'!AJ$3)</f>
        <v>0</v>
      </c>
      <c r="AK317" s="186">
        <f>SUMIFS(BKE!$F:$F,BKE!$C:$C,'nguyen vat lieu kho'!$A:$A,BKE!$B:$B,'nguyen vat lieu kho'!AK$3)</f>
        <v>0</v>
      </c>
      <c r="AL317" s="186">
        <f>SUMIFS(BKE!$F:$F,BKE!$C:$C,'nguyen vat lieu kho'!$A:$A,BKE!$B:$B,'nguyen vat lieu kho'!AL$3)</f>
        <v>0</v>
      </c>
      <c r="AM317" s="186">
        <f>SUMIFS(BKE!$F:$F,BKE!$C:$C,'nguyen vat lieu kho'!$A:$A,BKE!$B:$B,'nguyen vat lieu kho'!AM$3)</f>
        <v>0</v>
      </c>
      <c r="AN317" s="186">
        <f>SUMIFS(BKE!$F:$F,BKE!$C:$C,'nguyen vat lieu kho'!$A:$A,BKE!$B:$B,'nguyen vat lieu kho'!AN$3)</f>
        <v>0</v>
      </c>
      <c r="AO317" s="186">
        <f>SUMIFS(BKE!$F:$F,BKE!$C:$C,'nguyen vat lieu kho'!$A:$A,BKE!$B:$B,'nguyen vat lieu kho'!AO$3)</f>
        <v>0</v>
      </c>
      <c r="AP317" s="186">
        <f>SUMIFS(BKE!$F:$F,BKE!$C:$C,'nguyen vat lieu kho'!$A:$A,BKE!$B:$B,'nguyen vat lieu kho'!AP$3)</f>
        <v>0</v>
      </c>
      <c r="AQ317" s="186">
        <f>SUMIFS(BKE!$F:$F,BKE!$C:$C,'nguyen vat lieu kho'!$A:$A,BKE!$B:$B,'nguyen vat lieu kho'!AQ$3)</f>
        <v>0</v>
      </c>
    </row>
    <row r="318" spans="1:43" s="120" customFormat="1" ht="25.5" customHeight="1">
      <c r="A318" s="6" t="s">
        <v>401</v>
      </c>
      <c r="B318" s="136" t="s">
        <v>402</v>
      </c>
      <c r="C318" s="137" t="s">
        <v>27</v>
      </c>
      <c r="D318" s="125">
        <v>11000</v>
      </c>
      <c r="E318" s="130">
        <v>12</v>
      </c>
      <c r="F318" s="126">
        <f t="shared" si="48"/>
        <v>132000</v>
      </c>
      <c r="G318" s="127">
        <f t="shared" si="54"/>
        <v>0</v>
      </c>
      <c r="H318" s="128">
        <f t="shared" si="55"/>
        <v>0</v>
      </c>
      <c r="I318" s="129">
        <f t="shared" si="56"/>
        <v>12</v>
      </c>
      <c r="J318" s="129">
        <f t="shared" si="56"/>
        <v>132000</v>
      </c>
      <c r="K318" s="130"/>
      <c r="L318" s="124">
        <f t="shared" si="57"/>
        <v>0</v>
      </c>
      <c r="M318" s="186">
        <f>SUMIFS(BKE!$F:$F,BKE!$C:$C,'nguyen vat lieu kho'!$A:$A,BKE!$B:$B,'nguyen vat lieu kho'!M$3)</f>
        <v>0</v>
      </c>
      <c r="N318" s="186">
        <f>SUMIFS(BKE!$F:$F,BKE!$C:$C,'nguyen vat lieu kho'!$A:$A,BKE!$B:$B,'nguyen vat lieu kho'!N$3)</f>
        <v>0</v>
      </c>
      <c r="O318" s="186">
        <f>SUMIFS(BKE!$F:$F,BKE!$C:$C,'nguyen vat lieu kho'!$A:$A,BKE!$B:$B,'nguyen vat lieu kho'!O$3)</f>
        <v>0</v>
      </c>
      <c r="P318" s="186">
        <f>SUMIFS(BKE!$F:$F,BKE!$C:$C,'nguyen vat lieu kho'!$A:$A,BKE!$B:$B,'nguyen vat lieu kho'!P$3)</f>
        <v>0</v>
      </c>
      <c r="Q318" s="186">
        <f>SUMIFS(BKE!$F:$F,BKE!$C:$C,'nguyen vat lieu kho'!$A:$A,BKE!$B:$B,'nguyen vat lieu kho'!Q$3)</f>
        <v>0</v>
      </c>
      <c r="R318" s="186">
        <f>SUMIFS(BKE!$F:$F,BKE!$C:$C,'nguyen vat lieu kho'!$A:$A,BKE!$B:$B,'nguyen vat lieu kho'!R$3)</f>
        <v>0</v>
      </c>
      <c r="S318" s="186">
        <f>SUMIFS(BKE!$F:$F,BKE!$C:$C,'nguyen vat lieu kho'!$A:$A,BKE!$B:$B,'nguyen vat lieu kho'!S$3)</f>
        <v>0</v>
      </c>
      <c r="T318" s="186">
        <f>SUMIFS(BKE!$F:$F,BKE!$C:$C,'nguyen vat lieu kho'!$A:$A,BKE!$B:$B,'nguyen vat lieu kho'!T$3)</f>
        <v>0</v>
      </c>
      <c r="U318" s="186">
        <f>SUMIFS(BKE!$F:$F,BKE!$C:$C,'nguyen vat lieu kho'!$A:$A,BKE!$B:$B,'nguyen vat lieu kho'!U$3)</f>
        <v>0</v>
      </c>
      <c r="V318" s="186">
        <f>SUMIFS(BKE!$F:$F,BKE!$C:$C,'nguyen vat lieu kho'!$A:$A,BKE!$B:$B,'nguyen vat lieu kho'!V$3)</f>
        <v>0</v>
      </c>
      <c r="W318" s="186">
        <f>SUMIFS(BKE!$F:$F,BKE!$C:$C,'nguyen vat lieu kho'!$A:$A,BKE!$B:$B,'nguyen vat lieu kho'!W$3)</f>
        <v>0</v>
      </c>
      <c r="X318" s="186">
        <f>SUMIFS(BKE!$F:$F,BKE!$C:$C,'nguyen vat lieu kho'!$A:$A,BKE!$B:$B,'nguyen vat lieu kho'!X$3)</f>
        <v>0</v>
      </c>
      <c r="Y318" s="186">
        <f>SUMIFS(BKE!$F:$F,BKE!$C:$C,'nguyen vat lieu kho'!$A:$A,BKE!$B:$B,'nguyen vat lieu kho'!Y$3)</f>
        <v>0</v>
      </c>
      <c r="Z318" s="186">
        <f>SUMIFS(BKE!$F:$F,BKE!$C:$C,'nguyen vat lieu kho'!$A:$A,BKE!$B:$B,'nguyen vat lieu kho'!Z$3)</f>
        <v>0</v>
      </c>
      <c r="AA318" s="186">
        <f>SUMIFS(BKE!$F:$F,BKE!$C:$C,'nguyen vat lieu kho'!$A:$A,BKE!$B:$B,'nguyen vat lieu kho'!AA$3)</f>
        <v>0</v>
      </c>
      <c r="AB318" s="186">
        <f>SUMIFS(BKE!$F:$F,BKE!$C:$C,'nguyen vat lieu kho'!$A:$A,BKE!$B:$B,'nguyen vat lieu kho'!AB$3)</f>
        <v>0</v>
      </c>
      <c r="AC318" s="186">
        <f>SUMIFS(BKE!$F:$F,BKE!$C:$C,'nguyen vat lieu kho'!$A:$A,BKE!$B:$B,'nguyen vat lieu kho'!AC$3)</f>
        <v>0</v>
      </c>
      <c r="AD318" s="186">
        <f>SUMIFS(BKE!$F:$F,BKE!$C:$C,'nguyen vat lieu kho'!$A:$A,BKE!$B:$B,'nguyen vat lieu kho'!AD$3)</f>
        <v>0</v>
      </c>
      <c r="AE318" s="186">
        <f>SUMIFS(BKE!$F:$F,BKE!$C:$C,'nguyen vat lieu kho'!$A:$A,BKE!$B:$B,'nguyen vat lieu kho'!AE$3)</f>
        <v>0</v>
      </c>
      <c r="AF318" s="186">
        <f>SUMIFS(BKE!$F:$F,BKE!$C:$C,'nguyen vat lieu kho'!$A:$A,BKE!$B:$B,'nguyen vat lieu kho'!AF$3)</f>
        <v>0</v>
      </c>
      <c r="AG318" s="186">
        <f>SUMIFS(BKE!$F:$F,BKE!$C:$C,'nguyen vat lieu kho'!$A:$A,BKE!$B:$B,'nguyen vat lieu kho'!AG$3)</f>
        <v>0</v>
      </c>
      <c r="AH318" s="186">
        <f>SUMIFS(BKE!$F:$F,BKE!$C:$C,'nguyen vat lieu kho'!$A:$A,BKE!$B:$B,'nguyen vat lieu kho'!AH$3)</f>
        <v>0</v>
      </c>
      <c r="AI318" s="186">
        <f>SUMIFS(BKE!$F:$F,BKE!$C:$C,'nguyen vat lieu kho'!$A:$A,BKE!$B:$B,'nguyen vat lieu kho'!AI$3)</f>
        <v>0</v>
      </c>
      <c r="AJ318" s="186">
        <f>SUMIFS(BKE!$F:$F,BKE!$C:$C,'nguyen vat lieu kho'!$A:$A,BKE!$B:$B,'nguyen vat lieu kho'!AJ$3)</f>
        <v>0</v>
      </c>
      <c r="AK318" s="186">
        <f>SUMIFS(BKE!$F:$F,BKE!$C:$C,'nguyen vat lieu kho'!$A:$A,BKE!$B:$B,'nguyen vat lieu kho'!AK$3)</f>
        <v>0</v>
      </c>
      <c r="AL318" s="186">
        <f>SUMIFS(BKE!$F:$F,BKE!$C:$C,'nguyen vat lieu kho'!$A:$A,BKE!$B:$B,'nguyen vat lieu kho'!AL$3)</f>
        <v>0</v>
      </c>
      <c r="AM318" s="186">
        <f>SUMIFS(BKE!$F:$F,BKE!$C:$C,'nguyen vat lieu kho'!$A:$A,BKE!$B:$B,'nguyen vat lieu kho'!AM$3)</f>
        <v>0</v>
      </c>
      <c r="AN318" s="186">
        <f>SUMIFS(BKE!$F:$F,BKE!$C:$C,'nguyen vat lieu kho'!$A:$A,BKE!$B:$B,'nguyen vat lieu kho'!AN$3)</f>
        <v>0</v>
      </c>
      <c r="AO318" s="186">
        <f>SUMIFS(BKE!$F:$F,BKE!$C:$C,'nguyen vat lieu kho'!$A:$A,BKE!$B:$B,'nguyen vat lieu kho'!AO$3)</f>
        <v>0</v>
      </c>
      <c r="AP318" s="186">
        <f>SUMIFS(BKE!$F:$F,BKE!$C:$C,'nguyen vat lieu kho'!$A:$A,BKE!$B:$B,'nguyen vat lieu kho'!AP$3)</f>
        <v>0</v>
      </c>
      <c r="AQ318" s="186">
        <f>SUMIFS(BKE!$F:$F,BKE!$C:$C,'nguyen vat lieu kho'!$A:$A,BKE!$B:$B,'nguyen vat lieu kho'!AQ$3)</f>
        <v>0</v>
      </c>
    </row>
    <row r="319" spans="1:43" s="120" customFormat="1" ht="25.5" customHeight="1">
      <c r="A319" s="6" t="s">
        <v>403</v>
      </c>
      <c r="B319" s="136" t="s">
        <v>404</v>
      </c>
      <c r="C319" s="137" t="s">
        <v>27</v>
      </c>
      <c r="D319" s="125"/>
      <c r="E319" s="130">
        <v>0</v>
      </c>
      <c r="F319" s="126">
        <f t="shared" si="48"/>
        <v>0</v>
      </c>
      <c r="G319" s="127">
        <f t="shared" si="54"/>
        <v>0</v>
      </c>
      <c r="H319" s="128">
        <f t="shared" si="55"/>
        <v>0</v>
      </c>
      <c r="I319" s="129">
        <f t="shared" si="56"/>
        <v>0</v>
      </c>
      <c r="J319" s="129">
        <f t="shared" si="56"/>
        <v>0</v>
      </c>
      <c r="K319" s="130"/>
      <c r="L319" s="124">
        <f t="shared" si="57"/>
        <v>0</v>
      </c>
      <c r="M319" s="186">
        <f>SUMIFS(BKE!$F:$F,BKE!$C:$C,'nguyen vat lieu kho'!$A:$A,BKE!$B:$B,'nguyen vat lieu kho'!M$3)</f>
        <v>0</v>
      </c>
      <c r="N319" s="186">
        <f>SUMIFS(BKE!$F:$F,BKE!$C:$C,'nguyen vat lieu kho'!$A:$A,BKE!$B:$B,'nguyen vat lieu kho'!N$3)</f>
        <v>0</v>
      </c>
      <c r="O319" s="186">
        <f>SUMIFS(BKE!$F:$F,BKE!$C:$C,'nguyen vat lieu kho'!$A:$A,BKE!$B:$B,'nguyen vat lieu kho'!O$3)</f>
        <v>0</v>
      </c>
      <c r="P319" s="186">
        <f>SUMIFS(BKE!$F:$F,BKE!$C:$C,'nguyen vat lieu kho'!$A:$A,BKE!$B:$B,'nguyen vat lieu kho'!P$3)</f>
        <v>0</v>
      </c>
      <c r="Q319" s="186">
        <f>SUMIFS(BKE!$F:$F,BKE!$C:$C,'nguyen vat lieu kho'!$A:$A,BKE!$B:$B,'nguyen vat lieu kho'!Q$3)</f>
        <v>0</v>
      </c>
      <c r="R319" s="186">
        <f>SUMIFS(BKE!$F:$F,BKE!$C:$C,'nguyen vat lieu kho'!$A:$A,BKE!$B:$B,'nguyen vat lieu kho'!R$3)</f>
        <v>0</v>
      </c>
      <c r="S319" s="186">
        <f>SUMIFS(BKE!$F:$F,BKE!$C:$C,'nguyen vat lieu kho'!$A:$A,BKE!$B:$B,'nguyen vat lieu kho'!S$3)</f>
        <v>0</v>
      </c>
      <c r="T319" s="186">
        <f>SUMIFS(BKE!$F:$F,BKE!$C:$C,'nguyen vat lieu kho'!$A:$A,BKE!$B:$B,'nguyen vat lieu kho'!T$3)</f>
        <v>0</v>
      </c>
      <c r="U319" s="186">
        <f>SUMIFS(BKE!$F:$F,BKE!$C:$C,'nguyen vat lieu kho'!$A:$A,BKE!$B:$B,'nguyen vat lieu kho'!U$3)</f>
        <v>0</v>
      </c>
      <c r="V319" s="186">
        <f>SUMIFS(BKE!$F:$F,BKE!$C:$C,'nguyen vat lieu kho'!$A:$A,BKE!$B:$B,'nguyen vat lieu kho'!V$3)</f>
        <v>0</v>
      </c>
      <c r="W319" s="186">
        <f>SUMIFS(BKE!$F:$F,BKE!$C:$C,'nguyen vat lieu kho'!$A:$A,BKE!$B:$B,'nguyen vat lieu kho'!W$3)</f>
        <v>0</v>
      </c>
      <c r="X319" s="186">
        <f>SUMIFS(BKE!$F:$F,BKE!$C:$C,'nguyen vat lieu kho'!$A:$A,BKE!$B:$B,'nguyen vat lieu kho'!X$3)</f>
        <v>0</v>
      </c>
      <c r="Y319" s="186">
        <f>SUMIFS(BKE!$F:$F,BKE!$C:$C,'nguyen vat lieu kho'!$A:$A,BKE!$B:$B,'nguyen vat lieu kho'!Y$3)</f>
        <v>0</v>
      </c>
      <c r="Z319" s="186">
        <f>SUMIFS(BKE!$F:$F,BKE!$C:$C,'nguyen vat lieu kho'!$A:$A,BKE!$B:$B,'nguyen vat lieu kho'!Z$3)</f>
        <v>0</v>
      </c>
      <c r="AA319" s="186">
        <f>SUMIFS(BKE!$F:$F,BKE!$C:$C,'nguyen vat lieu kho'!$A:$A,BKE!$B:$B,'nguyen vat lieu kho'!AA$3)</f>
        <v>0</v>
      </c>
      <c r="AB319" s="186">
        <f>SUMIFS(BKE!$F:$F,BKE!$C:$C,'nguyen vat lieu kho'!$A:$A,BKE!$B:$B,'nguyen vat lieu kho'!AB$3)</f>
        <v>0</v>
      </c>
      <c r="AC319" s="186">
        <f>SUMIFS(BKE!$F:$F,BKE!$C:$C,'nguyen vat lieu kho'!$A:$A,BKE!$B:$B,'nguyen vat lieu kho'!AC$3)</f>
        <v>0</v>
      </c>
      <c r="AD319" s="186">
        <f>SUMIFS(BKE!$F:$F,BKE!$C:$C,'nguyen vat lieu kho'!$A:$A,BKE!$B:$B,'nguyen vat lieu kho'!AD$3)</f>
        <v>0</v>
      </c>
      <c r="AE319" s="186">
        <f>SUMIFS(BKE!$F:$F,BKE!$C:$C,'nguyen vat lieu kho'!$A:$A,BKE!$B:$B,'nguyen vat lieu kho'!AE$3)</f>
        <v>0</v>
      </c>
      <c r="AF319" s="186">
        <f>SUMIFS(BKE!$F:$F,BKE!$C:$C,'nguyen vat lieu kho'!$A:$A,BKE!$B:$B,'nguyen vat lieu kho'!AF$3)</f>
        <v>0</v>
      </c>
      <c r="AG319" s="186">
        <f>SUMIFS(BKE!$F:$F,BKE!$C:$C,'nguyen vat lieu kho'!$A:$A,BKE!$B:$B,'nguyen vat lieu kho'!AG$3)</f>
        <v>0</v>
      </c>
      <c r="AH319" s="186">
        <f>SUMIFS(BKE!$F:$F,BKE!$C:$C,'nguyen vat lieu kho'!$A:$A,BKE!$B:$B,'nguyen vat lieu kho'!AH$3)</f>
        <v>0</v>
      </c>
      <c r="AI319" s="186">
        <f>SUMIFS(BKE!$F:$F,BKE!$C:$C,'nguyen vat lieu kho'!$A:$A,BKE!$B:$B,'nguyen vat lieu kho'!AI$3)</f>
        <v>0</v>
      </c>
      <c r="AJ319" s="186">
        <f>SUMIFS(BKE!$F:$F,BKE!$C:$C,'nguyen vat lieu kho'!$A:$A,BKE!$B:$B,'nguyen vat lieu kho'!AJ$3)</f>
        <v>0</v>
      </c>
      <c r="AK319" s="186">
        <f>SUMIFS(BKE!$F:$F,BKE!$C:$C,'nguyen vat lieu kho'!$A:$A,BKE!$B:$B,'nguyen vat lieu kho'!AK$3)</f>
        <v>0</v>
      </c>
      <c r="AL319" s="186">
        <f>SUMIFS(BKE!$F:$F,BKE!$C:$C,'nguyen vat lieu kho'!$A:$A,BKE!$B:$B,'nguyen vat lieu kho'!AL$3)</f>
        <v>0</v>
      </c>
      <c r="AM319" s="186">
        <f>SUMIFS(BKE!$F:$F,BKE!$C:$C,'nguyen vat lieu kho'!$A:$A,BKE!$B:$B,'nguyen vat lieu kho'!AM$3)</f>
        <v>0</v>
      </c>
      <c r="AN319" s="186">
        <f>SUMIFS(BKE!$F:$F,BKE!$C:$C,'nguyen vat lieu kho'!$A:$A,BKE!$B:$B,'nguyen vat lieu kho'!AN$3)</f>
        <v>0</v>
      </c>
      <c r="AO319" s="186">
        <f>SUMIFS(BKE!$F:$F,BKE!$C:$C,'nguyen vat lieu kho'!$A:$A,BKE!$B:$B,'nguyen vat lieu kho'!AO$3)</f>
        <v>0</v>
      </c>
      <c r="AP319" s="186">
        <f>SUMIFS(BKE!$F:$F,BKE!$C:$C,'nguyen vat lieu kho'!$A:$A,BKE!$B:$B,'nguyen vat lieu kho'!AP$3)</f>
        <v>0</v>
      </c>
      <c r="AQ319" s="186">
        <f>SUMIFS(BKE!$F:$F,BKE!$C:$C,'nguyen vat lieu kho'!$A:$A,BKE!$B:$B,'nguyen vat lieu kho'!AQ$3)</f>
        <v>0</v>
      </c>
    </row>
    <row r="320" spans="1:43" s="120" customFormat="1" ht="25.5" customHeight="1">
      <c r="A320" s="6" t="s">
        <v>854</v>
      </c>
      <c r="B320" s="136" t="s">
        <v>855</v>
      </c>
      <c r="C320" s="137" t="s">
        <v>846</v>
      </c>
      <c r="D320" s="125">
        <v>140000</v>
      </c>
      <c r="E320" s="130"/>
      <c r="F320" s="126">
        <f t="shared" si="48"/>
        <v>0</v>
      </c>
      <c r="G320" s="127">
        <f t="shared" si="54"/>
        <v>0</v>
      </c>
      <c r="H320" s="128">
        <f t="shared" si="55"/>
        <v>0</v>
      </c>
      <c r="I320" s="129">
        <f t="shared" si="56"/>
        <v>0</v>
      </c>
      <c r="J320" s="129">
        <f t="shared" si="56"/>
        <v>0</v>
      </c>
      <c r="K320" s="130"/>
      <c r="L320" s="124">
        <f t="shared" si="57"/>
        <v>0</v>
      </c>
      <c r="M320" s="186">
        <f>SUMIFS(BKE!$F:$F,BKE!$C:$C,'nguyen vat lieu kho'!$A:$A,BKE!$B:$B,'nguyen vat lieu kho'!M$3)</f>
        <v>0</v>
      </c>
      <c r="N320" s="186">
        <f>SUMIFS(BKE!$F:$F,BKE!$C:$C,'nguyen vat lieu kho'!$A:$A,BKE!$B:$B,'nguyen vat lieu kho'!N$3)</f>
        <v>0</v>
      </c>
      <c r="O320" s="186">
        <f>SUMIFS(BKE!$F:$F,BKE!$C:$C,'nguyen vat lieu kho'!$A:$A,BKE!$B:$B,'nguyen vat lieu kho'!O$3)</f>
        <v>0</v>
      </c>
      <c r="P320" s="186">
        <f>SUMIFS(BKE!$F:$F,BKE!$C:$C,'nguyen vat lieu kho'!$A:$A,BKE!$B:$B,'nguyen vat lieu kho'!P$3)</f>
        <v>0</v>
      </c>
      <c r="Q320" s="186">
        <f>SUMIFS(BKE!$F:$F,BKE!$C:$C,'nguyen vat lieu kho'!$A:$A,BKE!$B:$B,'nguyen vat lieu kho'!Q$3)</f>
        <v>0</v>
      </c>
      <c r="R320" s="186">
        <f>SUMIFS(BKE!$F:$F,BKE!$C:$C,'nguyen vat lieu kho'!$A:$A,BKE!$B:$B,'nguyen vat lieu kho'!R$3)</f>
        <v>0</v>
      </c>
      <c r="S320" s="186">
        <f>SUMIFS(BKE!$F:$F,BKE!$C:$C,'nguyen vat lieu kho'!$A:$A,BKE!$B:$B,'nguyen vat lieu kho'!S$3)</f>
        <v>0</v>
      </c>
      <c r="T320" s="186">
        <f>SUMIFS(BKE!$F:$F,BKE!$C:$C,'nguyen vat lieu kho'!$A:$A,BKE!$B:$B,'nguyen vat lieu kho'!T$3)</f>
        <v>0</v>
      </c>
      <c r="U320" s="186">
        <f>SUMIFS(BKE!$F:$F,BKE!$C:$C,'nguyen vat lieu kho'!$A:$A,BKE!$B:$B,'nguyen vat lieu kho'!U$3)</f>
        <v>0</v>
      </c>
      <c r="V320" s="186">
        <f>SUMIFS(BKE!$F:$F,BKE!$C:$C,'nguyen vat lieu kho'!$A:$A,BKE!$B:$B,'nguyen vat lieu kho'!V$3)</f>
        <v>0</v>
      </c>
      <c r="W320" s="186">
        <f>SUMIFS(BKE!$F:$F,BKE!$C:$C,'nguyen vat lieu kho'!$A:$A,BKE!$B:$B,'nguyen vat lieu kho'!W$3)</f>
        <v>0</v>
      </c>
      <c r="X320" s="186">
        <f>SUMIFS(BKE!$F:$F,BKE!$C:$C,'nguyen vat lieu kho'!$A:$A,BKE!$B:$B,'nguyen vat lieu kho'!X$3)</f>
        <v>0</v>
      </c>
      <c r="Y320" s="186">
        <f>SUMIFS(BKE!$F:$F,BKE!$C:$C,'nguyen vat lieu kho'!$A:$A,BKE!$B:$B,'nguyen vat lieu kho'!Y$3)</f>
        <v>0</v>
      </c>
      <c r="Z320" s="186">
        <f>SUMIFS(BKE!$F:$F,BKE!$C:$C,'nguyen vat lieu kho'!$A:$A,BKE!$B:$B,'nguyen vat lieu kho'!Z$3)</f>
        <v>0</v>
      </c>
      <c r="AA320" s="186">
        <f>SUMIFS(BKE!$F:$F,BKE!$C:$C,'nguyen vat lieu kho'!$A:$A,BKE!$B:$B,'nguyen vat lieu kho'!AA$3)</f>
        <v>0</v>
      </c>
      <c r="AB320" s="186">
        <f>SUMIFS(BKE!$F:$F,BKE!$C:$C,'nguyen vat lieu kho'!$A:$A,BKE!$B:$B,'nguyen vat lieu kho'!AB$3)</f>
        <v>0</v>
      </c>
      <c r="AC320" s="186">
        <f>SUMIFS(BKE!$F:$F,BKE!$C:$C,'nguyen vat lieu kho'!$A:$A,BKE!$B:$B,'nguyen vat lieu kho'!AC$3)</f>
        <v>0</v>
      </c>
      <c r="AD320" s="186">
        <f>SUMIFS(BKE!$F:$F,BKE!$C:$C,'nguyen vat lieu kho'!$A:$A,BKE!$B:$B,'nguyen vat lieu kho'!AD$3)</f>
        <v>0</v>
      </c>
      <c r="AE320" s="186">
        <f>SUMIFS(BKE!$F:$F,BKE!$C:$C,'nguyen vat lieu kho'!$A:$A,BKE!$B:$B,'nguyen vat lieu kho'!AE$3)</f>
        <v>0</v>
      </c>
      <c r="AF320" s="186">
        <f>SUMIFS(BKE!$F:$F,BKE!$C:$C,'nguyen vat lieu kho'!$A:$A,BKE!$B:$B,'nguyen vat lieu kho'!AF$3)</f>
        <v>0</v>
      </c>
      <c r="AG320" s="186">
        <f>SUMIFS(BKE!$F:$F,BKE!$C:$C,'nguyen vat lieu kho'!$A:$A,BKE!$B:$B,'nguyen vat lieu kho'!AG$3)</f>
        <v>0</v>
      </c>
      <c r="AH320" s="186">
        <f>SUMIFS(BKE!$F:$F,BKE!$C:$C,'nguyen vat lieu kho'!$A:$A,BKE!$B:$B,'nguyen vat lieu kho'!AH$3)</f>
        <v>0</v>
      </c>
      <c r="AI320" s="186">
        <f>SUMIFS(BKE!$F:$F,BKE!$C:$C,'nguyen vat lieu kho'!$A:$A,BKE!$B:$B,'nguyen vat lieu kho'!AI$3)</f>
        <v>0</v>
      </c>
      <c r="AJ320" s="186">
        <f>SUMIFS(BKE!$F:$F,BKE!$C:$C,'nguyen vat lieu kho'!$A:$A,BKE!$B:$B,'nguyen vat lieu kho'!AJ$3)</f>
        <v>0</v>
      </c>
      <c r="AK320" s="186">
        <f>SUMIFS(BKE!$F:$F,BKE!$C:$C,'nguyen vat lieu kho'!$A:$A,BKE!$B:$B,'nguyen vat lieu kho'!AK$3)</f>
        <v>0</v>
      </c>
      <c r="AL320" s="186">
        <f>SUMIFS(BKE!$F:$F,BKE!$C:$C,'nguyen vat lieu kho'!$A:$A,BKE!$B:$B,'nguyen vat lieu kho'!AL$3)</f>
        <v>0</v>
      </c>
      <c r="AM320" s="186">
        <f>SUMIFS(BKE!$F:$F,BKE!$C:$C,'nguyen vat lieu kho'!$A:$A,BKE!$B:$B,'nguyen vat lieu kho'!AM$3)</f>
        <v>0</v>
      </c>
      <c r="AN320" s="186">
        <f>SUMIFS(BKE!$F:$F,BKE!$C:$C,'nguyen vat lieu kho'!$A:$A,BKE!$B:$B,'nguyen vat lieu kho'!AN$3)</f>
        <v>0</v>
      </c>
      <c r="AO320" s="186">
        <f>SUMIFS(BKE!$F:$F,BKE!$C:$C,'nguyen vat lieu kho'!$A:$A,BKE!$B:$B,'nguyen vat lieu kho'!AO$3)</f>
        <v>0</v>
      </c>
      <c r="AP320" s="186">
        <f>SUMIFS(BKE!$F:$F,BKE!$C:$C,'nguyen vat lieu kho'!$A:$A,BKE!$B:$B,'nguyen vat lieu kho'!AP$3)</f>
        <v>0</v>
      </c>
      <c r="AQ320" s="186">
        <f>SUMIFS(BKE!$F:$F,BKE!$C:$C,'nguyen vat lieu kho'!$A:$A,BKE!$B:$B,'nguyen vat lieu kho'!AQ$3)</f>
        <v>0</v>
      </c>
    </row>
    <row r="321" spans="1:43" s="120" customFormat="1" ht="25.5" customHeight="1">
      <c r="A321" s="6" t="s">
        <v>844</v>
      </c>
      <c r="B321" s="136" t="s">
        <v>845</v>
      </c>
      <c r="C321" s="137" t="s">
        <v>846</v>
      </c>
      <c r="D321" s="125">
        <v>6000</v>
      </c>
      <c r="E321" s="130"/>
      <c r="F321" s="126">
        <f t="shared" si="48"/>
        <v>0</v>
      </c>
      <c r="G321" s="127">
        <f t="shared" si="54"/>
        <v>0</v>
      </c>
      <c r="H321" s="128">
        <f t="shared" si="55"/>
        <v>0</v>
      </c>
      <c r="I321" s="129">
        <f t="shared" si="56"/>
        <v>0</v>
      </c>
      <c r="J321" s="129">
        <f t="shared" si="56"/>
        <v>0</v>
      </c>
      <c r="K321" s="130"/>
      <c r="L321" s="124">
        <f t="shared" si="57"/>
        <v>0</v>
      </c>
      <c r="M321" s="186">
        <f>SUMIFS(BKE!$F:$F,BKE!$C:$C,'nguyen vat lieu kho'!$A:$A,BKE!$B:$B,'nguyen vat lieu kho'!M$3)</f>
        <v>0</v>
      </c>
      <c r="N321" s="186">
        <f>SUMIFS(BKE!$F:$F,BKE!$C:$C,'nguyen vat lieu kho'!$A:$A,BKE!$B:$B,'nguyen vat lieu kho'!N$3)</f>
        <v>0</v>
      </c>
      <c r="O321" s="186">
        <f>SUMIFS(BKE!$F:$F,BKE!$C:$C,'nguyen vat lieu kho'!$A:$A,BKE!$B:$B,'nguyen vat lieu kho'!O$3)</f>
        <v>0</v>
      </c>
      <c r="P321" s="186">
        <f>SUMIFS(BKE!$F:$F,BKE!$C:$C,'nguyen vat lieu kho'!$A:$A,BKE!$B:$B,'nguyen vat lieu kho'!P$3)</f>
        <v>0</v>
      </c>
      <c r="Q321" s="186">
        <f>SUMIFS(BKE!$F:$F,BKE!$C:$C,'nguyen vat lieu kho'!$A:$A,BKE!$B:$B,'nguyen vat lieu kho'!Q$3)</f>
        <v>0</v>
      </c>
      <c r="R321" s="186">
        <f>SUMIFS(BKE!$F:$F,BKE!$C:$C,'nguyen vat lieu kho'!$A:$A,BKE!$B:$B,'nguyen vat lieu kho'!R$3)</f>
        <v>0</v>
      </c>
      <c r="S321" s="186">
        <f>SUMIFS(BKE!$F:$F,BKE!$C:$C,'nguyen vat lieu kho'!$A:$A,BKE!$B:$B,'nguyen vat lieu kho'!S$3)</f>
        <v>0</v>
      </c>
      <c r="T321" s="186">
        <f>SUMIFS(BKE!$F:$F,BKE!$C:$C,'nguyen vat lieu kho'!$A:$A,BKE!$B:$B,'nguyen vat lieu kho'!T$3)</f>
        <v>0</v>
      </c>
      <c r="U321" s="186">
        <f>SUMIFS(BKE!$F:$F,BKE!$C:$C,'nguyen vat lieu kho'!$A:$A,BKE!$B:$B,'nguyen vat lieu kho'!U$3)</f>
        <v>0</v>
      </c>
      <c r="V321" s="186">
        <f>SUMIFS(BKE!$F:$F,BKE!$C:$C,'nguyen vat lieu kho'!$A:$A,BKE!$B:$B,'nguyen vat lieu kho'!V$3)</f>
        <v>0</v>
      </c>
      <c r="W321" s="186">
        <f>SUMIFS(BKE!$F:$F,BKE!$C:$C,'nguyen vat lieu kho'!$A:$A,BKE!$B:$B,'nguyen vat lieu kho'!W$3)</f>
        <v>0</v>
      </c>
      <c r="X321" s="186">
        <f>SUMIFS(BKE!$F:$F,BKE!$C:$C,'nguyen vat lieu kho'!$A:$A,BKE!$B:$B,'nguyen vat lieu kho'!X$3)</f>
        <v>0</v>
      </c>
      <c r="Y321" s="186">
        <f>SUMIFS(BKE!$F:$F,BKE!$C:$C,'nguyen vat lieu kho'!$A:$A,BKE!$B:$B,'nguyen vat lieu kho'!Y$3)</f>
        <v>0</v>
      </c>
      <c r="Z321" s="186">
        <f>SUMIFS(BKE!$F:$F,BKE!$C:$C,'nguyen vat lieu kho'!$A:$A,BKE!$B:$B,'nguyen vat lieu kho'!Z$3)</f>
        <v>0</v>
      </c>
      <c r="AA321" s="186">
        <f>SUMIFS(BKE!$F:$F,BKE!$C:$C,'nguyen vat lieu kho'!$A:$A,BKE!$B:$B,'nguyen vat lieu kho'!AA$3)</f>
        <v>0</v>
      </c>
      <c r="AB321" s="186">
        <f>SUMIFS(BKE!$F:$F,BKE!$C:$C,'nguyen vat lieu kho'!$A:$A,BKE!$B:$B,'nguyen vat lieu kho'!AB$3)</f>
        <v>0</v>
      </c>
      <c r="AC321" s="186">
        <f>SUMIFS(BKE!$F:$F,BKE!$C:$C,'nguyen vat lieu kho'!$A:$A,BKE!$B:$B,'nguyen vat lieu kho'!AC$3)</f>
        <v>0</v>
      </c>
      <c r="AD321" s="186">
        <f>SUMIFS(BKE!$F:$F,BKE!$C:$C,'nguyen vat lieu kho'!$A:$A,BKE!$B:$B,'nguyen vat lieu kho'!AD$3)</f>
        <v>0</v>
      </c>
      <c r="AE321" s="186">
        <f>SUMIFS(BKE!$F:$F,BKE!$C:$C,'nguyen vat lieu kho'!$A:$A,BKE!$B:$B,'nguyen vat lieu kho'!AE$3)</f>
        <v>0</v>
      </c>
      <c r="AF321" s="186">
        <f>SUMIFS(BKE!$F:$F,BKE!$C:$C,'nguyen vat lieu kho'!$A:$A,BKE!$B:$B,'nguyen vat lieu kho'!AF$3)</f>
        <v>0</v>
      </c>
      <c r="AG321" s="186">
        <f>SUMIFS(BKE!$F:$F,BKE!$C:$C,'nguyen vat lieu kho'!$A:$A,BKE!$B:$B,'nguyen vat lieu kho'!AG$3)</f>
        <v>0</v>
      </c>
      <c r="AH321" s="186">
        <f>SUMIFS(BKE!$F:$F,BKE!$C:$C,'nguyen vat lieu kho'!$A:$A,BKE!$B:$B,'nguyen vat lieu kho'!AH$3)</f>
        <v>0</v>
      </c>
      <c r="AI321" s="186">
        <f>SUMIFS(BKE!$F:$F,BKE!$C:$C,'nguyen vat lieu kho'!$A:$A,BKE!$B:$B,'nguyen vat lieu kho'!AI$3)</f>
        <v>0</v>
      </c>
      <c r="AJ321" s="186">
        <f>SUMIFS(BKE!$F:$F,BKE!$C:$C,'nguyen vat lieu kho'!$A:$A,BKE!$B:$B,'nguyen vat lieu kho'!AJ$3)</f>
        <v>0</v>
      </c>
      <c r="AK321" s="186">
        <f>SUMIFS(BKE!$F:$F,BKE!$C:$C,'nguyen vat lieu kho'!$A:$A,BKE!$B:$B,'nguyen vat lieu kho'!AK$3)</f>
        <v>0</v>
      </c>
      <c r="AL321" s="186">
        <f>SUMIFS(BKE!$F:$F,BKE!$C:$C,'nguyen vat lieu kho'!$A:$A,BKE!$B:$B,'nguyen vat lieu kho'!AL$3)</f>
        <v>0</v>
      </c>
      <c r="AM321" s="186">
        <f>SUMIFS(BKE!$F:$F,BKE!$C:$C,'nguyen vat lieu kho'!$A:$A,BKE!$B:$B,'nguyen vat lieu kho'!AM$3)</f>
        <v>0</v>
      </c>
      <c r="AN321" s="186">
        <f>SUMIFS(BKE!$F:$F,BKE!$C:$C,'nguyen vat lieu kho'!$A:$A,BKE!$B:$B,'nguyen vat lieu kho'!AN$3)</f>
        <v>0</v>
      </c>
      <c r="AO321" s="186">
        <f>SUMIFS(BKE!$F:$F,BKE!$C:$C,'nguyen vat lieu kho'!$A:$A,BKE!$B:$B,'nguyen vat lieu kho'!AO$3)</f>
        <v>0</v>
      </c>
      <c r="AP321" s="186">
        <f>SUMIFS(BKE!$F:$F,BKE!$C:$C,'nguyen vat lieu kho'!$A:$A,BKE!$B:$B,'nguyen vat lieu kho'!AP$3)</f>
        <v>0</v>
      </c>
      <c r="AQ321" s="186">
        <f>SUMIFS(BKE!$F:$F,BKE!$C:$C,'nguyen vat lieu kho'!$A:$A,BKE!$B:$B,'nguyen vat lieu kho'!AQ$3)</f>
        <v>0</v>
      </c>
    </row>
    <row r="322" spans="1:43" s="120" customFormat="1" ht="25.5" customHeight="1">
      <c r="A322" s="6" t="s">
        <v>405</v>
      </c>
      <c r="B322" s="131" t="s">
        <v>406</v>
      </c>
      <c r="C322" s="138" t="s">
        <v>8</v>
      </c>
      <c r="D322" s="125">
        <f>VLOOKUP(A322,BKE!C565:H956,5,0)</f>
        <v>30000</v>
      </c>
      <c r="E322" s="130">
        <v>1</v>
      </c>
      <c r="F322" s="126">
        <f t="shared" si="48"/>
        <v>30000</v>
      </c>
      <c r="G322" s="127">
        <f t="shared" si="54"/>
        <v>4</v>
      </c>
      <c r="H322" s="128">
        <f t="shared" si="55"/>
        <v>120000</v>
      </c>
      <c r="I322" s="129">
        <f t="shared" si="56"/>
        <v>0</v>
      </c>
      <c r="J322" s="129">
        <f t="shared" si="56"/>
        <v>0</v>
      </c>
      <c r="K322" s="130">
        <v>5</v>
      </c>
      <c r="L322" s="124">
        <f t="shared" si="57"/>
        <v>150000</v>
      </c>
      <c r="M322" s="186">
        <f>SUMIFS(BKE!$F:$F,BKE!$C:$C,'nguyen vat lieu kho'!$A:$A,BKE!$B:$B,'nguyen vat lieu kho'!M$3)</f>
        <v>2</v>
      </c>
      <c r="N322" s="186">
        <f>SUMIFS(BKE!$F:$F,BKE!$C:$C,'nguyen vat lieu kho'!$A:$A,BKE!$B:$B,'nguyen vat lieu kho'!N$3)</f>
        <v>0</v>
      </c>
      <c r="O322" s="186">
        <f>SUMIFS(BKE!$F:$F,BKE!$C:$C,'nguyen vat lieu kho'!$A:$A,BKE!$B:$B,'nguyen vat lieu kho'!O$3)</f>
        <v>0</v>
      </c>
      <c r="P322" s="186">
        <f>SUMIFS(BKE!$F:$F,BKE!$C:$C,'nguyen vat lieu kho'!$A:$A,BKE!$B:$B,'nguyen vat lieu kho'!P$3)</f>
        <v>0</v>
      </c>
      <c r="Q322" s="186">
        <f>SUMIFS(BKE!$F:$F,BKE!$C:$C,'nguyen vat lieu kho'!$A:$A,BKE!$B:$B,'nguyen vat lieu kho'!Q$3)</f>
        <v>0</v>
      </c>
      <c r="R322" s="186">
        <f>SUMIFS(BKE!$F:$F,BKE!$C:$C,'nguyen vat lieu kho'!$A:$A,BKE!$B:$B,'nguyen vat lieu kho'!R$3)</f>
        <v>0</v>
      </c>
      <c r="S322" s="186">
        <f>SUMIFS(BKE!$F:$F,BKE!$C:$C,'nguyen vat lieu kho'!$A:$A,BKE!$B:$B,'nguyen vat lieu kho'!S$3)</f>
        <v>0</v>
      </c>
      <c r="T322" s="186">
        <f>SUMIFS(BKE!$F:$F,BKE!$C:$C,'nguyen vat lieu kho'!$A:$A,BKE!$B:$B,'nguyen vat lieu kho'!T$3)</f>
        <v>2</v>
      </c>
      <c r="U322" s="186">
        <f>SUMIFS(BKE!$F:$F,BKE!$C:$C,'nguyen vat lieu kho'!$A:$A,BKE!$B:$B,'nguyen vat lieu kho'!U$3)</f>
        <v>0</v>
      </c>
      <c r="V322" s="186">
        <f>SUMIFS(BKE!$F:$F,BKE!$C:$C,'nguyen vat lieu kho'!$A:$A,BKE!$B:$B,'nguyen vat lieu kho'!V$3)</f>
        <v>0</v>
      </c>
      <c r="W322" s="186">
        <f>SUMIFS(BKE!$F:$F,BKE!$C:$C,'nguyen vat lieu kho'!$A:$A,BKE!$B:$B,'nguyen vat lieu kho'!W$3)</f>
        <v>0</v>
      </c>
      <c r="X322" s="186">
        <f>SUMIFS(BKE!$F:$F,BKE!$C:$C,'nguyen vat lieu kho'!$A:$A,BKE!$B:$B,'nguyen vat lieu kho'!X$3)</f>
        <v>0</v>
      </c>
      <c r="Y322" s="186">
        <f>SUMIFS(BKE!$F:$F,BKE!$C:$C,'nguyen vat lieu kho'!$A:$A,BKE!$B:$B,'nguyen vat lieu kho'!Y$3)</f>
        <v>0</v>
      </c>
      <c r="Z322" s="186">
        <f>SUMIFS(BKE!$F:$F,BKE!$C:$C,'nguyen vat lieu kho'!$A:$A,BKE!$B:$B,'nguyen vat lieu kho'!Z$3)</f>
        <v>0</v>
      </c>
      <c r="AA322" s="186">
        <f>SUMIFS(BKE!$F:$F,BKE!$C:$C,'nguyen vat lieu kho'!$A:$A,BKE!$B:$B,'nguyen vat lieu kho'!AA$3)</f>
        <v>0</v>
      </c>
      <c r="AB322" s="186">
        <f>SUMIFS(BKE!$F:$F,BKE!$C:$C,'nguyen vat lieu kho'!$A:$A,BKE!$B:$B,'nguyen vat lieu kho'!AB$3)</f>
        <v>0</v>
      </c>
      <c r="AC322" s="186">
        <f>SUMIFS(BKE!$F:$F,BKE!$C:$C,'nguyen vat lieu kho'!$A:$A,BKE!$B:$B,'nguyen vat lieu kho'!AC$3)</f>
        <v>0</v>
      </c>
      <c r="AD322" s="186">
        <f>SUMIFS(BKE!$F:$F,BKE!$C:$C,'nguyen vat lieu kho'!$A:$A,BKE!$B:$B,'nguyen vat lieu kho'!AD$3)</f>
        <v>0</v>
      </c>
      <c r="AE322" s="186">
        <f>SUMIFS(BKE!$F:$F,BKE!$C:$C,'nguyen vat lieu kho'!$A:$A,BKE!$B:$B,'nguyen vat lieu kho'!AE$3)</f>
        <v>0</v>
      </c>
      <c r="AF322" s="186">
        <f>SUMIFS(BKE!$F:$F,BKE!$C:$C,'nguyen vat lieu kho'!$A:$A,BKE!$B:$B,'nguyen vat lieu kho'!AF$3)</f>
        <v>0</v>
      </c>
      <c r="AG322" s="186">
        <f>SUMIFS(BKE!$F:$F,BKE!$C:$C,'nguyen vat lieu kho'!$A:$A,BKE!$B:$B,'nguyen vat lieu kho'!AG$3)</f>
        <v>0</v>
      </c>
      <c r="AH322" s="186">
        <f>SUMIFS(BKE!$F:$F,BKE!$C:$C,'nguyen vat lieu kho'!$A:$A,BKE!$B:$B,'nguyen vat lieu kho'!AH$3)</f>
        <v>0</v>
      </c>
      <c r="AI322" s="186">
        <f>SUMIFS(BKE!$F:$F,BKE!$C:$C,'nguyen vat lieu kho'!$A:$A,BKE!$B:$B,'nguyen vat lieu kho'!AI$3)</f>
        <v>0</v>
      </c>
      <c r="AJ322" s="186">
        <f>SUMIFS(BKE!$F:$F,BKE!$C:$C,'nguyen vat lieu kho'!$A:$A,BKE!$B:$B,'nguyen vat lieu kho'!AJ$3)</f>
        <v>0</v>
      </c>
      <c r="AK322" s="186">
        <f>SUMIFS(BKE!$F:$F,BKE!$C:$C,'nguyen vat lieu kho'!$A:$A,BKE!$B:$B,'nguyen vat lieu kho'!AK$3)</f>
        <v>0</v>
      </c>
      <c r="AL322" s="186">
        <f>SUMIFS(BKE!$F:$F,BKE!$C:$C,'nguyen vat lieu kho'!$A:$A,BKE!$B:$B,'nguyen vat lieu kho'!AL$3)</f>
        <v>0</v>
      </c>
      <c r="AM322" s="186">
        <f>SUMIFS(BKE!$F:$F,BKE!$C:$C,'nguyen vat lieu kho'!$A:$A,BKE!$B:$B,'nguyen vat lieu kho'!AM$3)</f>
        <v>0</v>
      </c>
      <c r="AN322" s="186">
        <f>SUMIFS(BKE!$F:$F,BKE!$C:$C,'nguyen vat lieu kho'!$A:$A,BKE!$B:$B,'nguyen vat lieu kho'!AN$3)</f>
        <v>0</v>
      </c>
      <c r="AO322" s="186">
        <f>SUMIFS(BKE!$F:$F,BKE!$C:$C,'nguyen vat lieu kho'!$A:$A,BKE!$B:$B,'nguyen vat lieu kho'!AO$3)</f>
        <v>0</v>
      </c>
      <c r="AP322" s="186">
        <f>SUMIFS(BKE!$F:$F,BKE!$C:$C,'nguyen vat lieu kho'!$A:$A,BKE!$B:$B,'nguyen vat lieu kho'!AP$3)</f>
        <v>0</v>
      </c>
      <c r="AQ322" s="186">
        <f>SUMIFS(BKE!$F:$F,BKE!$C:$C,'nguyen vat lieu kho'!$A:$A,BKE!$B:$B,'nguyen vat lieu kho'!AQ$3)</f>
        <v>0</v>
      </c>
    </row>
    <row r="323" spans="1:43" s="262" customFormat="1" ht="25.5" customHeight="1">
      <c r="A323" s="147"/>
      <c r="B323" s="147" t="s">
        <v>491</v>
      </c>
      <c r="C323" s="147"/>
      <c r="D323" s="125"/>
      <c r="E323" s="259"/>
      <c r="F323" s="260">
        <f t="shared" ref="F323" si="58">SUM(F317:F322)</f>
        <v>162000</v>
      </c>
      <c r="G323" s="260"/>
      <c r="H323" s="260">
        <f>SUM(H317:H322)</f>
        <v>1488005</v>
      </c>
      <c r="I323" s="261"/>
      <c r="J323" s="260">
        <f>SUM(J317:J322)</f>
        <v>1284004.2105263157</v>
      </c>
      <c r="K323" s="259"/>
      <c r="L323" s="260">
        <f>SUM(L317:L322)</f>
        <v>366000.78947368421</v>
      </c>
      <c r="M323" s="186">
        <f>SUMIFS(BKE!$F:$F,BKE!$C:$C,'nguyen vat lieu kho'!$A:$A,BKE!$B:$B,'nguyen vat lieu kho'!M$3)</f>
        <v>0</v>
      </c>
      <c r="N323" s="186">
        <f>SUMIFS(BKE!$F:$F,BKE!$C:$C,'nguyen vat lieu kho'!$A:$A,BKE!$B:$B,'nguyen vat lieu kho'!N$3)</f>
        <v>0</v>
      </c>
      <c r="O323" s="186">
        <f>SUMIFS(BKE!$F:$F,BKE!$C:$C,'nguyen vat lieu kho'!$A:$A,BKE!$B:$B,'nguyen vat lieu kho'!O$3)</f>
        <v>0</v>
      </c>
      <c r="P323" s="186">
        <f>SUMIFS(BKE!$F:$F,BKE!$C:$C,'nguyen vat lieu kho'!$A:$A,BKE!$B:$B,'nguyen vat lieu kho'!P$3)</f>
        <v>0</v>
      </c>
      <c r="Q323" s="186">
        <f>SUMIFS(BKE!$F:$F,BKE!$C:$C,'nguyen vat lieu kho'!$A:$A,BKE!$B:$B,'nguyen vat lieu kho'!Q$3)</f>
        <v>0</v>
      </c>
      <c r="R323" s="186">
        <f>SUMIFS(BKE!$F:$F,BKE!$C:$C,'nguyen vat lieu kho'!$A:$A,BKE!$B:$B,'nguyen vat lieu kho'!R$3)</f>
        <v>0</v>
      </c>
      <c r="S323" s="186">
        <f>SUMIFS(BKE!$F:$F,BKE!$C:$C,'nguyen vat lieu kho'!$A:$A,BKE!$B:$B,'nguyen vat lieu kho'!S$3)</f>
        <v>0</v>
      </c>
      <c r="T323" s="186">
        <f>SUMIFS(BKE!$F:$F,BKE!$C:$C,'nguyen vat lieu kho'!$A:$A,BKE!$B:$B,'nguyen vat lieu kho'!T$3)</f>
        <v>0</v>
      </c>
      <c r="U323" s="186">
        <f>SUMIFS(BKE!$F:$F,BKE!$C:$C,'nguyen vat lieu kho'!$A:$A,BKE!$B:$B,'nguyen vat lieu kho'!U$3)</f>
        <v>0</v>
      </c>
      <c r="V323" s="186">
        <f>SUMIFS(BKE!$F:$F,BKE!$C:$C,'nguyen vat lieu kho'!$A:$A,BKE!$B:$B,'nguyen vat lieu kho'!V$3)</f>
        <v>0</v>
      </c>
      <c r="W323" s="186">
        <f>SUMIFS(BKE!$F:$F,BKE!$C:$C,'nguyen vat lieu kho'!$A:$A,BKE!$B:$B,'nguyen vat lieu kho'!W$3)</f>
        <v>0</v>
      </c>
      <c r="X323" s="186">
        <f>SUMIFS(BKE!$F:$F,BKE!$C:$C,'nguyen vat lieu kho'!$A:$A,BKE!$B:$B,'nguyen vat lieu kho'!X$3)</f>
        <v>0</v>
      </c>
      <c r="Y323" s="186">
        <f>SUMIFS(BKE!$F:$F,BKE!$C:$C,'nguyen vat lieu kho'!$A:$A,BKE!$B:$B,'nguyen vat lieu kho'!Y$3)</f>
        <v>0</v>
      </c>
      <c r="Z323" s="186">
        <f>SUMIFS(BKE!$F:$F,BKE!$C:$C,'nguyen vat lieu kho'!$A:$A,BKE!$B:$B,'nguyen vat lieu kho'!Z$3)</f>
        <v>0</v>
      </c>
      <c r="AA323" s="186">
        <f>SUMIFS(BKE!$F:$F,BKE!$C:$C,'nguyen vat lieu kho'!$A:$A,BKE!$B:$B,'nguyen vat lieu kho'!AA$3)</f>
        <v>0</v>
      </c>
      <c r="AB323" s="186">
        <f>SUMIFS(BKE!$F:$F,BKE!$C:$C,'nguyen vat lieu kho'!$A:$A,BKE!$B:$B,'nguyen vat lieu kho'!AB$3)</f>
        <v>0</v>
      </c>
      <c r="AC323" s="186">
        <f>SUMIFS(BKE!$F:$F,BKE!$C:$C,'nguyen vat lieu kho'!$A:$A,BKE!$B:$B,'nguyen vat lieu kho'!AC$3)</f>
        <v>0</v>
      </c>
      <c r="AD323" s="186">
        <f>SUMIFS(BKE!$F:$F,BKE!$C:$C,'nguyen vat lieu kho'!$A:$A,BKE!$B:$B,'nguyen vat lieu kho'!AD$3)</f>
        <v>0</v>
      </c>
      <c r="AE323" s="186">
        <f>SUMIFS(BKE!$F:$F,BKE!$C:$C,'nguyen vat lieu kho'!$A:$A,BKE!$B:$B,'nguyen vat lieu kho'!AE$3)</f>
        <v>0</v>
      </c>
      <c r="AF323" s="186">
        <f>SUMIFS(BKE!$F:$F,BKE!$C:$C,'nguyen vat lieu kho'!$A:$A,BKE!$B:$B,'nguyen vat lieu kho'!AF$3)</f>
        <v>0</v>
      </c>
      <c r="AG323" s="186">
        <f>SUMIFS(BKE!$F:$F,BKE!$C:$C,'nguyen vat lieu kho'!$A:$A,BKE!$B:$B,'nguyen vat lieu kho'!AG$3)</f>
        <v>0</v>
      </c>
      <c r="AH323" s="186">
        <f>SUMIFS(BKE!$F:$F,BKE!$C:$C,'nguyen vat lieu kho'!$A:$A,BKE!$B:$B,'nguyen vat lieu kho'!AH$3)</f>
        <v>0</v>
      </c>
      <c r="AI323" s="186">
        <f>SUMIFS(BKE!$F:$F,BKE!$C:$C,'nguyen vat lieu kho'!$A:$A,BKE!$B:$B,'nguyen vat lieu kho'!AI$3)</f>
        <v>0</v>
      </c>
      <c r="AJ323" s="186">
        <f>SUMIFS(BKE!$F:$F,BKE!$C:$C,'nguyen vat lieu kho'!$A:$A,BKE!$B:$B,'nguyen vat lieu kho'!AJ$3)</f>
        <v>0</v>
      </c>
      <c r="AK323" s="186">
        <f>SUMIFS(BKE!$F:$F,BKE!$C:$C,'nguyen vat lieu kho'!$A:$A,BKE!$B:$B,'nguyen vat lieu kho'!AK$3)</f>
        <v>0</v>
      </c>
      <c r="AL323" s="186">
        <f>SUMIFS(BKE!$F:$F,BKE!$C:$C,'nguyen vat lieu kho'!$A:$A,BKE!$B:$B,'nguyen vat lieu kho'!AL$3)</f>
        <v>0</v>
      </c>
      <c r="AM323" s="186">
        <f>SUMIFS(BKE!$F:$F,BKE!$C:$C,'nguyen vat lieu kho'!$A:$A,BKE!$B:$B,'nguyen vat lieu kho'!AM$3)</f>
        <v>0</v>
      </c>
      <c r="AN323" s="186">
        <f>SUMIFS(BKE!$F:$F,BKE!$C:$C,'nguyen vat lieu kho'!$A:$A,BKE!$B:$B,'nguyen vat lieu kho'!AN$3)</f>
        <v>0</v>
      </c>
      <c r="AO323" s="186">
        <f>SUMIFS(BKE!$F:$F,BKE!$C:$C,'nguyen vat lieu kho'!$A:$A,BKE!$B:$B,'nguyen vat lieu kho'!AO$3)</f>
        <v>0</v>
      </c>
      <c r="AP323" s="186">
        <f>SUMIFS(BKE!$F:$F,BKE!$C:$C,'nguyen vat lieu kho'!$A:$A,BKE!$B:$B,'nguyen vat lieu kho'!AP$3)</f>
        <v>0</v>
      </c>
      <c r="AQ323" s="186">
        <f>SUMIFS(BKE!$F:$F,BKE!$C:$C,'nguyen vat lieu kho'!$A:$A,BKE!$B:$B,'nguyen vat lieu kho'!AQ$3)</f>
        <v>0</v>
      </c>
    </row>
    <row r="324" spans="1:43" s="120" customFormat="1" ht="25.5" customHeight="1">
      <c r="A324" s="20"/>
      <c r="B324" s="140" t="s">
        <v>446</v>
      </c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 spans="1:43" s="120" customFormat="1" ht="25.5" customHeight="1">
      <c r="A325" s="6" t="s">
        <v>408</v>
      </c>
      <c r="B325" s="136" t="s">
        <v>409</v>
      </c>
      <c r="C325" s="137" t="s">
        <v>26</v>
      </c>
      <c r="D325" s="125">
        <v>13000</v>
      </c>
      <c r="E325" s="297">
        <v>8</v>
      </c>
      <c r="F325" s="126">
        <f>E325*D325</f>
        <v>104000</v>
      </c>
      <c r="G325" s="127">
        <f>SUM(M325:AQ325)</f>
        <v>0</v>
      </c>
      <c r="H325" s="128">
        <f t="shared" ref="H325:H359" si="59">D325*G325</f>
        <v>0</v>
      </c>
      <c r="I325" s="253">
        <f t="shared" ref="I325:J344" si="60">E325+G325-K325</f>
        <v>3</v>
      </c>
      <c r="J325" s="129">
        <f t="shared" si="60"/>
        <v>39000</v>
      </c>
      <c r="K325" s="297">
        <v>5</v>
      </c>
      <c r="L325" s="124">
        <f t="shared" ref="L325:L344" si="61">K325*D325</f>
        <v>65000</v>
      </c>
      <c r="M325" s="186">
        <f>SUMIFS(BKE!$F:$F,BKE!$C:$C,'nguyen vat lieu kho'!$A:$A,BKE!$B:$B,'nguyen vat lieu kho'!M$3)</f>
        <v>0</v>
      </c>
      <c r="N325" s="186">
        <f>SUMIFS(BKE!$F:$F,BKE!$C:$C,'nguyen vat lieu kho'!$A:$A,BKE!$B:$B,'nguyen vat lieu kho'!N$3)</f>
        <v>0</v>
      </c>
      <c r="O325" s="186">
        <f>SUMIFS(BKE!$F:$F,BKE!$C:$C,'nguyen vat lieu kho'!$A:$A,BKE!$B:$B,'nguyen vat lieu kho'!O$3)</f>
        <v>0</v>
      </c>
      <c r="P325" s="186">
        <f>SUMIFS(BKE!$F:$F,BKE!$C:$C,'nguyen vat lieu kho'!$A:$A,BKE!$B:$B,'nguyen vat lieu kho'!P$3)</f>
        <v>0</v>
      </c>
      <c r="Q325" s="186">
        <f>SUMIFS(BKE!$F:$F,BKE!$C:$C,'nguyen vat lieu kho'!$A:$A,BKE!$B:$B,'nguyen vat lieu kho'!Q$3)</f>
        <v>0</v>
      </c>
      <c r="R325" s="186">
        <f>SUMIFS(BKE!$F:$F,BKE!$C:$C,'nguyen vat lieu kho'!$A:$A,BKE!$B:$B,'nguyen vat lieu kho'!R$3)</f>
        <v>0</v>
      </c>
      <c r="S325" s="186">
        <f>SUMIFS(BKE!$F:$F,BKE!$C:$C,'nguyen vat lieu kho'!$A:$A,BKE!$B:$B,'nguyen vat lieu kho'!S$3)</f>
        <v>0</v>
      </c>
      <c r="T325" s="186">
        <f>SUMIFS(BKE!$F:$F,BKE!$C:$C,'nguyen vat lieu kho'!$A:$A,BKE!$B:$B,'nguyen vat lieu kho'!T$3)</f>
        <v>0</v>
      </c>
      <c r="U325" s="186">
        <f>SUMIFS(BKE!$F:$F,BKE!$C:$C,'nguyen vat lieu kho'!$A:$A,BKE!$B:$B,'nguyen vat lieu kho'!U$3)</f>
        <v>0</v>
      </c>
      <c r="V325" s="186">
        <f>SUMIFS(BKE!$F:$F,BKE!$C:$C,'nguyen vat lieu kho'!$A:$A,BKE!$B:$B,'nguyen vat lieu kho'!V$3)</f>
        <v>0</v>
      </c>
      <c r="W325" s="186">
        <f>SUMIFS(BKE!$F:$F,BKE!$C:$C,'nguyen vat lieu kho'!$A:$A,BKE!$B:$B,'nguyen vat lieu kho'!W$3)</f>
        <v>0</v>
      </c>
      <c r="X325" s="186">
        <f>SUMIFS(BKE!$F:$F,BKE!$C:$C,'nguyen vat lieu kho'!$A:$A,BKE!$B:$B,'nguyen vat lieu kho'!X$3)</f>
        <v>0</v>
      </c>
      <c r="Y325" s="186">
        <f>SUMIFS(BKE!$F:$F,BKE!$C:$C,'nguyen vat lieu kho'!$A:$A,BKE!$B:$B,'nguyen vat lieu kho'!Y$3)</f>
        <v>0</v>
      </c>
      <c r="Z325" s="186">
        <f>SUMIFS(BKE!$F:$F,BKE!$C:$C,'nguyen vat lieu kho'!$A:$A,BKE!$B:$B,'nguyen vat lieu kho'!Z$3)</f>
        <v>0</v>
      </c>
      <c r="AA325" s="186">
        <f>SUMIFS(BKE!$F:$F,BKE!$C:$C,'nguyen vat lieu kho'!$A:$A,BKE!$B:$B,'nguyen vat lieu kho'!AA$3)</f>
        <v>0</v>
      </c>
      <c r="AB325" s="186">
        <f>SUMIFS(BKE!$F:$F,BKE!$C:$C,'nguyen vat lieu kho'!$A:$A,BKE!$B:$B,'nguyen vat lieu kho'!AB$3)</f>
        <v>0</v>
      </c>
      <c r="AC325" s="186">
        <f>SUMIFS(BKE!$F:$F,BKE!$C:$C,'nguyen vat lieu kho'!$A:$A,BKE!$B:$B,'nguyen vat lieu kho'!AC$3)</f>
        <v>0</v>
      </c>
      <c r="AD325" s="186">
        <f>SUMIFS(BKE!$F:$F,BKE!$C:$C,'nguyen vat lieu kho'!$A:$A,BKE!$B:$B,'nguyen vat lieu kho'!AD$3)</f>
        <v>0</v>
      </c>
      <c r="AE325" s="186">
        <f>SUMIFS(BKE!$F:$F,BKE!$C:$C,'nguyen vat lieu kho'!$A:$A,BKE!$B:$B,'nguyen vat lieu kho'!AE$3)</f>
        <v>0</v>
      </c>
      <c r="AF325" s="186">
        <f>SUMIFS(BKE!$F:$F,BKE!$C:$C,'nguyen vat lieu kho'!$A:$A,BKE!$B:$B,'nguyen vat lieu kho'!AF$3)</f>
        <v>0</v>
      </c>
      <c r="AG325" s="186">
        <f>SUMIFS(BKE!$F:$F,BKE!$C:$C,'nguyen vat lieu kho'!$A:$A,BKE!$B:$B,'nguyen vat lieu kho'!AG$3)</f>
        <v>0</v>
      </c>
      <c r="AH325" s="186">
        <f>SUMIFS(BKE!$F:$F,BKE!$C:$C,'nguyen vat lieu kho'!$A:$A,BKE!$B:$B,'nguyen vat lieu kho'!AH$3)</f>
        <v>0</v>
      </c>
      <c r="AI325" s="186">
        <f>SUMIFS(BKE!$F:$F,BKE!$C:$C,'nguyen vat lieu kho'!$A:$A,BKE!$B:$B,'nguyen vat lieu kho'!AI$3)</f>
        <v>0</v>
      </c>
      <c r="AJ325" s="186">
        <f>SUMIFS(BKE!$F:$F,BKE!$C:$C,'nguyen vat lieu kho'!$A:$A,BKE!$B:$B,'nguyen vat lieu kho'!AJ$3)</f>
        <v>0</v>
      </c>
      <c r="AK325" s="186">
        <f>SUMIFS(BKE!$F:$F,BKE!$C:$C,'nguyen vat lieu kho'!$A:$A,BKE!$B:$B,'nguyen vat lieu kho'!AK$3)</f>
        <v>0</v>
      </c>
      <c r="AL325" s="186">
        <f>SUMIFS(BKE!$F:$F,BKE!$C:$C,'nguyen vat lieu kho'!$A:$A,BKE!$B:$B,'nguyen vat lieu kho'!AL$3)</f>
        <v>0</v>
      </c>
      <c r="AM325" s="186">
        <f>SUMIFS(BKE!$F:$F,BKE!$C:$C,'nguyen vat lieu kho'!$A:$A,BKE!$B:$B,'nguyen vat lieu kho'!AM$3)</f>
        <v>0</v>
      </c>
      <c r="AN325" s="186">
        <f>SUMIFS(BKE!$F:$F,BKE!$C:$C,'nguyen vat lieu kho'!$A:$A,BKE!$B:$B,'nguyen vat lieu kho'!AN$3)</f>
        <v>0</v>
      </c>
      <c r="AO325" s="186">
        <f>SUMIFS(BKE!$F:$F,BKE!$C:$C,'nguyen vat lieu kho'!$A:$A,BKE!$B:$B,'nguyen vat lieu kho'!AO$3)</f>
        <v>0</v>
      </c>
      <c r="AP325" s="186">
        <f>SUMIFS(BKE!$F:$F,BKE!$C:$C,'nguyen vat lieu kho'!$A:$A,BKE!$B:$B,'nguyen vat lieu kho'!AP$3)</f>
        <v>0</v>
      </c>
      <c r="AQ325" s="186">
        <f>SUMIFS(BKE!$F:$F,BKE!$C:$C,'nguyen vat lieu kho'!$A:$A,BKE!$B:$B,'nguyen vat lieu kho'!AQ$3)</f>
        <v>0</v>
      </c>
    </row>
    <row r="326" spans="1:43" s="120" customFormat="1" ht="25.5" customHeight="1">
      <c r="A326" s="6" t="s">
        <v>410</v>
      </c>
      <c r="B326" s="136" t="s">
        <v>411</v>
      </c>
      <c r="C326" s="137" t="s">
        <v>26</v>
      </c>
      <c r="D326" s="125">
        <f>VLOOKUP(A326,BKE!C561:H952,5,0)</f>
        <v>20000</v>
      </c>
      <c r="E326" s="130">
        <v>4</v>
      </c>
      <c r="F326" s="126">
        <f t="shared" ref="F326:F368" si="62">E326*D326</f>
        <v>80000</v>
      </c>
      <c r="G326" s="127">
        <f>SUM(M326:AQ326)</f>
        <v>4</v>
      </c>
      <c r="H326" s="128">
        <f t="shared" si="59"/>
        <v>80000</v>
      </c>
      <c r="I326" s="129">
        <f t="shared" si="60"/>
        <v>8</v>
      </c>
      <c r="J326" s="129">
        <f t="shared" si="60"/>
        <v>160000</v>
      </c>
      <c r="K326" s="130"/>
      <c r="L326" s="124">
        <f t="shared" si="61"/>
        <v>0</v>
      </c>
      <c r="M326" s="186">
        <f>SUMIFS(BKE!$F:$F,BKE!$C:$C,'nguyen vat lieu kho'!$A:$A,BKE!$B:$B,'nguyen vat lieu kho'!M$3)</f>
        <v>0</v>
      </c>
      <c r="N326" s="186">
        <f>SUMIFS(BKE!$F:$F,BKE!$C:$C,'nguyen vat lieu kho'!$A:$A,BKE!$B:$B,'nguyen vat lieu kho'!N$3)</f>
        <v>0</v>
      </c>
      <c r="O326" s="186">
        <f>SUMIFS(BKE!$F:$F,BKE!$C:$C,'nguyen vat lieu kho'!$A:$A,BKE!$B:$B,'nguyen vat lieu kho'!O$3)</f>
        <v>0</v>
      </c>
      <c r="P326" s="186">
        <f>SUMIFS(BKE!$F:$F,BKE!$C:$C,'nguyen vat lieu kho'!$A:$A,BKE!$B:$B,'nguyen vat lieu kho'!P$3)</f>
        <v>0</v>
      </c>
      <c r="Q326" s="186">
        <f>SUMIFS(BKE!$F:$F,BKE!$C:$C,'nguyen vat lieu kho'!$A:$A,BKE!$B:$B,'nguyen vat lieu kho'!Q$3)</f>
        <v>0</v>
      </c>
      <c r="R326" s="186">
        <f>SUMIFS(BKE!$F:$F,BKE!$C:$C,'nguyen vat lieu kho'!$A:$A,BKE!$B:$B,'nguyen vat lieu kho'!R$3)</f>
        <v>0</v>
      </c>
      <c r="S326" s="186">
        <f>SUMIFS(BKE!$F:$F,BKE!$C:$C,'nguyen vat lieu kho'!$A:$A,BKE!$B:$B,'nguyen vat lieu kho'!S$3)</f>
        <v>0</v>
      </c>
      <c r="T326" s="186">
        <f>SUMIFS(BKE!$F:$F,BKE!$C:$C,'nguyen vat lieu kho'!$A:$A,BKE!$B:$B,'nguyen vat lieu kho'!T$3)</f>
        <v>0</v>
      </c>
      <c r="U326" s="186">
        <f>SUMIFS(BKE!$F:$F,BKE!$C:$C,'nguyen vat lieu kho'!$A:$A,BKE!$B:$B,'nguyen vat lieu kho'!U$3)</f>
        <v>0</v>
      </c>
      <c r="V326" s="186">
        <f>SUMIFS(BKE!$F:$F,BKE!$C:$C,'nguyen vat lieu kho'!$A:$A,BKE!$B:$B,'nguyen vat lieu kho'!V$3)</f>
        <v>0</v>
      </c>
      <c r="W326" s="186">
        <f>SUMIFS(BKE!$F:$F,BKE!$C:$C,'nguyen vat lieu kho'!$A:$A,BKE!$B:$B,'nguyen vat lieu kho'!W$3)</f>
        <v>0</v>
      </c>
      <c r="X326" s="186">
        <f>SUMIFS(BKE!$F:$F,BKE!$C:$C,'nguyen vat lieu kho'!$A:$A,BKE!$B:$B,'nguyen vat lieu kho'!X$3)</f>
        <v>0</v>
      </c>
      <c r="Y326" s="186">
        <f>SUMIFS(BKE!$F:$F,BKE!$C:$C,'nguyen vat lieu kho'!$A:$A,BKE!$B:$B,'nguyen vat lieu kho'!Y$3)</f>
        <v>0</v>
      </c>
      <c r="Z326" s="186">
        <f>SUMIFS(BKE!$F:$F,BKE!$C:$C,'nguyen vat lieu kho'!$A:$A,BKE!$B:$B,'nguyen vat lieu kho'!Z$3)</f>
        <v>0</v>
      </c>
      <c r="AA326" s="186">
        <f>SUMIFS(BKE!$F:$F,BKE!$C:$C,'nguyen vat lieu kho'!$A:$A,BKE!$B:$B,'nguyen vat lieu kho'!AA$3)</f>
        <v>4</v>
      </c>
      <c r="AB326" s="186">
        <f>SUMIFS(BKE!$F:$F,BKE!$C:$C,'nguyen vat lieu kho'!$A:$A,BKE!$B:$B,'nguyen vat lieu kho'!AB$3)</f>
        <v>0</v>
      </c>
      <c r="AC326" s="186">
        <f>SUMIFS(BKE!$F:$F,BKE!$C:$C,'nguyen vat lieu kho'!$A:$A,BKE!$B:$B,'nguyen vat lieu kho'!AC$3)</f>
        <v>0</v>
      </c>
      <c r="AD326" s="186">
        <f>SUMIFS(BKE!$F:$F,BKE!$C:$C,'nguyen vat lieu kho'!$A:$A,BKE!$B:$B,'nguyen vat lieu kho'!AD$3)</f>
        <v>0</v>
      </c>
      <c r="AE326" s="186">
        <f>SUMIFS(BKE!$F:$F,BKE!$C:$C,'nguyen vat lieu kho'!$A:$A,BKE!$B:$B,'nguyen vat lieu kho'!AE$3)</f>
        <v>0</v>
      </c>
      <c r="AF326" s="186">
        <f>SUMIFS(BKE!$F:$F,BKE!$C:$C,'nguyen vat lieu kho'!$A:$A,BKE!$B:$B,'nguyen vat lieu kho'!AF$3)</f>
        <v>0</v>
      </c>
      <c r="AG326" s="186">
        <f>SUMIFS(BKE!$F:$F,BKE!$C:$C,'nguyen vat lieu kho'!$A:$A,BKE!$B:$B,'nguyen vat lieu kho'!AG$3)</f>
        <v>0</v>
      </c>
      <c r="AH326" s="186">
        <f>SUMIFS(BKE!$F:$F,BKE!$C:$C,'nguyen vat lieu kho'!$A:$A,BKE!$B:$B,'nguyen vat lieu kho'!AH$3)</f>
        <v>0</v>
      </c>
      <c r="AI326" s="186">
        <f>SUMIFS(BKE!$F:$F,BKE!$C:$C,'nguyen vat lieu kho'!$A:$A,BKE!$B:$B,'nguyen vat lieu kho'!AI$3)</f>
        <v>0</v>
      </c>
      <c r="AJ326" s="186">
        <f>SUMIFS(BKE!$F:$F,BKE!$C:$C,'nguyen vat lieu kho'!$A:$A,BKE!$B:$B,'nguyen vat lieu kho'!AJ$3)</f>
        <v>0</v>
      </c>
      <c r="AK326" s="186">
        <f>SUMIFS(BKE!$F:$F,BKE!$C:$C,'nguyen vat lieu kho'!$A:$A,BKE!$B:$B,'nguyen vat lieu kho'!AK$3)</f>
        <v>0</v>
      </c>
      <c r="AL326" s="186">
        <f>SUMIFS(BKE!$F:$F,BKE!$C:$C,'nguyen vat lieu kho'!$A:$A,BKE!$B:$B,'nguyen vat lieu kho'!AL$3)</f>
        <v>0</v>
      </c>
      <c r="AM326" s="186">
        <f>SUMIFS(BKE!$F:$F,BKE!$C:$C,'nguyen vat lieu kho'!$A:$A,BKE!$B:$B,'nguyen vat lieu kho'!AM$3)</f>
        <v>0</v>
      </c>
      <c r="AN326" s="186">
        <f>SUMIFS(BKE!$F:$F,BKE!$C:$C,'nguyen vat lieu kho'!$A:$A,BKE!$B:$B,'nguyen vat lieu kho'!AN$3)</f>
        <v>0</v>
      </c>
      <c r="AO326" s="186">
        <f>SUMIFS(BKE!$F:$F,BKE!$C:$C,'nguyen vat lieu kho'!$A:$A,BKE!$B:$B,'nguyen vat lieu kho'!AO$3)</f>
        <v>0</v>
      </c>
      <c r="AP326" s="186">
        <f>SUMIFS(BKE!$F:$F,BKE!$C:$C,'nguyen vat lieu kho'!$A:$A,BKE!$B:$B,'nguyen vat lieu kho'!AP$3)</f>
        <v>0</v>
      </c>
      <c r="AQ326" s="186">
        <f>SUMIFS(BKE!$F:$F,BKE!$C:$C,'nguyen vat lieu kho'!$A:$A,BKE!$B:$B,'nguyen vat lieu kho'!AQ$3)</f>
        <v>0</v>
      </c>
    </row>
    <row r="327" spans="1:43" s="120" customFormat="1" ht="25.5" customHeight="1">
      <c r="A327" s="6" t="s">
        <v>412</v>
      </c>
      <c r="B327" s="136" t="s">
        <v>413</v>
      </c>
      <c r="C327" s="137" t="s">
        <v>77</v>
      </c>
      <c r="D327" s="125">
        <f>VLOOKUP(A327,BKE!C562:H953,5,0)</f>
        <v>25000</v>
      </c>
      <c r="E327" s="297">
        <v>0</v>
      </c>
      <c r="F327" s="126">
        <f t="shared" si="62"/>
        <v>0</v>
      </c>
      <c r="G327" s="127">
        <f>SUM(M327:AQ327)</f>
        <v>1</v>
      </c>
      <c r="H327" s="128">
        <f t="shared" si="59"/>
        <v>25000</v>
      </c>
      <c r="I327" s="129">
        <f t="shared" si="60"/>
        <v>1</v>
      </c>
      <c r="J327" s="129">
        <f t="shared" si="60"/>
        <v>25000</v>
      </c>
      <c r="K327" s="297"/>
      <c r="L327" s="124">
        <f t="shared" si="61"/>
        <v>0</v>
      </c>
      <c r="M327" s="186">
        <f>SUMIFS(BKE!$F:$F,BKE!$C:$C,'nguyen vat lieu kho'!$A:$A,BKE!$B:$B,'nguyen vat lieu kho'!M$3)</f>
        <v>1</v>
      </c>
      <c r="N327" s="186">
        <f>SUMIFS(BKE!$F:$F,BKE!$C:$C,'nguyen vat lieu kho'!$A:$A,BKE!$B:$B,'nguyen vat lieu kho'!N$3)</f>
        <v>0</v>
      </c>
      <c r="O327" s="186">
        <f>SUMIFS(BKE!$F:$F,BKE!$C:$C,'nguyen vat lieu kho'!$A:$A,BKE!$B:$B,'nguyen vat lieu kho'!O$3)</f>
        <v>0</v>
      </c>
      <c r="P327" s="186">
        <f>SUMIFS(BKE!$F:$F,BKE!$C:$C,'nguyen vat lieu kho'!$A:$A,BKE!$B:$B,'nguyen vat lieu kho'!P$3)</f>
        <v>0</v>
      </c>
      <c r="Q327" s="186">
        <f>SUMIFS(BKE!$F:$F,BKE!$C:$C,'nguyen vat lieu kho'!$A:$A,BKE!$B:$B,'nguyen vat lieu kho'!Q$3)</f>
        <v>0</v>
      </c>
      <c r="R327" s="186">
        <f>SUMIFS(BKE!$F:$F,BKE!$C:$C,'nguyen vat lieu kho'!$A:$A,BKE!$B:$B,'nguyen vat lieu kho'!R$3)</f>
        <v>0</v>
      </c>
      <c r="S327" s="186">
        <f>SUMIFS(BKE!$F:$F,BKE!$C:$C,'nguyen vat lieu kho'!$A:$A,BKE!$B:$B,'nguyen vat lieu kho'!S$3)</f>
        <v>0</v>
      </c>
      <c r="T327" s="186">
        <f>SUMIFS(BKE!$F:$F,BKE!$C:$C,'nguyen vat lieu kho'!$A:$A,BKE!$B:$B,'nguyen vat lieu kho'!T$3)</f>
        <v>0</v>
      </c>
      <c r="U327" s="186">
        <f>SUMIFS(BKE!$F:$F,BKE!$C:$C,'nguyen vat lieu kho'!$A:$A,BKE!$B:$B,'nguyen vat lieu kho'!U$3)</f>
        <v>0</v>
      </c>
      <c r="V327" s="186">
        <f>SUMIFS(BKE!$F:$F,BKE!$C:$C,'nguyen vat lieu kho'!$A:$A,BKE!$B:$B,'nguyen vat lieu kho'!V$3)</f>
        <v>0</v>
      </c>
      <c r="W327" s="186">
        <f>SUMIFS(BKE!$F:$F,BKE!$C:$C,'nguyen vat lieu kho'!$A:$A,BKE!$B:$B,'nguyen vat lieu kho'!W$3)</f>
        <v>0</v>
      </c>
      <c r="X327" s="186">
        <f>SUMIFS(BKE!$F:$F,BKE!$C:$C,'nguyen vat lieu kho'!$A:$A,BKE!$B:$B,'nguyen vat lieu kho'!X$3)</f>
        <v>0</v>
      </c>
      <c r="Y327" s="186">
        <f>SUMIFS(BKE!$F:$F,BKE!$C:$C,'nguyen vat lieu kho'!$A:$A,BKE!$B:$B,'nguyen vat lieu kho'!Y$3)</f>
        <v>0</v>
      </c>
      <c r="Z327" s="186">
        <f>SUMIFS(BKE!$F:$F,BKE!$C:$C,'nguyen vat lieu kho'!$A:$A,BKE!$B:$B,'nguyen vat lieu kho'!Z$3)</f>
        <v>0</v>
      </c>
      <c r="AA327" s="186">
        <f>SUMIFS(BKE!$F:$F,BKE!$C:$C,'nguyen vat lieu kho'!$A:$A,BKE!$B:$B,'nguyen vat lieu kho'!AA$3)</f>
        <v>0</v>
      </c>
      <c r="AB327" s="186">
        <f>SUMIFS(BKE!$F:$F,BKE!$C:$C,'nguyen vat lieu kho'!$A:$A,BKE!$B:$B,'nguyen vat lieu kho'!AB$3)</f>
        <v>0</v>
      </c>
      <c r="AC327" s="186">
        <f>SUMIFS(BKE!$F:$F,BKE!$C:$C,'nguyen vat lieu kho'!$A:$A,BKE!$B:$B,'nguyen vat lieu kho'!AC$3)</f>
        <v>0</v>
      </c>
      <c r="AD327" s="186">
        <f>SUMIFS(BKE!$F:$F,BKE!$C:$C,'nguyen vat lieu kho'!$A:$A,BKE!$B:$B,'nguyen vat lieu kho'!AD$3)</f>
        <v>0</v>
      </c>
      <c r="AE327" s="186">
        <f>SUMIFS(BKE!$F:$F,BKE!$C:$C,'nguyen vat lieu kho'!$A:$A,BKE!$B:$B,'nguyen vat lieu kho'!AE$3)</f>
        <v>0</v>
      </c>
      <c r="AF327" s="186">
        <f>SUMIFS(BKE!$F:$F,BKE!$C:$C,'nguyen vat lieu kho'!$A:$A,BKE!$B:$B,'nguyen vat lieu kho'!AF$3)</f>
        <v>0</v>
      </c>
      <c r="AG327" s="186">
        <f>SUMIFS(BKE!$F:$F,BKE!$C:$C,'nguyen vat lieu kho'!$A:$A,BKE!$B:$B,'nguyen vat lieu kho'!AG$3)</f>
        <v>0</v>
      </c>
      <c r="AH327" s="186">
        <f>SUMIFS(BKE!$F:$F,BKE!$C:$C,'nguyen vat lieu kho'!$A:$A,BKE!$B:$B,'nguyen vat lieu kho'!AH$3)</f>
        <v>0</v>
      </c>
      <c r="AI327" s="186">
        <f>SUMIFS(BKE!$F:$F,BKE!$C:$C,'nguyen vat lieu kho'!$A:$A,BKE!$B:$B,'nguyen vat lieu kho'!AI$3)</f>
        <v>0</v>
      </c>
      <c r="AJ327" s="186">
        <f>SUMIFS(BKE!$F:$F,BKE!$C:$C,'nguyen vat lieu kho'!$A:$A,BKE!$B:$B,'nguyen vat lieu kho'!AJ$3)</f>
        <v>0</v>
      </c>
      <c r="AK327" s="186">
        <f>SUMIFS(BKE!$F:$F,BKE!$C:$C,'nguyen vat lieu kho'!$A:$A,BKE!$B:$B,'nguyen vat lieu kho'!AK$3)</f>
        <v>0</v>
      </c>
      <c r="AL327" s="186">
        <f>SUMIFS(BKE!$F:$F,BKE!$C:$C,'nguyen vat lieu kho'!$A:$A,BKE!$B:$B,'nguyen vat lieu kho'!AL$3)</f>
        <v>0</v>
      </c>
      <c r="AM327" s="186">
        <f>SUMIFS(BKE!$F:$F,BKE!$C:$C,'nguyen vat lieu kho'!$A:$A,BKE!$B:$B,'nguyen vat lieu kho'!AM$3)</f>
        <v>0</v>
      </c>
      <c r="AN327" s="186">
        <f>SUMIFS(BKE!$F:$F,BKE!$C:$C,'nguyen vat lieu kho'!$A:$A,BKE!$B:$B,'nguyen vat lieu kho'!AN$3)</f>
        <v>0</v>
      </c>
      <c r="AO327" s="186">
        <f>SUMIFS(BKE!$F:$F,BKE!$C:$C,'nguyen vat lieu kho'!$A:$A,BKE!$B:$B,'nguyen vat lieu kho'!AO$3)</f>
        <v>0</v>
      </c>
      <c r="AP327" s="186">
        <f>SUMIFS(BKE!$F:$F,BKE!$C:$C,'nguyen vat lieu kho'!$A:$A,BKE!$B:$B,'nguyen vat lieu kho'!AP$3)</f>
        <v>0</v>
      </c>
      <c r="AQ327" s="186">
        <f>SUMIFS(BKE!$F:$F,BKE!$C:$C,'nguyen vat lieu kho'!$A:$A,BKE!$B:$B,'nguyen vat lieu kho'!AQ$3)</f>
        <v>0</v>
      </c>
    </row>
    <row r="328" spans="1:43" s="120" customFormat="1" ht="25.5" customHeight="1">
      <c r="A328" s="6" t="s">
        <v>422</v>
      </c>
      <c r="B328" s="136" t="s">
        <v>423</v>
      </c>
      <c r="C328" s="137" t="s">
        <v>77</v>
      </c>
      <c r="D328" s="125"/>
      <c r="E328" s="130">
        <v>0</v>
      </c>
      <c r="F328" s="126">
        <f t="shared" si="62"/>
        <v>0</v>
      </c>
      <c r="G328" s="127">
        <f t="shared" ref="G328:G339" si="63">SUM(M328:AQ328)</f>
        <v>0</v>
      </c>
      <c r="H328" s="128">
        <f t="shared" si="59"/>
        <v>0</v>
      </c>
      <c r="I328" s="129">
        <f t="shared" si="60"/>
        <v>0</v>
      </c>
      <c r="J328" s="129">
        <f t="shared" si="60"/>
        <v>0</v>
      </c>
      <c r="K328" s="130"/>
      <c r="L328" s="124">
        <f t="shared" si="61"/>
        <v>0</v>
      </c>
      <c r="M328" s="186">
        <f>SUMIFS(BKE!$F:$F,BKE!$C:$C,'nguyen vat lieu kho'!$A:$A,BKE!$B:$B,'nguyen vat lieu kho'!M$3)</f>
        <v>0</v>
      </c>
      <c r="N328" s="186">
        <f>SUMIFS(BKE!$F:$F,BKE!$C:$C,'nguyen vat lieu kho'!$A:$A,BKE!$B:$B,'nguyen vat lieu kho'!N$3)</f>
        <v>0</v>
      </c>
      <c r="O328" s="186">
        <f>SUMIFS(BKE!$F:$F,BKE!$C:$C,'nguyen vat lieu kho'!$A:$A,BKE!$B:$B,'nguyen vat lieu kho'!O$3)</f>
        <v>0</v>
      </c>
      <c r="P328" s="186">
        <f>SUMIFS(BKE!$F:$F,BKE!$C:$C,'nguyen vat lieu kho'!$A:$A,BKE!$B:$B,'nguyen vat lieu kho'!P$3)</f>
        <v>0</v>
      </c>
      <c r="Q328" s="186">
        <f>SUMIFS(BKE!$F:$F,BKE!$C:$C,'nguyen vat lieu kho'!$A:$A,BKE!$B:$B,'nguyen vat lieu kho'!Q$3)</f>
        <v>0</v>
      </c>
      <c r="R328" s="186">
        <f>SUMIFS(BKE!$F:$F,BKE!$C:$C,'nguyen vat lieu kho'!$A:$A,BKE!$B:$B,'nguyen vat lieu kho'!R$3)</f>
        <v>0</v>
      </c>
      <c r="S328" s="186">
        <f>SUMIFS(BKE!$F:$F,BKE!$C:$C,'nguyen vat lieu kho'!$A:$A,BKE!$B:$B,'nguyen vat lieu kho'!S$3)</f>
        <v>0</v>
      </c>
      <c r="T328" s="186">
        <f>SUMIFS(BKE!$F:$F,BKE!$C:$C,'nguyen vat lieu kho'!$A:$A,BKE!$B:$B,'nguyen vat lieu kho'!T$3)</f>
        <v>0</v>
      </c>
      <c r="U328" s="186">
        <f>SUMIFS(BKE!$F:$F,BKE!$C:$C,'nguyen vat lieu kho'!$A:$A,BKE!$B:$B,'nguyen vat lieu kho'!U$3)</f>
        <v>0</v>
      </c>
      <c r="V328" s="186">
        <f>SUMIFS(BKE!$F:$F,BKE!$C:$C,'nguyen vat lieu kho'!$A:$A,BKE!$B:$B,'nguyen vat lieu kho'!V$3)</f>
        <v>0</v>
      </c>
      <c r="W328" s="186">
        <f>SUMIFS(BKE!$F:$F,BKE!$C:$C,'nguyen vat lieu kho'!$A:$A,BKE!$B:$B,'nguyen vat lieu kho'!W$3)</f>
        <v>0</v>
      </c>
      <c r="X328" s="186">
        <f>SUMIFS(BKE!$F:$F,BKE!$C:$C,'nguyen vat lieu kho'!$A:$A,BKE!$B:$B,'nguyen vat lieu kho'!X$3)</f>
        <v>0</v>
      </c>
      <c r="Y328" s="186">
        <f>SUMIFS(BKE!$F:$F,BKE!$C:$C,'nguyen vat lieu kho'!$A:$A,BKE!$B:$B,'nguyen vat lieu kho'!Y$3)</f>
        <v>0</v>
      </c>
      <c r="Z328" s="186">
        <f>SUMIFS(BKE!$F:$F,BKE!$C:$C,'nguyen vat lieu kho'!$A:$A,BKE!$B:$B,'nguyen vat lieu kho'!Z$3)</f>
        <v>0</v>
      </c>
      <c r="AA328" s="186">
        <f>SUMIFS(BKE!$F:$F,BKE!$C:$C,'nguyen vat lieu kho'!$A:$A,BKE!$B:$B,'nguyen vat lieu kho'!AA$3)</f>
        <v>0</v>
      </c>
      <c r="AB328" s="186">
        <f>SUMIFS(BKE!$F:$F,BKE!$C:$C,'nguyen vat lieu kho'!$A:$A,BKE!$B:$B,'nguyen vat lieu kho'!AB$3)</f>
        <v>0</v>
      </c>
      <c r="AC328" s="186">
        <f>SUMIFS(BKE!$F:$F,BKE!$C:$C,'nguyen vat lieu kho'!$A:$A,BKE!$B:$B,'nguyen vat lieu kho'!AC$3)</f>
        <v>0</v>
      </c>
      <c r="AD328" s="186">
        <f>SUMIFS(BKE!$F:$F,BKE!$C:$C,'nguyen vat lieu kho'!$A:$A,BKE!$B:$B,'nguyen vat lieu kho'!AD$3)</f>
        <v>0</v>
      </c>
      <c r="AE328" s="186">
        <f>SUMIFS(BKE!$F:$F,BKE!$C:$C,'nguyen vat lieu kho'!$A:$A,BKE!$B:$B,'nguyen vat lieu kho'!AE$3)</f>
        <v>0</v>
      </c>
      <c r="AF328" s="186">
        <f>SUMIFS(BKE!$F:$F,BKE!$C:$C,'nguyen vat lieu kho'!$A:$A,BKE!$B:$B,'nguyen vat lieu kho'!AF$3)</f>
        <v>0</v>
      </c>
      <c r="AG328" s="186">
        <f>SUMIFS(BKE!$F:$F,BKE!$C:$C,'nguyen vat lieu kho'!$A:$A,BKE!$B:$B,'nguyen vat lieu kho'!AG$3)</f>
        <v>0</v>
      </c>
      <c r="AH328" s="186">
        <f>SUMIFS(BKE!$F:$F,BKE!$C:$C,'nguyen vat lieu kho'!$A:$A,BKE!$B:$B,'nguyen vat lieu kho'!AH$3)</f>
        <v>0</v>
      </c>
      <c r="AI328" s="186">
        <f>SUMIFS(BKE!$F:$F,BKE!$C:$C,'nguyen vat lieu kho'!$A:$A,BKE!$B:$B,'nguyen vat lieu kho'!AI$3)</f>
        <v>0</v>
      </c>
      <c r="AJ328" s="186">
        <f>SUMIFS(BKE!$F:$F,BKE!$C:$C,'nguyen vat lieu kho'!$A:$A,BKE!$B:$B,'nguyen vat lieu kho'!AJ$3)</f>
        <v>0</v>
      </c>
      <c r="AK328" s="186">
        <f>SUMIFS(BKE!$F:$F,BKE!$C:$C,'nguyen vat lieu kho'!$A:$A,BKE!$B:$B,'nguyen vat lieu kho'!AK$3)</f>
        <v>0</v>
      </c>
      <c r="AL328" s="186">
        <f>SUMIFS(BKE!$F:$F,BKE!$C:$C,'nguyen vat lieu kho'!$A:$A,BKE!$B:$B,'nguyen vat lieu kho'!AL$3)</f>
        <v>0</v>
      </c>
      <c r="AM328" s="186">
        <f>SUMIFS(BKE!$F:$F,BKE!$C:$C,'nguyen vat lieu kho'!$A:$A,BKE!$B:$B,'nguyen vat lieu kho'!AM$3)</f>
        <v>0</v>
      </c>
      <c r="AN328" s="186">
        <f>SUMIFS(BKE!$F:$F,BKE!$C:$C,'nguyen vat lieu kho'!$A:$A,BKE!$B:$B,'nguyen vat lieu kho'!AN$3)</f>
        <v>0</v>
      </c>
      <c r="AO328" s="186">
        <f>SUMIFS(BKE!$F:$F,BKE!$C:$C,'nguyen vat lieu kho'!$A:$A,BKE!$B:$B,'nguyen vat lieu kho'!AO$3)</f>
        <v>0</v>
      </c>
      <c r="AP328" s="186">
        <f>SUMIFS(BKE!$F:$F,BKE!$C:$C,'nguyen vat lieu kho'!$A:$A,BKE!$B:$B,'nguyen vat lieu kho'!AP$3)</f>
        <v>0</v>
      </c>
      <c r="AQ328" s="186">
        <f>SUMIFS(BKE!$F:$F,BKE!$C:$C,'nguyen vat lieu kho'!$A:$A,BKE!$B:$B,'nguyen vat lieu kho'!AQ$3)</f>
        <v>0</v>
      </c>
    </row>
    <row r="329" spans="1:43" s="120" customFormat="1" ht="25.5" customHeight="1">
      <c r="A329" s="6" t="s">
        <v>424</v>
      </c>
      <c r="B329" s="136" t="s">
        <v>425</v>
      </c>
      <c r="C329" s="137" t="s">
        <v>77</v>
      </c>
      <c r="D329" s="125">
        <v>20000</v>
      </c>
      <c r="E329" s="297">
        <v>1</v>
      </c>
      <c r="F329" s="126">
        <f t="shared" si="62"/>
        <v>20000</v>
      </c>
      <c r="G329" s="127">
        <f t="shared" si="63"/>
        <v>0</v>
      </c>
      <c r="H329" s="128">
        <f t="shared" si="59"/>
        <v>0</v>
      </c>
      <c r="I329" s="129">
        <f t="shared" si="60"/>
        <v>0</v>
      </c>
      <c r="J329" s="129">
        <f t="shared" si="60"/>
        <v>0</v>
      </c>
      <c r="K329" s="297">
        <v>1</v>
      </c>
      <c r="L329" s="124">
        <f t="shared" si="61"/>
        <v>20000</v>
      </c>
      <c r="M329" s="186">
        <f>SUMIFS(BKE!$F:$F,BKE!$C:$C,'nguyen vat lieu kho'!$A:$A,BKE!$B:$B,'nguyen vat lieu kho'!M$3)</f>
        <v>0</v>
      </c>
      <c r="N329" s="186">
        <f>SUMIFS(BKE!$F:$F,BKE!$C:$C,'nguyen vat lieu kho'!$A:$A,BKE!$B:$B,'nguyen vat lieu kho'!N$3)</f>
        <v>0</v>
      </c>
      <c r="O329" s="186">
        <f>SUMIFS(BKE!$F:$F,BKE!$C:$C,'nguyen vat lieu kho'!$A:$A,BKE!$B:$B,'nguyen vat lieu kho'!O$3)</f>
        <v>0</v>
      </c>
      <c r="P329" s="186">
        <f>SUMIFS(BKE!$F:$F,BKE!$C:$C,'nguyen vat lieu kho'!$A:$A,BKE!$B:$B,'nguyen vat lieu kho'!P$3)</f>
        <v>0</v>
      </c>
      <c r="Q329" s="186">
        <f>SUMIFS(BKE!$F:$F,BKE!$C:$C,'nguyen vat lieu kho'!$A:$A,BKE!$B:$B,'nguyen vat lieu kho'!Q$3)</f>
        <v>0</v>
      </c>
      <c r="R329" s="186">
        <f>SUMIFS(BKE!$F:$F,BKE!$C:$C,'nguyen vat lieu kho'!$A:$A,BKE!$B:$B,'nguyen vat lieu kho'!R$3)</f>
        <v>0</v>
      </c>
      <c r="S329" s="186">
        <f>SUMIFS(BKE!$F:$F,BKE!$C:$C,'nguyen vat lieu kho'!$A:$A,BKE!$B:$B,'nguyen vat lieu kho'!S$3)</f>
        <v>0</v>
      </c>
      <c r="T329" s="186">
        <f>SUMIFS(BKE!$F:$F,BKE!$C:$C,'nguyen vat lieu kho'!$A:$A,BKE!$B:$B,'nguyen vat lieu kho'!T$3)</f>
        <v>0</v>
      </c>
      <c r="U329" s="186">
        <f>SUMIFS(BKE!$F:$F,BKE!$C:$C,'nguyen vat lieu kho'!$A:$A,BKE!$B:$B,'nguyen vat lieu kho'!U$3)</f>
        <v>0</v>
      </c>
      <c r="V329" s="186">
        <f>SUMIFS(BKE!$F:$F,BKE!$C:$C,'nguyen vat lieu kho'!$A:$A,BKE!$B:$B,'nguyen vat lieu kho'!V$3)</f>
        <v>0</v>
      </c>
      <c r="W329" s="186">
        <f>SUMIFS(BKE!$F:$F,BKE!$C:$C,'nguyen vat lieu kho'!$A:$A,BKE!$B:$B,'nguyen vat lieu kho'!W$3)</f>
        <v>0</v>
      </c>
      <c r="X329" s="186">
        <f>SUMIFS(BKE!$F:$F,BKE!$C:$C,'nguyen vat lieu kho'!$A:$A,BKE!$B:$B,'nguyen vat lieu kho'!X$3)</f>
        <v>0</v>
      </c>
      <c r="Y329" s="186">
        <f>SUMIFS(BKE!$F:$F,BKE!$C:$C,'nguyen vat lieu kho'!$A:$A,BKE!$B:$B,'nguyen vat lieu kho'!Y$3)</f>
        <v>0</v>
      </c>
      <c r="Z329" s="186">
        <f>SUMIFS(BKE!$F:$F,BKE!$C:$C,'nguyen vat lieu kho'!$A:$A,BKE!$B:$B,'nguyen vat lieu kho'!Z$3)</f>
        <v>0</v>
      </c>
      <c r="AA329" s="186">
        <f>SUMIFS(BKE!$F:$F,BKE!$C:$C,'nguyen vat lieu kho'!$A:$A,BKE!$B:$B,'nguyen vat lieu kho'!AA$3)</f>
        <v>0</v>
      </c>
      <c r="AB329" s="186">
        <f>SUMIFS(BKE!$F:$F,BKE!$C:$C,'nguyen vat lieu kho'!$A:$A,BKE!$B:$B,'nguyen vat lieu kho'!AB$3)</f>
        <v>0</v>
      </c>
      <c r="AC329" s="186">
        <f>SUMIFS(BKE!$F:$F,BKE!$C:$C,'nguyen vat lieu kho'!$A:$A,BKE!$B:$B,'nguyen vat lieu kho'!AC$3)</f>
        <v>0</v>
      </c>
      <c r="AD329" s="186">
        <f>SUMIFS(BKE!$F:$F,BKE!$C:$C,'nguyen vat lieu kho'!$A:$A,BKE!$B:$B,'nguyen vat lieu kho'!AD$3)</f>
        <v>0</v>
      </c>
      <c r="AE329" s="186">
        <f>SUMIFS(BKE!$F:$F,BKE!$C:$C,'nguyen vat lieu kho'!$A:$A,BKE!$B:$B,'nguyen vat lieu kho'!AE$3)</f>
        <v>0</v>
      </c>
      <c r="AF329" s="186">
        <f>SUMIFS(BKE!$F:$F,BKE!$C:$C,'nguyen vat lieu kho'!$A:$A,BKE!$B:$B,'nguyen vat lieu kho'!AF$3)</f>
        <v>0</v>
      </c>
      <c r="AG329" s="186">
        <f>SUMIFS(BKE!$F:$F,BKE!$C:$C,'nguyen vat lieu kho'!$A:$A,BKE!$B:$B,'nguyen vat lieu kho'!AG$3)</f>
        <v>0</v>
      </c>
      <c r="AH329" s="186">
        <f>SUMIFS(BKE!$F:$F,BKE!$C:$C,'nguyen vat lieu kho'!$A:$A,BKE!$B:$B,'nguyen vat lieu kho'!AH$3)</f>
        <v>0</v>
      </c>
      <c r="AI329" s="186">
        <f>SUMIFS(BKE!$F:$F,BKE!$C:$C,'nguyen vat lieu kho'!$A:$A,BKE!$B:$B,'nguyen vat lieu kho'!AI$3)</f>
        <v>0</v>
      </c>
      <c r="AJ329" s="186">
        <f>SUMIFS(BKE!$F:$F,BKE!$C:$C,'nguyen vat lieu kho'!$A:$A,BKE!$B:$B,'nguyen vat lieu kho'!AJ$3)</f>
        <v>0</v>
      </c>
      <c r="AK329" s="186">
        <f>SUMIFS(BKE!$F:$F,BKE!$C:$C,'nguyen vat lieu kho'!$A:$A,BKE!$B:$B,'nguyen vat lieu kho'!AK$3)</f>
        <v>0</v>
      </c>
      <c r="AL329" s="186">
        <f>SUMIFS(BKE!$F:$F,BKE!$C:$C,'nguyen vat lieu kho'!$A:$A,BKE!$B:$B,'nguyen vat lieu kho'!AL$3)</f>
        <v>0</v>
      </c>
      <c r="AM329" s="186">
        <f>SUMIFS(BKE!$F:$F,BKE!$C:$C,'nguyen vat lieu kho'!$A:$A,BKE!$B:$B,'nguyen vat lieu kho'!AM$3)</f>
        <v>0</v>
      </c>
      <c r="AN329" s="186">
        <f>SUMIFS(BKE!$F:$F,BKE!$C:$C,'nguyen vat lieu kho'!$A:$A,BKE!$B:$B,'nguyen vat lieu kho'!AN$3)</f>
        <v>0</v>
      </c>
      <c r="AO329" s="186">
        <f>SUMIFS(BKE!$F:$F,BKE!$C:$C,'nguyen vat lieu kho'!$A:$A,BKE!$B:$B,'nguyen vat lieu kho'!AO$3)</f>
        <v>0</v>
      </c>
      <c r="AP329" s="186">
        <f>SUMIFS(BKE!$F:$F,BKE!$C:$C,'nguyen vat lieu kho'!$A:$A,BKE!$B:$B,'nguyen vat lieu kho'!AP$3)</f>
        <v>0</v>
      </c>
      <c r="AQ329" s="186">
        <f>SUMIFS(BKE!$F:$F,BKE!$C:$C,'nguyen vat lieu kho'!$A:$A,BKE!$B:$B,'nguyen vat lieu kho'!AQ$3)</f>
        <v>0</v>
      </c>
    </row>
    <row r="330" spans="1:43" s="120" customFormat="1" ht="25.5" customHeight="1">
      <c r="A330" s="6" t="s">
        <v>418</v>
      </c>
      <c r="B330" s="136" t="s">
        <v>419</v>
      </c>
      <c r="C330" s="137" t="s">
        <v>77</v>
      </c>
      <c r="D330" s="125">
        <v>30000</v>
      </c>
      <c r="E330" s="297">
        <v>4</v>
      </c>
      <c r="F330" s="126">
        <f t="shared" si="62"/>
        <v>120000</v>
      </c>
      <c r="G330" s="127">
        <f t="shared" si="63"/>
        <v>0</v>
      </c>
      <c r="H330" s="128">
        <f t="shared" si="59"/>
        <v>0</v>
      </c>
      <c r="I330" s="129">
        <f t="shared" si="60"/>
        <v>1</v>
      </c>
      <c r="J330" s="129">
        <f t="shared" si="60"/>
        <v>30000</v>
      </c>
      <c r="K330" s="297">
        <v>3</v>
      </c>
      <c r="L330" s="124">
        <f t="shared" si="61"/>
        <v>90000</v>
      </c>
      <c r="M330" s="186">
        <f>SUMIFS(BKE!$F:$F,BKE!$C:$C,'nguyen vat lieu kho'!$A:$A,BKE!$B:$B,'nguyen vat lieu kho'!M$3)</f>
        <v>0</v>
      </c>
      <c r="N330" s="186">
        <f>SUMIFS(BKE!$F:$F,BKE!$C:$C,'nguyen vat lieu kho'!$A:$A,BKE!$B:$B,'nguyen vat lieu kho'!N$3)</f>
        <v>0</v>
      </c>
      <c r="O330" s="186">
        <f>SUMIFS(BKE!$F:$F,BKE!$C:$C,'nguyen vat lieu kho'!$A:$A,BKE!$B:$B,'nguyen vat lieu kho'!O$3)</f>
        <v>0</v>
      </c>
      <c r="P330" s="186">
        <f>SUMIFS(BKE!$F:$F,BKE!$C:$C,'nguyen vat lieu kho'!$A:$A,BKE!$B:$B,'nguyen vat lieu kho'!P$3)</f>
        <v>0</v>
      </c>
      <c r="Q330" s="186">
        <f>SUMIFS(BKE!$F:$F,BKE!$C:$C,'nguyen vat lieu kho'!$A:$A,BKE!$B:$B,'nguyen vat lieu kho'!Q$3)</f>
        <v>0</v>
      </c>
      <c r="R330" s="186">
        <f>SUMIFS(BKE!$F:$F,BKE!$C:$C,'nguyen vat lieu kho'!$A:$A,BKE!$B:$B,'nguyen vat lieu kho'!R$3)</f>
        <v>0</v>
      </c>
      <c r="S330" s="186">
        <f>SUMIFS(BKE!$F:$F,BKE!$C:$C,'nguyen vat lieu kho'!$A:$A,BKE!$B:$B,'nguyen vat lieu kho'!S$3)</f>
        <v>0</v>
      </c>
      <c r="T330" s="186">
        <f>SUMIFS(BKE!$F:$F,BKE!$C:$C,'nguyen vat lieu kho'!$A:$A,BKE!$B:$B,'nguyen vat lieu kho'!T$3)</f>
        <v>0</v>
      </c>
      <c r="U330" s="186">
        <f>SUMIFS(BKE!$F:$F,BKE!$C:$C,'nguyen vat lieu kho'!$A:$A,BKE!$B:$B,'nguyen vat lieu kho'!U$3)</f>
        <v>0</v>
      </c>
      <c r="V330" s="186">
        <f>SUMIFS(BKE!$F:$F,BKE!$C:$C,'nguyen vat lieu kho'!$A:$A,BKE!$B:$B,'nguyen vat lieu kho'!V$3)</f>
        <v>0</v>
      </c>
      <c r="W330" s="186">
        <f>SUMIFS(BKE!$F:$F,BKE!$C:$C,'nguyen vat lieu kho'!$A:$A,BKE!$B:$B,'nguyen vat lieu kho'!W$3)</f>
        <v>0</v>
      </c>
      <c r="X330" s="186">
        <f>SUMIFS(BKE!$F:$F,BKE!$C:$C,'nguyen vat lieu kho'!$A:$A,BKE!$B:$B,'nguyen vat lieu kho'!X$3)</f>
        <v>0</v>
      </c>
      <c r="Y330" s="186">
        <f>SUMIFS(BKE!$F:$F,BKE!$C:$C,'nguyen vat lieu kho'!$A:$A,BKE!$B:$B,'nguyen vat lieu kho'!Y$3)</f>
        <v>0</v>
      </c>
      <c r="Z330" s="186">
        <f>SUMIFS(BKE!$F:$F,BKE!$C:$C,'nguyen vat lieu kho'!$A:$A,BKE!$B:$B,'nguyen vat lieu kho'!Z$3)</f>
        <v>0</v>
      </c>
      <c r="AA330" s="186">
        <f>SUMIFS(BKE!$F:$F,BKE!$C:$C,'nguyen vat lieu kho'!$A:$A,BKE!$B:$B,'nguyen vat lieu kho'!AA$3)</f>
        <v>0</v>
      </c>
      <c r="AB330" s="186">
        <f>SUMIFS(BKE!$F:$F,BKE!$C:$C,'nguyen vat lieu kho'!$A:$A,BKE!$B:$B,'nguyen vat lieu kho'!AB$3)</f>
        <v>0</v>
      </c>
      <c r="AC330" s="186">
        <f>SUMIFS(BKE!$F:$F,BKE!$C:$C,'nguyen vat lieu kho'!$A:$A,BKE!$B:$B,'nguyen vat lieu kho'!AC$3)</f>
        <v>0</v>
      </c>
      <c r="AD330" s="186">
        <f>SUMIFS(BKE!$F:$F,BKE!$C:$C,'nguyen vat lieu kho'!$A:$A,BKE!$B:$B,'nguyen vat lieu kho'!AD$3)</f>
        <v>0</v>
      </c>
      <c r="AE330" s="186">
        <f>SUMIFS(BKE!$F:$F,BKE!$C:$C,'nguyen vat lieu kho'!$A:$A,BKE!$B:$B,'nguyen vat lieu kho'!AE$3)</f>
        <v>0</v>
      </c>
      <c r="AF330" s="186">
        <f>SUMIFS(BKE!$F:$F,BKE!$C:$C,'nguyen vat lieu kho'!$A:$A,BKE!$B:$B,'nguyen vat lieu kho'!AF$3)</f>
        <v>0</v>
      </c>
      <c r="AG330" s="186">
        <f>SUMIFS(BKE!$F:$F,BKE!$C:$C,'nguyen vat lieu kho'!$A:$A,BKE!$B:$B,'nguyen vat lieu kho'!AG$3)</f>
        <v>0</v>
      </c>
      <c r="AH330" s="186">
        <f>SUMIFS(BKE!$F:$F,BKE!$C:$C,'nguyen vat lieu kho'!$A:$A,BKE!$B:$B,'nguyen vat lieu kho'!AH$3)</f>
        <v>0</v>
      </c>
      <c r="AI330" s="186">
        <f>SUMIFS(BKE!$F:$F,BKE!$C:$C,'nguyen vat lieu kho'!$A:$A,BKE!$B:$B,'nguyen vat lieu kho'!AI$3)</f>
        <v>0</v>
      </c>
      <c r="AJ330" s="186">
        <f>SUMIFS(BKE!$F:$F,BKE!$C:$C,'nguyen vat lieu kho'!$A:$A,BKE!$B:$B,'nguyen vat lieu kho'!AJ$3)</f>
        <v>0</v>
      </c>
      <c r="AK330" s="186">
        <f>SUMIFS(BKE!$F:$F,BKE!$C:$C,'nguyen vat lieu kho'!$A:$A,BKE!$B:$B,'nguyen vat lieu kho'!AK$3)</f>
        <v>0</v>
      </c>
      <c r="AL330" s="186">
        <f>SUMIFS(BKE!$F:$F,BKE!$C:$C,'nguyen vat lieu kho'!$A:$A,BKE!$B:$B,'nguyen vat lieu kho'!AL$3)</f>
        <v>0</v>
      </c>
      <c r="AM330" s="186">
        <f>SUMIFS(BKE!$F:$F,BKE!$C:$C,'nguyen vat lieu kho'!$A:$A,BKE!$B:$B,'nguyen vat lieu kho'!AM$3)</f>
        <v>0</v>
      </c>
      <c r="AN330" s="186">
        <f>SUMIFS(BKE!$F:$F,BKE!$C:$C,'nguyen vat lieu kho'!$A:$A,BKE!$B:$B,'nguyen vat lieu kho'!AN$3)</f>
        <v>0</v>
      </c>
      <c r="AO330" s="186">
        <f>SUMIFS(BKE!$F:$F,BKE!$C:$C,'nguyen vat lieu kho'!$A:$A,BKE!$B:$B,'nguyen vat lieu kho'!AO$3)</f>
        <v>0</v>
      </c>
      <c r="AP330" s="186">
        <f>SUMIFS(BKE!$F:$F,BKE!$C:$C,'nguyen vat lieu kho'!$A:$A,BKE!$B:$B,'nguyen vat lieu kho'!AP$3)</f>
        <v>0</v>
      </c>
      <c r="AQ330" s="186">
        <f>SUMIFS(BKE!$F:$F,BKE!$C:$C,'nguyen vat lieu kho'!$A:$A,BKE!$B:$B,'nguyen vat lieu kho'!AQ$3)</f>
        <v>0</v>
      </c>
    </row>
    <row r="331" spans="1:43" s="120" customFormat="1" ht="25.5" customHeight="1">
      <c r="A331" s="6" t="s">
        <v>426</v>
      </c>
      <c r="B331" s="136" t="s">
        <v>427</v>
      </c>
      <c r="C331" s="137" t="s">
        <v>101</v>
      </c>
      <c r="D331" s="125">
        <v>29000</v>
      </c>
      <c r="E331" s="297"/>
      <c r="F331" s="126">
        <f t="shared" si="62"/>
        <v>0</v>
      </c>
      <c r="G331" s="127">
        <f t="shared" si="63"/>
        <v>0</v>
      </c>
      <c r="H331" s="128">
        <f t="shared" si="59"/>
        <v>0</v>
      </c>
      <c r="I331" s="129">
        <f t="shared" si="60"/>
        <v>0</v>
      </c>
      <c r="J331" s="129">
        <f t="shared" si="60"/>
        <v>0</v>
      </c>
      <c r="K331" s="297"/>
      <c r="L331" s="124">
        <f t="shared" si="61"/>
        <v>0</v>
      </c>
      <c r="M331" s="186">
        <f>SUMIFS(BKE!$F:$F,BKE!$C:$C,'nguyen vat lieu kho'!$A:$A,BKE!$B:$B,'nguyen vat lieu kho'!M$3)</f>
        <v>0</v>
      </c>
      <c r="N331" s="186">
        <f>SUMIFS(BKE!$F:$F,BKE!$C:$C,'nguyen vat lieu kho'!$A:$A,BKE!$B:$B,'nguyen vat lieu kho'!N$3)</f>
        <v>0</v>
      </c>
      <c r="O331" s="186">
        <f>SUMIFS(BKE!$F:$F,BKE!$C:$C,'nguyen vat lieu kho'!$A:$A,BKE!$B:$B,'nguyen vat lieu kho'!O$3)</f>
        <v>0</v>
      </c>
      <c r="P331" s="186">
        <f>SUMIFS(BKE!$F:$F,BKE!$C:$C,'nguyen vat lieu kho'!$A:$A,BKE!$B:$B,'nguyen vat lieu kho'!P$3)</f>
        <v>0</v>
      </c>
      <c r="Q331" s="186">
        <f>SUMIFS(BKE!$F:$F,BKE!$C:$C,'nguyen vat lieu kho'!$A:$A,BKE!$B:$B,'nguyen vat lieu kho'!Q$3)</f>
        <v>0</v>
      </c>
      <c r="R331" s="186">
        <f>SUMIFS(BKE!$F:$F,BKE!$C:$C,'nguyen vat lieu kho'!$A:$A,BKE!$B:$B,'nguyen vat lieu kho'!R$3)</f>
        <v>0</v>
      </c>
      <c r="S331" s="186">
        <f>SUMIFS(BKE!$F:$F,BKE!$C:$C,'nguyen vat lieu kho'!$A:$A,BKE!$B:$B,'nguyen vat lieu kho'!S$3)</f>
        <v>0</v>
      </c>
      <c r="T331" s="186">
        <f>SUMIFS(BKE!$F:$F,BKE!$C:$C,'nguyen vat lieu kho'!$A:$A,BKE!$B:$B,'nguyen vat lieu kho'!T$3)</f>
        <v>0</v>
      </c>
      <c r="U331" s="186">
        <f>SUMIFS(BKE!$F:$F,BKE!$C:$C,'nguyen vat lieu kho'!$A:$A,BKE!$B:$B,'nguyen vat lieu kho'!U$3)</f>
        <v>0</v>
      </c>
      <c r="V331" s="186">
        <f>SUMIFS(BKE!$F:$F,BKE!$C:$C,'nguyen vat lieu kho'!$A:$A,BKE!$B:$B,'nguyen vat lieu kho'!V$3)</f>
        <v>0</v>
      </c>
      <c r="W331" s="186">
        <f>SUMIFS(BKE!$F:$F,BKE!$C:$C,'nguyen vat lieu kho'!$A:$A,BKE!$B:$B,'nguyen vat lieu kho'!W$3)</f>
        <v>0</v>
      </c>
      <c r="X331" s="186">
        <f>SUMIFS(BKE!$F:$F,BKE!$C:$C,'nguyen vat lieu kho'!$A:$A,BKE!$B:$B,'nguyen vat lieu kho'!X$3)</f>
        <v>0</v>
      </c>
      <c r="Y331" s="186">
        <f>SUMIFS(BKE!$F:$F,BKE!$C:$C,'nguyen vat lieu kho'!$A:$A,BKE!$B:$B,'nguyen vat lieu kho'!Y$3)</f>
        <v>0</v>
      </c>
      <c r="Z331" s="186">
        <f>SUMIFS(BKE!$F:$F,BKE!$C:$C,'nguyen vat lieu kho'!$A:$A,BKE!$B:$B,'nguyen vat lieu kho'!Z$3)</f>
        <v>0</v>
      </c>
      <c r="AA331" s="186">
        <f>SUMIFS(BKE!$F:$F,BKE!$C:$C,'nguyen vat lieu kho'!$A:$A,BKE!$B:$B,'nguyen vat lieu kho'!AA$3)</f>
        <v>0</v>
      </c>
      <c r="AB331" s="186">
        <f>SUMIFS(BKE!$F:$F,BKE!$C:$C,'nguyen vat lieu kho'!$A:$A,BKE!$B:$B,'nguyen vat lieu kho'!AB$3)</f>
        <v>0</v>
      </c>
      <c r="AC331" s="186">
        <f>SUMIFS(BKE!$F:$F,BKE!$C:$C,'nguyen vat lieu kho'!$A:$A,BKE!$B:$B,'nguyen vat lieu kho'!AC$3)</f>
        <v>0</v>
      </c>
      <c r="AD331" s="186">
        <f>SUMIFS(BKE!$F:$F,BKE!$C:$C,'nguyen vat lieu kho'!$A:$A,BKE!$B:$B,'nguyen vat lieu kho'!AD$3)</f>
        <v>0</v>
      </c>
      <c r="AE331" s="186">
        <f>SUMIFS(BKE!$F:$F,BKE!$C:$C,'nguyen vat lieu kho'!$A:$A,BKE!$B:$B,'nguyen vat lieu kho'!AE$3)</f>
        <v>0</v>
      </c>
      <c r="AF331" s="186">
        <f>SUMIFS(BKE!$F:$F,BKE!$C:$C,'nguyen vat lieu kho'!$A:$A,BKE!$B:$B,'nguyen vat lieu kho'!AF$3)</f>
        <v>0</v>
      </c>
      <c r="AG331" s="186">
        <f>SUMIFS(BKE!$F:$F,BKE!$C:$C,'nguyen vat lieu kho'!$A:$A,BKE!$B:$B,'nguyen vat lieu kho'!AG$3)</f>
        <v>0</v>
      </c>
      <c r="AH331" s="186">
        <f>SUMIFS(BKE!$F:$F,BKE!$C:$C,'nguyen vat lieu kho'!$A:$A,BKE!$B:$B,'nguyen vat lieu kho'!AH$3)</f>
        <v>0</v>
      </c>
      <c r="AI331" s="186">
        <f>SUMIFS(BKE!$F:$F,BKE!$C:$C,'nguyen vat lieu kho'!$A:$A,BKE!$B:$B,'nguyen vat lieu kho'!AI$3)</f>
        <v>0</v>
      </c>
      <c r="AJ331" s="186">
        <f>SUMIFS(BKE!$F:$F,BKE!$C:$C,'nguyen vat lieu kho'!$A:$A,BKE!$B:$B,'nguyen vat lieu kho'!AJ$3)</f>
        <v>0</v>
      </c>
      <c r="AK331" s="186">
        <f>SUMIFS(BKE!$F:$F,BKE!$C:$C,'nguyen vat lieu kho'!$A:$A,BKE!$B:$B,'nguyen vat lieu kho'!AK$3)</f>
        <v>0</v>
      </c>
      <c r="AL331" s="186">
        <f>SUMIFS(BKE!$F:$F,BKE!$C:$C,'nguyen vat lieu kho'!$A:$A,BKE!$B:$B,'nguyen vat lieu kho'!AL$3)</f>
        <v>0</v>
      </c>
      <c r="AM331" s="186">
        <f>SUMIFS(BKE!$F:$F,BKE!$C:$C,'nguyen vat lieu kho'!$A:$A,BKE!$B:$B,'nguyen vat lieu kho'!AM$3)</f>
        <v>0</v>
      </c>
      <c r="AN331" s="186">
        <f>SUMIFS(BKE!$F:$F,BKE!$C:$C,'nguyen vat lieu kho'!$A:$A,BKE!$B:$B,'nguyen vat lieu kho'!AN$3)</f>
        <v>0</v>
      </c>
      <c r="AO331" s="186">
        <f>SUMIFS(BKE!$F:$F,BKE!$C:$C,'nguyen vat lieu kho'!$A:$A,BKE!$B:$B,'nguyen vat lieu kho'!AO$3)</f>
        <v>0</v>
      </c>
      <c r="AP331" s="186">
        <f>SUMIFS(BKE!$F:$F,BKE!$C:$C,'nguyen vat lieu kho'!$A:$A,BKE!$B:$B,'nguyen vat lieu kho'!AP$3)</f>
        <v>0</v>
      </c>
      <c r="AQ331" s="186">
        <f>SUMIFS(BKE!$F:$F,BKE!$C:$C,'nguyen vat lieu kho'!$A:$A,BKE!$B:$B,'nguyen vat lieu kho'!AQ$3)</f>
        <v>0</v>
      </c>
    </row>
    <row r="332" spans="1:43" s="120" customFormat="1" ht="25.5" customHeight="1">
      <c r="A332" s="6" t="s">
        <v>420</v>
      </c>
      <c r="B332" s="136" t="s">
        <v>421</v>
      </c>
      <c r="C332" s="137" t="s">
        <v>28</v>
      </c>
      <c r="D332" s="125">
        <f>VLOOKUP(A332,BKE!C567:H958,5,0)</f>
        <v>5000</v>
      </c>
      <c r="E332" s="130">
        <v>2</v>
      </c>
      <c r="F332" s="126">
        <f t="shared" si="62"/>
        <v>10000</v>
      </c>
      <c r="G332" s="127">
        <f t="shared" si="63"/>
        <v>4</v>
      </c>
      <c r="H332" s="128">
        <f t="shared" si="59"/>
        <v>20000</v>
      </c>
      <c r="I332" s="129">
        <f t="shared" si="60"/>
        <v>6</v>
      </c>
      <c r="J332" s="129">
        <f t="shared" si="60"/>
        <v>30000</v>
      </c>
      <c r="K332" s="130"/>
      <c r="L332" s="124">
        <f t="shared" si="61"/>
        <v>0</v>
      </c>
      <c r="M332" s="186">
        <f>SUMIFS(BKE!$F:$F,BKE!$C:$C,'nguyen vat lieu kho'!$A:$A,BKE!$B:$B,'nguyen vat lieu kho'!M$3)</f>
        <v>4</v>
      </c>
      <c r="N332" s="186">
        <f>SUMIFS(BKE!$F:$F,BKE!$C:$C,'nguyen vat lieu kho'!$A:$A,BKE!$B:$B,'nguyen vat lieu kho'!N$3)</f>
        <v>0</v>
      </c>
      <c r="O332" s="186">
        <f>SUMIFS(BKE!$F:$F,BKE!$C:$C,'nguyen vat lieu kho'!$A:$A,BKE!$B:$B,'nguyen vat lieu kho'!O$3)</f>
        <v>0</v>
      </c>
      <c r="P332" s="186">
        <f>SUMIFS(BKE!$F:$F,BKE!$C:$C,'nguyen vat lieu kho'!$A:$A,BKE!$B:$B,'nguyen vat lieu kho'!P$3)</f>
        <v>0</v>
      </c>
      <c r="Q332" s="186">
        <f>SUMIFS(BKE!$F:$F,BKE!$C:$C,'nguyen vat lieu kho'!$A:$A,BKE!$B:$B,'nguyen vat lieu kho'!Q$3)</f>
        <v>0</v>
      </c>
      <c r="R332" s="186">
        <f>SUMIFS(BKE!$F:$F,BKE!$C:$C,'nguyen vat lieu kho'!$A:$A,BKE!$B:$B,'nguyen vat lieu kho'!R$3)</f>
        <v>0</v>
      </c>
      <c r="S332" s="186">
        <f>SUMIFS(BKE!$F:$F,BKE!$C:$C,'nguyen vat lieu kho'!$A:$A,BKE!$B:$B,'nguyen vat lieu kho'!S$3)</f>
        <v>0</v>
      </c>
      <c r="T332" s="186">
        <f>SUMIFS(BKE!$F:$F,BKE!$C:$C,'nguyen vat lieu kho'!$A:$A,BKE!$B:$B,'nguyen vat lieu kho'!T$3)</f>
        <v>0</v>
      </c>
      <c r="U332" s="186">
        <f>SUMIFS(BKE!$F:$F,BKE!$C:$C,'nguyen vat lieu kho'!$A:$A,BKE!$B:$B,'nguyen vat lieu kho'!U$3)</f>
        <v>0</v>
      </c>
      <c r="V332" s="186">
        <f>SUMIFS(BKE!$F:$F,BKE!$C:$C,'nguyen vat lieu kho'!$A:$A,BKE!$B:$B,'nguyen vat lieu kho'!V$3)</f>
        <v>0</v>
      </c>
      <c r="W332" s="186">
        <f>SUMIFS(BKE!$F:$F,BKE!$C:$C,'nguyen vat lieu kho'!$A:$A,BKE!$B:$B,'nguyen vat lieu kho'!W$3)</f>
        <v>0</v>
      </c>
      <c r="X332" s="186">
        <f>SUMIFS(BKE!$F:$F,BKE!$C:$C,'nguyen vat lieu kho'!$A:$A,BKE!$B:$B,'nguyen vat lieu kho'!X$3)</f>
        <v>0</v>
      </c>
      <c r="Y332" s="186">
        <f>SUMIFS(BKE!$F:$F,BKE!$C:$C,'nguyen vat lieu kho'!$A:$A,BKE!$B:$B,'nguyen vat lieu kho'!Y$3)</f>
        <v>0</v>
      </c>
      <c r="Z332" s="186">
        <f>SUMIFS(BKE!$F:$F,BKE!$C:$C,'nguyen vat lieu kho'!$A:$A,BKE!$B:$B,'nguyen vat lieu kho'!Z$3)</f>
        <v>0</v>
      </c>
      <c r="AA332" s="186">
        <f>SUMIFS(BKE!$F:$F,BKE!$C:$C,'nguyen vat lieu kho'!$A:$A,BKE!$B:$B,'nguyen vat lieu kho'!AA$3)</f>
        <v>0</v>
      </c>
      <c r="AB332" s="186">
        <f>SUMIFS(BKE!$F:$F,BKE!$C:$C,'nguyen vat lieu kho'!$A:$A,BKE!$B:$B,'nguyen vat lieu kho'!AB$3)</f>
        <v>0</v>
      </c>
      <c r="AC332" s="186">
        <f>SUMIFS(BKE!$F:$F,BKE!$C:$C,'nguyen vat lieu kho'!$A:$A,BKE!$B:$B,'nguyen vat lieu kho'!AC$3)</f>
        <v>0</v>
      </c>
      <c r="AD332" s="186">
        <f>SUMIFS(BKE!$F:$F,BKE!$C:$C,'nguyen vat lieu kho'!$A:$A,BKE!$B:$B,'nguyen vat lieu kho'!AD$3)</f>
        <v>0</v>
      </c>
      <c r="AE332" s="186">
        <f>SUMIFS(BKE!$F:$F,BKE!$C:$C,'nguyen vat lieu kho'!$A:$A,BKE!$B:$B,'nguyen vat lieu kho'!AE$3)</f>
        <v>0</v>
      </c>
      <c r="AF332" s="186">
        <f>SUMIFS(BKE!$F:$F,BKE!$C:$C,'nguyen vat lieu kho'!$A:$A,BKE!$B:$B,'nguyen vat lieu kho'!AF$3)</f>
        <v>0</v>
      </c>
      <c r="AG332" s="186">
        <f>SUMIFS(BKE!$F:$F,BKE!$C:$C,'nguyen vat lieu kho'!$A:$A,BKE!$B:$B,'nguyen vat lieu kho'!AG$3)</f>
        <v>0</v>
      </c>
      <c r="AH332" s="186">
        <f>SUMIFS(BKE!$F:$F,BKE!$C:$C,'nguyen vat lieu kho'!$A:$A,BKE!$B:$B,'nguyen vat lieu kho'!AH$3)</f>
        <v>0</v>
      </c>
      <c r="AI332" s="186">
        <f>SUMIFS(BKE!$F:$F,BKE!$C:$C,'nguyen vat lieu kho'!$A:$A,BKE!$B:$B,'nguyen vat lieu kho'!AI$3)</f>
        <v>0</v>
      </c>
      <c r="AJ332" s="186">
        <f>SUMIFS(BKE!$F:$F,BKE!$C:$C,'nguyen vat lieu kho'!$A:$A,BKE!$B:$B,'nguyen vat lieu kho'!AJ$3)</f>
        <v>0</v>
      </c>
      <c r="AK332" s="186">
        <f>SUMIFS(BKE!$F:$F,BKE!$C:$C,'nguyen vat lieu kho'!$A:$A,BKE!$B:$B,'nguyen vat lieu kho'!AK$3)</f>
        <v>0</v>
      </c>
      <c r="AL332" s="186">
        <f>SUMIFS(BKE!$F:$F,BKE!$C:$C,'nguyen vat lieu kho'!$A:$A,BKE!$B:$B,'nguyen vat lieu kho'!AL$3)</f>
        <v>0</v>
      </c>
      <c r="AM332" s="186">
        <f>SUMIFS(BKE!$F:$F,BKE!$C:$C,'nguyen vat lieu kho'!$A:$A,BKE!$B:$B,'nguyen vat lieu kho'!AM$3)</f>
        <v>0</v>
      </c>
      <c r="AN332" s="186">
        <f>SUMIFS(BKE!$F:$F,BKE!$C:$C,'nguyen vat lieu kho'!$A:$A,BKE!$B:$B,'nguyen vat lieu kho'!AN$3)</f>
        <v>0</v>
      </c>
      <c r="AO332" s="186">
        <f>SUMIFS(BKE!$F:$F,BKE!$C:$C,'nguyen vat lieu kho'!$A:$A,BKE!$B:$B,'nguyen vat lieu kho'!AO$3)</f>
        <v>0</v>
      </c>
      <c r="AP332" s="186">
        <f>SUMIFS(BKE!$F:$F,BKE!$C:$C,'nguyen vat lieu kho'!$A:$A,BKE!$B:$B,'nguyen vat lieu kho'!AP$3)</f>
        <v>0</v>
      </c>
      <c r="AQ332" s="186">
        <f>SUMIFS(BKE!$F:$F,BKE!$C:$C,'nguyen vat lieu kho'!$A:$A,BKE!$B:$B,'nguyen vat lieu kho'!AQ$3)</f>
        <v>0</v>
      </c>
    </row>
    <row r="333" spans="1:43" s="120" customFormat="1" ht="25.5" customHeight="1">
      <c r="A333" s="6" t="s">
        <v>416</v>
      </c>
      <c r="B333" s="136" t="s">
        <v>417</v>
      </c>
      <c r="C333" s="137" t="s">
        <v>28</v>
      </c>
      <c r="D333" s="125"/>
      <c r="E333" s="130">
        <v>0</v>
      </c>
      <c r="F333" s="126">
        <f t="shared" si="62"/>
        <v>0</v>
      </c>
      <c r="G333" s="127">
        <f t="shared" si="63"/>
        <v>0</v>
      </c>
      <c r="H333" s="128">
        <f t="shared" si="59"/>
        <v>0</v>
      </c>
      <c r="I333" s="129">
        <f t="shared" si="60"/>
        <v>0</v>
      </c>
      <c r="J333" s="129">
        <f t="shared" si="60"/>
        <v>0</v>
      </c>
      <c r="K333" s="130"/>
      <c r="L333" s="124">
        <f t="shared" si="61"/>
        <v>0</v>
      </c>
      <c r="M333" s="186">
        <f>SUMIFS(BKE!$F:$F,BKE!$C:$C,'nguyen vat lieu kho'!$A:$A,BKE!$B:$B,'nguyen vat lieu kho'!M$3)</f>
        <v>0</v>
      </c>
      <c r="N333" s="186">
        <f>SUMIFS(BKE!$F:$F,BKE!$C:$C,'nguyen vat lieu kho'!$A:$A,BKE!$B:$B,'nguyen vat lieu kho'!N$3)</f>
        <v>0</v>
      </c>
      <c r="O333" s="186">
        <f>SUMIFS(BKE!$F:$F,BKE!$C:$C,'nguyen vat lieu kho'!$A:$A,BKE!$B:$B,'nguyen vat lieu kho'!O$3)</f>
        <v>0</v>
      </c>
      <c r="P333" s="186">
        <f>SUMIFS(BKE!$F:$F,BKE!$C:$C,'nguyen vat lieu kho'!$A:$A,BKE!$B:$B,'nguyen vat lieu kho'!P$3)</f>
        <v>0</v>
      </c>
      <c r="Q333" s="186">
        <f>SUMIFS(BKE!$F:$F,BKE!$C:$C,'nguyen vat lieu kho'!$A:$A,BKE!$B:$B,'nguyen vat lieu kho'!Q$3)</f>
        <v>0</v>
      </c>
      <c r="R333" s="186">
        <f>SUMIFS(BKE!$F:$F,BKE!$C:$C,'nguyen vat lieu kho'!$A:$A,BKE!$B:$B,'nguyen vat lieu kho'!R$3)</f>
        <v>0</v>
      </c>
      <c r="S333" s="186">
        <f>SUMIFS(BKE!$F:$F,BKE!$C:$C,'nguyen vat lieu kho'!$A:$A,BKE!$B:$B,'nguyen vat lieu kho'!S$3)</f>
        <v>0</v>
      </c>
      <c r="T333" s="186">
        <f>SUMIFS(BKE!$F:$F,BKE!$C:$C,'nguyen vat lieu kho'!$A:$A,BKE!$B:$B,'nguyen vat lieu kho'!T$3)</f>
        <v>0</v>
      </c>
      <c r="U333" s="186">
        <f>SUMIFS(BKE!$F:$F,BKE!$C:$C,'nguyen vat lieu kho'!$A:$A,BKE!$B:$B,'nguyen vat lieu kho'!U$3)</f>
        <v>0</v>
      </c>
      <c r="V333" s="186">
        <f>SUMIFS(BKE!$F:$F,BKE!$C:$C,'nguyen vat lieu kho'!$A:$A,BKE!$B:$B,'nguyen vat lieu kho'!V$3)</f>
        <v>0</v>
      </c>
      <c r="W333" s="186">
        <f>SUMIFS(BKE!$F:$F,BKE!$C:$C,'nguyen vat lieu kho'!$A:$A,BKE!$B:$B,'nguyen vat lieu kho'!W$3)</f>
        <v>0</v>
      </c>
      <c r="X333" s="186">
        <f>SUMIFS(BKE!$F:$F,BKE!$C:$C,'nguyen vat lieu kho'!$A:$A,BKE!$B:$B,'nguyen vat lieu kho'!X$3)</f>
        <v>0</v>
      </c>
      <c r="Y333" s="186">
        <f>SUMIFS(BKE!$F:$F,BKE!$C:$C,'nguyen vat lieu kho'!$A:$A,BKE!$B:$B,'nguyen vat lieu kho'!Y$3)</f>
        <v>0</v>
      </c>
      <c r="Z333" s="186">
        <f>SUMIFS(BKE!$F:$F,BKE!$C:$C,'nguyen vat lieu kho'!$A:$A,BKE!$B:$B,'nguyen vat lieu kho'!Z$3)</f>
        <v>0</v>
      </c>
      <c r="AA333" s="186">
        <f>SUMIFS(BKE!$F:$F,BKE!$C:$C,'nguyen vat lieu kho'!$A:$A,BKE!$B:$B,'nguyen vat lieu kho'!AA$3)</f>
        <v>0</v>
      </c>
      <c r="AB333" s="186">
        <f>SUMIFS(BKE!$F:$F,BKE!$C:$C,'nguyen vat lieu kho'!$A:$A,BKE!$B:$B,'nguyen vat lieu kho'!AB$3)</f>
        <v>0</v>
      </c>
      <c r="AC333" s="186">
        <f>SUMIFS(BKE!$F:$F,BKE!$C:$C,'nguyen vat lieu kho'!$A:$A,BKE!$B:$B,'nguyen vat lieu kho'!AC$3)</f>
        <v>0</v>
      </c>
      <c r="AD333" s="186">
        <f>SUMIFS(BKE!$F:$F,BKE!$C:$C,'nguyen vat lieu kho'!$A:$A,BKE!$B:$B,'nguyen vat lieu kho'!AD$3)</f>
        <v>0</v>
      </c>
      <c r="AE333" s="186">
        <f>SUMIFS(BKE!$F:$F,BKE!$C:$C,'nguyen vat lieu kho'!$A:$A,BKE!$B:$B,'nguyen vat lieu kho'!AE$3)</f>
        <v>0</v>
      </c>
      <c r="AF333" s="186">
        <f>SUMIFS(BKE!$F:$F,BKE!$C:$C,'nguyen vat lieu kho'!$A:$A,BKE!$B:$B,'nguyen vat lieu kho'!AF$3)</f>
        <v>0</v>
      </c>
      <c r="AG333" s="186">
        <f>SUMIFS(BKE!$F:$F,BKE!$C:$C,'nguyen vat lieu kho'!$A:$A,BKE!$B:$B,'nguyen vat lieu kho'!AG$3)</f>
        <v>0</v>
      </c>
      <c r="AH333" s="186">
        <f>SUMIFS(BKE!$F:$F,BKE!$C:$C,'nguyen vat lieu kho'!$A:$A,BKE!$B:$B,'nguyen vat lieu kho'!AH$3)</f>
        <v>0</v>
      </c>
      <c r="AI333" s="186">
        <f>SUMIFS(BKE!$F:$F,BKE!$C:$C,'nguyen vat lieu kho'!$A:$A,BKE!$B:$B,'nguyen vat lieu kho'!AI$3)</f>
        <v>0</v>
      </c>
      <c r="AJ333" s="186">
        <f>SUMIFS(BKE!$F:$F,BKE!$C:$C,'nguyen vat lieu kho'!$A:$A,BKE!$B:$B,'nguyen vat lieu kho'!AJ$3)</f>
        <v>0</v>
      </c>
      <c r="AK333" s="186">
        <f>SUMIFS(BKE!$F:$F,BKE!$C:$C,'nguyen vat lieu kho'!$A:$A,BKE!$B:$B,'nguyen vat lieu kho'!AK$3)</f>
        <v>0</v>
      </c>
      <c r="AL333" s="186">
        <f>SUMIFS(BKE!$F:$F,BKE!$C:$C,'nguyen vat lieu kho'!$A:$A,BKE!$B:$B,'nguyen vat lieu kho'!AL$3)</f>
        <v>0</v>
      </c>
      <c r="AM333" s="186">
        <f>SUMIFS(BKE!$F:$F,BKE!$C:$C,'nguyen vat lieu kho'!$A:$A,BKE!$B:$B,'nguyen vat lieu kho'!AM$3)</f>
        <v>0</v>
      </c>
      <c r="AN333" s="186">
        <f>SUMIFS(BKE!$F:$F,BKE!$C:$C,'nguyen vat lieu kho'!$A:$A,BKE!$B:$B,'nguyen vat lieu kho'!AN$3)</f>
        <v>0</v>
      </c>
      <c r="AO333" s="186">
        <f>SUMIFS(BKE!$F:$F,BKE!$C:$C,'nguyen vat lieu kho'!$A:$A,BKE!$B:$B,'nguyen vat lieu kho'!AO$3)</f>
        <v>0</v>
      </c>
      <c r="AP333" s="186">
        <f>SUMIFS(BKE!$F:$F,BKE!$C:$C,'nguyen vat lieu kho'!$A:$A,BKE!$B:$B,'nguyen vat lieu kho'!AP$3)</f>
        <v>0</v>
      </c>
      <c r="AQ333" s="186">
        <f>SUMIFS(BKE!$F:$F,BKE!$C:$C,'nguyen vat lieu kho'!$A:$A,BKE!$B:$B,'nguyen vat lieu kho'!AQ$3)</f>
        <v>0</v>
      </c>
    </row>
    <row r="334" spans="1:43" s="120" customFormat="1" ht="25.5" customHeight="1">
      <c r="A334" s="6" t="s">
        <v>428</v>
      </c>
      <c r="B334" s="136" t="s">
        <v>429</v>
      </c>
      <c r="C334" s="137" t="s">
        <v>430</v>
      </c>
      <c r="D334" s="125">
        <f>VLOOKUP(A334,BKE!C569:H960,5,0)</f>
        <v>9599.625</v>
      </c>
      <c r="E334" s="130">
        <v>4</v>
      </c>
      <c r="F334" s="126">
        <f t="shared" si="62"/>
        <v>38398.5</v>
      </c>
      <c r="G334" s="127">
        <f t="shared" si="63"/>
        <v>40</v>
      </c>
      <c r="H334" s="128">
        <f t="shared" si="59"/>
        <v>383985</v>
      </c>
      <c r="I334" s="129">
        <f t="shared" si="60"/>
        <v>32</v>
      </c>
      <c r="J334" s="129">
        <f t="shared" si="60"/>
        <v>307188</v>
      </c>
      <c r="K334" s="130">
        <v>12</v>
      </c>
      <c r="L334" s="124">
        <f t="shared" si="61"/>
        <v>115195.5</v>
      </c>
      <c r="M334" s="186">
        <f>SUMIFS(BKE!$F:$F,BKE!$C:$C,'nguyen vat lieu kho'!$A:$A,BKE!$B:$B,'nguyen vat lieu kho'!M$3)</f>
        <v>15</v>
      </c>
      <c r="N334" s="186">
        <f>SUMIFS(BKE!$F:$F,BKE!$C:$C,'nguyen vat lieu kho'!$A:$A,BKE!$B:$B,'nguyen vat lieu kho'!N$3)</f>
        <v>0</v>
      </c>
      <c r="O334" s="186">
        <f>SUMIFS(BKE!$F:$F,BKE!$C:$C,'nguyen vat lieu kho'!$A:$A,BKE!$B:$B,'nguyen vat lieu kho'!O$3)</f>
        <v>0</v>
      </c>
      <c r="P334" s="186">
        <f>SUMIFS(BKE!$F:$F,BKE!$C:$C,'nguyen vat lieu kho'!$A:$A,BKE!$B:$B,'nguyen vat lieu kho'!P$3)</f>
        <v>0</v>
      </c>
      <c r="Q334" s="186">
        <f>SUMIFS(BKE!$F:$F,BKE!$C:$C,'nguyen vat lieu kho'!$A:$A,BKE!$B:$B,'nguyen vat lieu kho'!Q$3)</f>
        <v>0</v>
      </c>
      <c r="R334" s="186">
        <f>SUMIFS(BKE!$F:$F,BKE!$C:$C,'nguyen vat lieu kho'!$A:$A,BKE!$B:$B,'nguyen vat lieu kho'!R$3)</f>
        <v>0</v>
      </c>
      <c r="S334" s="186">
        <f>SUMIFS(BKE!$F:$F,BKE!$C:$C,'nguyen vat lieu kho'!$A:$A,BKE!$B:$B,'nguyen vat lieu kho'!S$3)</f>
        <v>0</v>
      </c>
      <c r="T334" s="186">
        <f>SUMIFS(BKE!$F:$F,BKE!$C:$C,'nguyen vat lieu kho'!$A:$A,BKE!$B:$B,'nguyen vat lieu kho'!T$3)</f>
        <v>15</v>
      </c>
      <c r="U334" s="186">
        <f>SUMIFS(BKE!$F:$F,BKE!$C:$C,'nguyen vat lieu kho'!$A:$A,BKE!$B:$B,'nguyen vat lieu kho'!U$3)</f>
        <v>0</v>
      </c>
      <c r="V334" s="186">
        <f>SUMIFS(BKE!$F:$F,BKE!$C:$C,'nguyen vat lieu kho'!$A:$A,BKE!$B:$B,'nguyen vat lieu kho'!V$3)</f>
        <v>0</v>
      </c>
      <c r="W334" s="186">
        <f>SUMIFS(BKE!$F:$F,BKE!$C:$C,'nguyen vat lieu kho'!$A:$A,BKE!$B:$B,'nguyen vat lieu kho'!W$3)</f>
        <v>0</v>
      </c>
      <c r="X334" s="186">
        <f>SUMIFS(BKE!$F:$F,BKE!$C:$C,'nguyen vat lieu kho'!$A:$A,BKE!$B:$B,'nguyen vat lieu kho'!X$3)</f>
        <v>0</v>
      </c>
      <c r="Y334" s="186">
        <f>SUMIFS(BKE!$F:$F,BKE!$C:$C,'nguyen vat lieu kho'!$A:$A,BKE!$B:$B,'nguyen vat lieu kho'!Y$3)</f>
        <v>0</v>
      </c>
      <c r="Z334" s="186">
        <f>SUMIFS(BKE!$F:$F,BKE!$C:$C,'nguyen vat lieu kho'!$A:$A,BKE!$B:$B,'nguyen vat lieu kho'!Z$3)</f>
        <v>0</v>
      </c>
      <c r="AA334" s="186">
        <f>SUMIFS(BKE!$F:$F,BKE!$C:$C,'nguyen vat lieu kho'!$A:$A,BKE!$B:$B,'nguyen vat lieu kho'!AA$3)</f>
        <v>10</v>
      </c>
      <c r="AB334" s="186">
        <f>SUMIFS(BKE!$F:$F,BKE!$C:$C,'nguyen vat lieu kho'!$A:$A,BKE!$B:$B,'nguyen vat lieu kho'!AB$3)</f>
        <v>0</v>
      </c>
      <c r="AC334" s="186">
        <f>SUMIFS(BKE!$F:$F,BKE!$C:$C,'nguyen vat lieu kho'!$A:$A,BKE!$B:$B,'nguyen vat lieu kho'!AC$3)</f>
        <v>0</v>
      </c>
      <c r="AD334" s="186">
        <f>SUMIFS(BKE!$F:$F,BKE!$C:$C,'nguyen vat lieu kho'!$A:$A,BKE!$B:$B,'nguyen vat lieu kho'!AD$3)</f>
        <v>0</v>
      </c>
      <c r="AE334" s="186">
        <f>SUMIFS(BKE!$F:$F,BKE!$C:$C,'nguyen vat lieu kho'!$A:$A,BKE!$B:$B,'nguyen vat lieu kho'!AE$3)</f>
        <v>0</v>
      </c>
      <c r="AF334" s="186">
        <f>SUMIFS(BKE!$F:$F,BKE!$C:$C,'nguyen vat lieu kho'!$A:$A,BKE!$B:$B,'nguyen vat lieu kho'!AF$3)</f>
        <v>0</v>
      </c>
      <c r="AG334" s="186">
        <f>SUMIFS(BKE!$F:$F,BKE!$C:$C,'nguyen vat lieu kho'!$A:$A,BKE!$B:$B,'nguyen vat lieu kho'!AG$3)</f>
        <v>0</v>
      </c>
      <c r="AH334" s="186">
        <f>SUMIFS(BKE!$F:$F,BKE!$C:$C,'nguyen vat lieu kho'!$A:$A,BKE!$B:$B,'nguyen vat lieu kho'!AH$3)</f>
        <v>0</v>
      </c>
      <c r="AI334" s="186">
        <f>SUMIFS(BKE!$F:$F,BKE!$C:$C,'nguyen vat lieu kho'!$A:$A,BKE!$B:$B,'nguyen vat lieu kho'!AI$3)</f>
        <v>0</v>
      </c>
      <c r="AJ334" s="186">
        <f>SUMIFS(BKE!$F:$F,BKE!$C:$C,'nguyen vat lieu kho'!$A:$A,BKE!$B:$B,'nguyen vat lieu kho'!AJ$3)</f>
        <v>0</v>
      </c>
      <c r="AK334" s="186">
        <f>SUMIFS(BKE!$F:$F,BKE!$C:$C,'nguyen vat lieu kho'!$A:$A,BKE!$B:$B,'nguyen vat lieu kho'!AK$3)</f>
        <v>0</v>
      </c>
      <c r="AL334" s="186">
        <f>SUMIFS(BKE!$F:$F,BKE!$C:$C,'nguyen vat lieu kho'!$A:$A,BKE!$B:$B,'nguyen vat lieu kho'!AL$3)</f>
        <v>0</v>
      </c>
      <c r="AM334" s="186">
        <f>SUMIFS(BKE!$F:$F,BKE!$C:$C,'nguyen vat lieu kho'!$A:$A,BKE!$B:$B,'nguyen vat lieu kho'!AM$3)</f>
        <v>0</v>
      </c>
      <c r="AN334" s="186">
        <f>SUMIFS(BKE!$F:$F,BKE!$C:$C,'nguyen vat lieu kho'!$A:$A,BKE!$B:$B,'nguyen vat lieu kho'!AN$3)</f>
        <v>0</v>
      </c>
      <c r="AO334" s="186">
        <f>SUMIFS(BKE!$F:$F,BKE!$C:$C,'nguyen vat lieu kho'!$A:$A,BKE!$B:$B,'nguyen vat lieu kho'!AO$3)</f>
        <v>0</v>
      </c>
      <c r="AP334" s="186">
        <f>SUMIFS(BKE!$F:$F,BKE!$C:$C,'nguyen vat lieu kho'!$A:$A,BKE!$B:$B,'nguyen vat lieu kho'!AP$3)</f>
        <v>0</v>
      </c>
      <c r="AQ334" s="186">
        <f>SUMIFS(BKE!$F:$F,BKE!$C:$C,'nguyen vat lieu kho'!$A:$A,BKE!$B:$B,'nguyen vat lieu kho'!AQ$3)</f>
        <v>0</v>
      </c>
    </row>
    <row r="335" spans="1:43" s="120" customFormat="1" ht="25.5" customHeight="1">
      <c r="A335" s="6" t="s">
        <v>431</v>
      </c>
      <c r="B335" s="136" t="s">
        <v>432</v>
      </c>
      <c r="C335" s="137" t="s">
        <v>433</v>
      </c>
      <c r="D335" s="125"/>
      <c r="E335" s="297">
        <v>0</v>
      </c>
      <c r="F335" s="126">
        <f t="shared" si="62"/>
        <v>0</v>
      </c>
      <c r="G335" s="127">
        <f t="shared" si="63"/>
        <v>0</v>
      </c>
      <c r="H335" s="128">
        <f t="shared" si="59"/>
        <v>0</v>
      </c>
      <c r="I335" s="129">
        <f t="shared" si="60"/>
        <v>0</v>
      </c>
      <c r="J335" s="129">
        <f t="shared" si="60"/>
        <v>0</v>
      </c>
      <c r="K335" s="297"/>
      <c r="L335" s="124">
        <f t="shared" si="61"/>
        <v>0</v>
      </c>
      <c r="M335" s="186">
        <f>SUMIFS(BKE!$F:$F,BKE!$C:$C,'nguyen vat lieu kho'!$A:$A,BKE!$B:$B,'nguyen vat lieu kho'!M$3)</f>
        <v>0</v>
      </c>
      <c r="N335" s="186">
        <f>SUMIFS(BKE!$F:$F,BKE!$C:$C,'nguyen vat lieu kho'!$A:$A,BKE!$B:$B,'nguyen vat lieu kho'!N$3)</f>
        <v>0</v>
      </c>
      <c r="O335" s="186">
        <f>SUMIFS(BKE!$F:$F,BKE!$C:$C,'nguyen vat lieu kho'!$A:$A,BKE!$B:$B,'nguyen vat lieu kho'!O$3)</f>
        <v>0</v>
      </c>
      <c r="P335" s="186">
        <f>SUMIFS(BKE!$F:$F,BKE!$C:$C,'nguyen vat lieu kho'!$A:$A,BKE!$B:$B,'nguyen vat lieu kho'!P$3)</f>
        <v>0</v>
      </c>
      <c r="Q335" s="186">
        <f>SUMIFS(BKE!$F:$F,BKE!$C:$C,'nguyen vat lieu kho'!$A:$A,BKE!$B:$B,'nguyen vat lieu kho'!Q$3)</f>
        <v>0</v>
      </c>
      <c r="R335" s="186">
        <f>SUMIFS(BKE!$F:$F,BKE!$C:$C,'nguyen vat lieu kho'!$A:$A,BKE!$B:$B,'nguyen vat lieu kho'!R$3)</f>
        <v>0</v>
      </c>
      <c r="S335" s="186">
        <f>SUMIFS(BKE!$F:$F,BKE!$C:$C,'nguyen vat lieu kho'!$A:$A,BKE!$B:$B,'nguyen vat lieu kho'!S$3)</f>
        <v>0</v>
      </c>
      <c r="T335" s="186">
        <f>SUMIFS(BKE!$F:$F,BKE!$C:$C,'nguyen vat lieu kho'!$A:$A,BKE!$B:$B,'nguyen vat lieu kho'!T$3)</f>
        <v>0</v>
      </c>
      <c r="U335" s="186">
        <f>SUMIFS(BKE!$F:$F,BKE!$C:$C,'nguyen vat lieu kho'!$A:$A,BKE!$B:$B,'nguyen vat lieu kho'!U$3)</f>
        <v>0</v>
      </c>
      <c r="V335" s="186">
        <f>SUMIFS(BKE!$F:$F,BKE!$C:$C,'nguyen vat lieu kho'!$A:$A,BKE!$B:$B,'nguyen vat lieu kho'!V$3)</f>
        <v>0</v>
      </c>
      <c r="W335" s="186">
        <f>SUMIFS(BKE!$F:$F,BKE!$C:$C,'nguyen vat lieu kho'!$A:$A,BKE!$B:$B,'nguyen vat lieu kho'!W$3)</f>
        <v>0</v>
      </c>
      <c r="X335" s="186">
        <f>SUMIFS(BKE!$F:$F,BKE!$C:$C,'nguyen vat lieu kho'!$A:$A,BKE!$B:$B,'nguyen vat lieu kho'!X$3)</f>
        <v>0</v>
      </c>
      <c r="Y335" s="186">
        <f>SUMIFS(BKE!$F:$F,BKE!$C:$C,'nguyen vat lieu kho'!$A:$A,BKE!$B:$B,'nguyen vat lieu kho'!Y$3)</f>
        <v>0</v>
      </c>
      <c r="Z335" s="186">
        <f>SUMIFS(BKE!$F:$F,BKE!$C:$C,'nguyen vat lieu kho'!$A:$A,BKE!$B:$B,'nguyen vat lieu kho'!Z$3)</f>
        <v>0</v>
      </c>
      <c r="AA335" s="186">
        <f>SUMIFS(BKE!$F:$F,BKE!$C:$C,'nguyen vat lieu kho'!$A:$A,BKE!$B:$B,'nguyen vat lieu kho'!AA$3)</f>
        <v>0</v>
      </c>
      <c r="AB335" s="186">
        <f>SUMIFS(BKE!$F:$F,BKE!$C:$C,'nguyen vat lieu kho'!$A:$A,BKE!$B:$B,'nguyen vat lieu kho'!AB$3)</f>
        <v>0</v>
      </c>
      <c r="AC335" s="186">
        <f>SUMIFS(BKE!$F:$F,BKE!$C:$C,'nguyen vat lieu kho'!$A:$A,BKE!$B:$B,'nguyen vat lieu kho'!AC$3)</f>
        <v>0</v>
      </c>
      <c r="AD335" s="186">
        <f>SUMIFS(BKE!$F:$F,BKE!$C:$C,'nguyen vat lieu kho'!$A:$A,BKE!$B:$B,'nguyen vat lieu kho'!AD$3)</f>
        <v>0</v>
      </c>
      <c r="AE335" s="186">
        <f>SUMIFS(BKE!$F:$F,BKE!$C:$C,'nguyen vat lieu kho'!$A:$A,BKE!$B:$B,'nguyen vat lieu kho'!AE$3)</f>
        <v>0</v>
      </c>
      <c r="AF335" s="186">
        <f>SUMIFS(BKE!$F:$F,BKE!$C:$C,'nguyen vat lieu kho'!$A:$A,BKE!$B:$B,'nguyen vat lieu kho'!AF$3)</f>
        <v>0</v>
      </c>
      <c r="AG335" s="186">
        <f>SUMIFS(BKE!$F:$F,BKE!$C:$C,'nguyen vat lieu kho'!$A:$A,BKE!$B:$B,'nguyen vat lieu kho'!AG$3)</f>
        <v>0</v>
      </c>
      <c r="AH335" s="186">
        <f>SUMIFS(BKE!$F:$F,BKE!$C:$C,'nguyen vat lieu kho'!$A:$A,BKE!$B:$B,'nguyen vat lieu kho'!AH$3)</f>
        <v>0</v>
      </c>
      <c r="AI335" s="186">
        <f>SUMIFS(BKE!$F:$F,BKE!$C:$C,'nguyen vat lieu kho'!$A:$A,BKE!$B:$B,'nguyen vat lieu kho'!AI$3)</f>
        <v>0</v>
      </c>
      <c r="AJ335" s="186">
        <f>SUMIFS(BKE!$F:$F,BKE!$C:$C,'nguyen vat lieu kho'!$A:$A,BKE!$B:$B,'nguyen vat lieu kho'!AJ$3)</f>
        <v>0</v>
      </c>
      <c r="AK335" s="186">
        <f>SUMIFS(BKE!$F:$F,BKE!$C:$C,'nguyen vat lieu kho'!$A:$A,BKE!$B:$B,'nguyen vat lieu kho'!AK$3)</f>
        <v>0</v>
      </c>
      <c r="AL335" s="186">
        <f>SUMIFS(BKE!$F:$F,BKE!$C:$C,'nguyen vat lieu kho'!$A:$A,BKE!$B:$B,'nguyen vat lieu kho'!AL$3)</f>
        <v>0</v>
      </c>
      <c r="AM335" s="186">
        <f>SUMIFS(BKE!$F:$F,BKE!$C:$C,'nguyen vat lieu kho'!$A:$A,BKE!$B:$B,'nguyen vat lieu kho'!AM$3)</f>
        <v>0</v>
      </c>
      <c r="AN335" s="186">
        <f>SUMIFS(BKE!$F:$F,BKE!$C:$C,'nguyen vat lieu kho'!$A:$A,BKE!$B:$B,'nguyen vat lieu kho'!AN$3)</f>
        <v>0</v>
      </c>
      <c r="AO335" s="186">
        <f>SUMIFS(BKE!$F:$F,BKE!$C:$C,'nguyen vat lieu kho'!$A:$A,BKE!$B:$B,'nguyen vat lieu kho'!AO$3)</f>
        <v>0</v>
      </c>
      <c r="AP335" s="186">
        <f>SUMIFS(BKE!$F:$F,BKE!$C:$C,'nguyen vat lieu kho'!$A:$A,BKE!$B:$B,'nguyen vat lieu kho'!AP$3)</f>
        <v>0</v>
      </c>
      <c r="AQ335" s="186">
        <f>SUMIFS(BKE!$F:$F,BKE!$C:$C,'nguyen vat lieu kho'!$A:$A,BKE!$B:$B,'nguyen vat lieu kho'!AQ$3)</f>
        <v>0</v>
      </c>
    </row>
    <row r="336" spans="1:43" s="120" customFormat="1" ht="25.5" customHeight="1">
      <c r="A336" s="6" t="s">
        <v>414</v>
      </c>
      <c r="B336" s="136" t="s">
        <v>415</v>
      </c>
      <c r="C336" s="137" t="s">
        <v>27</v>
      </c>
      <c r="D336" s="125"/>
      <c r="E336" s="130">
        <v>0</v>
      </c>
      <c r="F336" s="126">
        <f t="shared" si="62"/>
        <v>0</v>
      </c>
      <c r="G336" s="127">
        <f t="shared" si="63"/>
        <v>0</v>
      </c>
      <c r="H336" s="128">
        <f t="shared" si="59"/>
        <v>0</v>
      </c>
      <c r="I336" s="129">
        <f t="shared" si="60"/>
        <v>0</v>
      </c>
      <c r="J336" s="129">
        <f t="shared" si="60"/>
        <v>0</v>
      </c>
      <c r="K336" s="130"/>
      <c r="L336" s="124">
        <f t="shared" si="61"/>
        <v>0</v>
      </c>
      <c r="M336" s="186">
        <f>SUMIFS(BKE!$F:$F,BKE!$C:$C,'nguyen vat lieu kho'!$A:$A,BKE!$B:$B,'nguyen vat lieu kho'!M$3)</f>
        <v>0</v>
      </c>
      <c r="N336" s="186">
        <f>SUMIFS(BKE!$F:$F,BKE!$C:$C,'nguyen vat lieu kho'!$A:$A,BKE!$B:$B,'nguyen vat lieu kho'!N$3)</f>
        <v>0</v>
      </c>
      <c r="O336" s="186">
        <f>SUMIFS(BKE!$F:$F,BKE!$C:$C,'nguyen vat lieu kho'!$A:$A,BKE!$B:$B,'nguyen vat lieu kho'!O$3)</f>
        <v>0</v>
      </c>
      <c r="P336" s="186">
        <f>SUMIFS(BKE!$F:$F,BKE!$C:$C,'nguyen vat lieu kho'!$A:$A,BKE!$B:$B,'nguyen vat lieu kho'!P$3)</f>
        <v>0</v>
      </c>
      <c r="Q336" s="186">
        <f>SUMIFS(BKE!$F:$F,BKE!$C:$C,'nguyen vat lieu kho'!$A:$A,BKE!$B:$B,'nguyen vat lieu kho'!Q$3)</f>
        <v>0</v>
      </c>
      <c r="R336" s="186">
        <f>SUMIFS(BKE!$F:$F,BKE!$C:$C,'nguyen vat lieu kho'!$A:$A,BKE!$B:$B,'nguyen vat lieu kho'!R$3)</f>
        <v>0</v>
      </c>
      <c r="S336" s="186">
        <f>SUMIFS(BKE!$F:$F,BKE!$C:$C,'nguyen vat lieu kho'!$A:$A,BKE!$B:$B,'nguyen vat lieu kho'!S$3)</f>
        <v>0</v>
      </c>
      <c r="T336" s="186">
        <f>SUMIFS(BKE!$F:$F,BKE!$C:$C,'nguyen vat lieu kho'!$A:$A,BKE!$B:$B,'nguyen vat lieu kho'!T$3)</f>
        <v>0</v>
      </c>
      <c r="U336" s="186">
        <f>SUMIFS(BKE!$F:$F,BKE!$C:$C,'nguyen vat lieu kho'!$A:$A,BKE!$B:$B,'nguyen vat lieu kho'!U$3)</f>
        <v>0</v>
      </c>
      <c r="V336" s="186">
        <f>SUMIFS(BKE!$F:$F,BKE!$C:$C,'nguyen vat lieu kho'!$A:$A,BKE!$B:$B,'nguyen vat lieu kho'!V$3)</f>
        <v>0</v>
      </c>
      <c r="W336" s="186">
        <f>SUMIFS(BKE!$F:$F,BKE!$C:$C,'nguyen vat lieu kho'!$A:$A,BKE!$B:$B,'nguyen vat lieu kho'!W$3)</f>
        <v>0</v>
      </c>
      <c r="X336" s="186">
        <f>SUMIFS(BKE!$F:$F,BKE!$C:$C,'nguyen vat lieu kho'!$A:$A,BKE!$B:$B,'nguyen vat lieu kho'!X$3)</f>
        <v>0</v>
      </c>
      <c r="Y336" s="186">
        <f>SUMIFS(BKE!$F:$F,BKE!$C:$C,'nguyen vat lieu kho'!$A:$A,BKE!$B:$B,'nguyen vat lieu kho'!Y$3)</f>
        <v>0</v>
      </c>
      <c r="Z336" s="186">
        <f>SUMIFS(BKE!$F:$F,BKE!$C:$C,'nguyen vat lieu kho'!$A:$A,BKE!$B:$B,'nguyen vat lieu kho'!Z$3)</f>
        <v>0</v>
      </c>
      <c r="AA336" s="186">
        <f>SUMIFS(BKE!$F:$F,BKE!$C:$C,'nguyen vat lieu kho'!$A:$A,BKE!$B:$B,'nguyen vat lieu kho'!AA$3)</f>
        <v>0</v>
      </c>
      <c r="AB336" s="186">
        <f>SUMIFS(BKE!$F:$F,BKE!$C:$C,'nguyen vat lieu kho'!$A:$A,BKE!$B:$B,'nguyen vat lieu kho'!AB$3)</f>
        <v>0</v>
      </c>
      <c r="AC336" s="186">
        <f>SUMIFS(BKE!$F:$F,BKE!$C:$C,'nguyen vat lieu kho'!$A:$A,BKE!$B:$B,'nguyen vat lieu kho'!AC$3)</f>
        <v>0</v>
      </c>
      <c r="AD336" s="186">
        <f>SUMIFS(BKE!$F:$F,BKE!$C:$C,'nguyen vat lieu kho'!$A:$A,BKE!$B:$B,'nguyen vat lieu kho'!AD$3)</f>
        <v>0</v>
      </c>
      <c r="AE336" s="186">
        <f>SUMIFS(BKE!$F:$F,BKE!$C:$C,'nguyen vat lieu kho'!$A:$A,BKE!$B:$B,'nguyen vat lieu kho'!AE$3)</f>
        <v>0</v>
      </c>
      <c r="AF336" s="186">
        <f>SUMIFS(BKE!$F:$F,BKE!$C:$C,'nguyen vat lieu kho'!$A:$A,BKE!$B:$B,'nguyen vat lieu kho'!AF$3)</f>
        <v>0</v>
      </c>
      <c r="AG336" s="186">
        <f>SUMIFS(BKE!$F:$F,BKE!$C:$C,'nguyen vat lieu kho'!$A:$A,BKE!$B:$B,'nguyen vat lieu kho'!AG$3)</f>
        <v>0</v>
      </c>
      <c r="AH336" s="186">
        <f>SUMIFS(BKE!$F:$F,BKE!$C:$C,'nguyen vat lieu kho'!$A:$A,BKE!$B:$B,'nguyen vat lieu kho'!AH$3)</f>
        <v>0</v>
      </c>
      <c r="AI336" s="186">
        <f>SUMIFS(BKE!$F:$F,BKE!$C:$C,'nguyen vat lieu kho'!$A:$A,BKE!$B:$B,'nguyen vat lieu kho'!AI$3)</f>
        <v>0</v>
      </c>
      <c r="AJ336" s="186">
        <f>SUMIFS(BKE!$F:$F,BKE!$C:$C,'nguyen vat lieu kho'!$A:$A,BKE!$B:$B,'nguyen vat lieu kho'!AJ$3)</f>
        <v>0</v>
      </c>
      <c r="AK336" s="186">
        <f>SUMIFS(BKE!$F:$F,BKE!$C:$C,'nguyen vat lieu kho'!$A:$A,BKE!$B:$B,'nguyen vat lieu kho'!AK$3)</f>
        <v>0</v>
      </c>
      <c r="AL336" s="186">
        <f>SUMIFS(BKE!$F:$F,BKE!$C:$C,'nguyen vat lieu kho'!$A:$A,BKE!$B:$B,'nguyen vat lieu kho'!AL$3)</f>
        <v>0</v>
      </c>
      <c r="AM336" s="186">
        <f>SUMIFS(BKE!$F:$F,BKE!$C:$C,'nguyen vat lieu kho'!$A:$A,BKE!$B:$B,'nguyen vat lieu kho'!AM$3)</f>
        <v>0</v>
      </c>
      <c r="AN336" s="186">
        <f>SUMIFS(BKE!$F:$F,BKE!$C:$C,'nguyen vat lieu kho'!$A:$A,BKE!$B:$B,'nguyen vat lieu kho'!AN$3)</f>
        <v>0</v>
      </c>
      <c r="AO336" s="186">
        <f>SUMIFS(BKE!$F:$F,BKE!$C:$C,'nguyen vat lieu kho'!$A:$A,BKE!$B:$B,'nguyen vat lieu kho'!AO$3)</f>
        <v>0</v>
      </c>
      <c r="AP336" s="186">
        <f>SUMIFS(BKE!$F:$F,BKE!$C:$C,'nguyen vat lieu kho'!$A:$A,BKE!$B:$B,'nguyen vat lieu kho'!AP$3)</f>
        <v>0</v>
      </c>
      <c r="AQ336" s="186">
        <f>SUMIFS(BKE!$F:$F,BKE!$C:$C,'nguyen vat lieu kho'!$A:$A,BKE!$B:$B,'nguyen vat lieu kho'!AQ$3)</f>
        <v>0</v>
      </c>
    </row>
    <row r="337" spans="1:43" s="120" customFormat="1" ht="25.5" customHeight="1">
      <c r="A337" s="6" t="s">
        <v>438</v>
      </c>
      <c r="B337" s="136" t="s">
        <v>439</v>
      </c>
      <c r="C337" s="137" t="s">
        <v>4</v>
      </c>
      <c r="D337" s="125">
        <f>VLOOKUP(A337,BKE!C572:H963,5,0)</f>
        <v>28548.117647058825</v>
      </c>
      <c r="E337" s="130">
        <v>4</v>
      </c>
      <c r="F337" s="126">
        <f t="shared" si="62"/>
        <v>114192.4705882353</v>
      </c>
      <c r="G337" s="127">
        <f t="shared" si="63"/>
        <v>17</v>
      </c>
      <c r="H337" s="128">
        <f t="shared" si="59"/>
        <v>485318</v>
      </c>
      <c r="I337" s="129">
        <f t="shared" si="60"/>
        <v>18.8</v>
      </c>
      <c r="J337" s="129">
        <f t="shared" si="60"/>
        <v>536704.61176470586</v>
      </c>
      <c r="K337" s="130">
        <v>2.2000000000000002</v>
      </c>
      <c r="L337" s="124">
        <f t="shared" si="61"/>
        <v>62805.858823529423</v>
      </c>
      <c r="M337" s="186">
        <f>SUMIFS(BKE!$F:$F,BKE!$C:$C,'nguyen vat lieu kho'!$A:$A,BKE!$B:$B,'nguyen vat lieu kho'!M$3)</f>
        <v>4</v>
      </c>
      <c r="N337" s="186">
        <f>SUMIFS(BKE!$F:$F,BKE!$C:$C,'nguyen vat lieu kho'!$A:$A,BKE!$B:$B,'nguyen vat lieu kho'!N$3)</f>
        <v>0</v>
      </c>
      <c r="O337" s="186">
        <f>SUMIFS(BKE!$F:$F,BKE!$C:$C,'nguyen vat lieu kho'!$A:$A,BKE!$B:$B,'nguyen vat lieu kho'!O$3)</f>
        <v>0</v>
      </c>
      <c r="P337" s="186">
        <f>SUMIFS(BKE!$F:$F,BKE!$C:$C,'nguyen vat lieu kho'!$A:$A,BKE!$B:$B,'nguyen vat lieu kho'!P$3)</f>
        <v>0</v>
      </c>
      <c r="Q337" s="186">
        <f>SUMIFS(BKE!$F:$F,BKE!$C:$C,'nguyen vat lieu kho'!$A:$A,BKE!$B:$B,'nguyen vat lieu kho'!Q$3)</f>
        <v>0</v>
      </c>
      <c r="R337" s="186">
        <f>SUMIFS(BKE!$F:$F,BKE!$C:$C,'nguyen vat lieu kho'!$A:$A,BKE!$B:$B,'nguyen vat lieu kho'!R$3)</f>
        <v>0</v>
      </c>
      <c r="S337" s="186">
        <f>SUMIFS(BKE!$F:$F,BKE!$C:$C,'nguyen vat lieu kho'!$A:$A,BKE!$B:$B,'nguyen vat lieu kho'!S$3)</f>
        <v>0</v>
      </c>
      <c r="T337" s="186">
        <f>SUMIFS(BKE!$F:$F,BKE!$C:$C,'nguyen vat lieu kho'!$A:$A,BKE!$B:$B,'nguyen vat lieu kho'!T$3)</f>
        <v>5</v>
      </c>
      <c r="U337" s="186">
        <f>SUMIFS(BKE!$F:$F,BKE!$C:$C,'nguyen vat lieu kho'!$A:$A,BKE!$B:$B,'nguyen vat lieu kho'!U$3)</f>
        <v>0</v>
      </c>
      <c r="V337" s="186">
        <f>SUMIFS(BKE!$F:$F,BKE!$C:$C,'nguyen vat lieu kho'!$A:$A,BKE!$B:$B,'nguyen vat lieu kho'!V$3)</f>
        <v>0</v>
      </c>
      <c r="W337" s="186">
        <f>SUMIFS(BKE!$F:$F,BKE!$C:$C,'nguyen vat lieu kho'!$A:$A,BKE!$B:$B,'nguyen vat lieu kho'!W$3)</f>
        <v>0</v>
      </c>
      <c r="X337" s="186">
        <f>SUMIFS(BKE!$F:$F,BKE!$C:$C,'nguyen vat lieu kho'!$A:$A,BKE!$B:$B,'nguyen vat lieu kho'!X$3)</f>
        <v>0</v>
      </c>
      <c r="Y337" s="186">
        <f>SUMIFS(BKE!$F:$F,BKE!$C:$C,'nguyen vat lieu kho'!$A:$A,BKE!$B:$B,'nguyen vat lieu kho'!Y$3)</f>
        <v>0</v>
      </c>
      <c r="Z337" s="186">
        <f>SUMIFS(BKE!$F:$F,BKE!$C:$C,'nguyen vat lieu kho'!$A:$A,BKE!$B:$B,'nguyen vat lieu kho'!Z$3)</f>
        <v>0</v>
      </c>
      <c r="AA337" s="186">
        <f>SUMIFS(BKE!$F:$F,BKE!$C:$C,'nguyen vat lieu kho'!$A:$A,BKE!$B:$B,'nguyen vat lieu kho'!AA$3)</f>
        <v>5</v>
      </c>
      <c r="AB337" s="186">
        <f>SUMIFS(BKE!$F:$F,BKE!$C:$C,'nguyen vat lieu kho'!$A:$A,BKE!$B:$B,'nguyen vat lieu kho'!AB$3)</f>
        <v>0</v>
      </c>
      <c r="AC337" s="186">
        <f>SUMIFS(BKE!$F:$F,BKE!$C:$C,'nguyen vat lieu kho'!$A:$A,BKE!$B:$B,'nguyen vat lieu kho'!AC$3)</f>
        <v>0</v>
      </c>
      <c r="AD337" s="186">
        <f>SUMIFS(BKE!$F:$F,BKE!$C:$C,'nguyen vat lieu kho'!$A:$A,BKE!$B:$B,'nguyen vat lieu kho'!AD$3)</f>
        <v>0</v>
      </c>
      <c r="AE337" s="186">
        <f>SUMIFS(BKE!$F:$F,BKE!$C:$C,'nguyen vat lieu kho'!$A:$A,BKE!$B:$B,'nguyen vat lieu kho'!AE$3)</f>
        <v>0</v>
      </c>
      <c r="AF337" s="186">
        <f>SUMIFS(BKE!$F:$F,BKE!$C:$C,'nguyen vat lieu kho'!$A:$A,BKE!$B:$B,'nguyen vat lieu kho'!AF$3)</f>
        <v>0</v>
      </c>
      <c r="AG337" s="186">
        <f>SUMIFS(BKE!$F:$F,BKE!$C:$C,'nguyen vat lieu kho'!$A:$A,BKE!$B:$B,'nguyen vat lieu kho'!AG$3)</f>
        <v>0</v>
      </c>
      <c r="AH337" s="186">
        <f>SUMIFS(BKE!$F:$F,BKE!$C:$C,'nguyen vat lieu kho'!$A:$A,BKE!$B:$B,'nguyen vat lieu kho'!AH$3)</f>
        <v>0</v>
      </c>
      <c r="AI337" s="186">
        <f>SUMIFS(BKE!$F:$F,BKE!$C:$C,'nguyen vat lieu kho'!$A:$A,BKE!$B:$B,'nguyen vat lieu kho'!AI$3)</f>
        <v>0</v>
      </c>
      <c r="AJ337" s="186">
        <f>SUMIFS(BKE!$F:$F,BKE!$C:$C,'nguyen vat lieu kho'!$A:$A,BKE!$B:$B,'nguyen vat lieu kho'!AJ$3)</f>
        <v>0</v>
      </c>
      <c r="AK337" s="186">
        <f>SUMIFS(BKE!$F:$F,BKE!$C:$C,'nguyen vat lieu kho'!$A:$A,BKE!$B:$B,'nguyen vat lieu kho'!AK$3)</f>
        <v>0</v>
      </c>
      <c r="AL337" s="186">
        <f>SUMIFS(BKE!$F:$F,BKE!$C:$C,'nguyen vat lieu kho'!$A:$A,BKE!$B:$B,'nguyen vat lieu kho'!AL$3)</f>
        <v>0</v>
      </c>
      <c r="AM337" s="186">
        <f>SUMIFS(BKE!$F:$F,BKE!$C:$C,'nguyen vat lieu kho'!$A:$A,BKE!$B:$B,'nguyen vat lieu kho'!AM$3)</f>
        <v>0</v>
      </c>
      <c r="AN337" s="186">
        <f>SUMIFS(BKE!$F:$F,BKE!$C:$C,'nguyen vat lieu kho'!$A:$A,BKE!$B:$B,'nguyen vat lieu kho'!AN$3)</f>
        <v>0</v>
      </c>
      <c r="AO337" s="186">
        <f>SUMIFS(BKE!$F:$F,BKE!$C:$C,'nguyen vat lieu kho'!$A:$A,BKE!$B:$B,'nguyen vat lieu kho'!AO$3)</f>
        <v>3</v>
      </c>
      <c r="AP337" s="186">
        <f>SUMIFS(BKE!$F:$F,BKE!$C:$C,'nguyen vat lieu kho'!$A:$A,BKE!$B:$B,'nguyen vat lieu kho'!AP$3)</f>
        <v>0</v>
      </c>
      <c r="AQ337" s="186">
        <f>SUMIFS(BKE!$F:$F,BKE!$C:$C,'nguyen vat lieu kho'!$A:$A,BKE!$B:$B,'nguyen vat lieu kho'!AQ$3)</f>
        <v>0</v>
      </c>
    </row>
    <row r="338" spans="1:43" s="120" customFormat="1" ht="25.5" customHeight="1">
      <c r="A338" s="6" t="s">
        <v>440</v>
      </c>
      <c r="B338" s="131" t="s">
        <v>441</v>
      </c>
      <c r="C338" s="138" t="s">
        <v>27</v>
      </c>
      <c r="D338" s="125">
        <f>VLOOKUP(A338,BKE!C573:H964,5,0)</f>
        <v>10000</v>
      </c>
      <c r="E338" s="130">
        <v>1</v>
      </c>
      <c r="F338" s="126">
        <f t="shared" si="62"/>
        <v>10000</v>
      </c>
      <c r="G338" s="127">
        <f t="shared" si="63"/>
        <v>10</v>
      </c>
      <c r="H338" s="128">
        <f t="shared" si="59"/>
        <v>100000</v>
      </c>
      <c r="I338" s="129">
        <f t="shared" si="60"/>
        <v>10</v>
      </c>
      <c r="J338" s="129">
        <f t="shared" si="60"/>
        <v>100000</v>
      </c>
      <c r="K338" s="130">
        <v>1</v>
      </c>
      <c r="L338" s="124">
        <f t="shared" si="61"/>
        <v>10000</v>
      </c>
      <c r="M338" s="186">
        <f>SUMIFS(BKE!$F:$F,BKE!$C:$C,'nguyen vat lieu kho'!$A:$A,BKE!$B:$B,'nguyen vat lieu kho'!M$3)</f>
        <v>0</v>
      </c>
      <c r="N338" s="186">
        <f>SUMIFS(BKE!$F:$F,BKE!$C:$C,'nguyen vat lieu kho'!$A:$A,BKE!$B:$B,'nguyen vat lieu kho'!N$3)</f>
        <v>0</v>
      </c>
      <c r="O338" s="186">
        <f>SUMIFS(BKE!$F:$F,BKE!$C:$C,'nguyen vat lieu kho'!$A:$A,BKE!$B:$B,'nguyen vat lieu kho'!O$3)</f>
        <v>0</v>
      </c>
      <c r="P338" s="186">
        <f>SUMIFS(BKE!$F:$F,BKE!$C:$C,'nguyen vat lieu kho'!$A:$A,BKE!$B:$B,'nguyen vat lieu kho'!P$3)</f>
        <v>0</v>
      </c>
      <c r="Q338" s="186">
        <f>SUMIFS(BKE!$F:$F,BKE!$C:$C,'nguyen vat lieu kho'!$A:$A,BKE!$B:$B,'nguyen vat lieu kho'!Q$3)</f>
        <v>0</v>
      </c>
      <c r="R338" s="186">
        <f>SUMIFS(BKE!$F:$F,BKE!$C:$C,'nguyen vat lieu kho'!$A:$A,BKE!$B:$B,'nguyen vat lieu kho'!R$3)</f>
        <v>0</v>
      </c>
      <c r="S338" s="186">
        <f>SUMIFS(BKE!$F:$F,BKE!$C:$C,'nguyen vat lieu kho'!$A:$A,BKE!$B:$B,'nguyen vat lieu kho'!S$3)</f>
        <v>0</v>
      </c>
      <c r="T338" s="186">
        <f>SUMIFS(BKE!$F:$F,BKE!$C:$C,'nguyen vat lieu kho'!$A:$A,BKE!$B:$B,'nguyen vat lieu kho'!T$3)</f>
        <v>5</v>
      </c>
      <c r="U338" s="186">
        <f>SUMIFS(BKE!$F:$F,BKE!$C:$C,'nguyen vat lieu kho'!$A:$A,BKE!$B:$B,'nguyen vat lieu kho'!U$3)</f>
        <v>0</v>
      </c>
      <c r="V338" s="186">
        <f>SUMIFS(BKE!$F:$F,BKE!$C:$C,'nguyen vat lieu kho'!$A:$A,BKE!$B:$B,'nguyen vat lieu kho'!V$3)</f>
        <v>0</v>
      </c>
      <c r="W338" s="186">
        <f>SUMIFS(BKE!$F:$F,BKE!$C:$C,'nguyen vat lieu kho'!$A:$A,BKE!$B:$B,'nguyen vat lieu kho'!W$3)</f>
        <v>0</v>
      </c>
      <c r="X338" s="186">
        <f>SUMIFS(BKE!$F:$F,BKE!$C:$C,'nguyen vat lieu kho'!$A:$A,BKE!$B:$B,'nguyen vat lieu kho'!X$3)</f>
        <v>0</v>
      </c>
      <c r="Y338" s="186">
        <f>SUMIFS(BKE!$F:$F,BKE!$C:$C,'nguyen vat lieu kho'!$A:$A,BKE!$B:$B,'nguyen vat lieu kho'!Y$3)</f>
        <v>0</v>
      </c>
      <c r="Z338" s="186">
        <f>SUMIFS(BKE!$F:$F,BKE!$C:$C,'nguyen vat lieu kho'!$A:$A,BKE!$B:$B,'nguyen vat lieu kho'!Z$3)</f>
        <v>0</v>
      </c>
      <c r="AA338" s="186">
        <f>SUMIFS(BKE!$F:$F,BKE!$C:$C,'nguyen vat lieu kho'!$A:$A,BKE!$B:$B,'nguyen vat lieu kho'!AA$3)</f>
        <v>5</v>
      </c>
      <c r="AB338" s="186">
        <f>SUMIFS(BKE!$F:$F,BKE!$C:$C,'nguyen vat lieu kho'!$A:$A,BKE!$B:$B,'nguyen vat lieu kho'!AB$3)</f>
        <v>0</v>
      </c>
      <c r="AC338" s="186">
        <f>SUMIFS(BKE!$F:$F,BKE!$C:$C,'nguyen vat lieu kho'!$A:$A,BKE!$B:$B,'nguyen vat lieu kho'!AC$3)</f>
        <v>0</v>
      </c>
      <c r="AD338" s="186">
        <f>SUMIFS(BKE!$F:$F,BKE!$C:$C,'nguyen vat lieu kho'!$A:$A,BKE!$B:$B,'nguyen vat lieu kho'!AD$3)</f>
        <v>0</v>
      </c>
      <c r="AE338" s="186">
        <f>SUMIFS(BKE!$F:$F,BKE!$C:$C,'nguyen vat lieu kho'!$A:$A,BKE!$B:$B,'nguyen vat lieu kho'!AE$3)</f>
        <v>0</v>
      </c>
      <c r="AF338" s="186">
        <f>SUMIFS(BKE!$F:$F,BKE!$C:$C,'nguyen vat lieu kho'!$A:$A,BKE!$B:$B,'nguyen vat lieu kho'!AF$3)</f>
        <v>0</v>
      </c>
      <c r="AG338" s="186">
        <f>SUMIFS(BKE!$F:$F,BKE!$C:$C,'nguyen vat lieu kho'!$A:$A,BKE!$B:$B,'nguyen vat lieu kho'!AG$3)</f>
        <v>0</v>
      </c>
      <c r="AH338" s="186">
        <f>SUMIFS(BKE!$F:$F,BKE!$C:$C,'nguyen vat lieu kho'!$A:$A,BKE!$B:$B,'nguyen vat lieu kho'!AH$3)</f>
        <v>0</v>
      </c>
      <c r="AI338" s="186">
        <f>SUMIFS(BKE!$F:$F,BKE!$C:$C,'nguyen vat lieu kho'!$A:$A,BKE!$B:$B,'nguyen vat lieu kho'!AI$3)</f>
        <v>0</v>
      </c>
      <c r="AJ338" s="186">
        <f>SUMIFS(BKE!$F:$F,BKE!$C:$C,'nguyen vat lieu kho'!$A:$A,BKE!$B:$B,'nguyen vat lieu kho'!AJ$3)</f>
        <v>0</v>
      </c>
      <c r="AK338" s="186">
        <f>SUMIFS(BKE!$F:$F,BKE!$C:$C,'nguyen vat lieu kho'!$A:$A,BKE!$B:$B,'nguyen vat lieu kho'!AK$3)</f>
        <v>0</v>
      </c>
      <c r="AL338" s="186">
        <f>SUMIFS(BKE!$F:$F,BKE!$C:$C,'nguyen vat lieu kho'!$A:$A,BKE!$B:$B,'nguyen vat lieu kho'!AL$3)</f>
        <v>0</v>
      </c>
      <c r="AM338" s="186">
        <f>SUMIFS(BKE!$F:$F,BKE!$C:$C,'nguyen vat lieu kho'!$A:$A,BKE!$B:$B,'nguyen vat lieu kho'!AM$3)</f>
        <v>0</v>
      </c>
      <c r="AN338" s="186">
        <f>SUMIFS(BKE!$F:$F,BKE!$C:$C,'nguyen vat lieu kho'!$A:$A,BKE!$B:$B,'nguyen vat lieu kho'!AN$3)</f>
        <v>0</v>
      </c>
      <c r="AO338" s="186">
        <f>SUMIFS(BKE!$F:$F,BKE!$C:$C,'nguyen vat lieu kho'!$A:$A,BKE!$B:$B,'nguyen vat lieu kho'!AO$3)</f>
        <v>0</v>
      </c>
      <c r="AP338" s="186">
        <f>SUMIFS(BKE!$F:$F,BKE!$C:$C,'nguyen vat lieu kho'!$A:$A,BKE!$B:$B,'nguyen vat lieu kho'!AP$3)</f>
        <v>0</v>
      </c>
      <c r="AQ338" s="186">
        <f>SUMIFS(BKE!$F:$F,BKE!$C:$C,'nguyen vat lieu kho'!$A:$A,BKE!$B:$B,'nguyen vat lieu kho'!AQ$3)</f>
        <v>0</v>
      </c>
    </row>
    <row r="339" spans="1:43" s="120" customFormat="1" ht="25.5" customHeight="1">
      <c r="A339" s="6" t="s">
        <v>434</v>
      </c>
      <c r="B339" s="136" t="s">
        <v>435</v>
      </c>
      <c r="C339" s="137" t="s">
        <v>430</v>
      </c>
      <c r="D339" s="125">
        <f>VLOOKUP(A339,BKE!C574:H965,5,0)</f>
        <v>8182</v>
      </c>
      <c r="E339" s="130">
        <v>0</v>
      </c>
      <c r="F339" s="126">
        <f t="shared" si="62"/>
        <v>0</v>
      </c>
      <c r="G339" s="127">
        <f t="shared" si="63"/>
        <v>10</v>
      </c>
      <c r="H339" s="128">
        <f t="shared" si="59"/>
        <v>81820</v>
      </c>
      <c r="I339" s="129">
        <f t="shared" si="60"/>
        <v>10</v>
      </c>
      <c r="J339" s="129">
        <f t="shared" si="60"/>
        <v>81820</v>
      </c>
      <c r="K339" s="130"/>
      <c r="L339" s="124">
        <f t="shared" si="61"/>
        <v>0</v>
      </c>
      <c r="M339" s="186">
        <f>SUMIFS(BKE!$F:$F,BKE!$C:$C,'nguyen vat lieu kho'!$A:$A,BKE!$B:$B,'nguyen vat lieu kho'!M$3)</f>
        <v>0</v>
      </c>
      <c r="N339" s="186">
        <f>SUMIFS(BKE!$F:$F,BKE!$C:$C,'nguyen vat lieu kho'!$A:$A,BKE!$B:$B,'nguyen vat lieu kho'!N$3)</f>
        <v>0</v>
      </c>
      <c r="O339" s="186">
        <f>SUMIFS(BKE!$F:$F,BKE!$C:$C,'nguyen vat lieu kho'!$A:$A,BKE!$B:$B,'nguyen vat lieu kho'!O$3)</f>
        <v>0</v>
      </c>
      <c r="P339" s="186">
        <f>SUMIFS(BKE!$F:$F,BKE!$C:$C,'nguyen vat lieu kho'!$A:$A,BKE!$B:$B,'nguyen vat lieu kho'!P$3)</f>
        <v>0</v>
      </c>
      <c r="Q339" s="186">
        <f>SUMIFS(BKE!$F:$F,BKE!$C:$C,'nguyen vat lieu kho'!$A:$A,BKE!$B:$B,'nguyen vat lieu kho'!Q$3)</f>
        <v>0</v>
      </c>
      <c r="R339" s="186">
        <f>SUMIFS(BKE!$F:$F,BKE!$C:$C,'nguyen vat lieu kho'!$A:$A,BKE!$B:$B,'nguyen vat lieu kho'!R$3)</f>
        <v>0</v>
      </c>
      <c r="S339" s="186">
        <f>SUMIFS(BKE!$F:$F,BKE!$C:$C,'nguyen vat lieu kho'!$A:$A,BKE!$B:$B,'nguyen vat lieu kho'!S$3)</f>
        <v>0</v>
      </c>
      <c r="T339" s="186">
        <f>SUMIFS(BKE!$F:$F,BKE!$C:$C,'nguyen vat lieu kho'!$A:$A,BKE!$B:$B,'nguyen vat lieu kho'!T$3)</f>
        <v>10</v>
      </c>
      <c r="U339" s="186">
        <f>SUMIFS(BKE!$F:$F,BKE!$C:$C,'nguyen vat lieu kho'!$A:$A,BKE!$B:$B,'nguyen vat lieu kho'!U$3)</f>
        <v>0</v>
      </c>
      <c r="V339" s="186">
        <f>SUMIFS(BKE!$F:$F,BKE!$C:$C,'nguyen vat lieu kho'!$A:$A,BKE!$B:$B,'nguyen vat lieu kho'!V$3)</f>
        <v>0</v>
      </c>
      <c r="W339" s="186">
        <f>SUMIFS(BKE!$F:$F,BKE!$C:$C,'nguyen vat lieu kho'!$A:$A,BKE!$B:$B,'nguyen vat lieu kho'!W$3)</f>
        <v>0</v>
      </c>
      <c r="X339" s="186">
        <f>SUMIFS(BKE!$F:$F,BKE!$C:$C,'nguyen vat lieu kho'!$A:$A,BKE!$B:$B,'nguyen vat lieu kho'!X$3)</f>
        <v>0</v>
      </c>
      <c r="Y339" s="186">
        <f>SUMIFS(BKE!$F:$F,BKE!$C:$C,'nguyen vat lieu kho'!$A:$A,BKE!$B:$B,'nguyen vat lieu kho'!Y$3)</f>
        <v>0</v>
      </c>
      <c r="Z339" s="186">
        <f>SUMIFS(BKE!$F:$F,BKE!$C:$C,'nguyen vat lieu kho'!$A:$A,BKE!$B:$B,'nguyen vat lieu kho'!Z$3)</f>
        <v>0</v>
      </c>
      <c r="AA339" s="186">
        <f>SUMIFS(BKE!$F:$F,BKE!$C:$C,'nguyen vat lieu kho'!$A:$A,BKE!$B:$B,'nguyen vat lieu kho'!AA$3)</f>
        <v>0</v>
      </c>
      <c r="AB339" s="186">
        <f>SUMIFS(BKE!$F:$F,BKE!$C:$C,'nguyen vat lieu kho'!$A:$A,BKE!$B:$B,'nguyen vat lieu kho'!AB$3)</f>
        <v>0</v>
      </c>
      <c r="AC339" s="186">
        <f>SUMIFS(BKE!$F:$F,BKE!$C:$C,'nguyen vat lieu kho'!$A:$A,BKE!$B:$B,'nguyen vat lieu kho'!AC$3)</f>
        <v>0</v>
      </c>
      <c r="AD339" s="186">
        <f>SUMIFS(BKE!$F:$F,BKE!$C:$C,'nguyen vat lieu kho'!$A:$A,BKE!$B:$B,'nguyen vat lieu kho'!AD$3)</f>
        <v>0</v>
      </c>
      <c r="AE339" s="186">
        <f>SUMIFS(BKE!$F:$F,BKE!$C:$C,'nguyen vat lieu kho'!$A:$A,BKE!$B:$B,'nguyen vat lieu kho'!AE$3)</f>
        <v>0</v>
      </c>
      <c r="AF339" s="186">
        <f>SUMIFS(BKE!$F:$F,BKE!$C:$C,'nguyen vat lieu kho'!$A:$A,BKE!$B:$B,'nguyen vat lieu kho'!AF$3)</f>
        <v>0</v>
      </c>
      <c r="AG339" s="186">
        <f>SUMIFS(BKE!$F:$F,BKE!$C:$C,'nguyen vat lieu kho'!$A:$A,BKE!$B:$B,'nguyen vat lieu kho'!AG$3)</f>
        <v>0</v>
      </c>
      <c r="AH339" s="186">
        <f>SUMIFS(BKE!$F:$F,BKE!$C:$C,'nguyen vat lieu kho'!$A:$A,BKE!$B:$B,'nguyen vat lieu kho'!AH$3)</f>
        <v>0</v>
      </c>
      <c r="AI339" s="186">
        <f>SUMIFS(BKE!$F:$F,BKE!$C:$C,'nguyen vat lieu kho'!$A:$A,BKE!$B:$B,'nguyen vat lieu kho'!AI$3)</f>
        <v>0</v>
      </c>
      <c r="AJ339" s="186">
        <f>SUMIFS(BKE!$F:$F,BKE!$C:$C,'nguyen vat lieu kho'!$A:$A,BKE!$B:$B,'nguyen vat lieu kho'!AJ$3)</f>
        <v>0</v>
      </c>
      <c r="AK339" s="186">
        <f>SUMIFS(BKE!$F:$F,BKE!$C:$C,'nguyen vat lieu kho'!$A:$A,BKE!$B:$B,'nguyen vat lieu kho'!AK$3)</f>
        <v>0</v>
      </c>
      <c r="AL339" s="186">
        <f>SUMIFS(BKE!$F:$F,BKE!$C:$C,'nguyen vat lieu kho'!$A:$A,BKE!$B:$B,'nguyen vat lieu kho'!AL$3)</f>
        <v>0</v>
      </c>
      <c r="AM339" s="186">
        <f>SUMIFS(BKE!$F:$F,BKE!$C:$C,'nguyen vat lieu kho'!$A:$A,BKE!$B:$B,'nguyen vat lieu kho'!AM$3)</f>
        <v>0</v>
      </c>
      <c r="AN339" s="186">
        <f>SUMIFS(BKE!$F:$F,BKE!$C:$C,'nguyen vat lieu kho'!$A:$A,BKE!$B:$B,'nguyen vat lieu kho'!AN$3)</f>
        <v>0</v>
      </c>
      <c r="AO339" s="186">
        <f>SUMIFS(BKE!$F:$F,BKE!$C:$C,'nguyen vat lieu kho'!$A:$A,BKE!$B:$B,'nguyen vat lieu kho'!AO$3)</f>
        <v>0</v>
      </c>
      <c r="AP339" s="186">
        <f>SUMIFS(BKE!$F:$F,BKE!$C:$C,'nguyen vat lieu kho'!$A:$A,BKE!$B:$B,'nguyen vat lieu kho'!AP$3)</f>
        <v>0</v>
      </c>
      <c r="AQ339" s="186">
        <f>SUMIFS(BKE!$F:$F,BKE!$C:$C,'nguyen vat lieu kho'!$A:$A,BKE!$B:$B,'nguyen vat lieu kho'!AQ$3)</f>
        <v>0</v>
      </c>
    </row>
    <row r="340" spans="1:43" s="120" customFormat="1" ht="25.5" customHeight="1">
      <c r="A340" s="6" t="s">
        <v>774</v>
      </c>
      <c r="B340" s="136" t="s">
        <v>775</v>
      </c>
      <c r="C340" s="137" t="s">
        <v>27</v>
      </c>
      <c r="D340" s="125">
        <f>VLOOKUP(A340,BKE!C575:H966,5,0)</f>
        <v>5000</v>
      </c>
      <c r="E340" s="130">
        <v>0</v>
      </c>
      <c r="F340" s="126">
        <f t="shared" si="62"/>
        <v>0</v>
      </c>
      <c r="G340" s="127">
        <f>SUM(M340:AQ340)</f>
        <v>5</v>
      </c>
      <c r="H340" s="128">
        <f>D340*G340</f>
        <v>25000</v>
      </c>
      <c r="I340" s="129">
        <f>E340+G340-K340</f>
        <v>-7</v>
      </c>
      <c r="J340" s="129">
        <f t="shared" si="60"/>
        <v>-35000</v>
      </c>
      <c r="K340" s="130">
        <v>12</v>
      </c>
      <c r="L340" s="124">
        <f>K340*D340</f>
        <v>60000</v>
      </c>
      <c r="M340" s="186">
        <f>SUMIFS(BKE!$F:$F,BKE!$C:$C,'nguyen vat lieu kho'!$A:$A,BKE!$B:$B,'nguyen vat lieu kho'!M$3)</f>
        <v>0</v>
      </c>
      <c r="N340" s="186">
        <f>SUMIFS(BKE!$F:$F,BKE!$C:$C,'nguyen vat lieu kho'!$A:$A,BKE!$B:$B,'nguyen vat lieu kho'!N$3)</f>
        <v>0</v>
      </c>
      <c r="O340" s="186">
        <f>SUMIFS(BKE!$F:$F,BKE!$C:$C,'nguyen vat lieu kho'!$A:$A,BKE!$B:$B,'nguyen vat lieu kho'!O$3)</f>
        <v>0</v>
      </c>
      <c r="P340" s="186">
        <f>SUMIFS(BKE!$F:$F,BKE!$C:$C,'nguyen vat lieu kho'!$A:$A,BKE!$B:$B,'nguyen vat lieu kho'!P$3)</f>
        <v>0</v>
      </c>
      <c r="Q340" s="186">
        <f>SUMIFS(BKE!$F:$F,BKE!$C:$C,'nguyen vat lieu kho'!$A:$A,BKE!$B:$B,'nguyen vat lieu kho'!Q$3)</f>
        <v>0</v>
      </c>
      <c r="R340" s="186">
        <f>SUMIFS(BKE!$F:$F,BKE!$C:$C,'nguyen vat lieu kho'!$A:$A,BKE!$B:$B,'nguyen vat lieu kho'!R$3)</f>
        <v>0</v>
      </c>
      <c r="S340" s="186">
        <f>SUMIFS(BKE!$F:$F,BKE!$C:$C,'nguyen vat lieu kho'!$A:$A,BKE!$B:$B,'nguyen vat lieu kho'!S$3)</f>
        <v>0</v>
      </c>
      <c r="T340" s="186">
        <f>SUMIFS(BKE!$F:$F,BKE!$C:$C,'nguyen vat lieu kho'!$A:$A,BKE!$B:$B,'nguyen vat lieu kho'!T$3)</f>
        <v>5</v>
      </c>
      <c r="U340" s="186">
        <f>SUMIFS(BKE!$F:$F,BKE!$C:$C,'nguyen vat lieu kho'!$A:$A,BKE!$B:$B,'nguyen vat lieu kho'!U$3)</f>
        <v>0</v>
      </c>
      <c r="V340" s="186">
        <f>SUMIFS(BKE!$F:$F,BKE!$C:$C,'nguyen vat lieu kho'!$A:$A,BKE!$B:$B,'nguyen vat lieu kho'!V$3)</f>
        <v>0</v>
      </c>
      <c r="W340" s="186">
        <f>SUMIFS(BKE!$F:$F,BKE!$C:$C,'nguyen vat lieu kho'!$A:$A,BKE!$B:$B,'nguyen vat lieu kho'!W$3)</f>
        <v>0</v>
      </c>
      <c r="X340" s="186">
        <f>SUMIFS(BKE!$F:$F,BKE!$C:$C,'nguyen vat lieu kho'!$A:$A,BKE!$B:$B,'nguyen vat lieu kho'!X$3)</f>
        <v>0</v>
      </c>
      <c r="Y340" s="186">
        <f>SUMIFS(BKE!$F:$F,BKE!$C:$C,'nguyen vat lieu kho'!$A:$A,BKE!$B:$B,'nguyen vat lieu kho'!Y$3)</f>
        <v>0</v>
      </c>
      <c r="Z340" s="186">
        <f>SUMIFS(BKE!$F:$F,BKE!$C:$C,'nguyen vat lieu kho'!$A:$A,BKE!$B:$B,'nguyen vat lieu kho'!Z$3)</f>
        <v>0</v>
      </c>
      <c r="AA340" s="186">
        <f>SUMIFS(BKE!$F:$F,BKE!$C:$C,'nguyen vat lieu kho'!$A:$A,BKE!$B:$B,'nguyen vat lieu kho'!AA$3)</f>
        <v>0</v>
      </c>
      <c r="AB340" s="186">
        <f>SUMIFS(BKE!$F:$F,BKE!$C:$C,'nguyen vat lieu kho'!$A:$A,BKE!$B:$B,'nguyen vat lieu kho'!AB$3)</f>
        <v>0</v>
      </c>
      <c r="AC340" s="186">
        <f>SUMIFS(BKE!$F:$F,BKE!$C:$C,'nguyen vat lieu kho'!$A:$A,BKE!$B:$B,'nguyen vat lieu kho'!AC$3)</f>
        <v>0</v>
      </c>
      <c r="AD340" s="186">
        <f>SUMIFS(BKE!$F:$F,BKE!$C:$C,'nguyen vat lieu kho'!$A:$A,BKE!$B:$B,'nguyen vat lieu kho'!AD$3)</f>
        <v>0</v>
      </c>
      <c r="AE340" s="186">
        <f>SUMIFS(BKE!$F:$F,BKE!$C:$C,'nguyen vat lieu kho'!$A:$A,BKE!$B:$B,'nguyen vat lieu kho'!AE$3)</f>
        <v>0</v>
      </c>
      <c r="AF340" s="186">
        <f>SUMIFS(BKE!$F:$F,BKE!$C:$C,'nguyen vat lieu kho'!$A:$A,BKE!$B:$B,'nguyen vat lieu kho'!AF$3)</f>
        <v>0</v>
      </c>
      <c r="AG340" s="186">
        <f>SUMIFS(BKE!$F:$F,BKE!$C:$C,'nguyen vat lieu kho'!$A:$A,BKE!$B:$B,'nguyen vat lieu kho'!AG$3)</f>
        <v>0</v>
      </c>
      <c r="AH340" s="186">
        <f>SUMIFS(BKE!$F:$F,BKE!$C:$C,'nguyen vat lieu kho'!$A:$A,BKE!$B:$B,'nguyen vat lieu kho'!AH$3)</f>
        <v>0</v>
      </c>
      <c r="AI340" s="186">
        <f>SUMIFS(BKE!$F:$F,BKE!$C:$C,'nguyen vat lieu kho'!$A:$A,BKE!$B:$B,'nguyen vat lieu kho'!AI$3)</f>
        <v>0</v>
      </c>
      <c r="AJ340" s="186">
        <f>SUMIFS(BKE!$F:$F,BKE!$C:$C,'nguyen vat lieu kho'!$A:$A,BKE!$B:$B,'nguyen vat lieu kho'!AJ$3)</f>
        <v>0</v>
      </c>
      <c r="AK340" s="186">
        <f>SUMIFS(BKE!$F:$F,BKE!$C:$C,'nguyen vat lieu kho'!$A:$A,BKE!$B:$B,'nguyen vat lieu kho'!AK$3)</f>
        <v>0</v>
      </c>
      <c r="AL340" s="186">
        <f>SUMIFS(BKE!$F:$F,BKE!$C:$C,'nguyen vat lieu kho'!$A:$A,BKE!$B:$B,'nguyen vat lieu kho'!AL$3)</f>
        <v>0</v>
      </c>
      <c r="AM340" s="186">
        <f>SUMIFS(BKE!$F:$F,BKE!$C:$C,'nguyen vat lieu kho'!$A:$A,BKE!$B:$B,'nguyen vat lieu kho'!AM$3)</f>
        <v>0</v>
      </c>
      <c r="AN340" s="186">
        <f>SUMIFS(BKE!$F:$F,BKE!$C:$C,'nguyen vat lieu kho'!$A:$A,BKE!$B:$B,'nguyen vat lieu kho'!AN$3)</f>
        <v>0</v>
      </c>
      <c r="AO340" s="186">
        <f>SUMIFS(BKE!$F:$F,BKE!$C:$C,'nguyen vat lieu kho'!$A:$A,BKE!$B:$B,'nguyen vat lieu kho'!AO$3)</f>
        <v>0</v>
      </c>
      <c r="AP340" s="186">
        <f>SUMIFS(BKE!$F:$F,BKE!$C:$C,'nguyen vat lieu kho'!$A:$A,BKE!$B:$B,'nguyen vat lieu kho'!AP$3)</f>
        <v>0</v>
      </c>
      <c r="AQ340" s="186">
        <f>SUMIFS(BKE!$F:$F,BKE!$C:$C,'nguyen vat lieu kho'!$A:$A,BKE!$B:$B,'nguyen vat lieu kho'!AQ$3)</f>
        <v>0</v>
      </c>
    </row>
    <row r="341" spans="1:43" s="120" customFormat="1" ht="25.5" customHeight="1">
      <c r="A341" s="6" t="s">
        <v>444</v>
      </c>
      <c r="B341" s="131" t="s">
        <v>445</v>
      </c>
      <c r="C341" s="10" t="s">
        <v>28</v>
      </c>
      <c r="D341" s="125">
        <f>VLOOKUP(A341,BKE!C576:H967,5,0)</f>
        <v>5000</v>
      </c>
      <c r="E341" s="130">
        <v>2</v>
      </c>
      <c r="F341" s="126">
        <f t="shared" si="62"/>
        <v>10000</v>
      </c>
      <c r="G341" s="127">
        <f>SUM(M341:AQ341)</f>
        <v>10</v>
      </c>
      <c r="H341" s="128">
        <f t="shared" si="59"/>
        <v>50000</v>
      </c>
      <c r="I341" s="129">
        <f t="shared" si="60"/>
        <v>8</v>
      </c>
      <c r="J341" s="129">
        <f t="shared" si="60"/>
        <v>40000</v>
      </c>
      <c r="K341" s="130">
        <v>4</v>
      </c>
      <c r="L341" s="124">
        <f t="shared" si="61"/>
        <v>20000</v>
      </c>
      <c r="M341" s="186">
        <f>SUMIFS(BKE!$F:$F,BKE!$C:$C,'nguyen vat lieu kho'!$A:$A,BKE!$B:$B,'nguyen vat lieu kho'!M$3)</f>
        <v>0</v>
      </c>
      <c r="N341" s="186">
        <f>SUMIFS(BKE!$F:$F,BKE!$C:$C,'nguyen vat lieu kho'!$A:$A,BKE!$B:$B,'nguyen vat lieu kho'!N$3)</f>
        <v>0</v>
      </c>
      <c r="O341" s="186">
        <f>SUMIFS(BKE!$F:$F,BKE!$C:$C,'nguyen vat lieu kho'!$A:$A,BKE!$B:$B,'nguyen vat lieu kho'!O$3)</f>
        <v>0</v>
      </c>
      <c r="P341" s="186">
        <f>SUMIFS(BKE!$F:$F,BKE!$C:$C,'nguyen vat lieu kho'!$A:$A,BKE!$B:$B,'nguyen vat lieu kho'!P$3)</f>
        <v>0</v>
      </c>
      <c r="Q341" s="186">
        <f>SUMIFS(BKE!$F:$F,BKE!$C:$C,'nguyen vat lieu kho'!$A:$A,BKE!$B:$B,'nguyen vat lieu kho'!Q$3)</f>
        <v>0</v>
      </c>
      <c r="R341" s="186">
        <f>SUMIFS(BKE!$F:$F,BKE!$C:$C,'nguyen vat lieu kho'!$A:$A,BKE!$B:$B,'nguyen vat lieu kho'!R$3)</f>
        <v>0</v>
      </c>
      <c r="S341" s="186">
        <f>SUMIFS(BKE!$F:$F,BKE!$C:$C,'nguyen vat lieu kho'!$A:$A,BKE!$B:$B,'nguyen vat lieu kho'!S$3)</f>
        <v>0</v>
      </c>
      <c r="T341" s="186">
        <f>SUMIFS(BKE!$F:$F,BKE!$C:$C,'nguyen vat lieu kho'!$A:$A,BKE!$B:$B,'nguyen vat lieu kho'!T$3)</f>
        <v>5</v>
      </c>
      <c r="U341" s="186">
        <f>SUMIFS(BKE!$F:$F,BKE!$C:$C,'nguyen vat lieu kho'!$A:$A,BKE!$B:$B,'nguyen vat lieu kho'!U$3)</f>
        <v>0</v>
      </c>
      <c r="V341" s="186">
        <f>SUMIFS(BKE!$F:$F,BKE!$C:$C,'nguyen vat lieu kho'!$A:$A,BKE!$B:$B,'nguyen vat lieu kho'!V$3)</f>
        <v>0</v>
      </c>
      <c r="W341" s="186">
        <f>SUMIFS(BKE!$F:$F,BKE!$C:$C,'nguyen vat lieu kho'!$A:$A,BKE!$B:$B,'nguyen vat lieu kho'!W$3)</f>
        <v>0</v>
      </c>
      <c r="X341" s="186">
        <f>SUMIFS(BKE!$F:$F,BKE!$C:$C,'nguyen vat lieu kho'!$A:$A,BKE!$B:$B,'nguyen vat lieu kho'!X$3)</f>
        <v>0</v>
      </c>
      <c r="Y341" s="186">
        <f>SUMIFS(BKE!$F:$F,BKE!$C:$C,'nguyen vat lieu kho'!$A:$A,BKE!$B:$B,'nguyen vat lieu kho'!Y$3)</f>
        <v>0</v>
      </c>
      <c r="Z341" s="186">
        <f>SUMIFS(BKE!$F:$F,BKE!$C:$C,'nguyen vat lieu kho'!$A:$A,BKE!$B:$B,'nguyen vat lieu kho'!Z$3)</f>
        <v>0</v>
      </c>
      <c r="AA341" s="186">
        <f>SUMIFS(BKE!$F:$F,BKE!$C:$C,'nguyen vat lieu kho'!$A:$A,BKE!$B:$B,'nguyen vat lieu kho'!AA$3)</f>
        <v>5</v>
      </c>
      <c r="AB341" s="186">
        <f>SUMIFS(BKE!$F:$F,BKE!$C:$C,'nguyen vat lieu kho'!$A:$A,BKE!$B:$B,'nguyen vat lieu kho'!AB$3)</f>
        <v>0</v>
      </c>
      <c r="AC341" s="186">
        <f>SUMIFS(BKE!$F:$F,BKE!$C:$C,'nguyen vat lieu kho'!$A:$A,BKE!$B:$B,'nguyen vat lieu kho'!AC$3)</f>
        <v>0</v>
      </c>
      <c r="AD341" s="186">
        <f>SUMIFS(BKE!$F:$F,BKE!$C:$C,'nguyen vat lieu kho'!$A:$A,BKE!$B:$B,'nguyen vat lieu kho'!AD$3)</f>
        <v>0</v>
      </c>
      <c r="AE341" s="186">
        <f>SUMIFS(BKE!$F:$F,BKE!$C:$C,'nguyen vat lieu kho'!$A:$A,BKE!$B:$B,'nguyen vat lieu kho'!AE$3)</f>
        <v>0</v>
      </c>
      <c r="AF341" s="186">
        <f>SUMIFS(BKE!$F:$F,BKE!$C:$C,'nguyen vat lieu kho'!$A:$A,BKE!$B:$B,'nguyen vat lieu kho'!AF$3)</f>
        <v>0</v>
      </c>
      <c r="AG341" s="186">
        <f>SUMIFS(BKE!$F:$F,BKE!$C:$C,'nguyen vat lieu kho'!$A:$A,BKE!$B:$B,'nguyen vat lieu kho'!AG$3)</f>
        <v>0</v>
      </c>
      <c r="AH341" s="186">
        <f>SUMIFS(BKE!$F:$F,BKE!$C:$C,'nguyen vat lieu kho'!$A:$A,BKE!$B:$B,'nguyen vat lieu kho'!AH$3)</f>
        <v>0</v>
      </c>
      <c r="AI341" s="186">
        <f>SUMIFS(BKE!$F:$F,BKE!$C:$C,'nguyen vat lieu kho'!$A:$A,BKE!$B:$B,'nguyen vat lieu kho'!AI$3)</f>
        <v>0</v>
      </c>
      <c r="AJ341" s="186">
        <f>SUMIFS(BKE!$F:$F,BKE!$C:$C,'nguyen vat lieu kho'!$A:$A,BKE!$B:$B,'nguyen vat lieu kho'!AJ$3)</f>
        <v>0</v>
      </c>
      <c r="AK341" s="186">
        <f>SUMIFS(BKE!$F:$F,BKE!$C:$C,'nguyen vat lieu kho'!$A:$A,BKE!$B:$B,'nguyen vat lieu kho'!AK$3)</f>
        <v>0</v>
      </c>
      <c r="AL341" s="186">
        <f>SUMIFS(BKE!$F:$F,BKE!$C:$C,'nguyen vat lieu kho'!$A:$A,BKE!$B:$B,'nguyen vat lieu kho'!AL$3)</f>
        <v>0</v>
      </c>
      <c r="AM341" s="186">
        <f>SUMIFS(BKE!$F:$F,BKE!$C:$C,'nguyen vat lieu kho'!$A:$A,BKE!$B:$B,'nguyen vat lieu kho'!AM$3)</f>
        <v>0</v>
      </c>
      <c r="AN341" s="186">
        <f>SUMIFS(BKE!$F:$F,BKE!$C:$C,'nguyen vat lieu kho'!$A:$A,BKE!$B:$B,'nguyen vat lieu kho'!AN$3)</f>
        <v>0</v>
      </c>
      <c r="AO341" s="186">
        <f>SUMIFS(BKE!$F:$F,BKE!$C:$C,'nguyen vat lieu kho'!$A:$A,BKE!$B:$B,'nguyen vat lieu kho'!AO$3)</f>
        <v>0</v>
      </c>
      <c r="AP341" s="186">
        <f>SUMIFS(BKE!$F:$F,BKE!$C:$C,'nguyen vat lieu kho'!$A:$A,BKE!$B:$B,'nguyen vat lieu kho'!AP$3)</f>
        <v>0</v>
      </c>
      <c r="AQ341" s="186">
        <f>SUMIFS(BKE!$F:$F,BKE!$C:$C,'nguyen vat lieu kho'!$A:$A,BKE!$B:$B,'nguyen vat lieu kho'!AQ$3)</f>
        <v>0</v>
      </c>
    </row>
    <row r="342" spans="1:43" s="120" customFormat="1" ht="25.5" customHeight="1">
      <c r="A342" s="6" t="s">
        <v>436</v>
      </c>
      <c r="B342" s="136" t="s">
        <v>437</v>
      </c>
      <c r="C342" s="137" t="s">
        <v>27</v>
      </c>
      <c r="D342" s="125">
        <f>VLOOKUP(A342,BKE!C577:H968,5,0)</f>
        <v>5000</v>
      </c>
      <c r="E342" s="130">
        <v>7</v>
      </c>
      <c r="F342" s="126">
        <f t="shared" si="62"/>
        <v>35000</v>
      </c>
      <c r="G342" s="127">
        <f>SUM(M342:AQ342)</f>
        <v>5</v>
      </c>
      <c r="H342" s="128">
        <f t="shared" si="59"/>
        <v>25000</v>
      </c>
      <c r="I342" s="129">
        <f t="shared" si="60"/>
        <v>12</v>
      </c>
      <c r="J342" s="129">
        <f t="shared" si="60"/>
        <v>60000</v>
      </c>
      <c r="K342" s="130"/>
      <c r="L342" s="124">
        <f t="shared" si="61"/>
        <v>0</v>
      </c>
      <c r="M342" s="186">
        <f>SUMIFS(BKE!$F:$F,BKE!$C:$C,'nguyen vat lieu kho'!$A:$A,BKE!$B:$B,'nguyen vat lieu kho'!M$3)</f>
        <v>0</v>
      </c>
      <c r="N342" s="186">
        <f>SUMIFS(BKE!$F:$F,BKE!$C:$C,'nguyen vat lieu kho'!$A:$A,BKE!$B:$B,'nguyen vat lieu kho'!N$3)</f>
        <v>0</v>
      </c>
      <c r="O342" s="186">
        <f>SUMIFS(BKE!$F:$F,BKE!$C:$C,'nguyen vat lieu kho'!$A:$A,BKE!$B:$B,'nguyen vat lieu kho'!O$3)</f>
        <v>0</v>
      </c>
      <c r="P342" s="186">
        <f>SUMIFS(BKE!$F:$F,BKE!$C:$C,'nguyen vat lieu kho'!$A:$A,BKE!$B:$B,'nguyen vat lieu kho'!P$3)</f>
        <v>0</v>
      </c>
      <c r="Q342" s="186">
        <f>SUMIFS(BKE!$F:$F,BKE!$C:$C,'nguyen vat lieu kho'!$A:$A,BKE!$B:$B,'nguyen vat lieu kho'!Q$3)</f>
        <v>0</v>
      </c>
      <c r="R342" s="186">
        <f>SUMIFS(BKE!$F:$F,BKE!$C:$C,'nguyen vat lieu kho'!$A:$A,BKE!$B:$B,'nguyen vat lieu kho'!R$3)</f>
        <v>0</v>
      </c>
      <c r="S342" s="186">
        <f>SUMIFS(BKE!$F:$F,BKE!$C:$C,'nguyen vat lieu kho'!$A:$A,BKE!$B:$B,'nguyen vat lieu kho'!S$3)</f>
        <v>0</v>
      </c>
      <c r="T342" s="186">
        <f>SUMIFS(BKE!$F:$F,BKE!$C:$C,'nguyen vat lieu kho'!$A:$A,BKE!$B:$B,'nguyen vat lieu kho'!T$3)</f>
        <v>0</v>
      </c>
      <c r="U342" s="186">
        <f>SUMIFS(BKE!$F:$F,BKE!$C:$C,'nguyen vat lieu kho'!$A:$A,BKE!$B:$B,'nguyen vat lieu kho'!U$3)</f>
        <v>0</v>
      </c>
      <c r="V342" s="186">
        <f>SUMIFS(BKE!$F:$F,BKE!$C:$C,'nguyen vat lieu kho'!$A:$A,BKE!$B:$B,'nguyen vat lieu kho'!V$3)</f>
        <v>0</v>
      </c>
      <c r="W342" s="186">
        <f>SUMIFS(BKE!$F:$F,BKE!$C:$C,'nguyen vat lieu kho'!$A:$A,BKE!$B:$B,'nguyen vat lieu kho'!W$3)</f>
        <v>0</v>
      </c>
      <c r="X342" s="186">
        <f>SUMIFS(BKE!$F:$F,BKE!$C:$C,'nguyen vat lieu kho'!$A:$A,BKE!$B:$B,'nguyen vat lieu kho'!X$3)</f>
        <v>0</v>
      </c>
      <c r="Y342" s="186">
        <f>SUMIFS(BKE!$F:$F,BKE!$C:$C,'nguyen vat lieu kho'!$A:$A,BKE!$B:$B,'nguyen vat lieu kho'!Y$3)</f>
        <v>0</v>
      </c>
      <c r="Z342" s="186">
        <f>SUMIFS(BKE!$F:$F,BKE!$C:$C,'nguyen vat lieu kho'!$A:$A,BKE!$B:$B,'nguyen vat lieu kho'!Z$3)</f>
        <v>0</v>
      </c>
      <c r="AA342" s="186">
        <f>SUMIFS(BKE!$F:$F,BKE!$C:$C,'nguyen vat lieu kho'!$A:$A,BKE!$B:$B,'nguyen vat lieu kho'!AA$3)</f>
        <v>5</v>
      </c>
      <c r="AB342" s="186">
        <f>SUMIFS(BKE!$F:$F,BKE!$C:$C,'nguyen vat lieu kho'!$A:$A,BKE!$B:$B,'nguyen vat lieu kho'!AB$3)</f>
        <v>0</v>
      </c>
      <c r="AC342" s="186">
        <f>SUMIFS(BKE!$F:$F,BKE!$C:$C,'nguyen vat lieu kho'!$A:$A,BKE!$B:$B,'nguyen vat lieu kho'!AC$3)</f>
        <v>0</v>
      </c>
      <c r="AD342" s="186">
        <f>SUMIFS(BKE!$F:$F,BKE!$C:$C,'nguyen vat lieu kho'!$A:$A,BKE!$B:$B,'nguyen vat lieu kho'!AD$3)</f>
        <v>0</v>
      </c>
      <c r="AE342" s="186">
        <f>SUMIFS(BKE!$F:$F,BKE!$C:$C,'nguyen vat lieu kho'!$A:$A,BKE!$B:$B,'nguyen vat lieu kho'!AE$3)</f>
        <v>0</v>
      </c>
      <c r="AF342" s="186">
        <f>SUMIFS(BKE!$F:$F,BKE!$C:$C,'nguyen vat lieu kho'!$A:$A,BKE!$B:$B,'nguyen vat lieu kho'!AF$3)</f>
        <v>0</v>
      </c>
      <c r="AG342" s="186">
        <f>SUMIFS(BKE!$F:$F,BKE!$C:$C,'nguyen vat lieu kho'!$A:$A,BKE!$B:$B,'nguyen vat lieu kho'!AG$3)</f>
        <v>0</v>
      </c>
      <c r="AH342" s="186">
        <f>SUMIFS(BKE!$F:$F,BKE!$C:$C,'nguyen vat lieu kho'!$A:$A,BKE!$B:$B,'nguyen vat lieu kho'!AH$3)</f>
        <v>0</v>
      </c>
      <c r="AI342" s="186">
        <f>SUMIFS(BKE!$F:$F,BKE!$C:$C,'nguyen vat lieu kho'!$A:$A,BKE!$B:$B,'nguyen vat lieu kho'!AI$3)</f>
        <v>0</v>
      </c>
      <c r="AJ342" s="186">
        <f>SUMIFS(BKE!$F:$F,BKE!$C:$C,'nguyen vat lieu kho'!$A:$A,BKE!$B:$B,'nguyen vat lieu kho'!AJ$3)</f>
        <v>0</v>
      </c>
      <c r="AK342" s="186">
        <f>SUMIFS(BKE!$F:$F,BKE!$C:$C,'nguyen vat lieu kho'!$A:$A,BKE!$B:$B,'nguyen vat lieu kho'!AK$3)</f>
        <v>0</v>
      </c>
      <c r="AL342" s="186">
        <f>SUMIFS(BKE!$F:$F,BKE!$C:$C,'nguyen vat lieu kho'!$A:$A,BKE!$B:$B,'nguyen vat lieu kho'!AL$3)</f>
        <v>0</v>
      </c>
      <c r="AM342" s="186">
        <f>SUMIFS(BKE!$F:$F,BKE!$C:$C,'nguyen vat lieu kho'!$A:$A,BKE!$B:$B,'nguyen vat lieu kho'!AM$3)</f>
        <v>0</v>
      </c>
      <c r="AN342" s="186">
        <f>SUMIFS(BKE!$F:$F,BKE!$C:$C,'nguyen vat lieu kho'!$A:$A,BKE!$B:$B,'nguyen vat lieu kho'!AN$3)</f>
        <v>0</v>
      </c>
      <c r="AO342" s="186">
        <f>SUMIFS(BKE!$F:$F,BKE!$C:$C,'nguyen vat lieu kho'!$A:$A,BKE!$B:$B,'nguyen vat lieu kho'!AO$3)</f>
        <v>0</v>
      </c>
      <c r="AP342" s="186">
        <f>SUMIFS(BKE!$F:$F,BKE!$C:$C,'nguyen vat lieu kho'!$A:$A,BKE!$B:$B,'nguyen vat lieu kho'!AP$3)</f>
        <v>0</v>
      </c>
      <c r="AQ342" s="186">
        <f>SUMIFS(BKE!$F:$F,BKE!$C:$C,'nguyen vat lieu kho'!$A:$A,BKE!$B:$B,'nguyen vat lieu kho'!AQ$3)</f>
        <v>0</v>
      </c>
    </row>
    <row r="343" spans="1:43" s="120" customFormat="1" ht="25.5" customHeight="1">
      <c r="A343" s="9" t="s">
        <v>528</v>
      </c>
      <c r="B343" s="9" t="s">
        <v>529</v>
      </c>
      <c r="C343" s="9" t="s">
        <v>27</v>
      </c>
      <c r="D343" s="125"/>
      <c r="E343" s="130">
        <v>0</v>
      </c>
      <c r="F343" s="126">
        <f t="shared" si="62"/>
        <v>0</v>
      </c>
      <c r="G343" s="127">
        <f>SUM(M343:AQ343)</f>
        <v>0</v>
      </c>
      <c r="H343" s="128">
        <f t="shared" si="59"/>
        <v>0</v>
      </c>
      <c r="I343" s="129">
        <f t="shared" si="60"/>
        <v>0</v>
      </c>
      <c r="J343" s="129">
        <f t="shared" si="60"/>
        <v>0</v>
      </c>
      <c r="K343" s="130"/>
      <c r="L343" s="124">
        <f t="shared" si="61"/>
        <v>0</v>
      </c>
      <c r="M343" s="186">
        <f>SUMIFS(BKE!$F:$F,BKE!$C:$C,'nguyen vat lieu kho'!$A:$A,BKE!$B:$B,'nguyen vat lieu kho'!M$3)</f>
        <v>0</v>
      </c>
      <c r="N343" s="186">
        <f>SUMIFS(BKE!$F:$F,BKE!$C:$C,'nguyen vat lieu kho'!$A:$A,BKE!$B:$B,'nguyen vat lieu kho'!N$3)</f>
        <v>0</v>
      </c>
      <c r="O343" s="186">
        <f>SUMIFS(BKE!$F:$F,BKE!$C:$C,'nguyen vat lieu kho'!$A:$A,BKE!$B:$B,'nguyen vat lieu kho'!O$3)</f>
        <v>0</v>
      </c>
      <c r="P343" s="186">
        <f>SUMIFS(BKE!$F:$F,BKE!$C:$C,'nguyen vat lieu kho'!$A:$A,BKE!$B:$B,'nguyen vat lieu kho'!P$3)</f>
        <v>0</v>
      </c>
      <c r="Q343" s="186">
        <f>SUMIFS(BKE!$F:$F,BKE!$C:$C,'nguyen vat lieu kho'!$A:$A,BKE!$B:$B,'nguyen vat lieu kho'!Q$3)</f>
        <v>0</v>
      </c>
      <c r="R343" s="186">
        <f>SUMIFS(BKE!$F:$F,BKE!$C:$C,'nguyen vat lieu kho'!$A:$A,BKE!$B:$B,'nguyen vat lieu kho'!R$3)</f>
        <v>0</v>
      </c>
      <c r="S343" s="186">
        <f>SUMIFS(BKE!$F:$F,BKE!$C:$C,'nguyen vat lieu kho'!$A:$A,BKE!$B:$B,'nguyen vat lieu kho'!S$3)</f>
        <v>0</v>
      </c>
      <c r="T343" s="186">
        <f>SUMIFS(BKE!$F:$F,BKE!$C:$C,'nguyen vat lieu kho'!$A:$A,BKE!$B:$B,'nguyen vat lieu kho'!T$3)</f>
        <v>0</v>
      </c>
      <c r="U343" s="186">
        <f>SUMIFS(BKE!$F:$F,BKE!$C:$C,'nguyen vat lieu kho'!$A:$A,BKE!$B:$B,'nguyen vat lieu kho'!U$3)</f>
        <v>0</v>
      </c>
      <c r="V343" s="186">
        <f>SUMIFS(BKE!$F:$F,BKE!$C:$C,'nguyen vat lieu kho'!$A:$A,BKE!$B:$B,'nguyen vat lieu kho'!V$3)</f>
        <v>0</v>
      </c>
      <c r="W343" s="186">
        <f>SUMIFS(BKE!$F:$F,BKE!$C:$C,'nguyen vat lieu kho'!$A:$A,BKE!$B:$B,'nguyen vat lieu kho'!W$3)</f>
        <v>0</v>
      </c>
      <c r="X343" s="186">
        <f>SUMIFS(BKE!$F:$F,BKE!$C:$C,'nguyen vat lieu kho'!$A:$A,BKE!$B:$B,'nguyen vat lieu kho'!X$3)</f>
        <v>0</v>
      </c>
      <c r="Y343" s="186">
        <f>SUMIFS(BKE!$F:$F,BKE!$C:$C,'nguyen vat lieu kho'!$A:$A,BKE!$B:$B,'nguyen vat lieu kho'!Y$3)</f>
        <v>0</v>
      </c>
      <c r="Z343" s="186">
        <f>SUMIFS(BKE!$F:$F,BKE!$C:$C,'nguyen vat lieu kho'!$A:$A,BKE!$B:$B,'nguyen vat lieu kho'!Z$3)</f>
        <v>0</v>
      </c>
      <c r="AA343" s="186">
        <f>SUMIFS(BKE!$F:$F,BKE!$C:$C,'nguyen vat lieu kho'!$A:$A,BKE!$B:$B,'nguyen vat lieu kho'!AA$3)</f>
        <v>0</v>
      </c>
      <c r="AB343" s="186">
        <f>SUMIFS(BKE!$F:$F,BKE!$C:$C,'nguyen vat lieu kho'!$A:$A,BKE!$B:$B,'nguyen vat lieu kho'!AB$3)</f>
        <v>0</v>
      </c>
      <c r="AC343" s="186">
        <f>SUMIFS(BKE!$F:$F,BKE!$C:$C,'nguyen vat lieu kho'!$A:$A,BKE!$B:$B,'nguyen vat lieu kho'!AC$3)</f>
        <v>0</v>
      </c>
      <c r="AD343" s="186">
        <f>SUMIFS(BKE!$F:$F,BKE!$C:$C,'nguyen vat lieu kho'!$A:$A,BKE!$B:$B,'nguyen vat lieu kho'!AD$3)</f>
        <v>0</v>
      </c>
      <c r="AE343" s="186">
        <f>SUMIFS(BKE!$F:$F,BKE!$C:$C,'nguyen vat lieu kho'!$A:$A,BKE!$B:$B,'nguyen vat lieu kho'!AE$3)</f>
        <v>0</v>
      </c>
      <c r="AF343" s="186">
        <f>SUMIFS(BKE!$F:$F,BKE!$C:$C,'nguyen vat lieu kho'!$A:$A,BKE!$B:$B,'nguyen vat lieu kho'!AF$3)</f>
        <v>0</v>
      </c>
      <c r="AG343" s="186">
        <f>SUMIFS(BKE!$F:$F,BKE!$C:$C,'nguyen vat lieu kho'!$A:$A,BKE!$B:$B,'nguyen vat lieu kho'!AG$3)</f>
        <v>0</v>
      </c>
      <c r="AH343" s="186">
        <f>SUMIFS(BKE!$F:$F,BKE!$C:$C,'nguyen vat lieu kho'!$A:$A,BKE!$B:$B,'nguyen vat lieu kho'!AH$3)</f>
        <v>0</v>
      </c>
      <c r="AI343" s="186">
        <f>SUMIFS(BKE!$F:$F,BKE!$C:$C,'nguyen vat lieu kho'!$A:$A,BKE!$B:$B,'nguyen vat lieu kho'!AI$3)</f>
        <v>0</v>
      </c>
      <c r="AJ343" s="186">
        <f>SUMIFS(BKE!$F:$F,BKE!$C:$C,'nguyen vat lieu kho'!$A:$A,BKE!$B:$B,'nguyen vat lieu kho'!AJ$3)</f>
        <v>0</v>
      </c>
      <c r="AK343" s="186">
        <f>SUMIFS(BKE!$F:$F,BKE!$C:$C,'nguyen vat lieu kho'!$A:$A,BKE!$B:$B,'nguyen vat lieu kho'!AK$3)</f>
        <v>0</v>
      </c>
      <c r="AL343" s="186">
        <f>SUMIFS(BKE!$F:$F,BKE!$C:$C,'nguyen vat lieu kho'!$A:$A,BKE!$B:$B,'nguyen vat lieu kho'!AL$3)</f>
        <v>0</v>
      </c>
      <c r="AM343" s="186">
        <f>SUMIFS(BKE!$F:$F,BKE!$C:$C,'nguyen vat lieu kho'!$A:$A,BKE!$B:$B,'nguyen vat lieu kho'!AM$3)</f>
        <v>0</v>
      </c>
      <c r="AN343" s="186">
        <f>SUMIFS(BKE!$F:$F,BKE!$C:$C,'nguyen vat lieu kho'!$A:$A,BKE!$B:$B,'nguyen vat lieu kho'!AN$3)</f>
        <v>0</v>
      </c>
      <c r="AO343" s="186">
        <f>SUMIFS(BKE!$F:$F,BKE!$C:$C,'nguyen vat lieu kho'!$A:$A,BKE!$B:$B,'nguyen vat lieu kho'!AO$3)</f>
        <v>0</v>
      </c>
      <c r="AP343" s="186">
        <f>SUMIFS(BKE!$F:$F,BKE!$C:$C,'nguyen vat lieu kho'!$A:$A,BKE!$B:$B,'nguyen vat lieu kho'!AP$3)</f>
        <v>0</v>
      </c>
      <c r="AQ343" s="186">
        <f>SUMIFS(BKE!$F:$F,BKE!$C:$C,'nguyen vat lieu kho'!$A:$A,BKE!$B:$B,'nguyen vat lieu kho'!AQ$3)</f>
        <v>0</v>
      </c>
    </row>
    <row r="344" spans="1:43" s="120" customFormat="1" ht="25.5" customHeight="1">
      <c r="A344" s="6" t="s">
        <v>442</v>
      </c>
      <c r="B344" s="141" t="s">
        <v>443</v>
      </c>
      <c r="C344" s="138" t="s">
        <v>433</v>
      </c>
      <c r="D344" s="125"/>
      <c r="E344" s="130">
        <v>0</v>
      </c>
      <c r="F344" s="126">
        <f t="shared" si="62"/>
        <v>0</v>
      </c>
      <c r="G344" s="127">
        <f>SUM(M344:AQ344)</f>
        <v>0</v>
      </c>
      <c r="H344" s="128">
        <f t="shared" si="59"/>
        <v>0</v>
      </c>
      <c r="I344" s="129">
        <f t="shared" si="60"/>
        <v>0</v>
      </c>
      <c r="J344" s="129">
        <f t="shared" si="60"/>
        <v>0</v>
      </c>
      <c r="K344" s="130"/>
      <c r="L344" s="124">
        <f t="shared" si="61"/>
        <v>0</v>
      </c>
      <c r="M344" s="186">
        <f>SUMIFS(BKE!$F:$F,BKE!$C:$C,'nguyen vat lieu kho'!$A:$A,BKE!$B:$B,'nguyen vat lieu kho'!M$3)</f>
        <v>0</v>
      </c>
      <c r="N344" s="186">
        <f>SUMIFS(BKE!$F:$F,BKE!$C:$C,'nguyen vat lieu kho'!$A:$A,BKE!$B:$B,'nguyen vat lieu kho'!N$3)</f>
        <v>0</v>
      </c>
      <c r="O344" s="186">
        <f>SUMIFS(BKE!$F:$F,BKE!$C:$C,'nguyen vat lieu kho'!$A:$A,BKE!$B:$B,'nguyen vat lieu kho'!O$3)</f>
        <v>0</v>
      </c>
      <c r="P344" s="186">
        <f>SUMIFS(BKE!$F:$F,BKE!$C:$C,'nguyen vat lieu kho'!$A:$A,BKE!$B:$B,'nguyen vat lieu kho'!P$3)</f>
        <v>0</v>
      </c>
      <c r="Q344" s="186">
        <f>SUMIFS(BKE!$F:$F,BKE!$C:$C,'nguyen vat lieu kho'!$A:$A,BKE!$B:$B,'nguyen vat lieu kho'!Q$3)</f>
        <v>0</v>
      </c>
      <c r="R344" s="186">
        <f>SUMIFS(BKE!$F:$F,BKE!$C:$C,'nguyen vat lieu kho'!$A:$A,BKE!$B:$B,'nguyen vat lieu kho'!R$3)</f>
        <v>0</v>
      </c>
      <c r="S344" s="186">
        <f>SUMIFS(BKE!$F:$F,BKE!$C:$C,'nguyen vat lieu kho'!$A:$A,BKE!$B:$B,'nguyen vat lieu kho'!S$3)</f>
        <v>0</v>
      </c>
      <c r="T344" s="186">
        <f>SUMIFS(BKE!$F:$F,BKE!$C:$C,'nguyen vat lieu kho'!$A:$A,BKE!$B:$B,'nguyen vat lieu kho'!T$3)</f>
        <v>0</v>
      </c>
      <c r="U344" s="186">
        <f>SUMIFS(BKE!$F:$F,BKE!$C:$C,'nguyen vat lieu kho'!$A:$A,BKE!$B:$B,'nguyen vat lieu kho'!U$3)</f>
        <v>0</v>
      </c>
      <c r="V344" s="186">
        <f>SUMIFS(BKE!$F:$F,BKE!$C:$C,'nguyen vat lieu kho'!$A:$A,BKE!$B:$B,'nguyen vat lieu kho'!V$3)</f>
        <v>0</v>
      </c>
      <c r="W344" s="186">
        <f>SUMIFS(BKE!$F:$F,BKE!$C:$C,'nguyen vat lieu kho'!$A:$A,BKE!$B:$B,'nguyen vat lieu kho'!W$3)</f>
        <v>0</v>
      </c>
      <c r="X344" s="186">
        <f>SUMIFS(BKE!$F:$F,BKE!$C:$C,'nguyen vat lieu kho'!$A:$A,BKE!$B:$B,'nguyen vat lieu kho'!X$3)</f>
        <v>0</v>
      </c>
      <c r="Y344" s="186">
        <f>SUMIFS(BKE!$F:$F,BKE!$C:$C,'nguyen vat lieu kho'!$A:$A,BKE!$B:$B,'nguyen vat lieu kho'!Y$3)</f>
        <v>0</v>
      </c>
      <c r="Z344" s="186">
        <f>SUMIFS(BKE!$F:$F,BKE!$C:$C,'nguyen vat lieu kho'!$A:$A,BKE!$B:$B,'nguyen vat lieu kho'!Z$3)</f>
        <v>0</v>
      </c>
      <c r="AA344" s="186">
        <f>SUMIFS(BKE!$F:$F,BKE!$C:$C,'nguyen vat lieu kho'!$A:$A,BKE!$B:$B,'nguyen vat lieu kho'!AA$3)</f>
        <v>0</v>
      </c>
      <c r="AB344" s="186">
        <f>SUMIFS(BKE!$F:$F,BKE!$C:$C,'nguyen vat lieu kho'!$A:$A,BKE!$B:$B,'nguyen vat lieu kho'!AB$3)</f>
        <v>0</v>
      </c>
      <c r="AC344" s="186">
        <f>SUMIFS(BKE!$F:$F,BKE!$C:$C,'nguyen vat lieu kho'!$A:$A,BKE!$B:$B,'nguyen vat lieu kho'!AC$3)</f>
        <v>0</v>
      </c>
      <c r="AD344" s="186">
        <f>SUMIFS(BKE!$F:$F,BKE!$C:$C,'nguyen vat lieu kho'!$A:$A,BKE!$B:$B,'nguyen vat lieu kho'!AD$3)</f>
        <v>0</v>
      </c>
      <c r="AE344" s="186">
        <f>SUMIFS(BKE!$F:$F,BKE!$C:$C,'nguyen vat lieu kho'!$A:$A,BKE!$B:$B,'nguyen vat lieu kho'!AE$3)</f>
        <v>0</v>
      </c>
      <c r="AF344" s="186">
        <f>SUMIFS(BKE!$F:$F,BKE!$C:$C,'nguyen vat lieu kho'!$A:$A,BKE!$B:$B,'nguyen vat lieu kho'!AF$3)</f>
        <v>0</v>
      </c>
      <c r="AG344" s="186">
        <f>SUMIFS(BKE!$F:$F,BKE!$C:$C,'nguyen vat lieu kho'!$A:$A,BKE!$B:$B,'nguyen vat lieu kho'!AG$3)</f>
        <v>0</v>
      </c>
      <c r="AH344" s="186">
        <f>SUMIFS(BKE!$F:$F,BKE!$C:$C,'nguyen vat lieu kho'!$A:$A,BKE!$B:$B,'nguyen vat lieu kho'!AH$3)</f>
        <v>0</v>
      </c>
      <c r="AI344" s="186">
        <f>SUMIFS(BKE!$F:$F,BKE!$C:$C,'nguyen vat lieu kho'!$A:$A,BKE!$B:$B,'nguyen vat lieu kho'!AI$3)</f>
        <v>0</v>
      </c>
      <c r="AJ344" s="186">
        <f>SUMIFS(BKE!$F:$F,BKE!$C:$C,'nguyen vat lieu kho'!$A:$A,BKE!$B:$B,'nguyen vat lieu kho'!AJ$3)</f>
        <v>0</v>
      </c>
      <c r="AK344" s="186">
        <f>SUMIFS(BKE!$F:$F,BKE!$C:$C,'nguyen vat lieu kho'!$A:$A,BKE!$B:$B,'nguyen vat lieu kho'!AK$3)</f>
        <v>0</v>
      </c>
      <c r="AL344" s="186">
        <f>SUMIFS(BKE!$F:$F,BKE!$C:$C,'nguyen vat lieu kho'!$A:$A,BKE!$B:$B,'nguyen vat lieu kho'!AL$3)</f>
        <v>0</v>
      </c>
      <c r="AM344" s="186">
        <f>SUMIFS(BKE!$F:$F,BKE!$C:$C,'nguyen vat lieu kho'!$A:$A,BKE!$B:$B,'nguyen vat lieu kho'!AM$3)</f>
        <v>0</v>
      </c>
      <c r="AN344" s="186">
        <f>SUMIFS(BKE!$F:$F,BKE!$C:$C,'nguyen vat lieu kho'!$A:$A,BKE!$B:$B,'nguyen vat lieu kho'!AN$3)</f>
        <v>0</v>
      </c>
      <c r="AO344" s="186">
        <f>SUMIFS(BKE!$F:$F,BKE!$C:$C,'nguyen vat lieu kho'!$A:$A,BKE!$B:$B,'nguyen vat lieu kho'!AO$3)</f>
        <v>0</v>
      </c>
      <c r="AP344" s="186">
        <f>SUMIFS(BKE!$F:$F,BKE!$C:$C,'nguyen vat lieu kho'!$A:$A,BKE!$B:$B,'nguyen vat lieu kho'!AP$3)</f>
        <v>0</v>
      </c>
      <c r="AQ344" s="186">
        <f>SUMIFS(BKE!$F:$F,BKE!$C:$C,'nguyen vat lieu kho'!$A:$A,BKE!$B:$B,'nguyen vat lieu kho'!AQ$3)</f>
        <v>0</v>
      </c>
    </row>
    <row r="345" spans="1:43" s="262" customFormat="1" ht="25.5" customHeight="1">
      <c r="A345" s="147"/>
      <c r="B345" s="147" t="s">
        <v>491</v>
      </c>
      <c r="C345" s="147"/>
      <c r="D345" s="125"/>
      <c r="E345" s="259"/>
      <c r="F345" s="260">
        <f t="shared" ref="F345" si="64">SUM(F325:F344)</f>
        <v>541590.9705882353</v>
      </c>
      <c r="G345" s="260"/>
      <c r="H345" s="260">
        <f>SUM(H325:H344)</f>
        <v>1276123</v>
      </c>
      <c r="I345" s="261"/>
      <c r="J345" s="260">
        <f>SUM(J325:J344)</f>
        <v>1374712.6117647057</v>
      </c>
      <c r="K345" s="259"/>
      <c r="L345" s="260">
        <f>SUM(L325:L344)</f>
        <v>443001.35882352944</v>
      </c>
      <c r="M345" s="186">
        <f>SUMIFS(BKE!$F:$F,BKE!$C:$C,'nguyen vat lieu kho'!$A:$A,BKE!$B:$B,'nguyen vat lieu kho'!M$3)</f>
        <v>0</v>
      </c>
      <c r="N345" s="186">
        <f>SUMIFS(BKE!$F:$F,BKE!$C:$C,'nguyen vat lieu kho'!$A:$A,BKE!$B:$B,'nguyen vat lieu kho'!N$3)</f>
        <v>0</v>
      </c>
      <c r="O345" s="186">
        <f>SUMIFS(BKE!$F:$F,BKE!$C:$C,'nguyen vat lieu kho'!$A:$A,BKE!$B:$B,'nguyen vat lieu kho'!O$3)</f>
        <v>0</v>
      </c>
      <c r="P345" s="186">
        <f>SUMIFS(BKE!$F:$F,BKE!$C:$C,'nguyen vat lieu kho'!$A:$A,BKE!$B:$B,'nguyen vat lieu kho'!P$3)</f>
        <v>0</v>
      </c>
      <c r="Q345" s="186">
        <f>SUMIFS(BKE!$F:$F,BKE!$C:$C,'nguyen vat lieu kho'!$A:$A,BKE!$B:$B,'nguyen vat lieu kho'!Q$3)</f>
        <v>0</v>
      </c>
      <c r="R345" s="186">
        <f>SUMIFS(BKE!$F:$F,BKE!$C:$C,'nguyen vat lieu kho'!$A:$A,BKE!$B:$B,'nguyen vat lieu kho'!R$3)</f>
        <v>0</v>
      </c>
      <c r="S345" s="186">
        <f>SUMIFS(BKE!$F:$F,BKE!$C:$C,'nguyen vat lieu kho'!$A:$A,BKE!$B:$B,'nguyen vat lieu kho'!S$3)</f>
        <v>0</v>
      </c>
      <c r="T345" s="186">
        <f>SUMIFS(BKE!$F:$F,BKE!$C:$C,'nguyen vat lieu kho'!$A:$A,BKE!$B:$B,'nguyen vat lieu kho'!T$3)</f>
        <v>0</v>
      </c>
      <c r="U345" s="186">
        <f>SUMIFS(BKE!$F:$F,BKE!$C:$C,'nguyen vat lieu kho'!$A:$A,BKE!$B:$B,'nguyen vat lieu kho'!U$3)</f>
        <v>0</v>
      </c>
      <c r="V345" s="186">
        <f>SUMIFS(BKE!$F:$F,BKE!$C:$C,'nguyen vat lieu kho'!$A:$A,BKE!$B:$B,'nguyen vat lieu kho'!V$3)</f>
        <v>0</v>
      </c>
      <c r="W345" s="186">
        <f>SUMIFS(BKE!$F:$F,BKE!$C:$C,'nguyen vat lieu kho'!$A:$A,BKE!$B:$B,'nguyen vat lieu kho'!W$3)</f>
        <v>0</v>
      </c>
      <c r="X345" s="186">
        <f>SUMIFS(BKE!$F:$F,BKE!$C:$C,'nguyen vat lieu kho'!$A:$A,BKE!$B:$B,'nguyen vat lieu kho'!X$3)</f>
        <v>0</v>
      </c>
      <c r="Y345" s="186">
        <f>SUMIFS(BKE!$F:$F,BKE!$C:$C,'nguyen vat lieu kho'!$A:$A,BKE!$B:$B,'nguyen vat lieu kho'!Y$3)</f>
        <v>0</v>
      </c>
      <c r="Z345" s="186">
        <f>SUMIFS(BKE!$F:$F,BKE!$C:$C,'nguyen vat lieu kho'!$A:$A,BKE!$B:$B,'nguyen vat lieu kho'!Z$3)</f>
        <v>0</v>
      </c>
      <c r="AA345" s="186">
        <f>SUMIFS(BKE!$F:$F,BKE!$C:$C,'nguyen vat lieu kho'!$A:$A,BKE!$B:$B,'nguyen vat lieu kho'!AA$3)</f>
        <v>0</v>
      </c>
      <c r="AB345" s="186">
        <f>SUMIFS(BKE!$F:$F,BKE!$C:$C,'nguyen vat lieu kho'!$A:$A,BKE!$B:$B,'nguyen vat lieu kho'!AB$3)</f>
        <v>0</v>
      </c>
      <c r="AC345" s="186">
        <f>SUMIFS(BKE!$F:$F,BKE!$C:$C,'nguyen vat lieu kho'!$A:$A,BKE!$B:$B,'nguyen vat lieu kho'!AC$3)</f>
        <v>0</v>
      </c>
      <c r="AD345" s="186">
        <f>SUMIFS(BKE!$F:$F,BKE!$C:$C,'nguyen vat lieu kho'!$A:$A,BKE!$B:$B,'nguyen vat lieu kho'!AD$3)</f>
        <v>0</v>
      </c>
      <c r="AE345" s="186">
        <f>SUMIFS(BKE!$F:$F,BKE!$C:$C,'nguyen vat lieu kho'!$A:$A,BKE!$B:$B,'nguyen vat lieu kho'!AE$3)</f>
        <v>0</v>
      </c>
      <c r="AF345" s="186">
        <f>SUMIFS(BKE!$F:$F,BKE!$C:$C,'nguyen vat lieu kho'!$A:$A,BKE!$B:$B,'nguyen vat lieu kho'!AF$3)</f>
        <v>0</v>
      </c>
      <c r="AG345" s="186">
        <f>SUMIFS(BKE!$F:$F,BKE!$C:$C,'nguyen vat lieu kho'!$A:$A,BKE!$B:$B,'nguyen vat lieu kho'!AG$3)</f>
        <v>0</v>
      </c>
      <c r="AH345" s="186">
        <f>SUMIFS(BKE!$F:$F,BKE!$C:$C,'nguyen vat lieu kho'!$A:$A,BKE!$B:$B,'nguyen vat lieu kho'!AH$3)</f>
        <v>0</v>
      </c>
      <c r="AI345" s="186">
        <f>SUMIFS(BKE!$F:$F,BKE!$C:$C,'nguyen vat lieu kho'!$A:$A,BKE!$B:$B,'nguyen vat lieu kho'!AI$3)</f>
        <v>0</v>
      </c>
      <c r="AJ345" s="186">
        <f>SUMIFS(BKE!$F:$F,BKE!$C:$C,'nguyen vat lieu kho'!$A:$A,BKE!$B:$B,'nguyen vat lieu kho'!AJ$3)</f>
        <v>0</v>
      </c>
      <c r="AK345" s="186">
        <f>SUMIFS(BKE!$F:$F,BKE!$C:$C,'nguyen vat lieu kho'!$A:$A,BKE!$B:$B,'nguyen vat lieu kho'!AK$3)</f>
        <v>0</v>
      </c>
      <c r="AL345" s="186">
        <f>SUMIFS(BKE!$F:$F,BKE!$C:$C,'nguyen vat lieu kho'!$A:$A,BKE!$B:$B,'nguyen vat lieu kho'!AL$3)</f>
        <v>0</v>
      </c>
      <c r="AM345" s="186">
        <f>SUMIFS(BKE!$F:$F,BKE!$C:$C,'nguyen vat lieu kho'!$A:$A,BKE!$B:$B,'nguyen vat lieu kho'!AM$3)</f>
        <v>0</v>
      </c>
      <c r="AN345" s="186">
        <f>SUMIFS(BKE!$F:$F,BKE!$C:$C,'nguyen vat lieu kho'!$A:$A,BKE!$B:$B,'nguyen vat lieu kho'!AN$3)</f>
        <v>0</v>
      </c>
      <c r="AO345" s="186">
        <f>SUMIFS(BKE!$F:$F,BKE!$C:$C,'nguyen vat lieu kho'!$A:$A,BKE!$B:$B,'nguyen vat lieu kho'!AO$3)</f>
        <v>0</v>
      </c>
      <c r="AP345" s="186">
        <f>SUMIFS(BKE!$F:$F,BKE!$C:$C,'nguyen vat lieu kho'!$A:$A,BKE!$B:$B,'nguyen vat lieu kho'!AP$3)</f>
        <v>0</v>
      </c>
      <c r="AQ345" s="186">
        <f>SUMIFS(BKE!$F:$F,BKE!$C:$C,'nguyen vat lieu kho'!$A:$A,BKE!$B:$B,'nguyen vat lieu kho'!AQ$3)</f>
        <v>0</v>
      </c>
    </row>
    <row r="346" spans="1:43" s="120" customFormat="1" ht="25.5" customHeight="1">
      <c r="A346" s="20"/>
      <c r="B346" s="140" t="s">
        <v>483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 spans="1:43" s="120" customFormat="1" ht="25.5" customHeight="1">
      <c r="A347" s="6" t="s">
        <v>476</v>
      </c>
      <c r="B347" s="131" t="s">
        <v>477</v>
      </c>
      <c r="C347" s="138" t="s">
        <v>31</v>
      </c>
      <c r="D347" s="125">
        <f>VLOOKUP(A347,BKE!C560:H951,5,0)</f>
        <v>16406</v>
      </c>
      <c r="E347" s="130">
        <v>6</v>
      </c>
      <c r="F347" s="126">
        <f t="shared" si="62"/>
        <v>98436</v>
      </c>
      <c r="G347" s="127">
        <f t="shared" ref="G347:G352" si="65">SUM(M347:AQ347)</f>
        <v>20</v>
      </c>
      <c r="H347" s="128">
        <f t="shared" si="59"/>
        <v>328120</v>
      </c>
      <c r="I347" s="129">
        <f t="shared" ref="I347:J368" si="66">E347+G347-K347</f>
        <v>10</v>
      </c>
      <c r="J347" s="129">
        <f t="shared" si="66"/>
        <v>164060</v>
      </c>
      <c r="K347" s="130">
        <v>16</v>
      </c>
      <c r="L347" s="124">
        <f t="shared" ref="L347:L368" si="67">K347*D347</f>
        <v>262496</v>
      </c>
      <c r="M347" s="186">
        <f>SUMIFS(BKE!$F:$F,BKE!$C:$C,'nguyen vat lieu kho'!$A:$A,BKE!$B:$B,'nguyen vat lieu kho'!M$3)</f>
        <v>0</v>
      </c>
      <c r="N347" s="186">
        <f>SUMIFS(BKE!$F:$F,BKE!$C:$C,'nguyen vat lieu kho'!$A:$A,BKE!$B:$B,'nguyen vat lieu kho'!N$3)</f>
        <v>0</v>
      </c>
      <c r="O347" s="186">
        <f>SUMIFS(BKE!$F:$F,BKE!$C:$C,'nguyen vat lieu kho'!$A:$A,BKE!$B:$B,'nguyen vat lieu kho'!O$3)</f>
        <v>0</v>
      </c>
      <c r="P347" s="186">
        <f>SUMIFS(BKE!$F:$F,BKE!$C:$C,'nguyen vat lieu kho'!$A:$A,BKE!$B:$B,'nguyen vat lieu kho'!P$3)</f>
        <v>0</v>
      </c>
      <c r="Q347" s="186">
        <f>SUMIFS(BKE!$F:$F,BKE!$C:$C,'nguyen vat lieu kho'!$A:$A,BKE!$B:$B,'nguyen vat lieu kho'!Q$3)</f>
        <v>0</v>
      </c>
      <c r="R347" s="186">
        <f>SUMIFS(BKE!$F:$F,BKE!$C:$C,'nguyen vat lieu kho'!$A:$A,BKE!$B:$B,'nguyen vat lieu kho'!R$3)</f>
        <v>0</v>
      </c>
      <c r="S347" s="186">
        <f>SUMIFS(BKE!$F:$F,BKE!$C:$C,'nguyen vat lieu kho'!$A:$A,BKE!$B:$B,'nguyen vat lieu kho'!S$3)</f>
        <v>0</v>
      </c>
      <c r="T347" s="186">
        <f>SUMIFS(BKE!$F:$F,BKE!$C:$C,'nguyen vat lieu kho'!$A:$A,BKE!$B:$B,'nguyen vat lieu kho'!T$3)</f>
        <v>0</v>
      </c>
      <c r="U347" s="186">
        <f>SUMIFS(BKE!$F:$F,BKE!$C:$C,'nguyen vat lieu kho'!$A:$A,BKE!$B:$B,'nguyen vat lieu kho'!U$3)</f>
        <v>0</v>
      </c>
      <c r="V347" s="186">
        <f>SUMIFS(BKE!$F:$F,BKE!$C:$C,'nguyen vat lieu kho'!$A:$A,BKE!$B:$B,'nguyen vat lieu kho'!V$3)</f>
        <v>0</v>
      </c>
      <c r="W347" s="186">
        <f>SUMIFS(BKE!$F:$F,BKE!$C:$C,'nguyen vat lieu kho'!$A:$A,BKE!$B:$B,'nguyen vat lieu kho'!W$3)</f>
        <v>0</v>
      </c>
      <c r="X347" s="186">
        <f>SUMIFS(BKE!$F:$F,BKE!$C:$C,'nguyen vat lieu kho'!$A:$A,BKE!$B:$B,'nguyen vat lieu kho'!X$3)</f>
        <v>0</v>
      </c>
      <c r="Y347" s="186">
        <f>SUMIFS(BKE!$F:$F,BKE!$C:$C,'nguyen vat lieu kho'!$A:$A,BKE!$B:$B,'nguyen vat lieu kho'!Y$3)</f>
        <v>0</v>
      </c>
      <c r="Z347" s="186">
        <f>SUMIFS(BKE!$F:$F,BKE!$C:$C,'nguyen vat lieu kho'!$A:$A,BKE!$B:$B,'nguyen vat lieu kho'!Z$3)</f>
        <v>0</v>
      </c>
      <c r="AA347" s="186">
        <f>SUMIFS(BKE!$F:$F,BKE!$C:$C,'nguyen vat lieu kho'!$A:$A,BKE!$B:$B,'nguyen vat lieu kho'!AA$3)</f>
        <v>20</v>
      </c>
      <c r="AB347" s="186">
        <f>SUMIFS(BKE!$F:$F,BKE!$C:$C,'nguyen vat lieu kho'!$A:$A,BKE!$B:$B,'nguyen vat lieu kho'!AB$3)</f>
        <v>0</v>
      </c>
      <c r="AC347" s="186">
        <f>SUMIFS(BKE!$F:$F,BKE!$C:$C,'nguyen vat lieu kho'!$A:$A,BKE!$B:$B,'nguyen vat lieu kho'!AC$3)</f>
        <v>0</v>
      </c>
      <c r="AD347" s="186">
        <f>SUMIFS(BKE!$F:$F,BKE!$C:$C,'nguyen vat lieu kho'!$A:$A,BKE!$B:$B,'nguyen vat lieu kho'!AD$3)</f>
        <v>0</v>
      </c>
      <c r="AE347" s="186">
        <f>SUMIFS(BKE!$F:$F,BKE!$C:$C,'nguyen vat lieu kho'!$A:$A,BKE!$B:$B,'nguyen vat lieu kho'!AE$3)</f>
        <v>0</v>
      </c>
      <c r="AF347" s="186">
        <f>SUMIFS(BKE!$F:$F,BKE!$C:$C,'nguyen vat lieu kho'!$A:$A,BKE!$B:$B,'nguyen vat lieu kho'!AF$3)</f>
        <v>0</v>
      </c>
      <c r="AG347" s="186">
        <f>SUMIFS(BKE!$F:$F,BKE!$C:$C,'nguyen vat lieu kho'!$A:$A,BKE!$B:$B,'nguyen vat lieu kho'!AG$3)</f>
        <v>0</v>
      </c>
      <c r="AH347" s="186">
        <f>SUMIFS(BKE!$F:$F,BKE!$C:$C,'nguyen vat lieu kho'!$A:$A,BKE!$B:$B,'nguyen vat lieu kho'!AH$3)</f>
        <v>0</v>
      </c>
      <c r="AI347" s="186">
        <f>SUMIFS(BKE!$F:$F,BKE!$C:$C,'nguyen vat lieu kho'!$A:$A,BKE!$B:$B,'nguyen vat lieu kho'!AI$3)</f>
        <v>0</v>
      </c>
      <c r="AJ347" s="186">
        <f>SUMIFS(BKE!$F:$F,BKE!$C:$C,'nguyen vat lieu kho'!$A:$A,BKE!$B:$B,'nguyen vat lieu kho'!AJ$3)</f>
        <v>0</v>
      </c>
      <c r="AK347" s="186">
        <f>SUMIFS(BKE!$F:$F,BKE!$C:$C,'nguyen vat lieu kho'!$A:$A,BKE!$B:$B,'nguyen vat lieu kho'!AK$3)</f>
        <v>0</v>
      </c>
      <c r="AL347" s="186">
        <f>SUMIFS(BKE!$F:$F,BKE!$C:$C,'nguyen vat lieu kho'!$A:$A,BKE!$B:$B,'nguyen vat lieu kho'!AL$3)</f>
        <v>0</v>
      </c>
      <c r="AM347" s="186">
        <f>SUMIFS(BKE!$F:$F,BKE!$C:$C,'nguyen vat lieu kho'!$A:$A,BKE!$B:$B,'nguyen vat lieu kho'!AM$3)</f>
        <v>0</v>
      </c>
      <c r="AN347" s="186">
        <f>SUMIFS(BKE!$F:$F,BKE!$C:$C,'nguyen vat lieu kho'!$A:$A,BKE!$B:$B,'nguyen vat lieu kho'!AN$3)</f>
        <v>0</v>
      </c>
      <c r="AO347" s="186">
        <f>SUMIFS(BKE!$F:$F,BKE!$C:$C,'nguyen vat lieu kho'!$A:$A,BKE!$B:$B,'nguyen vat lieu kho'!AO$3)</f>
        <v>0</v>
      </c>
      <c r="AP347" s="186">
        <f>SUMIFS(BKE!$F:$F,BKE!$C:$C,'nguyen vat lieu kho'!$A:$A,BKE!$B:$B,'nguyen vat lieu kho'!AP$3)</f>
        <v>0</v>
      </c>
      <c r="AQ347" s="186">
        <f>SUMIFS(BKE!$F:$F,BKE!$C:$C,'nguyen vat lieu kho'!$A:$A,BKE!$B:$B,'nguyen vat lieu kho'!AQ$3)</f>
        <v>0</v>
      </c>
    </row>
    <row r="348" spans="1:43" s="120" customFormat="1" ht="25.5" customHeight="1">
      <c r="A348" s="6" t="s">
        <v>462</v>
      </c>
      <c r="B348" s="136" t="s">
        <v>478</v>
      </c>
      <c r="C348" s="142" t="s">
        <v>8</v>
      </c>
      <c r="D348" s="125">
        <v>2344.7800000000002</v>
      </c>
      <c r="E348" s="130">
        <v>20</v>
      </c>
      <c r="F348" s="126">
        <f t="shared" si="62"/>
        <v>46895.600000000006</v>
      </c>
      <c r="G348" s="127">
        <f t="shared" si="65"/>
        <v>0</v>
      </c>
      <c r="H348" s="128">
        <f t="shared" si="59"/>
        <v>0</v>
      </c>
      <c r="I348" s="129">
        <f t="shared" si="66"/>
        <v>0</v>
      </c>
      <c r="J348" s="129">
        <f t="shared" si="66"/>
        <v>0</v>
      </c>
      <c r="K348" s="130">
        <v>20</v>
      </c>
      <c r="L348" s="124">
        <f t="shared" si="67"/>
        <v>46895.600000000006</v>
      </c>
      <c r="M348" s="186">
        <f>SUMIFS(BKE!$F:$F,BKE!$C:$C,'nguyen vat lieu kho'!$A:$A,BKE!$B:$B,'nguyen vat lieu kho'!M$3)</f>
        <v>0</v>
      </c>
      <c r="N348" s="186">
        <f>SUMIFS(BKE!$F:$F,BKE!$C:$C,'nguyen vat lieu kho'!$A:$A,BKE!$B:$B,'nguyen vat lieu kho'!N$3)</f>
        <v>0</v>
      </c>
      <c r="O348" s="186">
        <f>SUMIFS(BKE!$F:$F,BKE!$C:$C,'nguyen vat lieu kho'!$A:$A,BKE!$B:$B,'nguyen vat lieu kho'!O$3)</f>
        <v>0</v>
      </c>
      <c r="P348" s="186">
        <f>SUMIFS(BKE!$F:$F,BKE!$C:$C,'nguyen vat lieu kho'!$A:$A,BKE!$B:$B,'nguyen vat lieu kho'!P$3)</f>
        <v>0</v>
      </c>
      <c r="Q348" s="186">
        <f>SUMIFS(BKE!$F:$F,BKE!$C:$C,'nguyen vat lieu kho'!$A:$A,BKE!$B:$B,'nguyen vat lieu kho'!Q$3)</f>
        <v>0</v>
      </c>
      <c r="R348" s="186">
        <f>SUMIFS(BKE!$F:$F,BKE!$C:$C,'nguyen vat lieu kho'!$A:$A,BKE!$B:$B,'nguyen vat lieu kho'!R$3)</f>
        <v>0</v>
      </c>
      <c r="S348" s="186">
        <f>SUMIFS(BKE!$F:$F,BKE!$C:$C,'nguyen vat lieu kho'!$A:$A,BKE!$B:$B,'nguyen vat lieu kho'!S$3)</f>
        <v>0</v>
      </c>
      <c r="T348" s="186">
        <f>SUMIFS(BKE!$F:$F,BKE!$C:$C,'nguyen vat lieu kho'!$A:$A,BKE!$B:$B,'nguyen vat lieu kho'!T$3)</f>
        <v>0</v>
      </c>
      <c r="U348" s="186">
        <f>SUMIFS(BKE!$F:$F,BKE!$C:$C,'nguyen vat lieu kho'!$A:$A,BKE!$B:$B,'nguyen vat lieu kho'!U$3)</f>
        <v>0</v>
      </c>
      <c r="V348" s="186">
        <f>SUMIFS(BKE!$F:$F,BKE!$C:$C,'nguyen vat lieu kho'!$A:$A,BKE!$B:$B,'nguyen vat lieu kho'!V$3)</f>
        <v>0</v>
      </c>
      <c r="W348" s="186">
        <f>SUMIFS(BKE!$F:$F,BKE!$C:$C,'nguyen vat lieu kho'!$A:$A,BKE!$B:$B,'nguyen vat lieu kho'!W$3)</f>
        <v>0</v>
      </c>
      <c r="X348" s="186">
        <f>SUMIFS(BKE!$F:$F,BKE!$C:$C,'nguyen vat lieu kho'!$A:$A,BKE!$B:$B,'nguyen vat lieu kho'!X$3)</f>
        <v>0</v>
      </c>
      <c r="Y348" s="186">
        <f>SUMIFS(BKE!$F:$F,BKE!$C:$C,'nguyen vat lieu kho'!$A:$A,BKE!$B:$B,'nguyen vat lieu kho'!Y$3)</f>
        <v>0</v>
      </c>
      <c r="Z348" s="186">
        <f>SUMIFS(BKE!$F:$F,BKE!$C:$C,'nguyen vat lieu kho'!$A:$A,BKE!$B:$B,'nguyen vat lieu kho'!Z$3)</f>
        <v>0</v>
      </c>
      <c r="AA348" s="186">
        <f>SUMIFS(BKE!$F:$F,BKE!$C:$C,'nguyen vat lieu kho'!$A:$A,BKE!$B:$B,'nguyen vat lieu kho'!AA$3)</f>
        <v>0</v>
      </c>
      <c r="AB348" s="186">
        <f>SUMIFS(BKE!$F:$F,BKE!$C:$C,'nguyen vat lieu kho'!$A:$A,BKE!$B:$B,'nguyen vat lieu kho'!AB$3)</f>
        <v>0</v>
      </c>
      <c r="AC348" s="186">
        <f>SUMIFS(BKE!$F:$F,BKE!$C:$C,'nguyen vat lieu kho'!$A:$A,BKE!$B:$B,'nguyen vat lieu kho'!AC$3)</f>
        <v>0</v>
      </c>
      <c r="AD348" s="186">
        <f>SUMIFS(BKE!$F:$F,BKE!$C:$C,'nguyen vat lieu kho'!$A:$A,BKE!$B:$B,'nguyen vat lieu kho'!AD$3)</f>
        <v>0</v>
      </c>
      <c r="AE348" s="186">
        <f>SUMIFS(BKE!$F:$F,BKE!$C:$C,'nguyen vat lieu kho'!$A:$A,BKE!$B:$B,'nguyen vat lieu kho'!AE$3)</f>
        <v>0</v>
      </c>
      <c r="AF348" s="186">
        <f>SUMIFS(BKE!$F:$F,BKE!$C:$C,'nguyen vat lieu kho'!$A:$A,BKE!$B:$B,'nguyen vat lieu kho'!AF$3)</f>
        <v>0</v>
      </c>
      <c r="AG348" s="186">
        <f>SUMIFS(BKE!$F:$F,BKE!$C:$C,'nguyen vat lieu kho'!$A:$A,BKE!$B:$B,'nguyen vat lieu kho'!AG$3)</f>
        <v>0</v>
      </c>
      <c r="AH348" s="186">
        <f>SUMIFS(BKE!$F:$F,BKE!$C:$C,'nguyen vat lieu kho'!$A:$A,BKE!$B:$B,'nguyen vat lieu kho'!AH$3)</f>
        <v>0</v>
      </c>
      <c r="AI348" s="186">
        <f>SUMIFS(BKE!$F:$F,BKE!$C:$C,'nguyen vat lieu kho'!$A:$A,BKE!$B:$B,'nguyen vat lieu kho'!AI$3)</f>
        <v>0</v>
      </c>
      <c r="AJ348" s="186">
        <f>SUMIFS(BKE!$F:$F,BKE!$C:$C,'nguyen vat lieu kho'!$A:$A,BKE!$B:$B,'nguyen vat lieu kho'!AJ$3)</f>
        <v>0</v>
      </c>
      <c r="AK348" s="186">
        <f>SUMIFS(BKE!$F:$F,BKE!$C:$C,'nguyen vat lieu kho'!$A:$A,BKE!$B:$B,'nguyen vat lieu kho'!AK$3)</f>
        <v>0</v>
      </c>
      <c r="AL348" s="186">
        <f>SUMIFS(BKE!$F:$F,BKE!$C:$C,'nguyen vat lieu kho'!$A:$A,BKE!$B:$B,'nguyen vat lieu kho'!AL$3)</f>
        <v>0</v>
      </c>
      <c r="AM348" s="186">
        <f>SUMIFS(BKE!$F:$F,BKE!$C:$C,'nguyen vat lieu kho'!$A:$A,BKE!$B:$B,'nguyen vat lieu kho'!AM$3)</f>
        <v>0</v>
      </c>
      <c r="AN348" s="186">
        <f>SUMIFS(BKE!$F:$F,BKE!$C:$C,'nguyen vat lieu kho'!$A:$A,BKE!$B:$B,'nguyen vat lieu kho'!AN$3)</f>
        <v>0</v>
      </c>
      <c r="AO348" s="186">
        <f>SUMIFS(BKE!$F:$F,BKE!$C:$C,'nguyen vat lieu kho'!$A:$A,BKE!$B:$B,'nguyen vat lieu kho'!AO$3)</f>
        <v>0</v>
      </c>
      <c r="AP348" s="186">
        <f>SUMIFS(BKE!$F:$F,BKE!$C:$C,'nguyen vat lieu kho'!$A:$A,BKE!$B:$B,'nguyen vat lieu kho'!AP$3)</f>
        <v>0</v>
      </c>
      <c r="AQ348" s="186">
        <f>SUMIFS(BKE!$F:$F,BKE!$C:$C,'nguyen vat lieu kho'!$A:$A,BKE!$B:$B,'nguyen vat lieu kho'!AQ$3)</f>
        <v>0</v>
      </c>
    </row>
    <row r="349" spans="1:43" s="120" customFormat="1" ht="25.5" customHeight="1">
      <c r="A349" s="6" t="s">
        <v>460</v>
      </c>
      <c r="B349" s="136" t="s">
        <v>461</v>
      </c>
      <c r="C349" s="142" t="s">
        <v>430</v>
      </c>
      <c r="D349" s="125">
        <v>70000</v>
      </c>
      <c r="E349" s="130">
        <v>0.5</v>
      </c>
      <c r="F349" s="126">
        <f t="shared" si="62"/>
        <v>35000</v>
      </c>
      <c r="G349" s="127">
        <f t="shared" si="65"/>
        <v>0</v>
      </c>
      <c r="H349" s="128">
        <f t="shared" si="59"/>
        <v>0</v>
      </c>
      <c r="I349" s="129">
        <f t="shared" si="66"/>
        <v>0</v>
      </c>
      <c r="J349" s="129">
        <f t="shared" si="66"/>
        <v>0</v>
      </c>
      <c r="K349" s="130">
        <v>0.5</v>
      </c>
      <c r="L349" s="124">
        <f t="shared" si="67"/>
        <v>35000</v>
      </c>
      <c r="M349" s="186">
        <f>SUMIFS(BKE!$F:$F,BKE!$C:$C,'nguyen vat lieu kho'!$A:$A,BKE!$B:$B,'nguyen vat lieu kho'!M$3)</f>
        <v>0</v>
      </c>
      <c r="N349" s="186">
        <f>SUMIFS(BKE!$F:$F,BKE!$C:$C,'nguyen vat lieu kho'!$A:$A,BKE!$B:$B,'nguyen vat lieu kho'!N$3)</f>
        <v>0</v>
      </c>
      <c r="O349" s="186">
        <f>SUMIFS(BKE!$F:$F,BKE!$C:$C,'nguyen vat lieu kho'!$A:$A,BKE!$B:$B,'nguyen vat lieu kho'!O$3)</f>
        <v>0</v>
      </c>
      <c r="P349" s="186">
        <f>SUMIFS(BKE!$F:$F,BKE!$C:$C,'nguyen vat lieu kho'!$A:$A,BKE!$B:$B,'nguyen vat lieu kho'!P$3)</f>
        <v>0</v>
      </c>
      <c r="Q349" s="186">
        <f>SUMIFS(BKE!$F:$F,BKE!$C:$C,'nguyen vat lieu kho'!$A:$A,BKE!$B:$B,'nguyen vat lieu kho'!Q$3)</f>
        <v>0</v>
      </c>
      <c r="R349" s="186">
        <f>SUMIFS(BKE!$F:$F,BKE!$C:$C,'nguyen vat lieu kho'!$A:$A,BKE!$B:$B,'nguyen vat lieu kho'!R$3)</f>
        <v>0</v>
      </c>
      <c r="S349" s="186">
        <f>SUMIFS(BKE!$F:$F,BKE!$C:$C,'nguyen vat lieu kho'!$A:$A,BKE!$B:$B,'nguyen vat lieu kho'!S$3)</f>
        <v>0</v>
      </c>
      <c r="T349" s="186">
        <f>SUMIFS(BKE!$F:$F,BKE!$C:$C,'nguyen vat lieu kho'!$A:$A,BKE!$B:$B,'nguyen vat lieu kho'!T$3)</f>
        <v>0</v>
      </c>
      <c r="U349" s="186">
        <f>SUMIFS(BKE!$F:$F,BKE!$C:$C,'nguyen vat lieu kho'!$A:$A,BKE!$B:$B,'nguyen vat lieu kho'!U$3)</f>
        <v>0</v>
      </c>
      <c r="V349" s="186">
        <f>SUMIFS(BKE!$F:$F,BKE!$C:$C,'nguyen vat lieu kho'!$A:$A,BKE!$B:$B,'nguyen vat lieu kho'!V$3)</f>
        <v>0</v>
      </c>
      <c r="W349" s="186">
        <f>SUMIFS(BKE!$F:$F,BKE!$C:$C,'nguyen vat lieu kho'!$A:$A,BKE!$B:$B,'nguyen vat lieu kho'!W$3)</f>
        <v>0</v>
      </c>
      <c r="X349" s="186">
        <f>SUMIFS(BKE!$F:$F,BKE!$C:$C,'nguyen vat lieu kho'!$A:$A,BKE!$B:$B,'nguyen vat lieu kho'!X$3)</f>
        <v>0</v>
      </c>
      <c r="Y349" s="186">
        <f>SUMIFS(BKE!$F:$F,BKE!$C:$C,'nguyen vat lieu kho'!$A:$A,BKE!$B:$B,'nguyen vat lieu kho'!Y$3)</f>
        <v>0</v>
      </c>
      <c r="Z349" s="186">
        <f>SUMIFS(BKE!$F:$F,BKE!$C:$C,'nguyen vat lieu kho'!$A:$A,BKE!$B:$B,'nguyen vat lieu kho'!Z$3)</f>
        <v>0</v>
      </c>
      <c r="AA349" s="186">
        <f>SUMIFS(BKE!$F:$F,BKE!$C:$C,'nguyen vat lieu kho'!$A:$A,BKE!$B:$B,'nguyen vat lieu kho'!AA$3)</f>
        <v>0</v>
      </c>
      <c r="AB349" s="186">
        <f>SUMIFS(BKE!$F:$F,BKE!$C:$C,'nguyen vat lieu kho'!$A:$A,BKE!$B:$B,'nguyen vat lieu kho'!AB$3)</f>
        <v>0</v>
      </c>
      <c r="AC349" s="186">
        <f>SUMIFS(BKE!$F:$F,BKE!$C:$C,'nguyen vat lieu kho'!$A:$A,BKE!$B:$B,'nguyen vat lieu kho'!AC$3)</f>
        <v>0</v>
      </c>
      <c r="AD349" s="186">
        <f>SUMIFS(BKE!$F:$F,BKE!$C:$C,'nguyen vat lieu kho'!$A:$A,BKE!$B:$B,'nguyen vat lieu kho'!AD$3)</f>
        <v>0</v>
      </c>
      <c r="AE349" s="186">
        <f>SUMIFS(BKE!$F:$F,BKE!$C:$C,'nguyen vat lieu kho'!$A:$A,BKE!$B:$B,'nguyen vat lieu kho'!AE$3)</f>
        <v>0</v>
      </c>
      <c r="AF349" s="186">
        <f>SUMIFS(BKE!$F:$F,BKE!$C:$C,'nguyen vat lieu kho'!$A:$A,BKE!$B:$B,'nguyen vat lieu kho'!AF$3)</f>
        <v>0</v>
      </c>
      <c r="AG349" s="186">
        <f>SUMIFS(BKE!$F:$F,BKE!$C:$C,'nguyen vat lieu kho'!$A:$A,BKE!$B:$B,'nguyen vat lieu kho'!AG$3)</f>
        <v>0</v>
      </c>
      <c r="AH349" s="186">
        <f>SUMIFS(BKE!$F:$F,BKE!$C:$C,'nguyen vat lieu kho'!$A:$A,BKE!$B:$B,'nguyen vat lieu kho'!AH$3)</f>
        <v>0</v>
      </c>
      <c r="AI349" s="186">
        <f>SUMIFS(BKE!$F:$F,BKE!$C:$C,'nguyen vat lieu kho'!$A:$A,BKE!$B:$B,'nguyen vat lieu kho'!AI$3)</f>
        <v>0</v>
      </c>
      <c r="AJ349" s="186">
        <f>SUMIFS(BKE!$F:$F,BKE!$C:$C,'nguyen vat lieu kho'!$A:$A,BKE!$B:$B,'nguyen vat lieu kho'!AJ$3)</f>
        <v>0</v>
      </c>
      <c r="AK349" s="186">
        <f>SUMIFS(BKE!$F:$F,BKE!$C:$C,'nguyen vat lieu kho'!$A:$A,BKE!$B:$B,'nguyen vat lieu kho'!AK$3)</f>
        <v>0</v>
      </c>
      <c r="AL349" s="186">
        <f>SUMIFS(BKE!$F:$F,BKE!$C:$C,'nguyen vat lieu kho'!$A:$A,BKE!$B:$B,'nguyen vat lieu kho'!AL$3)</f>
        <v>0</v>
      </c>
      <c r="AM349" s="186">
        <f>SUMIFS(BKE!$F:$F,BKE!$C:$C,'nguyen vat lieu kho'!$A:$A,BKE!$B:$B,'nguyen vat lieu kho'!AM$3)</f>
        <v>0</v>
      </c>
      <c r="AN349" s="186">
        <f>SUMIFS(BKE!$F:$F,BKE!$C:$C,'nguyen vat lieu kho'!$A:$A,BKE!$B:$B,'nguyen vat lieu kho'!AN$3)</f>
        <v>0</v>
      </c>
      <c r="AO349" s="186">
        <f>SUMIFS(BKE!$F:$F,BKE!$C:$C,'nguyen vat lieu kho'!$A:$A,BKE!$B:$B,'nguyen vat lieu kho'!AO$3)</f>
        <v>0</v>
      </c>
      <c r="AP349" s="186">
        <f>SUMIFS(BKE!$F:$F,BKE!$C:$C,'nguyen vat lieu kho'!$A:$A,BKE!$B:$B,'nguyen vat lieu kho'!AP$3)</f>
        <v>0</v>
      </c>
      <c r="AQ349" s="186">
        <f>SUMIFS(BKE!$F:$F,BKE!$C:$C,'nguyen vat lieu kho'!$A:$A,BKE!$B:$B,'nguyen vat lieu kho'!AQ$3)</f>
        <v>0</v>
      </c>
    </row>
    <row r="350" spans="1:43" s="120" customFormat="1" ht="25.5" customHeight="1">
      <c r="A350" s="6" t="s">
        <v>479</v>
      </c>
      <c r="B350" s="131" t="s">
        <v>191</v>
      </c>
      <c r="C350" s="138" t="s">
        <v>480</v>
      </c>
      <c r="D350" s="125">
        <v>55004.5</v>
      </c>
      <c r="E350" s="130">
        <v>2</v>
      </c>
      <c r="F350" s="126">
        <f t="shared" si="62"/>
        <v>110009</v>
      </c>
      <c r="G350" s="127">
        <f t="shared" si="65"/>
        <v>0</v>
      </c>
      <c r="H350" s="128">
        <f t="shared" si="59"/>
        <v>0</v>
      </c>
      <c r="I350" s="253">
        <f t="shared" si="66"/>
        <v>0</v>
      </c>
      <c r="J350" s="129">
        <f t="shared" si="66"/>
        <v>0</v>
      </c>
      <c r="K350" s="130">
        <v>2</v>
      </c>
      <c r="L350" s="124">
        <f t="shared" si="67"/>
        <v>110009</v>
      </c>
      <c r="M350" s="186">
        <f>SUMIFS(BKE!$F:$F,BKE!$C:$C,'nguyen vat lieu kho'!$A:$A,BKE!$B:$B,'nguyen vat lieu kho'!M$3)</f>
        <v>0</v>
      </c>
      <c r="N350" s="186">
        <f>SUMIFS(BKE!$F:$F,BKE!$C:$C,'nguyen vat lieu kho'!$A:$A,BKE!$B:$B,'nguyen vat lieu kho'!N$3)</f>
        <v>0</v>
      </c>
      <c r="O350" s="186">
        <f>SUMIFS(BKE!$F:$F,BKE!$C:$C,'nguyen vat lieu kho'!$A:$A,BKE!$B:$B,'nguyen vat lieu kho'!O$3)</f>
        <v>0</v>
      </c>
      <c r="P350" s="186">
        <f>SUMIFS(BKE!$F:$F,BKE!$C:$C,'nguyen vat lieu kho'!$A:$A,BKE!$B:$B,'nguyen vat lieu kho'!P$3)</f>
        <v>0</v>
      </c>
      <c r="Q350" s="186">
        <f>SUMIFS(BKE!$F:$F,BKE!$C:$C,'nguyen vat lieu kho'!$A:$A,BKE!$B:$B,'nguyen vat lieu kho'!Q$3)</f>
        <v>0</v>
      </c>
      <c r="R350" s="186">
        <f>SUMIFS(BKE!$F:$F,BKE!$C:$C,'nguyen vat lieu kho'!$A:$A,BKE!$B:$B,'nguyen vat lieu kho'!R$3)</f>
        <v>0</v>
      </c>
      <c r="S350" s="186">
        <f>SUMIFS(BKE!$F:$F,BKE!$C:$C,'nguyen vat lieu kho'!$A:$A,BKE!$B:$B,'nguyen vat lieu kho'!S$3)</f>
        <v>0</v>
      </c>
      <c r="T350" s="186">
        <f>SUMIFS(BKE!$F:$F,BKE!$C:$C,'nguyen vat lieu kho'!$A:$A,BKE!$B:$B,'nguyen vat lieu kho'!T$3)</f>
        <v>0</v>
      </c>
      <c r="U350" s="186">
        <f>SUMIFS(BKE!$F:$F,BKE!$C:$C,'nguyen vat lieu kho'!$A:$A,BKE!$B:$B,'nguyen vat lieu kho'!U$3)</f>
        <v>0</v>
      </c>
      <c r="V350" s="186">
        <f>SUMIFS(BKE!$F:$F,BKE!$C:$C,'nguyen vat lieu kho'!$A:$A,BKE!$B:$B,'nguyen vat lieu kho'!V$3)</f>
        <v>0</v>
      </c>
      <c r="W350" s="186">
        <f>SUMIFS(BKE!$F:$F,BKE!$C:$C,'nguyen vat lieu kho'!$A:$A,BKE!$B:$B,'nguyen vat lieu kho'!W$3)</f>
        <v>0</v>
      </c>
      <c r="X350" s="186">
        <f>SUMIFS(BKE!$F:$F,BKE!$C:$C,'nguyen vat lieu kho'!$A:$A,BKE!$B:$B,'nguyen vat lieu kho'!X$3)</f>
        <v>0</v>
      </c>
      <c r="Y350" s="186">
        <f>SUMIFS(BKE!$F:$F,BKE!$C:$C,'nguyen vat lieu kho'!$A:$A,BKE!$B:$B,'nguyen vat lieu kho'!Y$3)</f>
        <v>0</v>
      </c>
      <c r="Z350" s="186">
        <f>SUMIFS(BKE!$F:$F,BKE!$C:$C,'nguyen vat lieu kho'!$A:$A,BKE!$B:$B,'nguyen vat lieu kho'!Z$3)</f>
        <v>0</v>
      </c>
      <c r="AA350" s="186">
        <f>SUMIFS(BKE!$F:$F,BKE!$C:$C,'nguyen vat lieu kho'!$A:$A,BKE!$B:$B,'nguyen vat lieu kho'!AA$3)</f>
        <v>0</v>
      </c>
      <c r="AB350" s="186">
        <f>SUMIFS(BKE!$F:$F,BKE!$C:$C,'nguyen vat lieu kho'!$A:$A,BKE!$B:$B,'nguyen vat lieu kho'!AB$3)</f>
        <v>0</v>
      </c>
      <c r="AC350" s="186">
        <f>SUMIFS(BKE!$F:$F,BKE!$C:$C,'nguyen vat lieu kho'!$A:$A,BKE!$B:$B,'nguyen vat lieu kho'!AC$3)</f>
        <v>0</v>
      </c>
      <c r="AD350" s="186">
        <f>SUMIFS(BKE!$F:$F,BKE!$C:$C,'nguyen vat lieu kho'!$A:$A,BKE!$B:$B,'nguyen vat lieu kho'!AD$3)</f>
        <v>0</v>
      </c>
      <c r="AE350" s="186">
        <f>SUMIFS(BKE!$F:$F,BKE!$C:$C,'nguyen vat lieu kho'!$A:$A,BKE!$B:$B,'nguyen vat lieu kho'!AE$3)</f>
        <v>0</v>
      </c>
      <c r="AF350" s="186">
        <f>SUMIFS(BKE!$F:$F,BKE!$C:$C,'nguyen vat lieu kho'!$A:$A,BKE!$B:$B,'nguyen vat lieu kho'!AF$3)</f>
        <v>0</v>
      </c>
      <c r="AG350" s="186">
        <f>SUMIFS(BKE!$F:$F,BKE!$C:$C,'nguyen vat lieu kho'!$A:$A,BKE!$B:$B,'nguyen vat lieu kho'!AG$3)</f>
        <v>0</v>
      </c>
      <c r="AH350" s="186">
        <f>SUMIFS(BKE!$F:$F,BKE!$C:$C,'nguyen vat lieu kho'!$A:$A,BKE!$B:$B,'nguyen vat lieu kho'!AH$3)</f>
        <v>0</v>
      </c>
      <c r="AI350" s="186">
        <f>SUMIFS(BKE!$F:$F,BKE!$C:$C,'nguyen vat lieu kho'!$A:$A,BKE!$B:$B,'nguyen vat lieu kho'!AI$3)</f>
        <v>0</v>
      </c>
      <c r="AJ350" s="186">
        <f>SUMIFS(BKE!$F:$F,BKE!$C:$C,'nguyen vat lieu kho'!$A:$A,BKE!$B:$B,'nguyen vat lieu kho'!AJ$3)</f>
        <v>0</v>
      </c>
      <c r="AK350" s="186">
        <f>SUMIFS(BKE!$F:$F,BKE!$C:$C,'nguyen vat lieu kho'!$A:$A,BKE!$B:$B,'nguyen vat lieu kho'!AK$3)</f>
        <v>0</v>
      </c>
      <c r="AL350" s="186">
        <f>SUMIFS(BKE!$F:$F,BKE!$C:$C,'nguyen vat lieu kho'!$A:$A,BKE!$B:$B,'nguyen vat lieu kho'!AL$3)</f>
        <v>0</v>
      </c>
      <c r="AM350" s="186">
        <f>SUMIFS(BKE!$F:$F,BKE!$C:$C,'nguyen vat lieu kho'!$A:$A,BKE!$B:$B,'nguyen vat lieu kho'!AM$3)</f>
        <v>0</v>
      </c>
      <c r="AN350" s="186">
        <f>SUMIFS(BKE!$F:$F,BKE!$C:$C,'nguyen vat lieu kho'!$A:$A,BKE!$B:$B,'nguyen vat lieu kho'!AN$3)</f>
        <v>0</v>
      </c>
      <c r="AO350" s="186">
        <f>SUMIFS(BKE!$F:$F,BKE!$C:$C,'nguyen vat lieu kho'!$A:$A,BKE!$B:$B,'nguyen vat lieu kho'!AO$3)</f>
        <v>0</v>
      </c>
      <c r="AP350" s="186">
        <f>SUMIFS(BKE!$F:$F,BKE!$C:$C,'nguyen vat lieu kho'!$A:$A,BKE!$B:$B,'nguyen vat lieu kho'!AP$3)</f>
        <v>0</v>
      </c>
      <c r="AQ350" s="186">
        <f>SUMIFS(BKE!$F:$F,BKE!$C:$C,'nguyen vat lieu kho'!$A:$A,BKE!$B:$B,'nguyen vat lieu kho'!AQ$3)</f>
        <v>0</v>
      </c>
    </row>
    <row r="351" spans="1:43" s="120" customFormat="1" ht="25.5" customHeight="1">
      <c r="A351" s="6" t="s">
        <v>463</v>
      </c>
      <c r="B351" s="136" t="s">
        <v>464</v>
      </c>
      <c r="C351" s="142" t="s">
        <v>449</v>
      </c>
      <c r="D351" s="125">
        <v>7000.2199999999993</v>
      </c>
      <c r="E351" s="130">
        <v>7</v>
      </c>
      <c r="F351" s="126">
        <f t="shared" si="62"/>
        <v>49001.539999999994</v>
      </c>
      <c r="G351" s="127">
        <f t="shared" si="65"/>
        <v>0</v>
      </c>
      <c r="H351" s="128">
        <f t="shared" si="59"/>
        <v>0</v>
      </c>
      <c r="I351" s="253">
        <f t="shared" si="66"/>
        <v>-2</v>
      </c>
      <c r="J351" s="129">
        <f t="shared" si="66"/>
        <v>-14000.440000000002</v>
      </c>
      <c r="K351" s="130">
        <v>9</v>
      </c>
      <c r="L351" s="124">
        <f t="shared" si="67"/>
        <v>63001.979999999996</v>
      </c>
      <c r="M351" s="186">
        <f>SUMIFS(BKE!$F:$F,BKE!$C:$C,'nguyen vat lieu kho'!$A:$A,BKE!$B:$B,'nguyen vat lieu kho'!M$3)</f>
        <v>0</v>
      </c>
      <c r="N351" s="186">
        <f>SUMIFS(BKE!$F:$F,BKE!$C:$C,'nguyen vat lieu kho'!$A:$A,BKE!$B:$B,'nguyen vat lieu kho'!N$3)</f>
        <v>0</v>
      </c>
      <c r="O351" s="186">
        <f>SUMIFS(BKE!$F:$F,BKE!$C:$C,'nguyen vat lieu kho'!$A:$A,BKE!$B:$B,'nguyen vat lieu kho'!O$3)</f>
        <v>0</v>
      </c>
      <c r="P351" s="186">
        <f>SUMIFS(BKE!$F:$F,BKE!$C:$C,'nguyen vat lieu kho'!$A:$A,BKE!$B:$B,'nguyen vat lieu kho'!P$3)</f>
        <v>0</v>
      </c>
      <c r="Q351" s="186">
        <f>SUMIFS(BKE!$F:$F,BKE!$C:$C,'nguyen vat lieu kho'!$A:$A,BKE!$B:$B,'nguyen vat lieu kho'!Q$3)</f>
        <v>0</v>
      </c>
      <c r="R351" s="186">
        <f>SUMIFS(BKE!$F:$F,BKE!$C:$C,'nguyen vat lieu kho'!$A:$A,BKE!$B:$B,'nguyen vat lieu kho'!R$3)</f>
        <v>0</v>
      </c>
      <c r="S351" s="186">
        <f>SUMIFS(BKE!$F:$F,BKE!$C:$C,'nguyen vat lieu kho'!$A:$A,BKE!$B:$B,'nguyen vat lieu kho'!S$3)</f>
        <v>0</v>
      </c>
      <c r="T351" s="186">
        <f>SUMIFS(BKE!$F:$F,BKE!$C:$C,'nguyen vat lieu kho'!$A:$A,BKE!$B:$B,'nguyen vat lieu kho'!T$3)</f>
        <v>0</v>
      </c>
      <c r="U351" s="186">
        <f>SUMIFS(BKE!$F:$F,BKE!$C:$C,'nguyen vat lieu kho'!$A:$A,BKE!$B:$B,'nguyen vat lieu kho'!U$3)</f>
        <v>0</v>
      </c>
      <c r="V351" s="186">
        <f>SUMIFS(BKE!$F:$F,BKE!$C:$C,'nguyen vat lieu kho'!$A:$A,BKE!$B:$B,'nguyen vat lieu kho'!V$3)</f>
        <v>0</v>
      </c>
      <c r="W351" s="186">
        <f>SUMIFS(BKE!$F:$F,BKE!$C:$C,'nguyen vat lieu kho'!$A:$A,BKE!$B:$B,'nguyen vat lieu kho'!W$3)</f>
        <v>0</v>
      </c>
      <c r="X351" s="186">
        <f>SUMIFS(BKE!$F:$F,BKE!$C:$C,'nguyen vat lieu kho'!$A:$A,BKE!$B:$B,'nguyen vat lieu kho'!X$3)</f>
        <v>0</v>
      </c>
      <c r="Y351" s="186">
        <f>SUMIFS(BKE!$F:$F,BKE!$C:$C,'nguyen vat lieu kho'!$A:$A,BKE!$B:$B,'nguyen vat lieu kho'!Y$3)</f>
        <v>0</v>
      </c>
      <c r="Z351" s="186">
        <f>SUMIFS(BKE!$F:$F,BKE!$C:$C,'nguyen vat lieu kho'!$A:$A,BKE!$B:$B,'nguyen vat lieu kho'!Z$3)</f>
        <v>0</v>
      </c>
      <c r="AA351" s="186">
        <f>SUMIFS(BKE!$F:$F,BKE!$C:$C,'nguyen vat lieu kho'!$A:$A,BKE!$B:$B,'nguyen vat lieu kho'!AA$3)</f>
        <v>0</v>
      </c>
      <c r="AB351" s="186">
        <f>SUMIFS(BKE!$F:$F,BKE!$C:$C,'nguyen vat lieu kho'!$A:$A,BKE!$B:$B,'nguyen vat lieu kho'!AB$3)</f>
        <v>0</v>
      </c>
      <c r="AC351" s="186">
        <f>SUMIFS(BKE!$F:$F,BKE!$C:$C,'nguyen vat lieu kho'!$A:$A,BKE!$B:$B,'nguyen vat lieu kho'!AC$3)</f>
        <v>0</v>
      </c>
      <c r="AD351" s="186">
        <f>SUMIFS(BKE!$F:$F,BKE!$C:$C,'nguyen vat lieu kho'!$A:$A,BKE!$B:$B,'nguyen vat lieu kho'!AD$3)</f>
        <v>0</v>
      </c>
      <c r="AE351" s="186">
        <f>SUMIFS(BKE!$F:$F,BKE!$C:$C,'nguyen vat lieu kho'!$A:$A,BKE!$B:$B,'nguyen vat lieu kho'!AE$3)</f>
        <v>0</v>
      </c>
      <c r="AF351" s="186">
        <f>SUMIFS(BKE!$F:$F,BKE!$C:$C,'nguyen vat lieu kho'!$A:$A,BKE!$B:$B,'nguyen vat lieu kho'!AF$3)</f>
        <v>0</v>
      </c>
      <c r="AG351" s="186">
        <f>SUMIFS(BKE!$F:$F,BKE!$C:$C,'nguyen vat lieu kho'!$A:$A,BKE!$B:$B,'nguyen vat lieu kho'!AG$3)</f>
        <v>0</v>
      </c>
      <c r="AH351" s="186">
        <f>SUMIFS(BKE!$F:$F,BKE!$C:$C,'nguyen vat lieu kho'!$A:$A,BKE!$B:$B,'nguyen vat lieu kho'!AH$3)</f>
        <v>0</v>
      </c>
      <c r="AI351" s="186">
        <f>SUMIFS(BKE!$F:$F,BKE!$C:$C,'nguyen vat lieu kho'!$A:$A,BKE!$B:$B,'nguyen vat lieu kho'!AI$3)</f>
        <v>0</v>
      </c>
      <c r="AJ351" s="186">
        <f>SUMIFS(BKE!$F:$F,BKE!$C:$C,'nguyen vat lieu kho'!$A:$A,BKE!$B:$B,'nguyen vat lieu kho'!AJ$3)</f>
        <v>0</v>
      </c>
      <c r="AK351" s="186">
        <f>SUMIFS(BKE!$F:$F,BKE!$C:$C,'nguyen vat lieu kho'!$A:$A,BKE!$B:$B,'nguyen vat lieu kho'!AK$3)</f>
        <v>0</v>
      </c>
      <c r="AL351" s="186">
        <f>SUMIFS(BKE!$F:$F,BKE!$C:$C,'nguyen vat lieu kho'!$A:$A,BKE!$B:$B,'nguyen vat lieu kho'!AL$3)</f>
        <v>0</v>
      </c>
      <c r="AM351" s="186">
        <f>SUMIFS(BKE!$F:$F,BKE!$C:$C,'nguyen vat lieu kho'!$A:$A,BKE!$B:$B,'nguyen vat lieu kho'!AM$3)</f>
        <v>0</v>
      </c>
      <c r="AN351" s="186">
        <f>SUMIFS(BKE!$F:$F,BKE!$C:$C,'nguyen vat lieu kho'!$A:$A,BKE!$B:$B,'nguyen vat lieu kho'!AN$3)</f>
        <v>0</v>
      </c>
      <c r="AO351" s="186">
        <f>SUMIFS(BKE!$F:$F,BKE!$C:$C,'nguyen vat lieu kho'!$A:$A,BKE!$B:$B,'nguyen vat lieu kho'!AO$3)</f>
        <v>0</v>
      </c>
      <c r="AP351" s="186">
        <f>SUMIFS(BKE!$F:$F,BKE!$C:$C,'nguyen vat lieu kho'!$A:$A,BKE!$B:$B,'nguyen vat lieu kho'!AP$3)</f>
        <v>0</v>
      </c>
      <c r="AQ351" s="186">
        <f>SUMIFS(BKE!$F:$F,BKE!$C:$C,'nguyen vat lieu kho'!$A:$A,BKE!$B:$B,'nguyen vat lieu kho'!AQ$3)</f>
        <v>0</v>
      </c>
    </row>
    <row r="352" spans="1:43" s="120" customFormat="1" ht="25.5" customHeight="1">
      <c r="A352" s="6" t="s">
        <v>470</v>
      </c>
      <c r="B352" s="136" t="s">
        <v>471</v>
      </c>
      <c r="C352" s="137" t="s">
        <v>27</v>
      </c>
      <c r="D352" s="125">
        <v>0</v>
      </c>
      <c r="E352" s="130">
        <v>0</v>
      </c>
      <c r="F352" s="126">
        <f t="shared" si="62"/>
        <v>0</v>
      </c>
      <c r="G352" s="127">
        <f t="shared" si="65"/>
        <v>0</v>
      </c>
      <c r="H352" s="128">
        <f t="shared" si="59"/>
        <v>0</v>
      </c>
      <c r="I352" s="129">
        <f t="shared" si="66"/>
        <v>0</v>
      </c>
      <c r="J352" s="129">
        <f t="shared" si="66"/>
        <v>0</v>
      </c>
      <c r="K352" s="130"/>
      <c r="L352" s="124">
        <f t="shared" si="67"/>
        <v>0</v>
      </c>
      <c r="M352" s="186">
        <f>SUMIFS(BKE!$F:$F,BKE!$C:$C,'nguyen vat lieu kho'!$A:$A,BKE!$B:$B,'nguyen vat lieu kho'!M$3)</f>
        <v>0</v>
      </c>
      <c r="N352" s="186">
        <f>SUMIFS(BKE!$F:$F,BKE!$C:$C,'nguyen vat lieu kho'!$A:$A,BKE!$B:$B,'nguyen vat lieu kho'!N$3)</f>
        <v>0</v>
      </c>
      <c r="O352" s="186">
        <f>SUMIFS(BKE!$F:$F,BKE!$C:$C,'nguyen vat lieu kho'!$A:$A,BKE!$B:$B,'nguyen vat lieu kho'!O$3)</f>
        <v>0</v>
      </c>
      <c r="P352" s="186">
        <f>SUMIFS(BKE!$F:$F,BKE!$C:$C,'nguyen vat lieu kho'!$A:$A,BKE!$B:$B,'nguyen vat lieu kho'!P$3)</f>
        <v>0</v>
      </c>
      <c r="Q352" s="186">
        <f>SUMIFS(BKE!$F:$F,BKE!$C:$C,'nguyen vat lieu kho'!$A:$A,BKE!$B:$B,'nguyen vat lieu kho'!Q$3)</f>
        <v>0</v>
      </c>
      <c r="R352" s="186">
        <f>SUMIFS(BKE!$F:$F,BKE!$C:$C,'nguyen vat lieu kho'!$A:$A,BKE!$B:$B,'nguyen vat lieu kho'!R$3)</f>
        <v>0</v>
      </c>
      <c r="S352" s="186">
        <f>SUMIFS(BKE!$F:$F,BKE!$C:$C,'nguyen vat lieu kho'!$A:$A,BKE!$B:$B,'nguyen vat lieu kho'!S$3)</f>
        <v>0</v>
      </c>
      <c r="T352" s="186">
        <f>SUMIFS(BKE!$F:$F,BKE!$C:$C,'nguyen vat lieu kho'!$A:$A,BKE!$B:$B,'nguyen vat lieu kho'!T$3)</f>
        <v>0</v>
      </c>
      <c r="U352" s="186">
        <f>SUMIFS(BKE!$F:$F,BKE!$C:$C,'nguyen vat lieu kho'!$A:$A,BKE!$B:$B,'nguyen vat lieu kho'!U$3)</f>
        <v>0</v>
      </c>
      <c r="V352" s="186">
        <f>SUMIFS(BKE!$F:$F,BKE!$C:$C,'nguyen vat lieu kho'!$A:$A,BKE!$B:$B,'nguyen vat lieu kho'!V$3)</f>
        <v>0</v>
      </c>
      <c r="W352" s="186">
        <f>SUMIFS(BKE!$F:$F,BKE!$C:$C,'nguyen vat lieu kho'!$A:$A,BKE!$B:$B,'nguyen vat lieu kho'!W$3)</f>
        <v>0</v>
      </c>
      <c r="X352" s="186">
        <f>SUMIFS(BKE!$F:$F,BKE!$C:$C,'nguyen vat lieu kho'!$A:$A,BKE!$B:$B,'nguyen vat lieu kho'!X$3)</f>
        <v>0</v>
      </c>
      <c r="Y352" s="186">
        <f>SUMIFS(BKE!$F:$F,BKE!$C:$C,'nguyen vat lieu kho'!$A:$A,BKE!$B:$B,'nguyen vat lieu kho'!Y$3)</f>
        <v>0</v>
      </c>
      <c r="Z352" s="186">
        <f>SUMIFS(BKE!$F:$F,BKE!$C:$C,'nguyen vat lieu kho'!$A:$A,BKE!$B:$B,'nguyen vat lieu kho'!Z$3)</f>
        <v>0</v>
      </c>
      <c r="AA352" s="186">
        <f>SUMIFS(BKE!$F:$F,BKE!$C:$C,'nguyen vat lieu kho'!$A:$A,BKE!$B:$B,'nguyen vat lieu kho'!AA$3)</f>
        <v>0</v>
      </c>
      <c r="AB352" s="186">
        <f>SUMIFS(BKE!$F:$F,BKE!$C:$C,'nguyen vat lieu kho'!$A:$A,BKE!$B:$B,'nguyen vat lieu kho'!AB$3)</f>
        <v>0</v>
      </c>
      <c r="AC352" s="186">
        <f>SUMIFS(BKE!$F:$F,BKE!$C:$C,'nguyen vat lieu kho'!$A:$A,BKE!$B:$B,'nguyen vat lieu kho'!AC$3)</f>
        <v>0</v>
      </c>
      <c r="AD352" s="186">
        <f>SUMIFS(BKE!$F:$F,BKE!$C:$C,'nguyen vat lieu kho'!$A:$A,BKE!$B:$B,'nguyen vat lieu kho'!AD$3)</f>
        <v>0</v>
      </c>
      <c r="AE352" s="186">
        <f>SUMIFS(BKE!$F:$F,BKE!$C:$C,'nguyen vat lieu kho'!$A:$A,BKE!$B:$B,'nguyen vat lieu kho'!AE$3)</f>
        <v>0</v>
      </c>
      <c r="AF352" s="186">
        <f>SUMIFS(BKE!$F:$F,BKE!$C:$C,'nguyen vat lieu kho'!$A:$A,BKE!$B:$B,'nguyen vat lieu kho'!AF$3)</f>
        <v>0</v>
      </c>
      <c r="AG352" s="186">
        <f>SUMIFS(BKE!$F:$F,BKE!$C:$C,'nguyen vat lieu kho'!$A:$A,BKE!$B:$B,'nguyen vat lieu kho'!AG$3)</f>
        <v>0</v>
      </c>
      <c r="AH352" s="186">
        <f>SUMIFS(BKE!$F:$F,BKE!$C:$C,'nguyen vat lieu kho'!$A:$A,BKE!$B:$B,'nguyen vat lieu kho'!AH$3)</f>
        <v>0</v>
      </c>
      <c r="AI352" s="186">
        <f>SUMIFS(BKE!$F:$F,BKE!$C:$C,'nguyen vat lieu kho'!$A:$A,BKE!$B:$B,'nguyen vat lieu kho'!AI$3)</f>
        <v>0</v>
      </c>
      <c r="AJ352" s="186">
        <f>SUMIFS(BKE!$F:$F,BKE!$C:$C,'nguyen vat lieu kho'!$A:$A,BKE!$B:$B,'nguyen vat lieu kho'!AJ$3)</f>
        <v>0</v>
      </c>
      <c r="AK352" s="186">
        <f>SUMIFS(BKE!$F:$F,BKE!$C:$C,'nguyen vat lieu kho'!$A:$A,BKE!$B:$B,'nguyen vat lieu kho'!AK$3)</f>
        <v>0</v>
      </c>
      <c r="AL352" s="186">
        <f>SUMIFS(BKE!$F:$F,BKE!$C:$C,'nguyen vat lieu kho'!$A:$A,BKE!$B:$B,'nguyen vat lieu kho'!AL$3)</f>
        <v>0</v>
      </c>
      <c r="AM352" s="186">
        <f>SUMIFS(BKE!$F:$F,BKE!$C:$C,'nguyen vat lieu kho'!$A:$A,BKE!$B:$B,'nguyen vat lieu kho'!AM$3)</f>
        <v>0</v>
      </c>
      <c r="AN352" s="186">
        <f>SUMIFS(BKE!$F:$F,BKE!$C:$C,'nguyen vat lieu kho'!$A:$A,BKE!$B:$B,'nguyen vat lieu kho'!AN$3)</f>
        <v>0</v>
      </c>
      <c r="AO352" s="186">
        <f>SUMIFS(BKE!$F:$F,BKE!$C:$C,'nguyen vat lieu kho'!$A:$A,BKE!$B:$B,'nguyen vat lieu kho'!AO$3)</f>
        <v>0</v>
      </c>
      <c r="AP352" s="186">
        <f>SUMIFS(BKE!$F:$F,BKE!$C:$C,'nguyen vat lieu kho'!$A:$A,BKE!$B:$B,'nguyen vat lieu kho'!AP$3)</f>
        <v>0</v>
      </c>
      <c r="AQ352" s="186">
        <f>SUMIFS(BKE!$F:$F,BKE!$C:$C,'nguyen vat lieu kho'!$A:$A,BKE!$B:$B,'nguyen vat lieu kho'!AQ$3)</f>
        <v>0</v>
      </c>
    </row>
    <row r="353" spans="1:43" s="120" customFormat="1" ht="25.5" customHeight="1">
      <c r="A353" s="6" t="s">
        <v>447</v>
      </c>
      <c r="B353" s="136" t="s">
        <v>448</v>
      </c>
      <c r="C353" s="137" t="s">
        <v>449</v>
      </c>
      <c r="D353" s="125">
        <v>27280.170000000002</v>
      </c>
      <c r="E353" s="130">
        <v>7</v>
      </c>
      <c r="F353" s="126">
        <f t="shared" si="62"/>
        <v>190961.19</v>
      </c>
      <c r="G353" s="127">
        <f t="shared" ref="G353:G366" si="68">SUM(M353:AQ353)</f>
        <v>0</v>
      </c>
      <c r="H353" s="128">
        <f t="shared" si="59"/>
        <v>0</v>
      </c>
      <c r="I353" s="129">
        <f t="shared" si="66"/>
        <v>0</v>
      </c>
      <c r="J353" s="129">
        <f t="shared" si="66"/>
        <v>0</v>
      </c>
      <c r="K353" s="130">
        <v>7</v>
      </c>
      <c r="L353" s="124">
        <f t="shared" si="67"/>
        <v>190961.19</v>
      </c>
      <c r="M353" s="186">
        <f>SUMIFS(BKE!$F:$F,BKE!$C:$C,'nguyen vat lieu kho'!$A:$A,BKE!$B:$B,'nguyen vat lieu kho'!M$3)</f>
        <v>0</v>
      </c>
      <c r="N353" s="186">
        <f>SUMIFS(BKE!$F:$F,BKE!$C:$C,'nguyen vat lieu kho'!$A:$A,BKE!$B:$B,'nguyen vat lieu kho'!N$3)</f>
        <v>0</v>
      </c>
      <c r="O353" s="186">
        <f>SUMIFS(BKE!$F:$F,BKE!$C:$C,'nguyen vat lieu kho'!$A:$A,BKE!$B:$B,'nguyen vat lieu kho'!O$3)</f>
        <v>0</v>
      </c>
      <c r="P353" s="186">
        <f>SUMIFS(BKE!$F:$F,BKE!$C:$C,'nguyen vat lieu kho'!$A:$A,BKE!$B:$B,'nguyen vat lieu kho'!P$3)</f>
        <v>0</v>
      </c>
      <c r="Q353" s="186">
        <f>SUMIFS(BKE!$F:$F,BKE!$C:$C,'nguyen vat lieu kho'!$A:$A,BKE!$B:$B,'nguyen vat lieu kho'!Q$3)</f>
        <v>0</v>
      </c>
      <c r="R353" s="186">
        <f>SUMIFS(BKE!$F:$F,BKE!$C:$C,'nguyen vat lieu kho'!$A:$A,BKE!$B:$B,'nguyen vat lieu kho'!R$3)</f>
        <v>0</v>
      </c>
      <c r="S353" s="186">
        <f>SUMIFS(BKE!$F:$F,BKE!$C:$C,'nguyen vat lieu kho'!$A:$A,BKE!$B:$B,'nguyen vat lieu kho'!S$3)</f>
        <v>0</v>
      </c>
      <c r="T353" s="186">
        <f>SUMIFS(BKE!$F:$F,BKE!$C:$C,'nguyen vat lieu kho'!$A:$A,BKE!$B:$B,'nguyen vat lieu kho'!T$3)</f>
        <v>0</v>
      </c>
      <c r="U353" s="186">
        <f>SUMIFS(BKE!$F:$F,BKE!$C:$C,'nguyen vat lieu kho'!$A:$A,BKE!$B:$B,'nguyen vat lieu kho'!U$3)</f>
        <v>0</v>
      </c>
      <c r="V353" s="186">
        <f>SUMIFS(BKE!$F:$F,BKE!$C:$C,'nguyen vat lieu kho'!$A:$A,BKE!$B:$B,'nguyen vat lieu kho'!V$3)</f>
        <v>0</v>
      </c>
      <c r="W353" s="186">
        <f>SUMIFS(BKE!$F:$F,BKE!$C:$C,'nguyen vat lieu kho'!$A:$A,BKE!$B:$B,'nguyen vat lieu kho'!W$3)</f>
        <v>0</v>
      </c>
      <c r="X353" s="186">
        <f>SUMIFS(BKE!$F:$F,BKE!$C:$C,'nguyen vat lieu kho'!$A:$A,BKE!$B:$B,'nguyen vat lieu kho'!X$3)</f>
        <v>0</v>
      </c>
      <c r="Y353" s="186">
        <f>SUMIFS(BKE!$F:$F,BKE!$C:$C,'nguyen vat lieu kho'!$A:$A,BKE!$B:$B,'nguyen vat lieu kho'!Y$3)</f>
        <v>0</v>
      </c>
      <c r="Z353" s="186">
        <f>SUMIFS(BKE!$F:$F,BKE!$C:$C,'nguyen vat lieu kho'!$A:$A,BKE!$B:$B,'nguyen vat lieu kho'!Z$3)</f>
        <v>0</v>
      </c>
      <c r="AA353" s="186">
        <f>SUMIFS(BKE!$F:$F,BKE!$C:$C,'nguyen vat lieu kho'!$A:$A,BKE!$B:$B,'nguyen vat lieu kho'!AA$3)</f>
        <v>0</v>
      </c>
      <c r="AB353" s="186">
        <f>SUMIFS(BKE!$F:$F,BKE!$C:$C,'nguyen vat lieu kho'!$A:$A,BKE!$B:$B,'nguyen vat lieu kho'!AB$3)</f>
        <v>0</v>
      </c>
      <c r="AC353" s="186">
        <f>SUMIFS(BKE!$F:$F,BKE!$C:$C,'nguyen vat lieu kho'!$A:$A,BKE!$B:$B,'nguyen vat lieu kho'!AC$3)</f>
        <v>0</v>
      </c>
      <c r="AD353" s="186">
        <f>SUMIFS(BKE!$F:$F,BKE!$C:$C,'nguyen vat lieu kho'!$A:$A,BKE!$B:$B,'nguyen vat lieu kho'!AD$3)</f>
        <v>0</v>
      </c>
      <c r="AE353" s="186">
        <f>SUMIFS(BKE!$F:$F,BKE!$C:$C,'nguyen vat lieu kho'!$A:$A,BKE!$B:$B,'nguyen vat lieu kho'!AE$3)</f>
        <v>0</v>
      </c>
      <c r="AF353" s="186">
        <f>SUMIFS(BKE!$F:$F,BKE!$C:$C,'nguyen vat lieu kho'!$A:$A,BKE!$B:$B,'nguyen vat lieu kho'!AF$3)</f>
        <v>0</v>
      </c>
      <c r="AG353" s="186">
        <f>SUMIFS(BKE!$F:$F,BKE!$C:$C,'nguyen vat lieu kho'!$A:$A,BKE!$B:$B,'nguyen vat lieu kho'!AG$3)</f>
        <v>0</v>
      </c>
      <c r="AH353" s="186">
        <f>SUMIFS(BKE!$F:$F,BKE!$C:$C,'nguyen vat lieu kho'!$A:$A,BKE!$B:$B,'nguyen vat lieu kho'!AH$3)</f>
        <v>0</v>
      </c>
      <c r="AI353" s="186">
        <f>SUMIFS(BKE!$F:$F,BKE!$C:$C,'nguyen vat lieu kho'!$A:$A,BKE!$B:$B,'nguyen vat lieu kho'!AI$3)</f>
        <v>0</v>
      </c>
      <c r="AJ353" s="186">
        <f>SUMIFS(BKE!$F:$F,BKE!$C:$C,'nguyen vat lieu kho'!$A:$A,BKE!$B:$B,'nguyen vat lieu kho'!AJ$3)</f>
        <v>0</v>
      </c>
      <c r="AK353" s="186">
        <f>SUMIFS(BKE!$F:$F,BKE!$C:$C,'nguyen vat lieu kho'!$A:$A,BKE!$B:$B,'nguyen vat lieu kho'!AK$3)</f>
        <v>0</v>
      </c>
      <c r="AL353" s="186">
        <f>SUMIFS(BKE!$F:$F,BKE!$C:$C,'nguyen vat lieu kho'!$A:$A,BKE!$B:$B,'nguyen vat lieu kho'!AL$3)</f>
        <v>0</v>
      </c>
      <c r="AM353" s="186">
        <f>SUMIFS(BKE!$F:$F,BKE!$C:$C,'nguyen vat lieu kho'!$A:$A,BKE!$B:$B,'nguyen vat lieu kho'!AM$3)</f>
        <v>0</v>
      </c>
      <c r="AN353" s="186">
        <f>SUMIFS(BKE!$F:$F,BKE!$C:$C,'nguyen vat lieu kho'!$A:$A,BKE!$B:$B,'nguyen vat lieu kho'!AN$3)</f>
        <v>0</v>
      </c>
      <c r="AO353" s="186">
        <f>SUMIFS(BKE!$F:$F,BKE!$C:$C,'nguyen vat lieu kho'!$A:$A,BKE!$B:$B,'nguyen vat lieu kho'!AO$3)</f>
        <v>0</v>
      </c>
      <c r="AP353" s="186">
        <f>SUMIFS(BKE!$F:$F,BKE!$C:$C,'nguyen vat lieu kho'!$A:$A,BKE!$B:$B,'nguyen vat lieu kho'!AP$3)</f>
        <v>0</v>
      </c>
      <c r="AQ353" s="186">
        <f>SUMIFS(BKE!$F:$F,BKE!$C:$C,'nguyen vat lieu kho'!$A:$A,BKE!$B:$B,'nguyen vat lieu kho'!AQ$3)</f>
        <v>0</v>
      </c>
    </row>
    <row r="354" spans="1:43" s="120" customFormat="1" ht="25.5" customHeight="1">
      <c r="A354" s="6" t="s">
        <v>474</v>
      </c>
      <c r="B354" s="131" t="s">
        <v>475</v>
      </c>
      <c r="C354" s="138" t="s">
        <v>31</v>
      </c>
      <c r="D354" s="125">
        <f>VLOOKUP(A354,BKE!C567:H958,5,0)</f>
        <v>4000</v>
      </c>
      <c r="E354" s="130">
        <v>29</v>
      </c>
      <c r="F354" s="126">
        <f t="shared" si="62"/>
        <v>116000</v>
      </c>
      <c r="G354" s="127">
        <f t="shared" si="68"/>
        <v>10</v>
      </c>
      <c r="H354" s="128">
        <f t="shared" si="59"/>
        <v>40000</v>
      </c>
      <c r="I354" s="129">
        <f t="shared" si="66"/>
        <v>14</v>
      </c>
      <c r="J354" s="129">
        <f t="shared" si="66"/>
        <v>56000</v>
      </c>
      <c r="K354" s="130">
        <v>25</v>
      </c>
      <c r="L354" s="124">
        <f t="shared" si="67"/>
        <v>100000</v>
      </c>
      <c r="M354" s="186">
        <f>SUMIFS(BKE!$F:$F,BKE!$C:$C,'nguyen vat lieu kho'!$A:$A,BKE!$B:$B,'nguyen vat lieu kho'!M$3)</f>
        <v>0</v>
      </c>
      <c r="N354" s="186">
        <f>SUMIFS(BKE!$F:$F,BKE!$C:$C,'nguyen vat lieu kho'!$A:$A,BKE!$B:$B,'nguyen vat lieu kho'!N$3)</f>
        <v>0</v>
      </c>
      <c r="O354" s="186">
        <f>SUMIFS(BKE!$F:$F,BKE!$C:$C,'nguyen vat lieu kho'!$A:$A,BKE!$B:$B,'nguyen vat lieu kho'!O$3)</f>
        <v>0</v>
      </c>
      <c r="P354" s="186">
        <f>SUMIFS(BKE!$F:$F,BKE!$C:$C,'nguyen vat lieu kho'!$A:$A,BKE!$B:$B,'nguyen vat lieu kho'!P$3)</f>
        <v>0</v>
      </c>
      <c r="Q354" s="186">
        <f>SUMIFS(BKE!$F:$F,BKE!$C:$C,'nguyen vat lieu kho'!$A:$A,BKE!$B:$B,'nguyen vat lieu kho'!Q$3)</f>
        <v>0</v>
      </c>
      <c r="R354" s="186">
        <f>SUMIFS(BKE!$F:$F,BKE!$C:$C,'nguyen vat lieu kho'!$A:$A,BKE!$B:$B,'nguyen vat lieu kho'!R$3)</f>
        <v>0</v>
      </c>
      <c r="S354" s="186">
        <f>SUMIFS(BKE!$F:$F,BKE!$C:$C,'nguyen vat lieu kho'!$A:$A,BKE!$B:$B,'nguyen vat lieu kho'!S$3)</f>
        <v>0</v>
      </c>
      <c r="T354" s="186">
        <f>SUMIFS(BKE!$F:$F,BKE!$C:$C,'nguyen vat lieu kho'!$A:$A,BKE!$B:$B,'nguyen vat lieu kho'!T$3)</f>
        <v>0</v>
      </c>
      <c r="U354" s="186">
        <f>SUMIFS(BKE!$F:$F,BKE!$C:$C,'nguyen vat lieu kho'!$A:$A,BKE!$B:$B,'nguyen vat lieu kho'!U$3)</f>
        <v>0</v>
      </c>
      <c r="V354" s="186">
        <f>SUMIFS(BKE!$F:$F,BKE!$C:$C,'nguyen vat lieu kho'!$A:$A,BKE!$B:$B,'nguyen vat lieu kho'!V$3)</f>
        <v>0</v>
      </c>
      <c r="W354" s="186">
        <f>SUMIFS(BKE!$F:$F,BKE!$C:$C,'nguyen vat lieu kho'!$A:$A,BKE!$B:$B,'nguyen vat lieu kho'!W$3)</f>
        <v>0</v>
      </c>
      <c r="X354" s="186">
        <f>SUMIFS(BKE!$F:$F,BKE!$C:$C,'nguyen vat lieu kho'!$A:$A,BKE!$B:$B,'nguyen vat lieu kho'!X$3)</f>
        <v>0</v>
      </c>
      <c r="Y354" s="186">
        <f>SUMIFS(BKE!$F:$F,BKE!$C:$C,'nguyen vat lieu kho'!$A:$A,BKE!$B:$B,'nguyen vat lieu kho'!Y$3)</f>
        <v>0</v>
      </c>
      <c r="Z354" s="186">
        <f>SUMIFS(BKE!$F:$F,BKE!$C:$C,'nguyen vat lieu kho'!$A:$A,BKE!$B:$B,'nguyen vat lieu kho'!Z$3)</f>
        <v>0</v>
      </c>
      <c r="AA354" s="186">
        <f>SUMIFS(BKE!$F:$F,BKE!$C:$C,'nguyen vat lieu kho'!$A:$A,BKE!$B:$B,'nguyen vat lieu kho'!AA$3)</f>
        <v>10</v>
      </c>
      <c r="AB354" s="186">
        <f>SUMIFS(BKE!$F:$F,BKE!$C:$C,'nguyen vat lieu kho'!$A:$A,BKE!$B:$B,'nguyen vat lieu kho'!AB$3)</f>
        <v>0</v>
      </c>
      <c r="AC354" s="186">
        <f>SUMIFS(BKE!$F:$F,BKE!$C:$C,'nguyen vat lieu kho'!$A:$A,BKE!$B:$B,'nguyen vat lieu kho'!AC$3)</f>
        <v>0</v>
      </c>
      <c r="AD354" s="186">
        <f>SUMIFS(BKE!$F:$F,BKE!$C:$C,'nguyen vat lieu kho'!$A:$A,BKE!$B:$B,'nguyen vat lieu kho'!AD$3)</f>
        <v>0</v>
      </c>
      <c r="AE354" s="186">
        <f>SUMIFS(BKE!$F:$F,BKE!$C:$C,'nguyen vat lieu kho'!$A:$A,BKE!$B:$B,'nguyen vat lieu kho'!AE$3)</f>
        <v>0</v>
      </c>
      <c r="AF354" s="186">
        <f>SUMIFS(BKE!$F:$F,BKE!$C:$C,'nguyen vat lieu kho'!$A:$A,BKE!$B:$B,'nguyen vat lieu kho'!AF$3)</f>
        <v>0</v>
      </c>
      <c r="AG354" s="186">
        <f>SUMIFS(BKE!$F:$F,BKE!$C:$C,'nguyen vat lieu kho'!$A:$A,BKE!$B:$B,'nguyen vat lieu kho'!AG$3)</f>
        <v>0</v>
      </c>
      <c r="AH354" s="186">
        <f>SUMIFS(BKE!$F:$F,BKE!$C:$C,'nguyen vat lieu kho'!$A:$A,BKE!$B:$B,'nguyen vat lieu kho'!AH$3)</f>
        <v>0</v>
      </c>
      <c r="AI354" s="186">
        <f>SUMIFS(BKE!$F:$F,BKE!$C:$C,'nguyen vat lieu kho'!$A:$A,BKE!$B:$B,'nguyen vat lieu kho'!AI$3)</f>
        <v>0</v>
      </c>
      <c r="AJ354" s="186">
        <f>SUMIFS(BKE!$F:$F,BKE!$C:$C,'nguyen vat lieu kho'!$A:$A,BKE!$B:$B,'nguyen vat lieu kho'!AJ$3)</f>
        <v>0</v>
      </c>
      <c r="AK354" s="186">
        <f>SUMIFS(BKE!$F:$F,BKE!$C:$C,'nguyen vat lieu kho'!$A:$A,BKE!$B:$B,'nguyen vat lieu kho'!AK$3)</f>
        <v>0</v>
      </c>
      <c r="AL354" s="186">
        <f>SUMIFS(BKE!$F:$F,BKE!$C:$C,'nguyen vat lieu kho'!$A:$A,BKE!$B:$B,'nguyen vat lieu kho'!AL$3)</f>
        <v>0</v>
      </c>
      <c r="AM354" s="186">
        <f>SUMIFS(BKE!$F:$F,BKE!$C:$C,'nguyen vat lieu kho'!$A:$A,BKE!$B:$B,'nguyen vat lieu kho'!AM$3)</f>
        <v>0</v>
      </c>
      <c r="AN354" s="186">
        <f>SUMIFS(BKE!$F:$F,BKE!$C:$C,'nguyen vat lieu kho'!$A:$A,BKE!$B:$B,'nguyen vat lieu kho'!AN$3)</f>
        <v>0</v>
      </c>
      <c r="AO354" s="186">
        <f>SUMIFS(BKE!$F:$F,BKE!$C:$C,'nguyen vat lieu kho'!$A:$A,BKE!$B:$B,'nguyen vat lieu kho'!AO$3)</f>
        <v>0</v>
      </c>
      <c r="AP354" s="186">
        <f>SUMIFS(BKE!$F:$F,BKE!$C:$C,'nguyen vat lieu kho'!$A:$A,BKE!$B:$B,'nguyen vat lieu kho'!AP$3)</f>
        <v>0</v>
      </c>
      <c r="AQ354" s="186">
        <f>SUMIFS(BKE!$F:$F,BKE!$C:$C,'nguyen vat lieu kho'!$A:$A,BKE!$B:$B,'nguyen vat lieu kho'!AQ$3)</f>
        <v>0</v>
      </c>
    </row>
    <row r="355" spans="1:43" s="120" customFormat="1" ht="25.5" customHeight="1">
      <c r="A355" s="6" t="s">
        <v>457</v>
      </c>
      <c r="B355" s="136" t="s">
        <v>458</v>
      </c>
      <c r="C355" s="137" t="s">
        <v>27</v>
      </c>
      <c r="D355" s="125"/>
      <c r="E355" s="130">
        <v>0</v>
      </c>
      <c r="F355" s="126">
        <f t="shared" si="62"/>
        <v>0</v>
      </c>
      <c r="G355" s="127">
        <f t="shared" si="68"/>
        <v>0</v>
      </c>
      <c r="H355" s="128">
        <f t="shared" si="59"/>
        <v>0</v>
      </c>
      <c r="I355" s="129">
        <f t="shared" si="66"/>
        <v>0</v>
      </c>
      <c r="J355" s="129">
        <f t="shared" si="66"/>
        <v>0</v>
      </c>
      <c r="K355" s="130"/>
      <c r="L355" s="124">
        <f t="shared" si="67"/>
        <v>0</v>
      </c>
      <c r="M355" s="186">
        <f>SUMIFS(BKE!$F:$F,BKE!$C:$C,'nguyen vat lieu kho'!$A:$A,BKE!$B:$B,'nguyen vat lieu kho'!M$3)</f>
        <v>0</v>
      </c>
      <c r="N355" s="186">
        <f>SUMIFS(BKE!$F:$F,BKE!$C:$C,'nguyen vat lieu kho'!$A:$A,BKE!$B:$B,'nguyen vat lieu kho'!N$3)</f>
        <v>0</v>
      </c>
      <c r="O355" s="186">
        <f>SUMIFS(BKE!$F:$F,BKE!$C:$C,'nguyen vat lieu kho'!$A:$A,BKE!$B:$B,'nguyen vat lieu kho'!O$3)</f>
        <v>0</v>
      </c>
      <c r="P355" s="186">
        <f>SUMIFS(BKE!$F:$F,BKE!$C:$C,'nguyen vat lieu kho'!$A:$A,BKE!$B:$B,'nguyen vat lieu kho'!P$3)</f>
        <v>0</v>
      </c>
      <c r="Q355" s="186">
        <f>SUMIFS(BKE!$F:$F,BKE!$C:$C,'nguyen vat lieu kho'!$A:$A,BKE!$B:$B,'nguyen vat lieu kho'!Q$3)</f>
        <v>0</v>
      </c>
      <c r="R355" s="186">
        <f>SUMIFS(BKE!$F:$F,BKE!$C:$C,'nguyen vat lieu kho'!$A:$A,BKE!$B:$B,'nguyen vat lieu kho'!R$3)</f>
        <v>0</v>
      </c>
      <c r="S355" s="186">
        <f>SUMIFS(BKE!$F:$F,BKE!$C:$C,'nguyen vat lieu kho'!$A:$A,BKE!$B:$B,'nguyen vat lieu kho'!S$3)</f>
        <v>0</v>
      </c>
      <c r="T355" s="186">
        <f>SUMIFS(BKE!$F:$F,BKE!$C:$C,'nguyen vat lieu kho'!$A:$A,BKE!$B:$B,'nguyen vat lieu kho'!T$3)</f>
        <v>0</v>
      </c>
      <c r="U355" s="186">
        <f>SUMIFS(BKE!$F:$F,BKE!$C:$C,'nguyen vat lieu kho'!$A:$A,BKE!$B:$B,'nguyen vat lieu kho'!U$3)</f>
        <v>0</v>
      </c>
      <c r="V355" s="186">
        <f>SUMIFS(BKE!$F:$F,BKE!$C:$C,'nguyen vat lieu kho'!$A:$A,BKE!$B:$B,'nguyen vat lieu kho'!V$3)</f>
        <v>0</v>
      </c>
      <c r="W355" s="186">
        <f>SUMIFS(BKE!$F:$F,BKE!$C:$C,'nguyen vat lieu kho'!$A:$A,BKE!$B:$B,'nguyen vat lieu kho'!W$3)</f>
        <v>0</v>
      </c>
      <c r="X355" s="186">
        <f>SUMIFS(BKE!$F:$F,BKE!$C:$C,'nguyen vat lieu kho'!$A:$A,BKE!$B:$B,'nguyen vat lieu kho'!X$3)</f>
        <v>0</v>
      </c>
      <c r="Y355" s="186">
        <f>SUMIFS(BKE!$F:$F,BKE!$C:$C,'nguyen vat lieu kho'!$A:$A,BKE!$B:$B,'nguyen vat lieu kho'!Y$3)</f>
        <v>0</v>
      </c>
      <c r="Z355" s="186">
        <f>SUMIFS(BKE!$F:$F,BKE!$C:$C,'nguyen vat lieu kho'!$A:$A,BKE!$B:$B,'nguyen vat lieu kho'!Z$3)</f>
        <v>0</v>
      </c>
      <c r="AA355" s="186">
        <f>SUMIFS(BKE!$F:$F,BKE!$C:$C,'nguyen vat lieu kho'!$A:$A,BKE!$B:$B,'nguyen vat lieu kho'!AA$3)</f>
        <v>0</v>
      </c>
      <c r="AB355" s="186">
        <f>SUMIFS(BKE!$F:$F,BKE!$C:$C,'nguyen vat lieu kho'!$A:$A,BKE!$B:$B,'nguyen vat lieu kho'!AB$3)</f>
        <v>0</v>
      </c>
      <c r="AC355" s="186">
        <f>SUMIFS(BKE!$F:$F,BKE!$C:$C,'nguyen vat lieu kho'!$A:$A,BKE!$B:$B,'nguyen vat lieu kho'!AC$3)</f>
        <v>0</v>
      </c>
      <c r="AD355" s="186">
        <f>SUMIFS(BKE!$F:$F,BKE!$C:$C,'nguyen vat lieu kho'!$A:$A,BKE!$B:$B,'nguyen vat lieu kho'!AD$3)</f>
        <v>0</v>
      </c>
      <c r="AE355" s="186">
        <f>SUMIFS(BKE!$F:$F,BKE!$C:$C,'nguyen vat lieu kho'!$A:$A,BKE!$B:$B,'nguyen vat lieu kho'!AE$3)</f>
        <v>0</v>
      </c>
      <c r="AF355" s="186">
        <f>SUMIFS(BKE!$F:$F,BKE!$C:$C,'nguyen vat lieu kho'!$A:$A,BKE!$B:$B,'nguyen vat lieu kho'!AF$3)</f>
        <v>0</v>
      </c>
      <c r="AG355" s="186">
        <f>SUMIFS(BKE!$F:$F,BKE!$C:$C,'nguyen vat lieu kho'!$A:$A,BKE!$B:$B,'nguyen vat lieu kho'!AG$3)</f>
        <v>0</v>
      </c>
      <c r="AH355" s="186">
        <f>SUMIFS(BKE!$F:$F,BKE!$C:$C,'nguyen vat lieu kho'!$A:$A,BKE!$B:$B,'nguyen vat lieu kho'!AH$3)</f>
        <v>0</v>
      </c>
      <c r="AI355" s="186">
        <f>SUMIFS(BKE!$F:$F,BKE!$C:$C,'nguyen vat lieu kho'!$A:$A,BKE!$B:$B,'nguyen vat lieu kho'!AI$3)</f>
        <v>0</v>
      </c>
      <c r="AJ355" s="186">
        <f>SUMIFS(BKE!$F:$F,BKE!$C:$C,'nguyen vat lieu kho'!$A:$A,BKE!$B:$B,'nguyen vat lieu kho'!AJ$3)</f>
        <v>0</v>
      </c>
      <c r="AK355" s="186">
        <f>SUMIFS(BKE!$F:$F,BKE!$C:$C,'nguyen vat lieu kho'!$A:$A,BKE!$B:$B,'nguyen vat lieu kho'!AK$3)</f>
        <v>0</v>
      </c>
      <c r="AL355" s="186">
        <f>SUMIFS(BKE!$F:$F,BKE!$C:$C,'nguyen vat lieu kho'!$A:$A,BKE!$B:$B,'nguyen vat lieu kho'!AL$3)</f>
        <v>0</v>
      </c>
      <c r="AM355" s="186">
        <f>SUMIFS(BKE!$F:$F,BKE!$C:$C,'nguyen vat lieu kho'!$A:$A,BKE!$B:$B,'nguyen vat lieu kho'!AM$3)</f>
        <v>0</v>
      </c>
      <c r="AN355" s="186">
        <f>SUMIFS(BKE!$F:$F,BKE!$C:$C,'nguyen vat lieu kho'!$A:$A,BKE!$B:$B,'nguyen vat lieu kho'!AN$3)</f>
        <v>0</v>
      </c>
      <c r="AO355" s="186">
        <f>SUMIFS(BKE!$F:$F,BKE!$C:$C,'nguyen vat lieu kho'!$A:$A,BKE!$B:$B,'nguyen vat lieu kho'!AO$3)</f>
        <v>0</v>
      </c>
      <c r="AP355" s="186">
        <f>SUMIFS(BKE!$F:$F,BKE!$C:$C,'nguyen vat lieu kho'!$A:$A,BKE!$B:$B,'nguyen vat lieu kho'!AP$3)</f>
        <v>0</v>
      </c>
      <c r="AQ355" s="186">
        <f>SUMIFS(BKE!$F:$F,BKE!$C:$C,'nguyen vat lieu kho'!$A:$A,BKE!$B:$B,'nguyen vat lieu kho'!AQ$3)</f>
        <v>0</v>
      </c>
    </row>
    <row r="356" spans="1:43" s="120" customFormat="1" ht="25.5" customHeight="1">
      <c r="A356" s="6" t="s">
        <v>1011</v>
      </c>
      <c r="B356" s="252" t="s">
        <v>1054</v>
      </c>
      <c r="C356" s="138" t="s">
        <v>430</v>
      </c>
      <c r="D356" s="125">
        <f>VLOOKUP(A356,BKE!C569:H960,5,0)</f>
        <v>120000</v>
      </c>
      <c r="E356" s="130">
        <v>0</v>
      </c>
      <c r="F356" s="126">
        <f t="shared" si="62"/>
        <v>0</v>
      </c>
      <c r="G356" s="127">
        <f t="shared" si="68"/>
        <v>1</v>
      </c>
      <c r="H356" s="128">
        <f t="shared" si="59"/>
        <v>120000</v>
      </c>
      <c r="I356" s="129">
        <f t="shared" si="66"/>
        <v>0</v>
      </c>
      <c r="J356" s="129">
        <f t="shared" si="66"/>
        <v>0</v>
      </c>
      <c r="K356" s="130">
        <v>1</v>
      </c>
      <c r="L356" s="124">
        <f t="shared" si="67"/>
        <v>120000</v>
      </c>
      <c r="M356" s="186">
        <f>SUMIFS(BKE!$F:$F,BKE!$C:$C,'nguyen vat lieu kho'!$A:$A,BKE!$B:$B,'nguyen vat lieu kho'!M$3)</f>
        <v>0</v>
      </c>
      <c r="N356" s="186">
        <f>SUMIFS(BKE!$F:$F,BKE!$C:$C,'nguyen vat lieu kho'!$A:$A,BKE!$B:$B,'nguyen vat lieu kho'!N$3)</f>
        <v>0</v>
      </c>
      <c r="O356" s="186">
        <f>SUMIFS(BKE!$F:$F,BKE!$C:$C,'nguyen vat lieu kho'!$A:$A,BKE!$B:$B,'nguyen vat lieu kho'!O$3)</f>
        <v>0</v>
      </c>
      <c r="P356" s="186">
        <f>SUMIFS(BKE!$F:$F,BKE!$C:$C,'nguyen vat lieu kho'!$A:$A,BKE!$B:$B,'nguyen vat lieu kho'!P$3)</f>
        <v>0</v>
      </c>
      <c r="Q356" s="186">
        <f>SUMIFS(BKE!$F:$F,BKE!$C:$C,'nguyen vat lieu kho'!$A:$A,BKE!$B:$B,'nguyen vat lieu kho'!Q$3)</f>
        <v>0</v>
      </c>
      <c r="R356" s="186">
        <f>SUMIFS(BKE!$F:$F,BKE!$C:$C,'nguyen vat lieu kho'!$A:$A,BKE!$B:$B,'nguyen vat lieu kho'!R$3)</f>
        <v>0</v>
      </c>
      <c r="S356" s="186">
        <f>SUMIFS(BKE!$F:$F,BKE!$C:$C,'nguyen vat lieu kho'!$A:$A,BKE!$B:$B,'nguyen vat lieu kho'!S$3)</f>
        <v>0</v>
      </c>
      <c r="T356" s="186">
        <f>SUMIFS(BKE!$F:$F,BKE!$C:$C,'nguyen vat lieu kho'!$A:$A,BKE!$B:$B,'nguyen vat lieu kho'!T$3)</f>
        <v>0</v>
      </c>
      <c r="U356" s="186">
        <f>SUMIFS(BKE!$F:$F,BKE!$C:$C,'nguyen vat lieu kho'!$A:$A,BKE!$B:$B,'nguyen vat lieu kho'!U$3)</f>
        <v>0</v>
      </c>
      <c r="V356" s="186">
        <f>SUMIFS(BKE!$F:$F,BKE!$C:$C,'nguyen vat lieu kho'!$A:$A,BKE!$B:$B,'nguyen vat lieu kho'!V$3)</f>
        <v>0</v>
      </c>
      <c r="W356" s="186">
        <f>SUMIFS(BKE!$F:$F,BKE!$C:$C,'nguyen vat lieu kho'!$A:$A,BKE!$B:$B,'nguyen vat lieu kho'!W$3)</f>
        <v>0</v>
      </c>
      <c r="X356" s="186">
        <f>SUMIFS(BKE!$F:$F,BKE!$C:$C,'nguyen vat lieu kho'!$A:$A,BKE!$B:$B,'nguyen vat lieu kho'!X$3)</f>
        <v>0</v>
      </c>
      <c r="Y356" s="186">
        <f>SUMIFS(BKE!$F:$F,BKE!$C:$C,'nguyen vat lieu kho'!$A:$A,BKE!$B:$B,'nguyen vat lieu kho'!Y$3)</f>
        <v>0</v>
      </c>
      <c r="Z356" s="186">
        <f>SUMIFS(BKE!$F:$F,BKE!$C:$C,'nguyen vat lieu kho'!$A:$A,BKE!$B:$B,'nguyen vat lieu kho'!Z$3)</f>
        <v>0</v>
      </c>
      <c r="AA356" s="186">
        <f>SUMIFS(BKE!$F:$F,BKE!$C:$C,'nguyen vat lieu kho'!$A:$A,BKE!$B:$B,'nguyen vat lieu kho'!AA$3)</f>
        <v>1</v>
      </c>
      <c r="AB356" s="186">
        <f>SUMIFS(BKE!$F:$F,BKE!$C:$C,'nguyen vat lieu kho'!$A:$A,BKE!$B:$B,'nguyen vat lieu kho'!AB$3)</f>
        <v>0</v>
      </c>
      <c r="AC356" s="186">
        <f>SUMIFS(BKE!$F:$F,BKE!$C:$C,'nguyen vat lieu kho'!$A:$A,BKE!$B:$B,'nguyen vat lieu kho'!AC$3)</f>
        <v>0</v>
      </c>
      <c r="AD356" s="186">
        <f>SUMIFS(BKE!$F:$F,BKE!$C:$C,'nguyen vat lieu kho'!$A:$A,BKE!$B:$B,'nguyen vat lieu kho'!AD$3)</f>
        <v>0</v>
      </c>
      <c r="AE356" s="186">
        <f>SUMIFS(BKE!$F:$F,BKE!$C:$C,'nguyen vat lieu kho'!$A:$A,BKE!$B:$B,'nguyen vat lieu kho'!AE$3)</f>
        <v>0</v>
      </c>
      <c r="AF356" s="186">
        <f>SUMIFS(BKE!$F:$F,BKE!$C:$C,'nguyen vat lieu kho'!$A:$A,BKE!$B:$B,'nguyen vat lieu kho'!AF$3)</f>
        <v>0</v>
      </c>
      <c r="AG356" s="186">
        <f>SUMIFS(BKE!$F:$F,BKE!$C:$C,'nguyen vat lieu kho'!$A:$A,BKE!$B:$B,'nguyen vat lieu kho'!AG$3)</f>
        <v>0</v>
      </c>
      <c r="AH356" s="186">
        <f>SUMIFS(BKE!$F:$F,BKE!$C:$C,'nguyen vat lieu kho'!$A:$A,BKE!$B:$B,'nguyen vat lieu kho'!AH$3)</f>
        <v>0</v>
      </c>
      <c r="AI356" s="186">
        <f>SUMIFS(BKE!$F:$F,BKE!$C:$C,'nguyen vat lieu kho'!$A:$A,BKE!$B:$B,'nguyen vat lieu kho'!AI$3)</f>
        <v>0</v>
      </c>
      <c r="AJ356" s="186">
        <f>SUMIFS(BKE!$F:$F,BKE!$C:$C,'nguyen vat lieu kho'!$A:$A,BKE!$B:$B,'nguyen vat lieu kho'!AJ$3)</f>
        <v>0</v>
      </c>
      <c r="AK356" s="186">
        <f>SUMIFS(BKE!$F:$F,BKE!$C:$C,'nguyen vat lieu kho'!$A:$A,BKE!$B:$B,'nguyen vat lieu kho'!AK$3)</f>
        <v>0</v>
      </c>
      <c r="AL356" s="186">
        <f>SUMIFS(BKE!$F:$F,BKE!$C:$C,'nguyen vat lieu kho'!$A:$A,BKE!$B:$B,'nguyen vat lieu kho'!AL$3)</f>
        <v>0</v>
      </c>
      <c r="AM356" s="186">
        <f>SUMIFS(BKE!$F:$F,BKE!$C:$C,'nguyen vat lieu kho'!$A:$A,BKE!$B:$B,'nguyen vat lieu kho'!AM$3)</f>
        <v>0</v>
      </c>
      <c r="AN356" s="186">
        <f>SUMIFS(BKE!$F:$F,BKE!$C:$C,'nguyen vat lieu kho'!$A:$A,BKE!$B:$B,'nguyen vat lieu kho'!AN$3)</f>
        <v>0</v>
      </c>
      <c r="AO356" s="186">
        <f>SUMIFS(BKE!$F:$F,BKE!$C:$C,'nguyen vat lieu kho'!$A:$A,BKE!$B:$B,'nguyen vat lieu kho'!AO$3)</f>
        <v>0</v>
      </c>
      <c r="AP356" s="186">
        <f>SUMIFS(BKE!$F:$F,BKE!$C:$C,'nguyen vat lieu kho'!$A:$A,BKE!$B:$B,'nguyen vat lieu kho'!AP$3)</f>
        <v>0</v>
      </c>
      <c r="AQ356" s="186">
        <f>SUMIFS(BKE!$F:$F,BKE!$C:$C,'nguyen vat lieu kho'!$A:$A,BKE!$B:$B,'nguyen vat lieu kho'!AQ$3)</f>
        <v>0</v>
      </c>
    </row>
    <row r="357" spans="1:43" s="120" customFormat="1" ht="25.5" customHeight="1">
      <c r="A357" s="6" t="s">
        <v>465</v>
      </c>
      <c r="B357" s="136" t="s">
        <v>466</v>
      </c>
      <c r="C357" s="137" t="s">
        <v>449</v>
      </c>
      <c r="D357" s="125">
        <v>8000</v>
      </c>
      <c r="E357" s="297">
        <v>1</v>
      </c>
      <c r="F357" s="126">
        <f t="shared" si="62"/>
        <v>8000</v>
      </c>
      <c r="G357" s="127">
        <f t="shared" si="68"/>
        <v>0</v>
      </c>
      <c r="H357" s="128">
        <f t="shared" si="59"/>
        <v>0</v>
      </c>
      <c r="I357" s="129">
        <f t="shared" si="66"/>
        <v>1</v>
      </c>
      <c r="J357" s="129">
        <f t="shared" si="66"/>
        <v>8000</v>
      </c>
      <c r="K357" s="297"/>
      <c r="L357" s="124">
        <f t="shared" si="67"/>
        <v>0</v>
      </c>
      <c r="M357" s="186">
        <f>SUMIFS(BKE!$F:$F,BKE!$C:$C,'nguyen vat lieu kho'!$A:$A,BKE!$B:$B,'nguyen vat lieu kho'!M$3)</f>
        <v>0</v>
      </c>
      <c r="N357" s="186">
        <f>SUMIFS(BKE!$F:$F,BKE!$C:$C,'nguyen vat lieu kho'!$A:$A,BKE!$B:$B,'nguyen vat lieu kho'!N$3)</f>
        <v>0</v>
      </c>
      <c r="O357" s="186">
        <f>SUMIFS(BKE!$F:$F,BKE!$C:$C,'nguyen vat lieu kho'!$A:$A,BKE!$B:$B,'nguyen vat lieu kho'!O$3)</f>
        <v>0</v>
      </c>
      <c r="P357" s="186">
        <f>SUMIFS(BKE!$F:$F,BKE!$C:$C,'nguyen vat lieu kho'!$A:$A,BKE!$B:$B,'nguyen vat lieu kho'!P$3)</f>
        <v>0</v>
      </c>
      <c r="Q357" s="186">
        <f>SUMIFS(BKE!$F:$F,BKE!$C:$C,'nguyen vat lieu kho'!$A:$A,BKE!$B:$B,'nguyen vat lieu kho'!Q$3)</f>
        <v>0</v>
      </c>
      <c r="R357" s="186">
        <f>SUMIFS(BKE!$F:$F,BKE!$C:$C,'nguyen vat lieu kho'!$A:$A,BKE!$B:$B,'nguyen vat lieu kho'!R$3)</f>
        <v>0</v>
      </c>
      <c r="S357" s="186">
        <f>SUMIFS(BKE!$F:$F,BKE!$C:$C,'nguyen vat lieu kho'!$A:$A,BKE!$B:$B,'nguyen vat lieu kho'!S$3)</f>
        <v>0</v>
      </c>
      <c r="T357" s="186">
        <f>SUMIFS(BKE!$F:$F,BKE!$C:$C,'nguyen vat lieu kho'!$A:$A,BKE!$B:$B,'nguyen vat lieu kho'!T$3)</f>
        <v>0</v>
      </c>
      <c r="U357" s="186">
        <f>SUMIFS(BKE!$F:$F,BKE!$C:$C,'nguyen vat lieu kho'!$A:$A,BKE!$B:$B,'nguyen vat lieu kho'!U$3)</f>
        <v>0</v>
      </c>
      <c r="V357" s="186">
        <f>SUMIFS(BKE!$F:$F,BKE!$C:$C,'nguyen vat lieu kho'!$A:$A,BKE!$B:$B,'nguyen vat lieu kho'!V$3)</f>
        <v>0</v>
      </c>
      <c r="W357" s="186">
        <f>SUMIFS(BKE!$F:$F,BKE!$C:$C,'nguyen vat lieu kho'!$A:$A,BKE!$B:$B,'nguyen vat lieu kho'!W$3)</f>
        <v>0</v>
      </c>
      <c r="X357" s="186">
        <f>SUMIFS(BKE!$F:$F,BKE!$C:$C,'nguyen vat lieu kho'!$A:$A,BKE!$B:$B,'nguyen vat lieu kho'!X$3)</f>
        <v>0</v>
      </c>
      <c r="Y357" s="186">
        <f>SUMIFS(BKE!$F:$F,BKE!$C:$C,'nguyen vat lieu kho'!$A:$A,BKE!$B:$B,'nguyen vat lieu kho'!Y$3)</f>
        <v>0</v>
      </c>
      <c r="Z357" s="186">
        <f>SUMIFS(BKE!$F:$F,BKE!$C:$C,'nguyen vat lieu kho'!$A:$A,BKE!$B:$B,'nguyen vat lieu kho'!Z$3)</f>
        <v>0</v>
      </c>
      <c r="AA357" s="186">
        <f>SUMIFS(BKE!$F:$F,BKE!$C:$C,'nguyen vat lieu kho'!$A:$A,BKE!$B:$B,'nguyen vat lieu kho'!AA$3)</f>
        <v>0</v>
      </c>
      <c r="AB357" s="186">
        <f>SUMIFS(BKE!$F:$F,BKE!$C:$C,'nguyen vat lieu kho'!$A:$A,BKE!$B:$B,'nguyen vat lieu kho'!AB$3)</f>
        <v>0</v>
      </c>
      <c r="AC357" s="186">
        <f>SUMIFS(BKE!$F:$F,BKE!$C:$C,'nguyen vat lieu kho'!$A:$A,BKE!$B:$B,'nguyen vat lieu kho'!AC$3)</f>
        <v>0</v>
      </c>
      <c r="AD357" s="186">
        <f>SUMIFS(BKE!$F:$F,BKE!$C:$C,'nguyen vat lieu kho'!$A:$A,BKE!$B:$B,'nguyen vat lieu kho'!AD$3)</f>
        <v>0</v>
      </c>
      <c r="AE357" s="186">
        <f>SUMIFS(BKE!$F:$F,BKE!$C:$C,'nguyen vat lieu kho'!$A:$A,BKE!$B:$B,'nguyen vat lieu kho'!AE$3)</f>
        <v>0</v>
      </c>
      <c r="AF357" s="186">
        <f>SUMIFS(BKE!$F:$F,BKE!$C:$C,'nguyen vat lieu kho'!$A:$A,BKE!$B:$B,'nguyen vat lieu kho'!AF$3)</f>
        <v>0</v>
      </c>
      <c r="AG357" s="186">
        <f>SUMIFS(BKE!$F:$F,BKE!$C:$C,'nguyen vat lieu kho'!$A:$A,BKE!$B:$B,'nguyen vat lieu kho'!AG$3)</f>
        <v>0</v>
      </c>
      <c r="AH357" s="186">
        <f>SUMIFS(BKE!$F:$F,BKE!$C:$C,'nguyen vat lieu kho'!$A:$A,BKE!$B:$B,'nguyen vat lieu kho'!AH$3)</f>
        <v>0</v>
      </c>
      <c r="AI357" s="186">
        <f>SUMIFS(BKE!$F:$F,BKE!$C:$C,'nguyen vat lieu kho'!$A:$A,BKE!$B:$B,'nguyen vat lieu kho'!AI$3)</f>
        <v>0</v>
      </c>
      <c r="AJ357" s="186">
        <f>SUMIFS(BKE!$F:$F,BKE!$C:$C,'nguyen vat lieu kho'!$A:$A,BKE!$B:$B,'nguyen vat lieu kho'!AJ$3)</f>
        <v>0</v>
      </c>
      <c r="AK357" s="186">
        <f>SUMIFS(BKE!$F:$F,BKE!$C:$C,'nguyen vat lieu kho'!$A:$A,BKE!$B:$B,'nguyen vat lieu kho'!AK$3)</f>
        <v>0</v>
      </c>
      <c r="AL357" s="186">
        <f>SUMIFS(BKE!$F:$F,BKE!$C:$C,'nguyen vat lieu kho'!$A:$A,BKE!$B:$B,'nguyen vat lieu kho'!AL$3)</f>
        <v>0</v>
      </c>
      <c r="AM357" s="186">
        <f>SUMIFS(BKE!$F:$F,BKE!$C:$C,'nguyen vat lieu kho'!$A:$A,BKE!$B:$B,'nguyen vat lieu kho'!AM$3)</f>
        <v>0</v>
      </c>
      <c r="AN357" s="186">
        <f>SUMIFS(BKE!$F:$F,BKE!$C:$C,'nguyen vat lieu kho'!$A:$A,BKE!$B:$B,'nguyen vat lieu kho'!AN$3)</f>
        <v>0</v>
      </c>
      <c r="AO357" s="186">
        <f>SUMIFS(BKE!$F:$F,BKE!$C:$C,'nguyen vat lieu kho'!$A:$A,BKE!$B:$B,'nguyen vat lieu kho'!AO$3)</f>
        <v>0</v>
      </c>
      <c r="AP357" s="186">
        <f>SUMIFS(BKE!$F:$F,BKE!$C:$C,'nguyen vat lieu kho'!$A:$A,BKE!$B:$B,'nguyen vat lieu kho'!AP$3)</f>
        <v>0</v>
      </c>
      <c r="AQ357" s="186">
        <f>SUMIFS(BKE!$F:$F,BKE!$C:$C,'nguyen vat lieu kho'!$A:$A,BKE!$B:$B,'nguyen vat lieu kho'!AQ$3)</f>
        <v>0</v>
      </c>
    </row>
    <row r="358" spans="1:43" s="120" customFormat="1" ht="25.5" customHeight="1">
      <c r="A358" s="6" t="s">
        <v>750</v>
      </c>
      <c r="B358" s="136" t="s">
        <v>467</v>
      </c>
      <c r="C358" s="137" t="s">
        <v>449</v>
      </c>
      <c r="D358" s="125">
        <v>0</v>
      </c>
      <c r="E358" s="297">
        <v>0</v>
      </c>
      <c r="F358" s="126">
        <f t="shared" si="62"/>
        <v>0</v>
      </c>
      <c r="G358" s="127">
        <f>SUM(M358:AQ358)</f>
        <v>0</v>
      </c>
      <c r="H358" s="128">
        <f>D358*G358</f>
        <v>0</v>
      </c>
      <c r="I358" s="129">
        <f t="shared" si="66"/>
        <v>0</v>
      </c>
      <c r="J358" s="129">
        <f t="shared" si="66"/>
        <v>0</v>
      </c>
      <c r="K358" s="297"/>
      <c r="L358" s="124">
        <f t="shared" si="67"/>
        <v>0</v>
      </c>
      <c r="M358" s="186">
        <f>SUMIFS(BKE!$F:$F,BKE!$C:$C,'nguyen vat lieu kho'!$A:$A,BKE!$B:$B,'nguyen vat lieu kho'!M$3)</f>
        <v>0</v>
      </c>
      <c r="N358" s="186">
        <f>SUMIFS(BKE!$F:$F,BKE!$C:$C,'nguyen vat lieu kho'!$A:$A,BKE!$B:$B,'nguyen vat lieu kho'!N$3)</f>
        <v>0</v>
      </c>
      <c r="O358" s="186">
        <f>SUMIFS(BKE!$F:$F,BKE!$C:$C,'nguyen vat lieu kho'!$A:$A,BKE!$B:$B,'nguyen vat lieu kho'!O$3)</f>
        <v>0</v>
      </c>
      <c r="P358" s="186">
        <f>SUMIFS(BKE!$F:$F,BKE!$C:$C,'nguyen vat lieu kho'!$A:$A,BKE!$B:$B,'nguyen vat lieu kho'!P$3)</f>
        <v>0</v>
      </c>
      <c r="Q358" s="186">
        <f>SUMIFS(BKE!$F:$F,BKE!$C:$C,'nguyen vat lieu kho'!$A:$A,BKE!$B:$B,'nguyen vat lieu kho'!Q$3)</f>
        <v>0</v>
      </c>
      <c r="R358" s="186">
        <f>SUMIFS(BKE!$F:$F,BKE!$C:$C,'nguyen vat lieu kho'!$A:$A,BKE!$B:$B,'nguyen vat lieu kho'!R$3)</f>
        <v>0</v>
      </c>
      <c r="S358" s="186">
        <f>SUMIFS(BKE!$F:$F,BKE!$C:$C,'nguyen vat lieu kho'!$A:$A,BKE!$B:$B,'nguyen vat lieu kho'!S$3)</f>
        <v>0</v>
      </c>
      <c r="T358" s="186">
        <f>SUMIFS(BKE!$F:$F,BKE!$C:$C,'nguyen vat lieu kho'!$A:$A,BKE!$B:$B,'nguyen vat lieu kho'!T$3)</f>
        <v>0</v>
      </c>
      <c r="U358" s="186">
        <f>SUMIFS(BKE!$F:$F,BKE!$C:$C,'nguyen vat lieu kho'!$A:$A,BKE!$B:$B,'nguyen vat lieu kho'!U$3)</f>
        <v>0</v>
      </c>
      <c r="V358" s="186">
        <f>SUMIFS(BKE!$F:$F,BKE!$C:$C,'nguyen vat lieu kho'!$A:$A,BKE!$B:$B,'nguyen vat lieu kho'!V$3)</f>
        <v>0</v>
      </c>
      <c r="W358" s="186">
        <f>SUMIFS(BKE!$F:$F,BKE!$C:$C,'nguyen vat lieu kho'!$A:$A,BKE!$B:$B,'nguyen vat lieu kho'!W$3)</f>
        <v>0</v>
      </c>
      <c r="X358" s="186">
        <f>SUMIFS(BKE!$F:$F,BKE!$C:$C,'nguyen vat lieu kho'!$A:$A,BKE!$B:$B,'nguyen vat lieu kho'!X$3)</f>
        <v>0</v>
      </c>
      <c r="Y358" s="186">
        <f>SUMIFS(BKE!$F:$F,BKE!$C:$C,'nguyen vat lieu kho'!$A:$A,BKE!$B:$B,'nguyen vat lieu kho'!Y$3)</f>
        <v>0</v>
      </c>
      <c r="Z358" s="186">
        <f>SUMIFS(BKE!$F:$F,BKE!$C:$C,'nguyen vat lieu kho'!$A:$A,BKE!$B:$B,'nguyen vat lieu kho'!Z$3)</f>
        <v>0</v>
      </c>
      <c r="AA358" s="186">
        <f>SUMIFS(BKE!$F:$F,BKE!$C:$C,'nguyen vat lieu kho'!$A:$A,BKE!$B:$B,'nguyen vat lieu kho'!AA$3)</f>
        <v>0</v>
      </c>
      <c r="AB358" s="186">
        <f>SUMIFS(BKE!$F:$F,BKE!$C:$C,'nguyen vat lieu kho'!$A:$A,BKE!$B:$B,'nguyen vat lieu kho'!AB$3)</f>
        <v>0</v>
      </c>
      <c r="AC358" s="186">
        <f>SUMIFS(BKE!$F:$F,BKE!$C:$C,'nguyen vat lieu kho'!$A:$A,BKE!$B:$B,'nguyen vat lieu kho'!AC$3)</f>
        <v>0</v>
      </c>
      <c r="AD358" s="186">
        <f>SUMIFS(BKE!$F:$F,BKE!$C:$C,'nguyen vat lieu kho'!$A:$A,BKE!$B:$B,'nguyen vat lieu kho'!AD$3)</f>
        <v>0</v>
      </c>
      <c r="AE358" s="186">
        <f>SUMIFS(BKE!$F:$F,BKE!$C:$C,'nguyen vat lieu kho'!$A:$A,BKE!$B:$B,'nguyen vat lieu kho'!AE$3)</f>
        <v>0</v>
      </c>
      <c r="AF358" s="186">
        <f>SUMIFS(BKE!$F:$F,BKE!$C:$C,'nguyen vat lieu kho'!$A:$A,BKE!$B:$B,'nguyen vat lieu kho'!AF$3)</f>
        <v>0</v>
      </c>
      <c r="AG358" s="186">
        <f>SUMIFS(BKE!$F:$F,BKE!$C:$C,'nguyen vat lieu kho'!$A:$A,BKE!$B:$B,'nguyen vat lieu kho'!AG$3)</f>
        <v>0</v>
      </c>
      <c r="AH358" s="186">
        <f>SUMIFS(BKE!$F:$F,BKE!$C:$C,'nguyen vat lieu kho'!$A:$A,BKE!$B:$B,'nguyen vat lieu kho'!AH$3)</f>
        <v>0</v>
      </c>
      <c r="AI358" s="186">
        <f>SUMIFS(BKE!$F:$F,BKE!$C:$C,'nguyen vat lieu kho'!$A:$A,BKE!$B:$B,'nguyen vat lieu kho'!AI$3)</f>
        <v>0</v>
      </c>
      <c r="AJ358" s="186">
        <f>SUMIFS(BKE!$F:$F,BKE!$C:$C,'nguyen vat lieu kho'!$A:$A,BKE!$B:$B,'nguyen vat lieu kho'!AJ$3)</f>
        <v>0</v>
      </c>
      <c r="AK358" s="186">
        <f>SUMIFS(BKE!$F:$F,BKE!$C:$C,'nguyen vat lieu kho'!$A:$A,BKE!$B:$B,'nguyen vat lieu kho'!AK$3)</f>
        <v>0</v>
      </c>
      <c r="AL358" s="186">
        <f>SUMIFS(BKE!$F:$F,BKE!$C:$C,'nguyen vat lieu kho'!$A:$A,BKE!$B:$B,'nguyen vat lieu kho'!AL$3)</f>
        <v>0</v>
      </c>
      <c r="AM358" s="186">
        <f>SUMIFS(BKE!$F:$F,BKE!$C:$C,'nguyen vat lieu kho'!$A:$A,BKE!$B:$B,'nguyen vat lieu kho'!AM$3)</f>
        <v>0</v>
      </c>
      <c r="AN358" s="186">
        <f>SUMIFS(BKE!$F:$F,BKE!$C:$C,'nguyen vat lieu kho'!$A:$A,BKE!$B:$B,'nguyen vat lieu kho'!AN$3)</f>
        <v>0</v>
      </c>
      <c r="AO358" s="186">
        <f>SUMIFS(BKE!$F:$F,BKE!$C:$C,'nguyen vat lieu kho'!$A:$A,BKE!$B:$B,'nguyen vat lieu kho'!AO$3)</f>
        <v>0</v>
      </c>
      <c r="AP358" s="186">
        <f>SUMIFS(BKE!$F:$F,BKE!$C:$C,'nguyen vat lieu kho'!$A:$A,BKE!$B:$B,'nguyen vat lieu kho'!AP$3)</f>
        <v>0</v>
      </c>
      <c r="AQ358" s="186">
        <f>SUMIFS(BKE!$F:$F,BKE!$C:$C,'nguyen vat lieu kho'!$A:$A,BKE!$B:$B,'nguyen vat lieu kho'!AQ$3)</f>
        <v>0</v>
      </c>
    </row>
    <row r="359" spans="1:43" s="120" customFormat="1" ht="25.5" customHeight="1">
      <c r="A359" s="6" t="s">
        <v>454</v>
      </c>
      <c r="B359" s="136" t="s">
        <v>755</v>
      </c>
      <c r="C359" s="137" t="s">
        <v>27</v>
      </c>
      <c r="D359" s="125">
        <v>2999.56</v>
      </c>
      <c r="E359" s="297">
        <v>7</v>
      </c>
      <c r="F359" s="126">
        <f t="shared" si="62"/>
        <v>20996.92</v>
      </c>
      <c r="G359" s="127">
        <f t="shared" si="68"/>
        <v>0</v>
      </c>
      <c r="H359" s="128">
        <f t="shared" si="59"/>
        <v>0</v>
      </c>
      <c r="I359" s="129">
        <f t="shared" si="66"/>
        <v>0</v>
      </c>
      <c r="J359" s="129">
        <f t="shared" si="66"/>
        <v>0</v>
      </c>
      <c r="K359" s="297">
        <v>7</v>
      </c>
      <c r="L359" s="124">
        <f t="shared" si="67"/>
        <v>20996.92</v>
      </c>
      <c r="M359" s="186">
        <f>SUMIFS(BKE!$F:$F,BKE!$C:$C,'nguyen vat lieu kho'!$A:$A,BKE!$B:$B,'nguyen vat lieu kho'!M$3)</f>
        <v>0</v>
      </c>
      <c r="N359" s="186">
        <f>SUMIFS(BKE!$F:$F,BKE!$C:$C,'nguyen vat lieu kho'!$A:$A,BKE!$B:$B,'nguyen vat lieu kho'!N$3)</f>
        <v>0</v>
      </c>
      <c r="O359" s="186">
        <f>SUMIFS(BKE!$F:$F,BKE!$C:$C,'nguyen vat lieu kho'!$A:$A,BKE!$B:$B,'nguyen vat lieu kho'!O$3)</f>
        <v>0</v>
      </c>
      <c r="P359" s="186">
        <f>SUMIFS(BKE!$F:$F,BKE!$C:$C,'nguyen vat lieu kho'!$A:$A,BKE!$B:$B,'nguyen vat lieu kho'!P$3)</f>
        <v>0</v>
      </c>
      <c r="Q359" s="186">
        <f>SUMIFS(BKE!$F:$F,BKE!$C:$C,'nguyen vat lieu kho'!$A:$A,BKE!$B:$B,'nguyen vat lieu kho'!Q$3)</f>
        <v>0</v>
      </c>
      <c r="R359" s="186">
        <f>SUMIFS(BKE!$F:$F,BKE!$C:$C,'nguyen vat lieu kho'!$A:$A,BKE!$B:$B,'nguyen vat lieu kho'!R$3)</f>
        <v>0</v>
      </c>
      <c r="S359" s="186">
        <f>SUMIFS(BKE!$F:$F,BKE!$C:$C,'nguyen vat lieu kho'!$A:$A,BKE!$B:$B,'nguyen vat lieu kho'!S$3)</f>
        <v>0</v>
      </c>
      <c r="T359" s="186">
        <f>SUMIFS(BKE!$F:$F,BKE!$C:$C,'nguyen vat lieu kho'!$A:$A,BKE!$B:$B,'nguyen vat lieu kho'!T$3)</f>
        <v>0</v>
      </c>
      <c r="U359" s="186">
        <f>SUMIFS(BKE!$F:$F,BKE!$C:$C,'nguyen vat lieu kho'!$A:$A,BKE!$B:$B,'nguyen vat lieu kho'!U$3)</f>
        <v>0</v>
      </c>
      <c r="V359" s="186">
        <f>SUMIFS(BKE!$F:$F,BKE!$C:$C,'nguyen vat lieu kho'!$A:$A,BKE!$B:$B,'nguyen vat lieu kho'!V$3)</f>
        <v>0</v>
      </c>
      <c r="W359" s="186">
        <f>SUMIFS(BKE!$F:$F,BKE!$C:$C,'nguyen vat lieu kho'!$A:$A,BKE!$B:$B,'nguyen vat lieu kho'!W$3)</f>
        <v>0</v>
      </c>
      <c r="X359" s="186">
        <f>SUMIFS(BKE!$F:$F,BKE!$C:$C,'nguyen vat lieu kho'!$A:$A,BKE!$B:$B,'nguyen vat lieu kho'!X$3)</f>
        <v>0</v>
      </c>
      <c r="Y359" s="186">
        <f>SUMIFS(BKE!$F:$F,BKE!$C:$C,'nguyen vat lieu kho'!$A:$A,BKE!$B:$B,'nguyen vat lieu kho'!Y$3)</f>
        <v>0</v>
      </c>
      <c r="Z359" s="186">
        <f>SUMIFS(BKE!$F:$F,BKE!$C:$C,'nguyen vat lieu kho'!$A:$A,BKE!$B:$B,'nguyen vat lieu kho'!Z$3)</f>
        <v>0</v>
      </c>
      <c r="AA359" s="186">
        <f>SUMIFS(BKE!$F:$F,BKE!$C:$C,'nguyen vat lieu kho'!$A:$A,BKE!$B:$B,'nguyen vat lieu kho'!AA$3)</f>
        <v>0</v>
      </c>
      <c r="AB359" s="186">
        <f>SUMIFS(BKE!$F:$F,BKE!$C:$C,'nguyen vat lieu kho'!$A:$A,BKE!$B:$B,'nguyen vat lieu kho'!AB$3)</f>
        <v>0</v>
      </c>
      <c r="AC359" s="186">
        <f>SUMIFS(BKE!$F:$F,BKE!$C:$C,'nguyen vat lieu kho'!$A:$A,BKE!$B:$B,'nguyen vat lieu kho'!AC$3)</f>
        <v>0</v>
      </c>
      <c r="AD359" s="186">
        <f>SUMIFS(BKE!$F:$F,BKE!$C:$C,'nguyen vat lieu kho'!$A:$A,BKE!$B:$B,'nguyen vat lieu kho'!AD$3)</f>
        <v>0</v>
      </c>
      <c r="AE359" s="186">
        <f>SUMIFS(BKE!$F:$F,BKE!$C:$C,'nguyen vat lieu kho'!$A:$A,BKE!$B:$B,'nguyen vat lieu kho'!AE$3)</f>
        <v>0</v>
      </c>
      <c r="AF359" s="186">
        <f>SUMIFS(BKE!$F:$F,BKE!$C:$C,'nguyen vat lieu kho'!$A:$A,BKE!$B:$B,'nguyen vat lieu kho'!AF$3)</f>
        <v>0</v>
      </c>
      <c r="AG359" s="186">
        <f>SUMIFS(BKE!$F:$F,BKE!$C:$C,'nguyen vat lieu kho'!$A:$A,BKE!$B:$B,'nguyen vat lieu kho'!AG$3)</f>
        <v>0</v>
      </c>
      <c r="AH359" s="186">
        <f>SUMIFS(BKE!$F:$F,BKE!$C:$C,'nguyen vat lieu kho'!$A:$A,BKE!$B:$B,'nguyen vat lieu kho'!AH$3)</f>
        <v>0</v>
      </c>
      <c r="AI359" s="186">
        <f>SUMIFS(BKE!$F:$F,BKE!$C:$C,'nguyen vat lieu kho'!$A:$A,BKE!$B:$B,'nguyen vat lieu kho'!AI$3)</f>
        <v>0</v>
      </c>
      <c r="AJ359" s="186">
        <f>SUMIFS(BKE!$F:$F,BKE!$C:$C,'nguyen vat lieu kho'!$A:$A,BKE!$B:$B,'nguyen vat lieu kho'!AJ$3)</f>
        <v>0</v>
      </c>
      <c r="AK359" s="186">
        <f>SUMIFS(BKE!$F:$F,BKE!$C:$C,'nguyen vat lieu kho'!$A:$A,BKE!$B:$B,'nguyen vat lieu kho'!AK$3)</f>
        <v>0</v>
      </c>
      <c r="AL359" s="186">
        <f>SUMIFS(BKE!$F:$F,BKE!$C:$C,'nguyen vat lieu kho'!$A:$A,BKE!$B:$B,'nguyen vat lieu kho'!AL$3)</f>
        <v>0</v>
      </c>
      <c r="AM359" s="186">
        <f>SUMIFS(BKE!$F:$F,BKE!$C:$C,'nguyen vat lieu kho'!$A:$A,BKE!$B:$B,'nguyen vat lieu kho'!AM$3)</f>
        <v>0</v>
      </c>
      <c r="AN359" s="186">
        <f>SUMIFS(BKE!$F:$F,BKE!$C:$C,'nguyen vat lieu kho'!$A:$A,BKE!$B:$B,'nguyen vat lieu kho'!AN$3)</f>
        <v>0</v>
      </c>
      <c r="AO359" s="186">
        <f>SUMIFS(BKE!$F:$F,BKE!$C:$C,'nguyen vat lieu kho'!$A:$A,BKE!$B:$B,'nguyen vat lieu kho'!AO$3)</f>
        <v>0</v>
      </c>
      <c r="AP359" s="186">
        <f>SUMIFS(BKE!$F:$F,BKE!$C:$C,'nguyen vat lieu kho'!$A:$A,BKE!$B:$B,'nguyen vat lieu kho'!AP$3)</f>
        <v>0</v>
      </c>
      <c r="AQ359" s="186">
        <f>SUMIFS(BKE!$F:$F,BKE!$C:$C,'nguyen vat lieu kho'!$A:$A,BKE!$B:$B,'nguyen vat lieu kho'!AQ$3)</f>
        <v>0</v>
      </c>
    </row>
    <row r="360" spans="1:43" s="120" customFormat="1" ht="25.5" customHeight="1">
      <c r="A360" s="6" t="s">
        <v>450</v>
      </c>
      <c r="B360" s="136" t="s">
        <v>451</v>
      </c>
      <c r="C360" s="137" t="s">
        <v>433</v>
      </c>
      <c r="D360" s="125">
        <v>0</v>
      </c>
      <c r="E360" s="130">
        <v>0</v>
      </c>
      <c r="F360" s="126">
        <f t="shared" si="62"/>
        <v>0</v>
      </c>
      <c r="G360" s="127">
        <f t="shared" si="68"/>
        <v>0</v>
      </c>
      <c r="H360" s="128">
        <f t="shared" ref="H360:H397" si="69">D360*G360</f>
        <v>0</v>
      </c>
      <c r="I360" s="129">
        <f t="shared" si="66"/>
        <v>0</v>
      </c>
      <c r="J360" s="129">
        <f t="shared" si="66"/>
        <v>0</v>
      </c>
      <c r="K360" s="130"/>
      <c r="L360" s="124">
        <f t="shared" si="67"/>
        <v>0</v>
      </c>
      <c r="M360" s="186">
        <f>SUMIFS(BKE!$F:$F,BKE!$C:$C,'nguyen vat lieu kho'!$A:$A,BKE!$B:$B,'nguyen vat lieu kho'!M$3)</f>
        <v>0</v>
      </c>
      <c r="N360" s="186">
        <f>SUMIFS(BKE!$F:$F,BKE!$C:$C,'nguyen vat lieu kho'!$A:$A,BKE!$B:$B,'nguyen vat lieu kho'!N$3)</f>
        <v>0</v>
      </c>
      <c r="O360" s="186">
        <f>SUMIFS(BKE!$F:$F,BKE!$C:$C,'nguyen vat lieu kho'!$A:$A,BKE!$B:$B,'nguyen vat lieu kho'!O$3)</f>
        <v>0</v>
      </c>
      <c r="P360" s="186">
        <f>SUMIFS(BKE!$F:$F,BKE!$C:$C,'nguyen vat lieu kho'!$A:$A,BKE!$B:$B,'nguyen vat lieu kho'!P$3)</f>
        <v>0</v>
      </c>
      <c r="Q360" s="186">
        <f>SUMIFS(BKE!$F:$F,BKE!$C:$C,'nguyen vat lieu kho'!$A:$A,BKE!$B:$B,'nguyen vat lieu kho'!Q$3)</f>
        <v>0</v>
      </c>
      <c r="R360" s="186">
        <f>SUMIFS(BKE!$F:$F,BKE!$C:$C,'nguyen vat lieu kho'!$A:$A,BKE!$B:$B,'nguyen vat lieu kho'!R$3)</f>
        <v>0</v>
      </c>
      <c r="S360" s="186">
        <f>SUMIFS(BKE!$F:$F,BKE!$C:$C,'nguyen vat lieu kho'!$A:$A,BKE!$B:$B,'nguyen vat lieu kho'!S$3)</f>
        <v>0</v>
      </c>
      <c r="T360" s="186">
        <f>SUMIFS(BKE!$F:$F,BKE!$C:$C,'nguyen vat lieu kho'!$A:$A,BKE!$B:$B,'nguyen vat lieu kho'!T$3)</f>
        <v>0</v>
      </c>
      <c r="U360" s="186">
        <f>SUMIFS(BKE!$F:$F,BKE!$C:$C,'nguyen vat lieu kho'!$A:$A,BKE!$B:$B,'nguyen vat lieu kho'!U$3)</f>
        <v>0</v>
      </c>
      <c r="V360" s="186">
        <f>SUMIFS(BKE!$F:$F,BKE!$C:$C,'nguyen vat lieu kho'!$A:$A,BKE!$B:$B,'nguyen vat lieu kho'!V$3)</f>
        <v>0</v>
      </c>
      <c r="W360" s="186">
        <f>SUMIFS(BKE!$F:$F,BKE!$C:$C,'nguyen vat lieu kho'!$A:$A,BKE!$B:$B,'nguyen vat lieu kho'!W$3)</f>
        <v>0</v>
      </c>
      <c r="X360" s="186">
        <f>SUMIFS(BKE!$F:$F,BKE!$C:$C,'nguyen vat lieu kho'!$A:$A,BKE!$B:$B,'nguyen vat lieu kho'!X$3)</f>
        <v>0</v>
      </c>
      <c r="Y360" s="186">
        <f>SUMIFS(BKE!$F:$F,BKE!$C:$C,'nguyen vat lieu kho'!$A:$A,BKE!$B:$B,'nguyen vat lieu kho'!Y$3)</f>
        <v>0</v>
      </c>
      <c r="Z360" s="186">
        <f>SUMIFS(BKE!$F:$F,BKE!$C:$C,'nguyen vat lieu kho'!$A:$A,BKE!$B:$B,'nguyen vat lieu kho'!Z$3)</f>
        <v>0</v>
      </c>
      <c r="AA360" s="186">
        <f>SUMIFS(BKE!$F:$F,BKE!$C:$C,'nguyen vat lieu kho'!$A:$A,BKE!$B:$B,'nguyen vat lieu kho'!AA$3)</f>
        <v>0</v>
      </c>
      <c r="AB360" s="186">
        <f>SUMIFS(BKE!$F:$F,BKE!$C:$C,'nguyen vat lieu kho'!$A:$A,BKE!$B:$B,'nguyen vat lieu kho'!AB$3)</f>
        <v>0</v>
      </c>
      <c r="AC360" s="186">
        <f>SUMIFS(BKE!$F:$F,BKE!$C:$C,'nguyen vat lieu kho'!$A:$A,BKE!$B:$B,'nguyen vat lieu kho'!AC$3)</f>
        <v>0</v>
      </c>
      <c r="AD360" s="186">
        <f>SUMIFS(BKE!$F:$F,BKE!$C:$C,'nguyen vat lieu kho'!$A:$A,BKE!$B:$B,'nguyen vat lieu kho'!AD$3)</f>
        <v>0</v>
      </c>
      <c r="AE360" s="186">
        <f>SUMIFS(BKE!$F:$F,BKE!$C:$C,'nguyen vat lieu kho'!$A:$A,BKE!$B:$B,'nguyen vat lieu kho'!AE$3)</f>
        <v>0</v>
      </c>
      <c r="AF360" s="186">
        <f>SUMIFS(BKE!$F:$F,BKE!$C:$C,'nguyen vat lieu kho'!$A:$A,BKE!$B:$B,'nguyen vat lieu kho'!AF$3)</f>
        <v>0</v>
      </c>
      <c r="AG360" s="186">
        <f>SUMIFS(BKE!$F:$F,BKE!$C:$C,'nguyen vat lieu kho'!$A:$A,BKE!$B:$B,'nguyen vat lieu kho'!AG$3)</f>
        <v>0</v>
      </c>
      <c r="AH360" s="186">
        <f>SUMIFS(BKE!$F:$F,BKE!$C:$C,'nguyen vat lieu kho'!$A:$A,BKE!$B:$B,'nguyen vat lieu kho'!AH$3)</f>
        <v>0</v>
      </c>
      <c r="AI360" s="186">
        <f>SUMIFS(BKE!$F:$F,BKE!$C:$C,'nguyen vat lieu kho'!$A:$A,BKE!$B:$B,'nguyen vat lieu kho'!AI$3)</f>
        <v>0</v>
      </c>
      <c r="AJ360" s="186">
        <f>SUMIFS(BKE!$F:$F,BKE!$C:$C,'nguyen vat lieu kho'!$A:$A,BKE!$B:$B,'nguyen vat lieu kho'!AJ$3)</f>
        <v>0</v>
      </c>
      <c r="AK360" s="186">
        <f>SUMIFS(BKE!$F:$F,BKE!$C:$C,'nguyen vat lieu kho'!$A:$A,BKE!$B:$B,'nguyen vat lieu kho'!AK$3)</f>
        <v>0</v>
      </c>
      <c r="AL360" s="186">
        <f>SUMIFS(BKE!$F:$F,BKE!$C:$C,'nguyen vat lieu kho'!$A:$A,BKE!$B:$B,'nguyen vat lieu kho'!AL$3)</f>
        <v>0</v>
      </c>
      <c r="AM360" s="186">
        <f>SUMIFS(BKE!$F:$F,BKE!$C:$C,'nguyen vat lieu kho'!$A:$A,BKE!$B:$B,'nguyen vat lieu kho'!AM$3)</f>
        <v>0</v>
      </c>
      <c r="AN360" s="186">
        <f>SUMIFS(BKE!$F:$F,BKE!$C:$C,'nguyen vat lieu kho'!$A:$A,BKE!$B:$B,'nguyen vat lieu kho'!AN$3)</f>
        <v>0</v>
      </c>
      <c r="AO360" s="186">
        <f>SUMIFS(BKE!$F:$F,BKE!$C:$C,'nguyen vat lieu kho'!$A:$A,BKE!$B:$B,'nguyen vat lieu kho'!AO$3)</f>
        <v>0</v>
      </c>
      <c r="AP360" s="186">
        <f>SUMIFS(BKE!$F:$F,BKE!$C:$C,'nguyen vat lieu kho'!$A:$A,BKE!$B:$B,'nguyen vat lieu kho'!AP$3)</f>
        <v>0</v>
      </c>
      <c r="AQ360" s="186">
        <f>SUMIFS(BKE!$F:$F,BKE!$C:$C,'nguyen vat lieu kho'!$A:$A,BKE!$B:$B,'nguyen vat lieu kho'!AQ$3)</f>
        <v>0</v>
      </c>
    </row>
    <row r="361" spans="1:43" s="120" customFormat="1" ht="25.5" customHeight="1">
      <c r="A361" s="6" t="s">
        <v>459</v>
      </c>
      <c r="B361" s="136" t="s">
        <v>692</v>
      </c>
      <c r="C361" s="137" t="s">
        <v>27</v>
      </c>
      <c r="D361" s="125">
        <v>3000</v>
      </c>
      <c r="E361" s="130">
        <v>3</v>
      </c>
      <c r="F361" s="126">
        <f t="shared" si="62"/>
        <v>9000</v>
      </c>
      <c r="G361" s="127">
        <f t="shared" si="68"/>
        <v>0</v>
      </c>
      <c r="H361" s="128">
        <f t="shared" si="69"/>
        <v>0</v>
      </c>
      <c r="I361" s="129">
        <f t="shared" si="66"/>
        <v>3</v>
      </c>
      <c r="J361" s="129">
        <f t="shared" si="66"/>
        <v>9000</v>
      </c>
      <c r="K361" s="130"/>
      <c r="L361" s="124">
        <f t="shared" si="67"/>
        <v>0</v>
      </c>
      <c r="M361" s="186">
        <f>SUMIFS(BKE!$F:$F,BKE!$C:$C,'nguyen vat lieu kho'!$A:$A,BKE!$B:$B,'nguyen vat lieu kho'!M$3)</f>
        <v>0</v>
      </c>
      <c r="N361" s="186">
        <f>SUMIFS(BKE!$F:$F,BKE!$C:$C,'nguyen vat lieu kho'!$A:$A,BKE!$B:$B,'nguyen vat lieu kho'!N$3)</f>
        <v>0</v>
      </c>
      <c r="O361" s="186">
        <f>SUMIFS(BKE!$F:$F,BKE!$C:$C,'nguyen vat lieu kho'!$A:$A,BKE!$B:$B,'nguyen vat lieu kho'!O$3)</f>
        <v>0</v>
      </c>
      <c r="P361" s="186">
        <f>SUMIFS(BKE!$F:$F,BKE!$C:$C,'nguyen vat lieu kho'!$A:$A,BKE!$B:$B,'nguyen vat lieu kho'!P$3)</f>
        <v>0</v>
      </c>
      <c r="Q361" s="186">
        <f>SUMIFS(BKE!$F:$F,BKE!$C:$C,'nguyen vat lieu kho'!$A:$A,BKE!$B:$B,'nguyen vat lieu kho'!Q$3)</f>
        <v>0</v>
      </c>
      <c r="R361" s="186">
        <f>SUMIFS(BKE!$F:$F,BKE!$C:$C,'nguyen vat lieu kho'!$A:$A,BKE!$B:$B,'nguyen vat lieu kho'!R$3)</f>
        <v>0</v>
      </c>
      <c r="S361" s="186">
        <f>SUMIFS(BKE!$F:$F,BKE!$C:$C,'nguyen vat lieu kho'!$A:$A,BKE!$B:$B,'nguyen vat lieu kho'!S$3)</f>
        <v>0</v>
      </c>
      <c r="T361" s="186">
        <f>SUMIFS(BKE!$F:$F,BKE!$C:$C,'nguyen vat lieu kho'!$A:$A,BKE!$B:$B,'nguyen vat lieu kho'!T$3)</f>
        <v>0</v>
      </c>
      <c r="U361" s="186">
        <f>SUMIFS(BKE!$F:$F,BKE!$C:$C,'nguyen vat lieu kho'!$A:$A,BKE!$B:$B,'nguyen vat lieu kho'!U$3)</f>
        <v>0</v>
      </c>
      <c r="V361" s="186">
        <f>SUMIFS(BKE!$F:$F,BKE!$C:$C,'nguyen vat lieu kho'!$A:$A,BKE!$B:$B,'nguyen vat lieu kho'!V$3)</f>
        <v>0</v>
      </c>
      <c r="W361" s="186">
        <f>SUMIFS(BKE!$F:$F,BKE!$C:$C,'nguyen vat lieu kho'!$A:$A,BKE!$B:$B,'nguyen vat lieu kho'!W$3)</f>
        <v>0</v>
      </c>
      <c r="X361" s="186">
        <f>SUMIFS(BKE!$F:$F,BKE!$C:$C,'nguyen vat lieu kho'!$A:$A,BKE!$B:$B,'nguyen vat lieu kho'!X$3)</f>
        <v>0</v>
      </c>
      <c r="Y361" s="186">
        <f>SUMIFS(BKE!$F:$F,BKE!$C:$C,'nguyen vat lieu kho'!$A:$A,BKE!$B:$B,'nguyen vat lieu kho'!Y$3)</f>
        <v>0</v>
      </c>
      <c r="Z361" s="186">
        <f>SUMIFS(BKE!$F:$F,BKE!$C:$C,'nguyen vat lieu kho'!$A:$A,BKE!$B:$B,'nguyen vat lieu kho'!Z$3)</f>
        <v>0</v>
      </c>
      <c r="AA361" s="186">
        <f>SUMIFS(BKE!$F:$F,BKE!$C:$C,'nguyen vat lieu kho'!$A:$A,BKE!$B:$B,'nguyen vat lieu kho'!AA$3)</f>
        <v>0</v>
      </c>
      <c r="AB361" s="186">
        <f>SUMIFS(BKE!$F:$F,BKE!$C:$C,'nguyen vat lieu kho'!$A:$A,BKE!$B:$B,'nguyen vat lieu kho'!AB$3)</f>
        <v>0</v>
      </c>
      <c r="AC361" s="186">
        <f>SUMIFS(BKE!$F:$F,BKE!$C:$C,'nguyen vat lieu kho'!$A:$A,BKE!$B:$B,'nguyen vat lieu kho'!AC$3)</f>
        <v>0</v>
      </c>
      <c r="AD361" s="186">
        <f>SUMIFS(BKE!$F:$F,BKE!$C:$C,'nguyen vat lieu kho'!$A:$A,BKE!$B:$B,'nguyen vat lieu kho'!AD$3)</f>
        <v>0</v>
      </c>
      <c r="AE361" s="186">
        <f>SUMIFS(BKE!$F:$F,BKE!$C:$C,'nguyen vat lieu kho'!$A:$A,BKE!$B:$B,'nguyen vat lieu kho'!AE$3)</f>
        <v>0</v>
      </c>
      <c r="AF361" s="186">
        <f>SUMIFS(BKE!$F:$F,BKE!$C:$C,'nguyen vat lieu kho'!$A:$A,BKE!$B:$B,'nguyen vat lieu kho'!AF$3)</f>
        <v>0</v>
      </c>
      <c r="AG361" s="186">
        <f>SUMIFS(BKE!$F:$F,BKE!$C:$C,'nguyen vat lieu kho'!$A:$A,BKE!$B:$B,'nguyen vat lieu kho'!AG$3)</f>
        <v>0</v>
      </c>
      <c r="AH361" s="186">
        <f>SUMIFS(BKE!$F:$F,BKE!$C:$C,'nguyen vat lieu kho'!$A:$A,BKE!$B:$B,'nguyen vat lieu kho'!AH$3)</f>
        <v>0</v>
      </c>
      <c r="AI361" s="186">
        <f>SUMIFS(BKE!$F:$F,BKE!$C:$C,'nguyen vat lieu kho'!$A:$A,BKE!$B:$B,'nguyen vat lieu kho'!AI$3)</f>
        <v>0</v>
      </c>
      <c r="AJ361" s="186">
        <f>SUMIFS(BKE!$F:$F,BKE!$C:$C,'nguyen vat lieu kho'!$A:$A,BKE!$B:$B,'nguyen vat lieu kho'!AJ$3)</f>
        <v>0</v>
      </c>
      <c r="AK361" s="186">
        <f>SUMIFS(BKE!$F:$F,BKE!$C:$C,'nguyen vat lieu kho'!$A:$A,BKE!$B:$B,'nguyen vat lieu kho'!AK$3)</f>
        <v>0</v>
      </c>
      <c r="AL361" s="186">
        <f>SUMIFS(BKE!$F:$F,BKE!$C:$C,'nguyen vat lieu kho'!$A:$A,BKE!$B:$B,'nguyen vat lieu kho'!AL$3)</f>
        <v>0</v>
      </c>
      <c r="AM361" s="186">
        <f>SUMIFS(BKE!$F:$F,BKE!$C:$C,'nguyen vat lieu kho'!$A:$A,BKE!$B:$B,'nguyen vat lieu kho'!AM$3)</f>
        <v>0</v>
      </c>
      <c r="AN361" s="186">
        <f>SUMIFS(BKE!$F:$F,BKE!$C:$C,'nguyen vat lieu kho'!$A:$A,BKE!$B:$B,'nguyen vat lieu kho'!AN$3)</f>
        <v>0</v>
      </c>
      <c r="AO361" s="186">
        <f>SUMIFS(BKE!$F:$F,BKE!$C:$C,'nguyen vat lieu kho'!$A:$A,BKE!$B:$B,'nguyen vat lieu kho'!AO$3)</f>
        <v>0</v>
      </c>
      <c r="AP361" s="186">
        <f>SUMIFS(BKE!$F:$F,BKE!$C:$C,'nguyen vat lieu kho'!$A:$A,BKE!$B:$B,'nguyen vat lieu kho'!AP$3)</f>
        <v>0</v>
      </c>
      <c r="AQ361" s="186">
        <f>SUMIFS(BKE!$F:$F,BKE!$C:$C,'nguyen vat lieu kho'!$A:$A,BKE!$B:$B,'nguyen vat lieu kho'!AQ$3)</f>
        <v>0</v>
      </c>
    </row>
    <row r="362" spans="1:43" s="120" customFormat="1" ht="25.5" customHeight="1">
      <c r="A362" s="6" t="s">
        <v>836</v>
      </c>
      <c r="B362" s="136" t="s">
        <v>451</v>
      </c>
      <c r="C362" s="137" t="s">
        <v>433</v>
      </c>
      <c r="D362" s="125">
        <v>0</v>
      </c>
      <c r="E362" s="130">
        <v>0</v>
      </c>
      <c r="F362" s="126">
        <f t="shared" si="62"/>
        <v>0</v>
      </c>
      <c r="G362" s="127">
        <f>SUM(M362:AQ362)</f>
        <v>0</v>
      </c>
      <c r="H362" s="128">
        <f>D362*G362</f>
        <v>0</v>
      </c>
      <c r="I362" s="129">
        <f>E362+G362-K362</f>
        <v>0</v>
      </c>
      <c r="J362" s="129">
        <f t="shared" si="66"/>
        <v>0</v>
      </c>
      <c r="K362" s="130"/>
      <c r="L362" s="124">
        <f>K362*D362</f>
        <v>0</v>
      </c>
      <c r="M362" s="186">
        <f>SUMIFS(BKE!$F:$F,BKE!$C:$C,'nguyen vat lieu kho'!$A:$A,BKE!$B:$B,'nguyen vat lieu kho'!M$3)</f>
        <v>0</v>
      </c>
      <c r="N362" s="186">
        <f>SUMIFS(BKE!$F:$F,BKE!$C:$C,'nguyen vat lieu kho'!$A:$A,BKE!$B:$B,'nguyen vat lieu kho'!N$3)</f>
        <v>0</v>
      </c>
      <c r="O362" s="186">
        <f>SUMIFS(BKE!$F:$F,BKE!$C:$C,'nguyen vat lieu kho'!$A:$A,BKE!$B:$B,'nguyen vat lieu kho'!O$3)</f>
        <v>0</v>
      </c>
      <c r="P362" s="186">
        <f>SUMIFS(BKE!$F:$F,BKE!$C:$C,'nguyen vat lieu kho'!$A:$A,BKE!$B:$B,'nguyen vat lieu kho'!P$3)</f>
        <v>0</v>
      </c>
      <c r="Q362" s="186">
        <f>SUMIFS(BKE!$F:$F,BKE!$C:$C,'nguyen vat lieu kho'!$A:$A,BKE!$B:$B,'nguyen vat lieu kho'!Q$3)</f>
        <v>0</v>
      </c>
      <c r="R362" s="186">
        <f>SUMIFS(BKE!$F:$F,BKE!$C:$C,'nguyen vat lieu kho'!$A:$A,BKE!$B:$B,'nguyen vat lieu kho'!R$3)</f>
        <v>0</v>
      </c>
      <c r="S362" s="186">
        <f>SUMIFS(BKE!$F:$F,BKE!$C:$C,'nguyen vat lieu kho'!$A:$A,BKE!$B:$B,'nguyen vat lieu kho'!S$3)</f>
        <v>0</v>
      </c>
      <c r="T362" s="186">
        <f>SUMIFS(BKE!$F:$F,BKE!$C:$C,'nguyen vat lieu kho'!$A:$A,BKE!$B:$B,'nguyen vat lieu kho'!T$3)</f>
        <v>0</v>
      </c>
      <c r="U362" s="186">
        <f>SUMIFS(BKE!$F:$F,BKE!$C:$C,'nguyen vat lieu kho'!$A:$A,BKE!$B:$B,'nguyen vat lieu kho'!U$3)</f>
        <v>0</v>
      </c>
      <c r="V362" s="186">
        <f>SUMIFS(BKE!$F:$F,BKE!$C:$C,'nguyen vat lieu kho'!$A:$A,BKE!$B:$B,'nguyen vat lieu kho'!V$3)</f>
        <v>0</v>
      </c>
      <c r="W362" s="186">
        <f>SUMIFS(BKE!$F:$F,BKE!$C:$C,'nguyen vat lieu kho'!$A:$A,BKE!$B:$B,'nguyen vat lieu kho'!W$3)</f>
        <v>0</v>
      </c>
      <c r="X362" s="186">
        <f>SUMIFS(BKE!$F:$F,BKE!$C:$C,'nguyen vat lieu kho'!$A:$A,BKE!$B:$B,'nguyen vat lieu kho'!X$3)</f>
        <v>0</v>
      </c>
      <c r="Y362" s="186">
        <f>SUMIFS(BKE!$F:$F,BKE!$C:$C,'nguyen vat lieu kho'!$A:$A,BKE!$B:$B,'nguyen vat lieu kho'!Y$3)</f>
        <v>0</v>
      </c>
      <c r="Z362" s="186">
        <f>SUMIFS(BKE!$F:$F,BKE!$C:$C,'nguyen vat lieu kho'!$A:$A,BKE!$B:$B,'nguyen vat lieu kho'!Z$3)</f>
        <v>0</v>
      </c>
      <c r="AA362" s="186">
        <f>SUMIFS(BKE!$F:$F,BKE!$C:$C,'nguyen vat lieu kho'!$A:$A,BKE!$B:$B,'nguyen vat lieu kho'!AA$3)</f>
        <v>0</v>
      </c>
      <c r="AB362" s="186">
        <f>SUMIFS(BKE!$F:$F,BKE!$C:$C,'nguyen vat lieu kho'!$A:$A,BKE!$B:$B,'nguyen vat lieu kho'!AB$3)</f>
        <v>0</v>
      </c>
      <c r="AC362" s="186">
        <f>SUMIFS(BKE!$F:$F,BKE!$C:$C,'nguyen vat lieu kho'!$A:$A,BKE!$B:$B,'nguyen vat lieu kho'!AC$3)</f>
        <v>0</v>
      </c>
      <c r="AD362" s="186">
        <f>SUMIFS(BKE!$F:$F,BKE!$C:$C,'nguyen vat lieu kho'!$A:$A,BKE!$B:$B,'nguyen vat lieu kho'!AD$3)</f>
        <v>0</v>
      </c>
      <c r="AE362" s="186">
        <f>SUMIFS(BKE!$F:$F,BKE!$C:$C,'nguyen vat lieu kho'!$A:$A,BKE!$B:$B,'nguyen vat lieu kho'!AE$3)</f>
        <v>0</v>
      </c>
      <c r="AF362" s="186">
        <f>SUMIFS(BKE!$F:$F,BKE!$C:$C,'nguyen vat lieu kho'!$A:$A,BKE!$B:$B,'nguyen vat lieu kho'!AF$3)</f>
        <v>0</v>
      </c>
      <c r="AG362" s="186">
        <f>SUMIFS(BKE!$F:$F,BKE!$C:$C,'nguyen vat lieu kho'!$A:$A,BKE!$B:$B,'nguyen vat lieu kho'!AG$3)</f>
        <v>0</v>
      </c>
      <c r="AH362" s="186">
        <f>SUMIFS(BKE!$F:$F,BKE!$C:$C,'nguyen vat lieu kho'!$A:$A,BKE!$B:$B,'nguyen vat lieu kho'!AH$3)</f>
        <v>0</v>
      </c>
      <c r="AI362" s="186">
        <f>SUMIFS(BKE!$F:$F,BKE!$C:$C,'nguyen vat lieu kho'!$A:$A,BKE!$B:$B,'nguyen vat lieu kho'!AI$3)</f>
        <v>0</v>
      </c>
      <c r="AJ362" s="186">
        <f>SUMIFS(BKE!$F:$F,BKE!$C:$C,'nguyen vat lieu kho'!$A:$A,BKE!$B:$B,'nguyen vat lieu kho'!AJ$3)</f>
        <v>0</v>
      </c>
      <c r="AK362" s="186">
        <f>SUMIFS(BKE!$F:$F,BKE!$C:$C,'nguyen vat lieu kho'!$A:$A,BKE!$B:$B,'nguyen vat lieu kho'!AK$3)</f>
        <v>0</v>
      </c>
      <c r="AL362" s="186">
        <f>SUMIFS(BKE!$F:$F,BKE!$C:$C,'nguyen vat lieu kho'!$A:$A,BKE!$B:$B,'nguyen vat lieu kho'!AL$3)</f>
        <v>0</v>
      </c>
      <c r="AM362" s="186">
        <f>SUMIFS(BKE!$F:$F,BKE!$C:$C,'nguyen vat lieu kho'!$A:$A,BKE!$B:$B,'nguyen vat lieu kho'!AM$3)</f>
        <v>0</v>
      </c>
      <c r="AN362" s="186">
        <f>SUMIFS(BKE!$F:$F,BKE!$C:$C,'nguyen vat lieu kho'!$A:$A,BKE!$B:$B,'nguyen vat lieu kho'!AN$3)</f>
        <v>0</v>
      </c>
      <c r="AO362" s="186">
        <f>SUMIFS(BKE!$F:$F,BKE!$C:$C,'nguyen vat lieu kho'!$A:$A,BKE!$B:$B,'nguyen vat lieu kho'!AO$3)</f>
        <v>0</v>
      </c>
      <c r="AP362" s="186">
        <f>SUMIFS(BKE!$F:$F,BKE!$C:$C,'nguyen vat lieu kho'!$A:$A,BKE!$B:$B,'nguyen vat lieu kho'!AP$3)</f>
        <v>0</v>
      </c>
      <c r="AQ362" s="186">
        <f>SUMIFS(BKE!$F:$F,BKE!$C:$C,'nguyen vat lieu kho'!$A:$A,BKE!$B:$B,'nguyen vat lieu kho'!AQ$3)</f>
        <v>0</v>
      </c>
    </row>
    <row r="363" spans="1:43" s="120" customFormat="1" ht="25.5" customHeight="1">
      <c r="A363" s="6" t="s">
        <v>472</v>
      </c>
      <c r="B363" s="136" t="s">
        <v>473</v>
      </c>
      <c r="C363" s="137" t="s">
        <v>433</v>
      </c>
      <c r="D363" s="125">
        <v>0</v>
      </c>
      <c r="E363" s="130">
        <v>0</v>
      </c>
      <c r="F363" s="126">
        <f t="shared" si="62"/>
        <v>0</v>
      </c>
      <c r="G363" s="127">
        <f t="shared" si="68"/>
        <v>0</v>
      </c>
      <c r="H363" s="128">
        <f t="shared" si="69"/>
        <v>0</v>
      </c>
      <c r="I363" s="129">
        <f t="shared" si="66"/>
        <v>0</v>
      </c>
      <c r="J363" s="129">
        <f t="shared" si="66"/>
        <v>0</v>
      </c>
      <c r="K363" s="130"/>
      <c r="L363" s="124">
        <f t="shared" si="67"/>
        <v>0</v>
      </c>
      <c r="M363" s="186">
        <f>SUMIFS(BKE!$F:$F,BKE!$C:$C,'nguyen vat lieu kho'!$A:$A,BKE!$B:$B,'nguyen vat lieu kho'!M$3)</f>
        <v>0</v>
      </c>
      <c r="N363" s="186">
        <f>SUMIFS(BKE!$F:$F,BKE!$C:$C,'nguyen vat lieu kho'!$A:$A,BKE!$B:$B,'nguyen vat lieu kho'!N$3)</f>
        <v>0</v>
      </c>
      <c r="O363" s="186">
        <f>SUMIFS(BKE!$F:$F,BKE!$C:$C,'nguyen vat lieu kho'!$A:$A,BKE!$B:$B,'nguyen vat lieu kho'!O$3)</f>
        <v>0</v>
      </c>
      <c r="P363" s="186">
        <f>SUMIFS(BKE!$F:$F,BKE!$C:$C,'nguyen vat lieu kho'!$A:$A,BKE!$B:$B,'nguyen vat lieu kho'!P$3)</f>
        <v>0</v>
      </c>
      <c r="Q363" s="186">
        <f>SUMIFS(BKE!$F:$F,BKE!$C:$C,'nguyen vat lieu kho'!$A:$A,BKE!$B:$B,'nguyen vat lieu kho'!Q$3)</f>
        <v>0</v>
      </c>
      <c r="R363" s="186">
        <f>SUMIFS(BKE!$F:$F,BKE!$C:$C,'nguyen vat lieu kho'!$A:$A,BKE!$B:$B,'nguyen vat lieu kho'!R$3)</f>
        <v>0</v>
      </c>
      <c r="S363" s="186">
        <f>SUMIFS(BKE!$F:$F,BKE!$C:$C,'nguyen vat lieu kho'!$A:$A,BKE!$B:$B,'nguyen vat lieu kho'!S$3)</f>
        <v>0</v>
      </c>
      <c r="T363" s="186">
        <f>SUMIFS(BKE!$F:$F,BKE!$C:$C,'nguyen vat lieu kho'!$A:$A,BKE!$B:$B,'nguyen vat lieu kho'!T$3)</f>
        <v>0</v>
      </c>
      <c r="U363" s="186">
        <f>SUMIFS(BKE!$F:$F,BKE!$C:$C,'nguyen vat lieu kho'!$A:$A,BKE!$B:$B,'nguyen vat lieu kho'!U$3)</f>
        <v>0</v>
      </c>
      <c r="V363" s="186">
        <f>SUMIFS(BKE!$F:$F,BKE!$C:$C,'nguyen vat lieu kho'!$A:$A,BKE!$B:$B,'nguyen vat lieu kho'!V$3)</f>
        <v>0</v>
      </c>
      <c r="W363" s="186">
        <f>SUMIFS(BKE!$F:$F,BKE!$C:$C,'nguyen vat lieu kho'!$A:$A,BKE!$B:$B,'nguyen vat lieu kho'!W$3)</f>
        <v>0</v>
      </c>
      <c r="X363" s="186">
        <f>SUMIFS(BKE!$F:$F,BKE!$C:$C,'nguyen vat lieu kho'!$A:$A,BKE!$B:$B,'nguyen vat lieu kho'!X$3)</f>
        <v>0</v>
      </c>
      <c r="Y363" s="186">
        <f>SUMIFS(BKE!$F:$F,BKE!$C:$C,'nguyen vat lieu kho'!$A:$A,BKE!$B:$B,'nguyen vat lieu kho'!Y$3)</f>
        <v>0</v>
      </c>
      <c r="Z363" s="186">
        <f>SUMIFS(BKE!$F:$F,BKE!$C:$C,'nguyen vat lieu kho'!$A:$A,BKE!$B:$B,'nguyen vat lieu kho'!Z$3)</f>
        <v>0</v>
      </c>
      <c r="AA363" s="186">
        <f>SUMIFS(BKE!$F:$F,BKE!$C:$C,'nguyen vat lieu kho'!$A:$A,BKE!$B:$B,'nguyen vat lieu kho'!AA$3)</f>
        <v>0</v>
      </c>
      <c r="AB363" s="186">
        <f>SUMIFS(BKE!$F:$F,BKE!$C:$C,'nguyen vat lieu kho'!$A:$A,BKE!$B:$B,'nguyen vat lieu kho'!AB$3)</f>
        <v>0</v>
      </c>
      <c r="AC363" s="186">
        <f>SUMIFS(BKE!$F:$F,BKE!$C:$C,'nguyen vat lieu kho'!$A:$A,BKE!$B:$B,'nguyen vat lieu kho'!AC$3)</f>
        <v>0</v>
      </c>
      <c r="AD363" s="186">
        <f>SUMIFS(BKE!$F:$F,BKE!$C:$C,'nguyen vat lieu kho'!$A:$A,BKE!$B:$B,'nguyen vat lieu kho'!AD$3)</f>
        <v>0</v>
      </c>
      <c r="AE363" s="186">
        <f>SUMIFS(BKE!$F:$F,BKE!$C:$C,'nguyen vat lieu kho'!$A:$A,BKE!$B:$B,'nguyen vat lieu kho'!AE$3)</f>
        <v>0</v>
      </c>
      <c r="AF363" s="186">
        <f>SUMIFS(BKE!$F:$F,BKE!$C:$C,'nguyen vat lieu kho'!$A:$A,BKE!$B:$B,'nguyen vat lieu kho'!AF$3)</f>
        <v>0</v>
      </c>
      <c r="AG363" s="186">
        <f>SUMIFS(BKE!$F:$F,BKE!$C:$C,'nguyen vat lieu kho'!$A:$A,BKE!$B:$B,'nguyen vat lieu kho'!AG$3)</f>
        <v>0</v>
      </c>
      <c r="AH363" s="186">
        <f>SUMIFS(BKE!$F:$F,BKE!$C:$C,'nguyen vat lieu kho'!$A:$A,BKE!$B:$B,'nguyen vat lieu kho'!AH$3)</f>
        <v>0</v>
      </c>
      <c r="AI363" s="186">
        <f>SUMIFS(BKE!$F:$F,BKE!$C:$C,'nguyen vat lieu kho'!$A:$A,BKE!$B:$B,'nguyen vat lieu kho'!AI$3)</f>
        <v>0</v>
      </c>
      <c r="AJ363" s="186">
        <f>SUMIFS(BKE!$F:$F,BKE!$C:$C,'nguyen vat lieu kho'!$A:$A,BKE!$B:$B,'nguyen vat lieu kho'!AJ$3)</f>
        <v>0</v>
      </c>
      <c r="AK363" s="186">
        <f>SUMIFS(BKE!$F:$F,BKE!$C:$C,'nguyen vat lieu kho'!$A:$A,BKE!$B:$B,'nguyen vat lieu kho'!AK$3)</f>
        <v>0</v>
      </c>
      <c r="AL363" s="186">
        <f>SUMIFS(BKE!$F:$F,BKE!$C:$C,'nguyen vat lieu kho'!$A:$A,BKE!$B:$B,'nguyen vat lieu kho'!AL$3)</f>
        <v>0</v>
      </c>
      <c r="AM363" s="186">
        <f>SUMIFS(BKE!$F:$F,BKE!$C:$C,'nguyen vat lieu kho'!$A:$A,BKE!$B:$B,'nguyen vat lieu kho'!AM$3)</f>
        <v>0</v>
      </c>
      <c r="AN363" s="186">
        <f>SUMIFS(BKE!$F:$F,BKE!$C:$C,'nguyen vat lieu kho'!$A:$A,BKE!$B:$B,'nguyen vat lieu kho'!AN$3)</f>
        <v>0</v>
      </c>
      <c r="AO363" s="186">
        <f>SUMIFS(BKE!$F:$F,BKE!$C:$C,'nguyen vat lieu kho'!$A:$A,BKE!$B:$B,'nguyen vat lieu kho'!AO$3)</f>
        <v>0</v>
      </c>
      <c r="AP363" s="186">
        <f>SUMIFS(BKE!$F:$F,BKE!$C:$C,'nguyen vat lieu kho'!$A:$A,BKE!$B:$B,'nguyen vat lieu kho'!AP$3)</f>
        <v>0</v>
      </c>
      <c r="AQ363" s="186">
        <f>SUMIFS(BKE!$F:$F,BKE!$C:$C,'nguyen vat lieu kho'!$A:$A,BKE!$B:$B,'nguyen vat lieu kho'!AQ$3)</f>
        <v>0</v>
      </c>
    </row>
    <row r="364" spans="1:43" s="120" customFormat="1" ht="25.5" customHeight="1">
      <c r="A364" s="6" t="s">
        <v>452</v>
      </c>
      <c r="B364" s="136" t="s">
        <v>453</v>
      </c>
      <c r="C364" s="137" t="s">
        <v>433</v>
      </c>
      <c r="D364" s="125">
        <v>3998.69</v>
      </c>
      <c r="E364" s="130">
        <v>2</v>
      </c>
      <c r="F364" s="126">
        <f t="shared" si="62"/>
        <v>7997.38</v>
      </c>
      <c r="G364" s="127">
        <f t="shared" si="68"/>
        <v>0</v>
      </c>
      <c r="H364" s="128">
        <f t="shared" si="69"/>
        <v>0</v>
      </c>
      <c r="I364" s="129">
        <f t="shared" si="66"/>
        <v>2</v>
      </c>
      <c r="J364" s="129">
        <f t="shared" si="66"/>
        <v>7997.38</v>
      </c>
      <c r="K364" s="130"/>
      <c r="L364" s="124">
        <f t="shared" si="67"/>
        <v>0</v>
      </c>
      <c r="M364" s="186">
        <f>SUMIFS(BKE!$F:$F,BKE!$C:$C,'nguyen vat lieu kho'!$A:$A,BKE!$B:$B,'nguyen vat lieu kho'!M$3)</f>
        <v>0</v>
      </c>
      <c r="N364" s="186">
        <f>SUMIFS(BKE!$F:$F,BKE!$C:$C,'nguyen vat lieu kho'!$A:$A,BKE!$B:$B,'nguyen vat lieu kho'!N$3)</f>
        <v>0</v>
      </c>
      <c r="O364" s="186">
        <f>SUMIFS(BKE!$F:$F,BKE!$C:$C,'nguyen vat lieu kho'!$A:$A,BKE!$B:$B,'nguyen vat lieu kho'!O$3)</f>
        <v>0</v>
      </c>
      <c r="P364" s="186">
        <f>SUMIFS(BKE!$F:$F,BKE!$C:$C,'nguyen vat lieu kho'!$A:$A,BKE!$B:$B,'nguyen vat lieu kho'!P$3)</f>
        <v>0</v>
      </c>
      <c r="Q364" s="186">
        <f>SUMIFS(BKE!$F:$F,BKE!$C:$C,'nguyen vat lieu kho'!$A:$A,BKE!$B:$B,'nguyen vat lieu kho'!Q$3)</f>
        <v>0</v>
      </c>
      <c r="R364" s="186">
        <f>SUMIFS(BKE!$F:$F,BKE!$C:$C,'nguyen vat lieu kho'!$A:$A,BKE!$B:$B,'nguyen vat lieu kho'!R$3)</f>
        <v>0</v>
      </c>
      <c r="S364" s="186">
        <f>SUMIFS(BKE!$F:$F,BKE!$C:$C,'nguyen vat lieu kho'!$A:$A,BKE!$B:$B,'nguyen vat lieu kho'!S$3)</f>
        <v>0</v>
      </c>
      <c r="T364" s="186">
        <f>SUMIFS(BKE!$F:$F,BKE!$C:$C,'nguyen vat lieu kho'!$A:$A,BKE!$B:$B,'nguyen vat lieu kho'!T$3)</f>
        <v>0</v>
      </c>
      <c r="U364" s="186">
        <f>SUMIFS(BKE!$F:$F,BKE!$C:$C,'nguyen vat lieu kho'!$A:$A,BKE!$B:$B,'nguyen vat lieu kho'!U$3)</f>
        <v>0</v>
      </c>
      <c r="V364" s="186">
        <f>SUMIFS(BKE!$F:$F,BKE!$C:$C,'nguyen vat lieu kho'!$A:$A,BKE!$B:$B,'nguyen vat lieu kho'!V$3)</f>
        <v>0</v>
      </c>
      <c r="W364" s="186">
        <f>SUMIFS(BKE!$F:$F,BKE!$C:$C,'nguyen vat lieu kho'!$A:$A,BKE!$B:$B,'nguyen vat lieu kho'!W$3)</f>
        <v>0</v>
      </c>
      <c r="X364" s="186">
        <f>SUMIFS(BKE!$F:$F,BKE!$C:$C,'nguyen vat lieu kho'!$A:$A,BKE!$B:$B,'nguyen vat lieu kho'!X$3)</f>
        <v>0</v>
      </c>
      <c r="Y364" s="186">
        <f>SUMIFS(BKE!$F:$F,BKE!$C:$C,'nguyen vat lieu kho'!$A:$A,BKE!$B:$B,'nguyen vat lieu kho'!Y$3)</f>
        <v>0</v>
      </c>
      <c r="Z364" s="186">
        <f>SUMIFS(BKE!$F:$F,BKE!$C:$C,'nguyen vat lieu kho'!$A:$A,BKE!$B:$B,'nguyen vat lieu kho'!Z$3)</f>
        <v>0</v>
      </c>
      <c r="AA364" s="186">
        <f>SUMIFS(BKE!$F:$F,BKE!$C:$C,'nguyen vat lieu kho'!$A:$A,BKE!$B:$B,'nguyen vat lieu kho'!AA$3)</f>
        <v>0</v>
      </c>
      <c r="AB364" s="186">
        <f>SUMIFS(BKE!$F:$F,BKE!$C:$C,'nguyen vat lieu kho'!$A:$A,BKE!$B:$B,'nguyen vat lieu kho'!AB$3)</f>
        <v>0</v>
      </c>
      <c r="AC364" s="186">
        <f>SUMIFS(BKE!$F:$F,BKE!$C:$C,'nguyen vat lieu kho'!$A:$A,BKE!$B:$B,'nguyen vat lieu kho'!AC$3)</f>
        <v>0</v>
      </c>
      <c r="AD364" s="186">
        <f>SUMIFS(BKE!$F:$F,BKE!$C:$C,'nguyen vat lieu kho'!$A:$A,BKE!$B:$B,'nguyen vat lieu kho'!AD$3)</f>
        <v>0</v>
      </c>
      <c r="AE364" s="186">
        <f>SUMIFS(BKE!$F:$F,BKE!$C:$C,'nguyen vat lieu kho'!$A:$A,BKE!$B:$B,'nguyen vat lieu kho'!AE$3)</f>
        <v>0</v>
      </c>
      <c r="AF364" s="186">
        <f>SUMIFS(BKE!$F:$F,BKE!$C:$C,'nguyen vat lieu kho'!$A:$A,BKE!$B:$B,'nguyen vat lieu kho'!AF$3)</f>
        <v>0</v>
      </c>
      <c r="AG364" s="186">
        <f>SUMIFS(BKE!$F:$F,BKE!$C:$C,'nguyen vat lieu kho'!$A:$A,BKE!$B:$B,'nguyen vat lieu kho'!AG$3)</f>
        <v>0</v>
      </c>
      <c r="AH364" s="186">
        <f>SUMIFS(BKE!$F:$F,BKE!$C:$C,'nguyen vat lieu kho'!$A:$A,BKE!$B:$B,'nguyen vat lieu kho'!AH$3)</f>
        <v>0</v>
      </c>
      <c r="AI364" s="186">
        <f>SUMIFS(BKE!$F:$F,BKE!$C:$C,'nguyen vat lieu kho'!$A:$A,BKE!$B:$B,'nguyen vat lieu kho'!AI$3)</f>
        <v>0</v>
      </c>
      <c r="AJ364" s="186">
        <f>SUMIFS(BKE!$F:$F,BKE!$C:$C,'nguyen vat lieu kho'!$A:$A,BKE!$B:$B,'nguyen vat lieu kho'!AJ$3)</f>
        <v>0</v>
      </c>
      <c r="AK364" s="186">
        <f>SUMIFS(BKE!$F:$F,BKE!$C:$C,'nguyen vat lieu kho'!$A:$A,BKE!$B:$B,'nguyen vat lieu kho'!AK$3)</f>
        <v>0</v>
      </c>
      <c r="AL364" s="186">
        <f>SUMIFS(BKE!$F:$F,BKE!$C:$C,'nguyen vat lieu kho'!$A:$A,BKE!$B:$B,'nguyen vat lieu kho'!AL$3)</f>
        <v>0</v>
      </c>
      <c r="AM364" s="186">
        <f>SUMIFS(BKE!$F:$F,BKE!$C:$C,'nguyen vat lieu kho'!$A:$A,BKE!$B:$B,'nguyen vat lieu kho'!AM$3)</f>
        <v>0</v>
      </c>
      <c r="AN364" s="186">
        <f>SUMIFS(BKE!$F:$F,BKE!$C:$C,'nguyen vat lieu kho'!$A:$A,BKE!$B:$B,'nguyen vat lieu kho'!AN$3)</f>
        <v>0</v>
      </c>
      <c r="AO364" s="186">
        <f>SUMIFS(BKE!$F:$F,BKE!$C:$C,'nguyen vat lieu kho'!$A:$A,BKE!$B:$B,'nguyen vat lieu kho'!AO$3)</f>
        <v>0</v>
      </c>
      <c r="AP364" s="186">
        <f>SUMIFS(BKE!$F:$F,BKE!$C:$C,'nguyen vat lieu kho'!$A:$A,BKE!$B:$B,'nguyen vat lieu kho'!AP$3)</f>
        <v>0</v>
      </c>
      <c r="AQ364" s="186">
        <f>SUMIFS(BKE!$F:$F,BKE!$C:$C,'nguyen vat lieu kho'!$A:$A,BKE!$B:$B,'nguyen vat lieu kho'!AQ$3)</f>
        <v>0</v>
      </c>
    </row>
    <row r="365" spans="1:43" s="120" customFormat="1" ht="25.5" customHeight="1">
      <c r="A365" s="6" t="s">
        <v>481</v>
      </c>
      <c r="B365" s="131" t="s">
        <v>482</v>
      </c>
      <c r="C365" s="138" t="s">
        <v>148</v>
      </c>
      <c r="D365" s="125"/>
      <c r="E365" s="130">
        <v>0</v>
      </c>
      <c r="F365" s="126">
        <f t="shared" si="62"/>
        <v>0</v>
      </c>
      <c r="G365" s="127">
        <f t="shared" si="68"/>
        <v>0</v>
      </c>
      <c r="H365" s="128">
        <f t="shared" si="69"/>
        <v>0</v>
      </c>
      <c r="I365" s="129">
        <f t="shared" si="66"/>
        <v>0</v>
      </c>
      <c r="J365" s="129">
        <f t="shared" si="66"/>
        <v>0</v>
      </c>
      <c r="K365" s="130"/>
      <c r="L365" s="124">
        <f t="shared" si="67"/>
        <v>0</v>
      </c>
      <c r="M365" s="186">
        <f>SUMIFS(BKE!$F:$F,BKE!$C:$C,'nguyen vat lieu kho'!$A:$A,BKE!$B:$B,'nguyen vat lieu kho'!M$3)</f>
        <v>0</v>
      </c>
      <c r="N365" s="186">
        <f>SUMIFS(BKE!$F:$F,BKE!$C:$C,'nguyen vat lieu kho'!$A:$A,BKE!$B:$B,'nguyen vat lieu kho'!N$3)</f>
        <v>0</v>
      </c>
      <c r="O365" s="186">
        <f>SUMIFS(BKE!$F:$F,BKE!$C:$C,'nguyen vat lieu kho'!$A:$A,BKE!$B:$B,'nguyen vat lieu kho'!O$3)</f>
        <v>0</v>
      </c>
      <c r="P365" s="186">
        <f>SUMIFS(BKE!$F:$F,BKE!$C:$C,'nguyen vat lieu kho'!$A:$A,BKE!$B:$B,'nguyen vat lieu kho'!P$3)</f>
        <v>0</v>
      </c>
      <c r="Q365" s="186">
        <f>SUMIFS(BKE!$F:$F,BKE!$C:$C,'nguyen vat lieu kho'!$A:$A,BKE!$B:$B,'nguyen vat lieu kho'!Q$3)</f>
        <v>0</v>
      </c>
      <c r="R365" s="186">
        <f>SUMIFS(BKE!$F:$F,BKE!$C:$C,'nguyen vat lieu kho'!$A:$A,BKE!$B:$B,'nguyen vat lieu kho'!R$3)</f>
        <v>0</v>
      </c>
      <c r="S365" s="186">
        <f>SUMIFS(BKE!$F:$F,BKE!$C:$C,'nguyen vat lieu kho'!$A:$A,BKE!$B:$B,'nguyen vat lieu kho'!S$3)</f>
        <v>0</v>
      </c>
      <c r="T365" s="186">
        <f>SUMIFS(BKE!$F:$F,BKE!$C:$C,'nguyen vat lieu kho'!$A:$A,BKE!$B:$B,'nguyen vat lieu kho'!T$3)</f>
        <v>0</v>
      </c>
      <c r="U365" s="186">
        <f>SUMIFS(BKE!$F:$F,BKE!$C:$C,'nguyen vat lieu kho'!$A:$A,BKE!$B:$B,'nguyen vat lieu kho'!U$3)</f>
        <v>0</v>
      </c>
      <c r="V365" s="186">
        <f>SUMIFS(BKE!$F:$F,BKE!$C:$C,'nguyen vat lieu kho'!$A:$A,BKE!$B:$B,'nguyen vat lieu kho'!V$3)</f>
        <v>0</v>
      </c>
      <c r="W365" s="186">
        <f>SUMIFS(BKE!$F:$F,BKE!$C:$C,'nguyen vat lieu kho'!$A:$A,BKE!$B:$B,'nguyen vat lieu kho'!W$3)</f>
        <v>0</v>
      </c>
      <c r="X365" s="186">
        <f>SUMIFS(BKE!$F:$F,BKE!$C:$C,'nguyen vat lieu kho'!$A:$A,BKE!$B:$B,'nguyen vat lieu kho'!X$3)</f>
        <v>0</v>
      </c>
      <c r="Y365" s="186">
        <f>SUMIFS(BKE!$F:$F,BKE!$C:$C,'nguyen vat lieu kho'!$A:$A,BKE!$B:$B,'nguyen vat lieu kho'!Y$3)</f>
        <v>0</v>
      </c>
      <c r="Z365" s="186">
        <f>SUMIFS(BKE!$F:$F,BKE!$C:$C,'nguyen vat lieu kho'!$A:$A,BKE!$B:$B,'nguyen vat lieu kho'!Z$3)</f>
        <v>0</v>
      </c>
      <c r="AA365" s="186">
        <f>SUMIFS(BKE!$F:$F,BKE!$C:$C,'nguyen vat lieu kho'!$A:$A,BKE!$B:$B,'nguyen vat lieu kho'!AA$3)</f>
        <v>0</v>
      </c>
      <c r="AB365" s="186">
        <f>SUMIFS(BKE!$F:$F,BKE!$C:$C,'nguyen vat lieu kho'!$A:$A,BKE!$B:$B,'nguyen vat lieu kho'!AB$3)</f>
        <v>0</v>
      </c>
      <c r="AC365" s="186">
        <f>SUMIFS(BKE!$F:$F,BKE!$C:$C,'nguyen vat lieu kho'!$A:$A,BKE!$B:$B,'nguyen vat lieu kho'!AC$3)</f>
        <v>0</v>
      </c>
      <c r="AD365" s="186">
        <f>SUMIFS(BKE!$F:$F,BKE!$C:$C,'nguyen vat lieu kho'!$A:$A,BKE!$B:$B,'nguyen vat lieu kho'!AD$3)</f>
        <v>0</v>
      </c>
      <c r="AE365" s="186">
        <f>SUMIFS(BKE!$F:$F,BKE!$C:$C,'nguyen vat lieu kho'!$A:$A,BKE!$B:$B,'nguyen vat lieu kho'!AE$3)</f>
        <v>0</v>
      </c>
      <c r="AF365" s="186">
        <f>SUMIFS(BKE!$F:$F,BKE!$C:$C,'nguyen vat lieu kho'!$A:$A,BKE!$B:$B,'nguyen vat lieu kho'!AF$3)</f>
        <v>0</v>
      </c>
      <c r="AG365" s="186">
        <f>SUMIFS(BKE!$F:$F,BKE!$C:$C,'nguyen vat lieu kho'!$A:$A,BKE!$B:$B,'nguyen vat lieu kho'!AG$3)</f>
        <v>0</v>
      </c>
      <c r="AH365" s="186">
        <f>SUMIFS(BKE!$F:$F,BKE!$C:$C,'nguyen vat lieu kho'!$A:$A,BKE!$B:$B,'nguyen vat lieu kho'!AH$3)</f>
        <v>0</v>
      </c>
      <c r="AI365" s="186">
        <f>SUMIFS(BKE!$F:$F,BKE!$C:$C,'nguyen vat lieu kho'!$A:$A,BKE!$B:$B,'nguyen vat lieu kho'!AI$3)</f>
        <v>0</v>
      </c>
      <c r="AJ365" s="186">
        <f>SUMIFS(BKE!$F:$F,BKE!$C:$C,'nguyen vat lieu kho'!$A:$A,BKE!$B:$B,'nguyen vat lieu kho'!AJ$3)</f>
        <v>0</v>
      </c>
      <c r="AK365" s="186">
        <f>SUMIFS(BKE!$F:$F,BKE!$C:$C,'nguyen vat lieu kho'!$A:$A,BKE!$B:$B,'nguyen vat lieu kho'!AK$3)</f>
        <v>0</v>
      </c>
      <c r="AL365" s="186">
        <f>SUMIFS(BKE!$F:$F,BKE!$C:$C,'nguyen vat lieu kho'!$A:$A,BKE!$B:$B,'nguyen vat lieu kho'!AL$3)</f>
        <v>0</v>
      </c>
      <c r="AM365" s="186">
        <f>SUMIFS(BKE!$F:$F,BKE!$C:$C,'nguyen vat lieu kho'!$A:$A,BKE!$B:$B,'nguyen vat lieu kho'!AM$3)</f>
        <v>0</v>
      </c>
      <c r="AN365" s="186">
        <f>SUMIFS(BKE!$F:$F,BKE!$C:$C,'nguyen vat lieu kho'!$A:$A,BKE!$B:$B,'nguyen vat lieu kho'!AN$3)</f>
        <v>0</v>
      </c>
      <c r="AO365" s="186">
        <f>SUMIFS(BKE!$F:$F,BKE!$C:$C,'nguyen vat lieu kho'!$A:$A,BKE!$B:$B,'nguyen vat lieu kho'!AO$3)</f>
        <v>0</v>
      </c>
      <c r="AP365" s="186">
        <f>SUMIFS(BKE!$F:$F,BKE!$C:$C,'nguyen vat lieu kho'!$A:$A,BKE!$B:$B,'nguyen vat lieu kho'!AP$3)</f>
        <v>0</v>
      </c>
      <c r="AQ365" s="186">
        <f>SUMIFS(BKE!$F:$F,BKE!$C:$C,'nguyen vat lieu kho'!$A:$A,BKE!$B:$B,'nguyen vat lieu kho'!AQ$3)</f>
        <v>0</v>
      </c>
    </row>
    <row r="366" spans="1:43" s="120" customFormat="1" ht="25.5" customHeight="1">
      <c r="A366" s="6" t="s">
        <v>468</v>
      </c>
      <c r="B366" s="136" t="s">
        <v>469</v>
      </c>
      <c r="C366" s="137" t="s">
        <v>27</v>
      </c>
      <c r="D366" s="125"/>
      <c r="E366" s="130">
        <v>0</v>
      </c>
      <c r="F366" s="126">
        <f t="shared" si="62"/>
        <v>0</v>
      </c>
      <c r="G366" s="127">
        <f t="shared" si="68"/>
        <v>0</v>
      </c>
      <c r="H366" s="128">
        <f t="shared" si="69"/>
        <v>0</v>
      </c>
      <c r="I366" s="129">
        <f t="shared" si="66"/>
        <v>0</v>
      </c>
      <c r="J366" s="129">
        <f t="shared" si="66"/>
        <v>0</v>
      </c>
      <c r="K366" s="130"/>
      <c r="L366" s="124">
        <f t="shared" si="67"/>
        <v>0</v>
      </c>
      <c r="M366" s="186">
        <f>SUMIFS(BKE!$F:$F,BKE!$C:$C,'nguyen vat lieu kho'!$A:$A,BKE!$B:$B,'nguyen vat lieu kho'!M$3)</f>
        <v>0</v>
      </c>
      <c r="N366" s="186">
        <f>SUMIFS(BKE!$F:$F,BKE!$C:$C,'nguyen vat lieu kho'!$A:$A,BKE!$B:$B,'nguyen vat lieu kho'!N$3)</f>
        <v>0</v>
      </c>
      <c r="O366" s="186">
        <f>SUMIFS(BKE!$F:$F,BKE!$C:$C,'nguyen vat lieu kho'!$A:$A,BKE!$B:$B,'nguyen vat lieu kho'!O$3)</f>
        <v>0</v>
      </c>
      <c r="P366" s="186">
        <f>SUMIFS(BKE!$F:$F,BKE!$C:$C,'nguyen vat lieu kho'!$A:$A,BKE!$B:$B,'nguyen vat lieu kho'!P$3)</f>
        <v>0</v>
      </c>
      <c r="Q366" s="186">
        <f>SUMIFS(BKE!$F:$F,BKE!$C:$C,'nguyen vat lieu kho'!$A:$A,BKE!$B:$B,'nguyen vat lieu kho'!Q$3)</f>
        <v>0</v>
      </c>
      <c r="R366" s="186">
        <f>SUMIFS(BKE!$F:$F,BKE!$C:$C,'nguyen vat lieu kho'!$A:$A,BKE!$B:$B,'nguyen vat lieu kho'!R$3)</f>
        <v>0</v>
      </c>
      <c r="S366" s="186">
        <f>SUMIFS(BKE!$F:$F,BKE!$C:$C,'nguyen vat lieu kho'!$A:$A,BKE!$B:$B,'nguyen vat lieu kho'!S$3)</f>
        <v>0</v>
      </c>
      <c r="T366" s="186">
        <f>SUMIFS(BKE!$F:$F,BKE!$C:$C,'nguyen vat lieu kho'!$A:$A,BKE!$B:$B,'nguyen vat lieu kho'!T$3)</f>
        <v>0</v>
      </c>
      <c r="U366" s="186">
        <f>SUMIFS(BKE!$F:$F,BKE!$C:$C,'nguyen vat lieu kho'!$A:$A,BKE!$B:$B,'nguyen vat lieu kho'!U$3)</f>
        <v>0</v>
      </c>
      <c r="V366" s="186">
        <f>SUMIFS(BKE!$F:$F,BKE!$C:$C,'nguyen vat lieu kho'!$A:$A,BKE!$B:$B,'nguyen vat lieu kho'!V$3)</f>
        <v>0</v>
      </c>
      <c r="W366" s="186">
        <f>SUMIFS(BKE!$F:$F,BKE!$C:$C,'nguyen vat lieu kho'!$A:$A,BKE!$B:$B,'nguyen vat lieu kho'!W$3)</f>
        <v>0</v>
      </c>
      <c r="X366" s="186">
        <f>SUMIFS(BKE!$F:$F,BKE!$C:$C,'nguyen vat lieu kho'!$A:$A,BKE!$B:$B,'nguyen vat lieu kho'!X$3)</f>
        <v>0</v>
      </c>
      <c r="Y366" s="186">
        <f>SUMIFS(BKE!$F:$F,BKE!$C:$C,'nguyen vat lieu kho'!$A:$A,BKE!$B:$B,'nguyen vat lieu kho'!Y$3)</f>
        <v>0</v>
      </c>
      <c r="Z366" s="186">
        <f>SUMIFS(BKE!$F:$F,BKE!$C:$C,'nguyen vat lieu kho'!$A:$A,BKE!$B:$B,'nguyen vat lieu kho'!Z$3)</f>
        <v>0</v>
      </c>
      <c r="AA366" s="186">
        <f>SUMIFS(BKE!$F:$F,BKE!$C:$C,'nguyen vat lieu kho'!$A:$A,BKE!$B:$B,'nguyen vat lieu kho'!AA$3)</f>
        <v>0</v>
      </c>
      <c r="AB366" s="186">
        <f>SUMIFS(BKE!$F:$F,BKE!$C:$C,'nguyen vat lieu kho'!$A:$A,BKE!$B:$B,'nguyen vat lieu kho'!AB$3)</f>
        <v>0</v>
      </c>
      <c r="AC366" s="186">
        <f>SUMIFS(BKE!$F:$F,BKE!$C:$C,'nguyen vat lieu kho'!$A:$A,BKE!$B:$B,'nguyen vat lieu kho'!AC$3)</f>
        <v>0</v>
      </c>
      <c r="AD366" s="186">
        <f>SUMIFS(BKE!$F:$F,BKE!$C:$C,'nguyen vat lieu kho'!$A:$A,BKE!$B:$B,'nguyen vat lieu kho'!AD$3)</f>
        <v>0</v>
      </c>
      <c r="AE366" s="186">
        <f>SUMIFS(BKE!$F:$F,BKE!$C:$C,'nguyen vat lieu kho'!$A:$A,BKE!$B:$B,'nguyen vat lieu kho'!AE$3)</f>
        <v>0</v>
      </c>
      <c r="AF366" s="186">
        <f>SUMIFS(BKE!$F:$F,BKE!$C:$C,'nguyen vat lieu kho'!$A:$A,BKE!$B:$B,'nguyen vat lieu kho'!AF$3)</f>
        <v>0</v>
      </c>
      <c r="AG366" s="186">
        <f>SUMIFS(BKE!$F:$F,BKE!$C:$C,'nguyen vat lieu kho'!$A:$A,BKE!$B:$B,'nguyen vat lieu kho'!AG$3)</f>
        <v>0</v>
      </c>
      <c r="AH366" s="186">
        <f>SUMIFS(BKE!$F:$F,BKE!$C:$C,'nguyen vat lieu kho'!$A:$A,BKE!$B:$B,'nguyen vat lieu kho'!AH$3)</f>
        <v>0</v>
      </c>
      <c r="AI366" s="186">
        <f>SUMIFS(BKE!$F:$F,BKE!$C:$C,'nguyen vat lieu kho'!$A:$A,BKE!$B:$B,'nguyen vat lieu kho'!AI$3)</f>
        <v>0</v>
      </c>
      <c r="AJ366" s="186">
        <f>SUMIFS(BKE!$F:$F,BKE!$C:$C,'nguyen vat lieu kho'!$A:$A,BKE!$B:$B,'nguyen vat lieu kho'!AJ$3)</f>
        <v>0</v>
      </c>
      <c r="AK366" s="186">
        <f>SUMIFS(BKE!$F:$F,BKE!$C:$C,'nguyen vat lieu kho'!$A:$A,BKE!$B:$B,'nguyen vat lieu kho'!AK$3)</f>
        <v>0</v>
      </c>
      <c r="AL366" s="186">
        <f>SUMIFS(BKE!$F:$F,BKE!$C:$C,'nguyen vat lieu kho'!$A:$A,BKE!$B:$B,'nguyen vat lieu kho'!AL$3)</f>
        <v>0</v>
      </c>
      <c r="AM366" s="186">
        <f>SUMIFS(BKE!$F:$F,BKE!$C:$C,'nguyen vat lieu kho'!$A:$A,BKE!$B:$B,'nguyen vat lieu kho'!AM$3)</f>
        <v>0</v>
      </c>
      <c r="AN366" s="186">
        <f>SUMIFS(BKE!$F:$F,BKE!$C:$C,'nguyen vat lieu kho'!$A:$A,BKE!$B:$B,'nguyen vat lieu kho'!AN$3)</f>
        <v>0</v>
      </c>
      <c r="AO366" s="186">
        <f>SUMIFS(BKE!$F:$F,BKE!$C:$C,'nguyen vat lieu kho'!$A:$A,BKE!$B:$B,'nguyen vat lieu kho'!AO$3)</f>
        <v>0</v>
      </c>
      <c r="AP366" s="186">
        <f>SUMIFS(BKE!$F:$F,BKE!$C:$C,'nguyen vat lieu kho'!$A:$A,BKE!$B:$B,'nguyen vat lieu kho'!AP$3)</f>
        <v>0</v>
      </c>
      <c r="AQ366" s="186">
        <f>SUMIFS(BKE!$F:$F,BKE!$C:$C,'nguyen vat lieu kho'!$A:$A,BKE!$B:$B,'nguyen vat lieu kho'!AQ$3)</f>
        <v>0</v>
      </c>
    </row>
    <row r="367" spans="1:43" s="120" customFormat="1" ht="25.5" customHeight="1">
      <c r="A367" s="6" t="s">
        <v>667</v>
      </c>
      <c r="B367" s="131" t="s">
        <v>650</v>
      </c>
      <c r="C367" s="138" t="s">
        <v>27</v>
      </c>
      <c r="D367" s="125"/>
      <c r="E367" s="130">
        <v>0</v>
      </c>
      <c r="F367" s="126">
        <f t="shared" si="62"/>
        <v>0</v>
      </c>
      <c r="G367" s="127">
        <f>SUM(M367:AQ367)</f>
        <v>0</v>
      </c>
      <c r="H367" s="128">
        <f t="shared" si="69"/>
        <v>0</v>
      </c>
      <c r="I367" s="129">
        <f t="shared" si="66"/>
        <v>0</v>
      </c>
      <c r="J367" s="129">
        <f t="shared" si="66"/>
        <v>0</v>
      </c>
      <c r="K367" s="130"/>
      <c r="L367" s="124">
        <f t="shared" si="67"/>
        <v>0</v>
      </c>
      <c r="M367" s="186">
        <f>SUMIFS(BKE!$F:$F,BKE!$C:$C,'nguyen vat lieu kho'!$A:$A,BKE!$B:$B,'nguyen vat lieu kho'!M$3)</f>
        <v>0</v>
      </c>
      <c r="N367" s="186">
        <f>SUMIFS(BKE!$F:$F,BKE!$C:$C,'nguyen vat lieu kho'!$A:$A,BKE!$B:$B,'nguyen vat lieu kho'!N$3)</f>
        <v>0</v>
      </c>
      <c r="O367" s="186">
        <f>SUMIFS(BKE!$F:$F,BKE!$C:$C,'nguyen vat lieu kho'!$A:$A,BKE!$B:$B,'nguyen vat lieu kho'!O$3)</f>
        <v>0</v>
      </c>
      <c r="P367" s="186">
        <f>SUMIFS(BKE!$F:$F,BKE!$C:$C,'nguyen vat lieu kho'!$A:$A,BKE!$B:$B,'nguyen vat lieu kho'!P$3)</f>
        <v>0</v>
      </c>
      <c r="Q367" s="186">
        <f>SUMIFS(BKE!$F:$F,BKE!$C:$C,'nguyen vat lieu kho'!$A:$A,BKE!$B:$B,'nguyen vat lieu kho'!Q$3)</f>
        <v>0</v>
      </c>
      <c r="R367" s="186">
        <f>SUMIFS(BKE!$F:$F,BKE!$C:$C,'nguyen vat lieu kho'!$A:$A,BKE!$B:$B,'nguyen vat lieu kho'!R$3)</f>
        <v>0</v>
      </c>
      <c r="S367" s="186">
        <f>SUMIFS(BKE!$F:$F,BKE!$C:$C,'nguyen vat lieu kho'!$A:$A,BKE!$B:$B,'nguyen vat lieu kho'!S$3)</f>
        <v>0</v>
      </c>
      <c r="T367" s="186">
        <f>SUMIFS(BKE!$F:$F,BKE!$C:$C,'nguyen vat lieu kho'!$A:$A,BKE!$B:$B,'nguyen vat lieu kho'!T$3)</f>
        <v>0</v>
      </c>
      <c r="U367" s="186">
        <f>SUMIFS(BKE!$F:$F,BKE!$C:$C,'nguyen vat lieu kho'!$A:$A,BKE!$B:$B,'nguyen vat lieu kho'!U$3)</f>
        <v>0</v>
      </c>
      <c r="V367" s="186">
        <f>SUMIFS(BKE!$F:$F,BKE!$C:$C,'nguyen vat lieu kho'!$A:$A,BKE!$B:$B,'nguyen vat lieu kho'!V$3)</f>
        <v>0</v>
      </c>
      <c r="W367" s="186">
        <f>SUMIFS(BKE!$F:$F,BKE!$C:$C,'nguyen vat lieu kho'!$A:$A,BKE!$B:$B,'nguyen vat lieu kho'!W$3)</f>
        <v>0</v>
      </c>
      <c r="X367" s="186">
        <f>SUMIFS(BKE!$F:$F,BKE!$C:$C,'nguyen vat lieu kho'!$A:$A,BKE!$B:$B,'nguyen vat lieu kho'!X$3)</f>
        <v>0</v>
      </c>
      <c r="Y367" s="186">
        <f>SUMIFS(BKE!$F:$F,BKE!$C:$C,'nguyen vat lieu kho'!$A:$A,BKE!$B:$B,'nguyen vat lieu kho'!Y$3)</f>
        <v>0</v>
      </c>
      <c r="Z367" s="186">
        <f>SUMIFS(BKE!$F:$F,BKE!$C:$C,'nguyen vat lieu kho'!$A:$A,BKE!$B:$B,'nguyen vat lieu kho'!Z$3)</f>
        <v>0</v>
      </c>
      <c r="AA367" s="186">
        <f>SUMIFS(BKE!$F:$F,BKE!$C:$C,'nguyen vat lieu kho'!$A:$A,BKE!$B:$B,'nguyen vat lieu kho'!AA$3)</f>
        <v>0</v>
      </c>
      <c r="AB367" s="186">
        <f>SUMIFS(BKE!$F:$F,BKE!$C:$C,'nguyen vat lieu kho'!$A:$A,BKE!$B:$B,'nguyen vat lieu kho'!AB$3)</f>
        <v>0</v>
      </c>
      <c r="AC367" s="186">
        <f>SUMIFS(BKE!$F:$F,BKE!$C:$C,'nguyen vat lieu kho'!$A:$A,BKE!$B:$B,'nguyen vat lieu kho'!AC$3)</f>
        <v>0</v>
      </c>
      <c r="AD367" s="186">
        <f>SUMIFS(BKE!$F:$F,BKE!$C:$C,'nguyen vat lieu kho'!$A:$A,BKE!$B:$B,'nguyen vat lieu kho'!AD$3)</f>
        <v>0</v>
      </c>
      <c r="AE367" s="186">
        <f>SUMIFS(BKE!$F:$F,BKE!$C:$C,'nguyen vat lieu kho'!$A:$A,BKE!$B:$B,'nguyen vat lieu kho'!AE$3)</f>
        <v>0</v>
      </c>
      <c r="AF367" s="186">
        <f>SUMIFS(BKE!$F:$F,BKE!$C:$C,'nguyen vat lieu kho'!$A:$A,BKE!$B:$B,'nguyen vat lieu kho'!AF$3)</f>
        <v>0</v>
      </c>
      <c r="AG367" s="186">
        <f>SUMIFS(BKE!$F:$F,BKE!$C:$C,'nguyen vat lieu kho'!$A:$A,BKE!$B:$B,'nguyen vat lieu kho'!AG$3)</f>
        <v>0</v>
      </c>
      <c r="AH367" s="186">
        <f>SUMIFS(BKE!$F:$F,BKE!$C:$C,'nguyen vat lieu kho'!$A:$A,BKE!$B:$B,'nguyen vat lieu kho'!AH$3)</f>
        <v>0</v>
      </c>
      <c r="AI367" s="186">
        <f>SUMIFS(BKE!$F:$F,BKE!$C:$C,'nguyen vat lieu kho'!$A:$A,BKE!$B:$B,'nguyen vat lieu kho'!AI$3)</f>
        <v>0</v>
      </c>
      <c r="AJ367" s="186">
        <f>SUMIFS(BKE!$F:$F,BKE!$C:$C,'nguyen vat lieu kho'!$A:$A,BKE!$B:$B,'nguyen vat lieu kho'!AJ$3)</f>
        <v>0</v>
      </c>
      <c r="AK367" s="186">
        <f>SUMIFS(BKE!$F:$F,BKE!$C:$C,'nguyen vat lieu kho'!$A:$A,BKE!$B:$B,'nguyen vat lieu kho'!AK$3)</f>
        <v>0</v>
      </c>
      <c r="AL367" s="186">
        <f>SUMIFS(BKE!$F:$F,BKE!$C:$C,'nguyen vat lieu kho'!$A:$A,BKE!$B:$B,'nguyen vat lieu kho'!AL$3)</f>
        <v>0</v>
      </c>
      <c r="AM367" s="186">
        <f>SUMIFS(BKE!$F:$F,BKE!$C:$C,'nguyen vat lieu kho'!$A:$A,BKE!$B:$B,'nguyen vat lieu kho'!AM$3)</f>
        <v>0</v>
      </c>
      <c r="AN367" s="186">
        <f>SUMIFS(BKE!$F:$F,BKE!$C:$C,'nguyen vat lieu kho'!$A:$A,BKE!$B:$B,'nguyen vat lieu kho'!AN$3)</f>
        <v>0</v>
      </c>
      <c r="AO367" s="186">
        <f>SUMIFS(BKE!$F:$F,BKE!$C:$C,'nguyen vat lieu kho'!$A:$A,BKE!$B:$B,'nguyen vat lieu kho'!AO$3)</f>
        <v>0</v>
      </c>
      <c r="AP367" s="186">
        <f>SUMIFS(BKE!$F:$F,BKE!$C:$C,'nguyen vat lieu kho'!$A:$A,BKE!$B:$B,'nguyen vat lieu kho'!AP$3)</f>
        <v>0</v>
      </c>
      <c r="AQ367" s="186">
        <f>SUMIFS(BKE!$F:$F,BKE!$C:$C,'nguyen vat lieu kho'!$A:$A,BKE!$B:$B,'nguyen vat lieu kho'!AQ$3)</f>
        <v>0</v>
      </c>
    </row>
    <row r="368" spans="1:43" s="120" customFormat="1" ht="25.5" customHeight="1">
      <c r="A368" s="6" t="s">
        <v>455</v>
      </c>
      <c r="B368" s="136" t="s">
        <v>456</v>
      </c>
      <c r="C368" s="137" t="s">
        <v>430</v>
      </c>
      <c r="D368" s="125"/>
      <c r="E368" s="130">
        <v>0</v>
      </c>
      <c r="F368" s="126">
        <f t="shared" si="62"/>
        <v>0</v>
      </c>
      <c r="G368" s="127">
        <f>SUM(M368:AQ368)</f>
        <v>0</v>
      </c>
      <c r="H368" s="128">
        <f t="shared" si="69"/>
        <v>0</v>
      </c>
      <c r="I368" s="129">
        <f t="shared" si="66"/>
        <v>0</v>
      </c>
      <c r="J368" s="129">
        <f t="shared" si="66"/>
        <v>0</v>
      </c>
      <c r="K368" s="130"/>
      <c r="L368" s="124">
        <f t="shared" si="67"/>
        <v>0</v>
      </c>
      <c r="M368" s="186">
        <f>SUMIFS(BKE!$F:$F,BKE!$C:$C,'nguyen vat lieu kho'!$A:$A,BKE!$B:$B,'nguyen vat lieu kho'!M$3)</f>
        <v>0</v>
      </c>
      <c r="N368" s="186">
        <f>SUMIFS(BKE!$F:$F,BKE!$C:$C,'nguyen vat lieu kho'!$A:$A,BKE!$B:$B,'nguyen vat lieu kho'!N$3)</f>
        <v>0</v>
      </c>
      <c r="O368" s="186">
        <f>SUMIFS(BKE!$F:$F,BKE!$C:$C,'nguyen vat lieu kho'!$A:$A,BKE!$B:$B,'nguyen vat lieu kho'!O$3)</f>
        <v>0</v>
      </c>
      <c r="P368" s="186">
        <f>SUMIFS(BKE!$F:$F,BKE!$C:$C,'nguyen vat lieu kho'!$A:$A,BKE!$B:$B,'nguyen vat lieu kho'!P$3)</f>
        <v>0</v>
      </c>
      <c r="Q368" s="186">
        <f>SUMIFS(BKE!$F:$F,BKE!$C:$C,'nguyen vat lieu kho'!$A:$A,BKE!$B:$B,'nguyen vat lieu kho'!Q$3)</f>
        <v>0</v>
      </c>
      <c r="R368" s="186">
        <f>SUMIFS(BKE!$F:$F,BKE!$C:$C,'nguyen vat lieu kho'!$A:$A,BKE!$B:$B,'nguyen vat lieu kho'!R$3)</f>
        <v>0</v>
      </c>
      <c r="S368" s="186">
        <f>SUMIFS(BKE!$F:$F,BKE!$C:$C,'nguyen vat lieu kho'!$A:$A,BKE!$B:$B,'nguyen vat lieu kho'!S$3)</f>
        <v>0</v>
      </c>
      <c r="T368" s="186">
        <f>SUMIFS(BKE!$F:$F,BKE!$C:$C,'nguyen vat lieu kho'!$A:$A,BKE!$B:$B,'nguyen vat lieu kho'!T$3)</f>
        <v>0</v>
      </c>
      <c r="U368" s="186">
        <f>SUMIFS(BKE!$F:$F,BKE!$C:$C,'nguyen vat lieu kho'!$A:$A,BKE!$B:$B,'nguyen vat lieu kho'!U$3)</f>
        <v>0</v>
      </c>
      <c r="V368" s="186">
        <f>SUMIFS(BKE!$F:$F,BKE!$C:$C,'nguyen vat lieu kho'!$A:$A,BKE!$B:$B,'nguyen vat lieu kho'!V$3)</f>
        <v>0</v>
      </c>
      <c r="W368" s="186">
        <f>SUMIFS(BKE!$F:$F,BKE!$C:$C,'nguyen vat lieu kho'!$A:$A,BKE!$B:$B,'nguyen vat lieu kho'!W$3)</f>
        <v>0</v>
      </c>
      <c r="X368" s="186">
        <f>SUMIFS(BKE!$F:$F,BKE!$C:$C,'nguyen vat lieu kho'!$A:$A,BKE!$B:$B,'nguyen vat lieu kho'!X$3)</f>
        <v>0</v>
      </c>
      <c r="Y368" s="186">
        <f>SUMIFS(BKE!$F:$F,BKE!$C:$C,'nguyen vat lieu kho'!$A:$A,BKE!$B:$B,'nguyen vat lieu kho'!Y$3)</f>
        <v>0</v>
      </c>
      <c r="Z368" s="186">
        <f>SUMIFS(BKE!$F:$F,BKE!$C:$C,'nguyen vat lieu kho'!$A:$A,BKE!$B:$B,'nguyen vat lieu kho'!Z$3)</f>
        <v>0</v>
      </c>
      <c r="AA368" s="186">
        <f>SUMIFS(BKE!$F:$F,BKE!$C:$C,'nguyen vat lieu kho'!$A:$A,BKE!$B:$B,'nguyen vat lieu kho'!AA$3)</f>
        <v>0</v>
      </c>
      <c r="AB368" s="186">
        <f>SUMIFS(BKE!$F:$F,BKE!$C:$C,'nguyen vat lieu kho'!$A:$A,BKE!$B:$B,'nguyen vat lieu kho'!AB$3)</f>
        <v>0</v>
      </c>
      <c r="AC368" s="186">
        <f>SUMIFS(BKE!$F:$F,BKE!$C:$C,'nguyen vat lieu kho'!$A:$A,BKE!$B:$B,'nguyen vat lieu kho'!AC$3)</f>
        <v>0</v>
      </c>
      <c r="AD368" s="186">
        <f>SUMIFS(BKE!$F:$F,BKE!$C:$C,'nguyen vat lieu kho'!$A:$A,BKE!$B:$B,'nguyen vat lieu kho'!AD$3)</f>
        <v>0</v>
      </c>
      <c r="AE368" s="186">
        <f>SUMIFS(BKE!$F:$F,BKE!$C:$C,'nguyen vat lieu kho'!$A:$A,BKE!$B:$B,'nguyen vat lieu kho'!AE$3)</f>
        <v>0</v>
      </c>
      <c r="AF368" s="186">
        <f>SUMIFS(BKE!$F:$F,BKE!$C:$C,'nguyen vat lieu kho'!$A:$A,BKE!$B:$B,'nguyen vat lieu kho'!AF$3)</f>
        <v>0</v>
      </c>
      <c r="AG368" s="186">
        <f>SUMIFS(BKE!$F:$F,BKE!$C:$C,'nguyen vat lieu kho'!$A:$A,BKE!$B:$B,'nguyen vat lieu kho'!AG$3)</f>
        <v>0</v>
      </c>
      <c r="AH368" s="186">
        <f>SUMIFS(BKE!$F:$F,BKE!$C:$C,'nguyen vat lieu kho'!$A:$A,BKE!$B:$B,'nguyen vat lieu kho'!AH$3)</f>
        <v>0</v>
      </c>
      <c r="AI368" s="186">
        <f>SUMIFS(BKE!$F:$F,BKE!$C:$C,'nguyen vat lieu kho'!$A:$A,BKE!$B:$B,'nguyen vat lieu kho'!AI$3)</f>
        <v>0</v>
      </c>
      <c r="AJ368" s="186">
        <f>SUMIFS(BKE!$F:$F,BKE!$C:$C,'nguyen vat lieu kho'!$A:$A,BKE!$B:$B,'nguyen vat lieu kho'!AJ$3)</f>
        <v>0</v>
      </c>
      <c r="AK368" s="186">
        <f>SUMIFS(BKE!$F:$F,BKE!$C:$C,'nguyen vat lieu kho'!$A:$A,BKE!$B:$B,'nguyen vat lieu kho'!AK$3)</f>
        <v>0</v>
      </c>
      <c r="AL368" s="186">
        <f>SUMIFS(BKE!$F:$F,BKE!$C:$C,'nguyen vat lieu kho'!$A:$A,BKE!$B:$B,'nguyen vat lieu kho'!AL$3)</f>
        <v>0</v>
      </c>
      <c r="AM368" s="186">
        <f>SUMIFS(BKE!$F:$F,BKE!$C:$C,'nguyen vat lieu kho'!$A:$A,BKE!$B:$B,'nguyen vat lieu kho'!AM$3)</f>
        <v>0</v>
      </c>
      <c r="AN368" s="186">
        <f>SUMIFS(BKE!$F:$F,BKE!$C:$C,'nguyen vat lieu kho'!$A:$A,BKE!$B:$B,'nguyen vat lieu kho'!AN$3)</f>
        <v>0</v>
      </c>
      <c r="AO368" s="186">
        <f>SUMIFS(BKE!$F:$F,BKE!$C:$C,'nguyen vat lieu kho'!$A:$A,BKE!$B:$B,'nguyen vat lieu kho'!AO$3)</f>
        <v>0</v>
      </c>
      <c r="AP368" s="186">
        <f>SUMIFS(BKE!$F:$F,BKE!$C:$C,'nguyen vat lieu kho'!$A:$A,BKE!$B:$B,'nguyen vat lieu kho'!AP$3)</f>
        <v>0</v>
      </c>
      <c r="AQ368" s="186">
        <f>SUMIFS(BKE!$F:$F,BKE!$C:$C,'nguyen vat lieu kho'!$A:$A,BKE!$B:$B,'nguyen vat lieu kho'!AQ$3)</f>
        <v>0</v>
      </c>
    </row>
    <row r="369" spans="1:43" s="262" customFormat="1" ht="25.5" customHeight="1">
      <c r="A369" s="147"/>
      <c r="B369" s="147" t="s">
        <v>491</v>
      </c>
      <c r="C369" s="147"/>
      <c r="D369" s="125"/>
      <c r="E369" s="259"/>
      <c r="F369" s="260">
        <f t="shared" ref="F369" si="70">SUM(F347:F368)</f>
        <v>692297.63</v>
      </c>
      <c r="G369" s="260"/>
      <c r="H369" s="260">
        <f>SUM(H347:H368)</f>
        <v>488120</v>
      </c>
      <c r="I369" s="261"/>
      <c r="J369" s="260">
        <f>SUM(J347:J368)</f>
        <v>231056.94</v>
      </c>
      <c r="K369" s="259"/>
      <c r="L369" s="260">
        <f>SUM(L347:L368)</f>
        <v>949360.69000000006</v>
      </c>
      <c r="M369" s="186">
        <f>SUMIFS(BKE!$F:$F,BKE!$C:$C,'nguyen vat lieu kho'!$A:$A,BKE!$B:$B,'nguyen vat lieu kho'!M$3)</f>
        <v>0</v>
      </c>
      <c r="N369" s="186">
        <f>SUMIFS(BKE!$F:$F,BKE!$C:$C,'nguyen vat lieu kho'!$A:$A,BKE!$B:$B,'nguyen vat lieu kho'!N$3)</f>
        <v>0</v>
      </c>
      <c r="O369" s="186">
        <f>SUMIFS(BKE!$F:$F,BKE!$C:$C,'nguyen vat lieu kho'!$A:$A,BKE!$B:$B,'nguyen vat lieu kho'!O$3)</f>
        <v>0</v>
      </c>
      <c r="P369" s="186">
        <f>SUMIFS(BKE!$F:$F,BKE!$C:$C,'nguyen vat lieu kho'!$A:$A,BKE!$B:$B,'nguyen vat lieu kho'!P$3)</f>
        <v>0</v>
      </c>
      <c r="Q369" s="186">
        <f>SUMIFS(BKE!$F:$F,BKE!$C:$C,'nguyen vat lieu kho'!$A:$A,BKE!$B:$B,'nguyen vat lieu kho'!Q$3)</f>
        <v>0</v>
      </c>
      <c r="R369" s="186">
        <f>SUMIFS(BKE!$F:$F,BKE!$C:$C,'nguyen vat lieu kho'!$A:$A,BKE!$B:$B,'nguyen vat lieu kho'!R$3)</f>
        <v>0</v>
      </c>
      <c r="S369" s="186">
        <f>SUMIFS(BKE!$F:$F,BKE!$C:$C,'nguyen vat lieu kho'!$A:$A,BKE!$B:$B,'nguyen vat lieu kho'!S$3)</f>
        <v>0</v>
      </c>
      <c r="T369" s="186">
        <f>SUMIFS(BKE!$F:$F,BKE!$C:$C,'nguyen vat lieu kho'!$A:$A,BKE!$B:$B,'nguyen vat lieu kho'!T$3)</f>
        <v>0</v>
      </c>
      <c r="U369" s="186">
        <f>SUMIFS(BKE!$F:$F,BKE!$C:$C,'nguyen vat lieu kho'!$A:$A,BKE!$B:$B,'nguyen vat lieu kho'!U$3)</f>
        <v>0</v>
      </c>
      <c r="V369" s="186">
        <f>SUMIFS(BKE!$F:$F,BKE!$C:$C,'nguyen vat lieu kho'!$A:$A,BKE!$B:$B,'nguyen vat lieu kho'!V$3)</f>
        <v>0</v>
      </c>
      <c r="W369" s="186">
        <f>SUMIFS(BKE!$F:$F,BKE!$C:$C,'nguyen vat lieu kho'!$A:$A,BKE!$B:$B,'nguyen vat lieu kho'!W$3)</f>
        <v>0</v>
      </c>
      <c r="X369" s="186">
        <f>SUMIFS(BKE!$F:$F,BKE!$C:$C,'nguyen vat lieu kho'!$A:$A,BKE!$B:$B,'nguyen vat lieu kho'!X$3)</f>
        <v>0</v>
      </c>
      <c r="Y369" s="186">
        <f>SUMIFS(BKE!$F:$F,BKE!$C:$C,'nguyen vat lieu kho'!$A:$A,BKE!$B:$B,'nguyen vat lieu kho'!Y$3)</f>
        <v>0</v>
      </c>
      <c r="Z369" s="186">
        <f>SUMIFS(BKE!$F:$F,BKE!$C:$C,'nguyen vat lieu kho'!$A:$A,BKE!$B:$B,'nguyen vat lieu kho'!Z$3)</f>
        <v>0</v>
      </c>
      <c r="AA369" s="186">
        <f>SUMIFS(BKE!$F:$F,BKE!$C:$C,'nguyen vat lieu kho'!$A:$A,BKE!$B:$B,'nguyen vat lieu kho'!AA$3)</f>
        <v>0</v>
      </c>
      <c r="AB369" s="186">
        <f>SUMIFS(BKE!$F:$F,BKE!$C:$C,'nguyen vat lieu kho'!$A:$A,BKE!$B:$B,'nguyen vat lieu kho'!AB$3)</f>
        <v>0</v>
      </c>
      <c r="AC369" s="186">
        <f>SUMIFS(BKE!$F:$F,BKE!$C:$C,'nguyen vat lieu kho'!$A:$A,BKE!$B:$B,'nguyen vat lieu kho'!AC$3)</f>
        <v>0</v>
      </c>
      <c r="AD369" s="186">
        <f>SUMIFS(BKE!$F:$F,BKE!$C:$C,'nguyen vat lieu kho'!$A:$A,BKE!$B:$B,'nguyen vat lieu kho'!AD$3)</f>
        <v>0</v>
      </c>
      <c r="AE369" s="186">
        <f>SUMIFS(BKE!$F:$F,BKE!$C:$C,'nguyen vat lieu kho'!$A:$A,BKE!$B:$B,'nguyen vat lieu kho'!AE$3)</f>
        <v>0</v>
      </c>
      <c r="AF369" s="186">
        <f>SUMIFS(BKE!$F:$F,BKE!$C:$C,'nguyen vat lieu kho'!$A:$A,BKE!$B:$B,'nguyen vat lieu kho'!AF$3)</f>
        <v>0</v>
      </c>
      <c r="AG369" s="186">
        <f>SUMIFS(BKE!$F:$F,BKE!$C:$C,'nguyen vat lieu kho'!$A:$A,BKE!$B:$B,'nguyen vat lieu kho'!AG$3)</f>
        <v>0</v>
      </c>
      <c r="AH369" s="186">
        <f>SUMIFS(BKE!$F:$F,BKE!$C:$C,'nguyen vat lieu kho'!$A:$A,BKE!$B:$B,'nguyen vat lieu kho'!AH$3)</f>
        <v>0</v>
      </c>
      <c r="AI369" s="186">
        <f>SUMIFS(BKE!$F:$F,BKE!$C:$C,'nguyen vat lieu kho'!$A:$A,BKE!$B:$B,'nguyen vat lieu kho'!AI$3)</f>
        <v>0</v>
      </c>
      <c r="AJ369" s="186">
        <f>SUMIFS(BKE!$F:$F,BKE!$C:$C,'nguyen vat lieu kho'!$A:$A,BKE!$B:$B,'nguyen vat lieu kho'!AJ$3)</f>
        <v>0</v>
      </c>
      <c r="AK369" s="186">
        <f>SUMIFS(BKE!$F:$F,BKE!$C:$C,'nguyen vat lieu kho'!$A:$A,BKE!$B:$B,'nguyen vat lieu kho'!AK$3)</f>
        <v>0</v>
      </c>
      <c r="AL369" s="186">
        <f>SUMIFS(BKE!$F:$F,BKE!$C:$C,'nguyen vat lieu kho'!$A:$A,BKE!$B:$B,'nguyen vat lieu kho'!AL$3)</f>
        <v>0</v>
      </c>
      <c r="AM369" s="186">
        <f>SUMIFS(BKE!$F:$F,BKE!$C:$C,'nguyen vat lieu kho'!$A:$A,BKE!$B:$B,'nguyen vat lieu kho'!AM$3)</f>
        <v>0</v>
      </c>
      <c r="AN369" s="186">
        <f>SUMIFS(BKE!$F:$F,BKE!$C:$C,'nguyen vat lieu kho'!$A:$A,BKE!$B:$B,'nguyen vat lieu kho'!AN$3)</f>
        <v>0</v>
      </c>
      <c r="AO369" s="186">
        <f>SUMIFS(BKE!$F:$F,BKE!$C:$C,'nguyen vat lieu kho'!$A:$A,BKE!$B:$B,'nguyen vat lieu kho'!AO$3)</f>
        <v>0</v>
      </c>
      <c r="AP369" s="186">
        <f>SUMIFS(BKE!$F:$F,BKE!$C:$C,'nguyen vat lieu kho'!$A:$A,BKE!$B:$B,'nguyen vat lieu kho'!AP$3)</f>
        <v>0</v>
      </c>
      <c r="AQ369" s="186">
        <f>SUMIFS(BKE!$F:$F,BKE!$C:$C,'nguyen vat lieu kho'!$A:$A,BKE!$B:$B,'nguyen vat lieu kho'!AQ$3)</f>
        <v>0</v>
      </c>
    </row>
    <row r="370" spans="1:43" s="120" customFormat="1" ht="25.5" customHeight="1">
      <c r="A370" s="63" t="s">
        <v>2</v>
      </c>
      <c r="B370" s="143" t="s">
        <v>492</v>
      </c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  <c r="AE370" s="144"/>
      <c r="AF370" s="144"/>
      <c r="AG370" s="144"/>
      <c r="AH370" s="144"/>
      <c r="AI370" s="144"/>
      <c r="AJ370" s="144"/>
      <c r="AK370" s="144"/>
      <c r="AL370" s="144"/>
      <c r="AM370" s="144"/>
      <c r="AN370" s="144"/>
      <c r="AO370" s="144"/>
      <c r="AP370" s="144"/>
      <c r="AQ370" s="144"/>
    </row>
    <row r="371" spans="1:43" s="120" customFormat="1" ht="25.5" customHeight="1">
      <c r="A371" s="64" t="s">
        <v>493</v>
      </c>
      <c r="B371" s="145" t="s">
        <v>494</v>
      </c>
      <c r="C371" s="146" t="s">
        <v>27</v>
      </c>
      <c r="D371" s="125">
        <f>VLOOKUP(A371,BKE!C560:H951,5,0)</f>
        <v>5200</v>
      </c>
      <c r="E371" s="130">
        <v>10</v>
      </c>
      <c r="F371" s="126">
        <f>E371*D371</f>
        <v>52000</v>
      </c>
      <c r="G371" s="127">
        <f t="shared" ref="G371:G377" si="71">SUM(M371:AQ371)</f>
        <v>250</v>
      </c>
      <c r="H371" s="128">
        <f t="shared" si="69"/>
        <v>1300000</v>
      </c>
      <c r="I371" s="129">
        <f t="shared" ref="I371:J387" si="72">E371+G371-K371</f>
        <v>230</v>
      </c>
      <c r="J371" s="129">
        <f t="shared" si="72"/>
        <v>1196000</v>
      </c>
      <c r="K371" s="130">
        <v>30</v>
      </c>
      <c r="L371" s="124">
        <f t="shared" ref="L371:L387" si="73">K371*D371</f>
        <v>156000</v>
      </c>
      <c r="M371" s="186">
        <f>SUMIFS(BKE!$F:$F,BKE!$C:$C,'nguyen vat lieu kho'!$A:$A,BKE!$B:$B,'nguyen vat lieu kho'!M$3)</f>
        <v>50</v>
      </c>
      <c r="N371" s="186">
        <f>SUMIFS(BKE!$F:$F,BKE!$C:$C,'nguyen vat lieu kho'!$A:$A,BKE!$B:$B,'nguyen vat lieu kho'!N$3)</f>
        <v>0</v>
      </c>
      <c r="O371" s="186">
        <f>SUMIFS(BKE!$F:$F,BKE!$C:$C,'nguyen vat lieu kho'!$A:$A,BKE!$B:$B,'nguyen vat lieu kho'!O$3)</f>
        <v>0</v>
      </c>
      <c r="P371" s="186">
        <f>SUMIFS(BKE!$F:$F,BKE!$C:$C,'nguyen vat lieu kho'!$A:$A,BKE!$B:$B,'nguyen vat lieu kho'!P$3)</f>
        <v>0</v>
      </c>
      <c r="Q371" s="186">
        <f>SUMIFS(BKE!$F:$F,BKE!$C:$C,'nguyen vat lieu kho'!$A:$A,BKE!$B:$B,'nguyen vat lieu kho'!Q$3)</f>
        <v>0</v>
      </c>
      <c r="R371" s="186">
        <f>SUMIFS(BKE!$F:$F,BKE!$C:$C,'nguyen vat lieu kho'!$A:$A,BKE!$B:$B,'nguyen vat lieu kho'!R$3)</f>
        <v>0</v>
      </c>
      <c r="S371" s="186">
        <f>SUMIFS(BKE!$F:$F,BKE!$C:$C,'nguyen vat lieu kho'!$A:$A,BKE!$B:$B,'nguyen vat lieu kho'!S$3)</f>
        <v>0</v>
      </c>
      <c r="T371" s="186">
        <f>SUMIFS(BKE!$F:$F,BKE!$C:$C,'nguyen vat lieu kho'!$A:$A,BKE!$B:$B,'nguyen vat lieu kho'!T$3)</f>
        <v>50</v>
      </c>
      <c r="U371" s="186">
        <f>SUMIFS(BKE!$F:$F,BKE!$C:$C,'nguyen vat lieu kho'!$A:$A,BKE!$B:$B,'nguyen vat lieu kho'!U$3)</f>
        <v>0</v>
      </c>
      <c r="V371" s="186">
        <f>SUMIFS(BKE!$F:$F,BKE!$C:$C,'nguyen vat lieu kho'!$A:$A,BKE!$B:$B,'nguyen vat lieu kho'!V$3)</f>
        <v>0</v>
      </c>
      <c r="W371" s="186">
        <f>SUMIFS(BKE!$F:$F,BKE!$C:$C,'nguyen vat lieu kho'!$A:$A,BKE!$B:$B,'nguyen vat lieu kho'!W$3)</f>
        <v>0</v>
      </c>
      <c r="X371" s="186">
        <f>SUMIFS(BKE!$F:$F,BKE!$C:$C,'nguyen vat lieu kho'!$A:$A,BKE!$B:$B,'nguyen vat lieu kho'!X$3)</f>
        <v>0</v>
      </c>
      <c r="Y371" s="186">
        <f>SUMIFS(BKE!$F:$F,BKE!$C:$C,'nguyen vat lieu kho'!$A:$A,BKE!$B:$B,'nguyen vat lieu kho'!Y$3)</f>
        <v>0</v>
      </c>
      <c r="Z371" s="186">
        <f>SUMIFS(BKE!$F:$F,BKE!$C:$C,'nguyen vat lieu kho'!$A:$A,BKE!$B:$B,'nguyen vat lieu kho'!Z$3)</f>
        <v>0</v>
      </c>
      <c r="AA371" s="186">
        <f>SUMIFS(BKE!$F:$F,BKE!$C:$C,'nguyen vat lieu kho'!$A:$A,BKE!$B:$B,'nguyen vat lieu kho'!AA$3)</f>
        <v>50</v>
      </c>
      <c r="AB371" s="186">
        <f>SUMIFS(BKE!$F:$F,BKE!$C:$C,'nguyen vat lieu kho'!$A:$A,BKE!$B:$B,'nguyen vat lieu kho'!AB$3)</f>
        <v>0</v>
      </c>
      <c r="AC371" s="186">
        <f>SUMIFS(BKE!$F:$F,BKE!$C:$C,'nguyen vat lieu kho'!$A:$A,BKE!$B:$B,'nguyen vat lieu kho'!AC$3)</f>
        <v>0</v>
      </c>
      <c r="AD371" s="186">
        <f>SUMIFS(BKE!$F:$F,BKE!$C:$C,'nguyen vat lieu kho'!$A:$A,BKE!$B:$B,'nguyen vat lieu kho'!AD$3)</f>
        <v>0</v>
      </c>
      <c r="AE371" s="186">
        <f>SUMIFS(BKE!$F:$F,BKE!$C:$C,'nguyen vat lieu kho'!$A:$A,BKE!$B:$B,'nguyen vat lieu kho'!AE$3)</f>
        <v>0</v>
      </c>
      <c r="AF371" s="186">
        <f>SUMIFS(BKE!$F:$F,BKE!$C:$C,'nguyen vat lieu kho'!$A:$A,BKE!$B:$B,'nguyen vat lieu kho'!AF$3)</f>
        <v>0</v>
      </c>
      <c r="AG371" s="186">
        <f>SUMIFS(BKE!$F:$F,BKE!$C:$C,'nguyen vat lieu kho'!$A:$A,BKE!$B:$B,'nguyen vat lieu kho'!AG$3)</f>
        <v>0</v>
      </c>
      <c r="AH371" s="186">
        <f>SUMIFS(BKE!$F:$F,BKE!$C:$C,'nguyen vat lieu kho'!$A:$A,BKE!$B:$B,'nguyen vat lieu kho'!AH$3)</f>
        <v>50</v>
      </c>
      <c r="AI371" s="186">
        <f>SUMIFS(BKE!$F:$F,BKE!$C:$C,'nguyen vat lieu kho'!$A:$A,BKE!$B:$B,'nguyen vat lieu kho'!AI$3)</f>
        <v>0</v>
      </c>
      <c r="AJ371" s="186">
        <f>SUMIFS(BKE!$F:$F,BKE!$C:$C,'nguyen vat lieu kho'!$A:$A,BKE!$B:$B,'nguyen vat lieu kho'!AJ$3)</f>
        <v>0</v>
      </c>
      <c r="AK371" s="186">
        <f>SUMIFS(BKE!$F:$F,BKE!$C:$C,'nguyen vat lieu kho'!$A:$A,BKE!$B:$B,'nguyen vat lieu kho'!AK$3)</f>
        <v>0</v>
      </c>
      <c r="AL371" s="186">
        <f>SUMIFS(BKE!$F:$F,BKE!$C:$C,'nguyen vat lieu kho'!$A:$A,BKE!$B:$B,'nguyen vat lieu kho'!AL$3)</f>
        <v>0</v>
      </c>
      <c r="AM371" s="186">
        <f>SUMIFS(BKE!$F:$F,BKE!$C:$C,'nguyen vat lieu kho'!$A:$A,BKE!$B:$B,'nguyen vat lieu kho'!AM$3)</f>
        <v>0</v>
      </c>
      <c r="AN371" s="186">
        <f>SUMIFS(BKE!$F:$F,BKE!$C:$C,'nguyen vat lieu kho'!$A:$A,BKE!$B:$B,'nguyen vat lieu kho'!AN$3)</f>
        <v>0</v>
      </c>
      <c r="AO371" s="186">
        <f>SUMIFS(BKE!$F:$F,BKE!$C:$C,'nguyen vat lieu kho'!$A:$A,BKE!$B:$B,'nguyen vat lieu kho'!AO$3)</f>
        <v>50</v>
      </c>
      <c r="AP371" s="186">
        <f>SUMIFS(BKE!$F:$F,BKE!$C:$C,'nguyen vat lieu kho'!$A:$A,BKE!$B:$B,'nguyen vat lieu kho'!AP$3)</f>
        <v>0</v>
      </c>
      <c r="AQ371" s="186">
        <f>SUMIFS(BKE!$F:$F,BKE!$C:$C,'nguyen vat lieu kho'!$A:$A,BKE!$B:$B,'nguyen vat lieu kho'!AQ$3)</f>
        <v>0</v>
      </c>
    </row>
    <row r="372" spans="1:43" s="120" customFormat="1" ht="25.5" customHeight="1">
      <c r="A372" s="6" t="s">
        <v>495</v>
      </c>
      <c r="B372" s="133" t="s">
        <v>496</v>
      </c>
      <c r="C372" s="137" t="s">
        <v>27</v>
      </c>
      <c r="D372" s="125"/>
      <c r="E372" s="130">
        <v>0</v>
      </c>
      <c r="F372" s="126">
        <f t="shared" ref="F372:F389" si="74">E372*D372</f>
        <v>0</v>
      </c>
      <c r="G372" s="127">
        <f t="shared" si="71"/>
        <v>0</v>
      </c>
      <c r="H372" s="128">
        <f t="shared" si="69"/>
        <v>0</v>
      </c>
      <c r="I372" s="129">
        <f t="shared" si="72"/>
        <v>0</v>
      </c>
      <c r="J372" s="129">
        <f t="shared" si="72"/>
        <v>0</v>
      </c>
      <c r="K372" s="130"/>
      <c r="L372" s="124">
        <f t="shared" si="73"/>
        <v>0</v>
      </c>
      <c r="M372" s="186">
        <f>SUMIFS(BKE!$F:$F,BKE!$C:$C,'nguyen vat lieu kho'!$A:$A,BKE!$B:$B,'nguyen vat lieu kho'!M$3)</f>
        <v>0</v>
      </c>
      <c r="N372" s="186">
        <f>SUMIFS(BKE!$F:$F,BKE!$C:$C,'nguyen vat lieu kho'!$A:$A,BKE!$B:$B,'nguyen vat lieu kho'!N$3)</f>
        <v>0</v>
      </c>
      <c r="O372" s="186">
        <f>SUMIFS(BKE!$F:$F,BKE!$C:$C,'nguyen vat lieu kho'!$A:$A,BKE!$B:$B,'nguyen vat lieu kho'!O$3)</f>
        <v>0</v>
      </c>
      <c r="P372" s="186">
        <f>SUMIFS(BKE!$F:$F,BKE!$C:$C,'nguyen vat lieu kho'!$A:$A,BKE!$B:$B,'nguyen vat lieu kho'!P$3)</f>
        <v>0</v>
      </c>
      <c r="Q372" s="186">
        <f>SUMIFS(BKE!$F:$F,BKE!$C:$C,'nguyen vat lieu kho'!$A:$A,BKE!$B:$B,'nguyen vat lieu kho'!Q$3)</f>
        <v>0</v>
      </c>
      <c r="R372" s="186">
        <f>SUMIFS(BKE!$F:$F,BKE!$C:$C,'nguyen vat lieu kho'!$A:$A,BKE!$B:$B,'nguyen vat lieu kho'!R$3)</f>
        <v>0</v>
      </c>
      <c r="S372" s="186">
        <f>SUMIFS(BKE!$F:$F,BKE!$C:$C,'nguyen vat lieu kho'!$A:$A,BKE!$B:$B,'nguyen vat lieu kho'!S$3)</f>
        <v>0</v>
      </c>
      <c r="T372" s="186">
        <f>SUMIFS(BKE!$F:$F,BKE!$C:$C,'nguyen vat lieu kho'!$A:$A,BKE!$B:$B,'nguyen vat lieu kho'!T$3)</f>
        <v>0</v>
      </c>
      <c r="U372" s="186">
        <f>SUMIFS(BKE!$F:$F,BKE!$C:$C,'nguyen vat lieu kho'!$A:$A,BKE!$B:$B,'nguyen vat lieu kho'!U$3)</f>
        <v>0</v>
      </c>
      <c r="V372" s="186">
        <f>SUMIFS(BKE!$F:$F,BKE!$C:$C,'nguyen vat lieu kho'!$A:$A,BKE!$B:$B,'nguyen vat lieu kho'!V$3)</f>
        <v>0</v>
      </c>
      <c r="W372" s="186">
        <f>SUMIFS(BKE!$F:$F,BKE!$C:$C,'nguyen vat lieu kho'!$A:$A,BKE!$B:$B,'nguyen vat lieu kho'!W$3)</f>
        <v>0</v>
      </c>
      <c r="X372" s="186">
        <f>SUMIFS(BKE!$F:$F,BKE!$C:$C,'nguyen vat lieu kho'!$A:$A,BKE!$B:$B,'nguyen vat lieu kho'!X$3)</f>
        <v>0</v>
      </c>
      <c r="Y372" s="186">
        <f>SUMIFS(BKE!$F:$F,BKE!$C:$C,'nguyen vat lieu kho'!$A:$A,BKE!$B:$B,'nguyen vat lieu kho'!Y$3)</f>
        <v>0</v>
      </c>
      <c r="Z372" s="186">
        <f>SUMIFS(BKE!$F:$F,BKE!$C:$C,'nguyen vat lieu kho'!$A:$A,BKE!$B:$B,'nguyen vat lieu kho'!Z$3)</f>
        <v>0</v>
      </c>
      <c r="AA372" s="186">
        <f>SUMIFS(BKE!$F:$F,BKE!$C:$C,'nguyen vat lieu kho'!$A:$A,BKE!$B:$B,'nguyen vat lieu kho'!AA$3)</f>
        <v>0</v>
      </c>
      <c r="AB372" s="186">
        <f>SUMIFS(BKE!$F:$F,BKE!$C:$C,'nguyen vat lieu kho'!$A:$A,BKE!$B:$B,'nguyen vat lieu kho'!AB$3)</f>
        <v>0</v>
      </c>
      <c r="AC372" s="186">
        <f>SUMIFS(BKE!$F:$F,BKE!$C:$C,'nguyen vat lieu kho'!$A:$A,BKE!$B:$B,'nguyen vat lieu kho'!AC$3)</f>
        <v>0</v>
      </c>
      <c r="AD372" s="186">
        <f>SUMIFS(BKE!$F:$F,BKE!$C:$C,'nguyen vat lieu kho'!$A:$A,BKE!$B:$B,'nguyen vat lieu kho'!AD$3)</f>
        <v>0</v>
      </c>
      <c r="AE372" s="186">
        <f>SUMIFS(BKE!$F:$F,BKE!$C:$C,'nguyen vat lieu kho'!$A:$A,BKE!$B:$B,'nguyen vat lieu kho'!AE$3)</f>
        <v>0</v>
      </c>
      <c r="AF372" s="186">
        <f>SUMIFS(BKE!$F:$F,BKE!$C:$C,'nguyen vat lieu kho'!$A:$A,BKE!$B:$B,'nguyen vat lieu kho'!AF$3)</f>
        <v>0</v>
      </c>
      <c r="AG372" s="186">
        <f>SUMIFS(BKE!$F:$F,BKE!$C:$C,'nguyen vat lieu kho'!$A:$A,BKE!$B:$B,'nguyen vat lieu kho'!AG$3)</f>
        <v>0</v>
      </c>
      <c r="AH372" s="186">
        <f>SUMIFS(BKE!$F:$F,BKE!$C:$C,'nguyen vat lieu kho'!$A:$A,BKE!$B:$B,'nguyen vat lieu kho'!AH$3)</f>
        <v>0</v>
      </c>
      <c r="AI372" s="186">
        <f>SUMIFS(BKE!$F:$F,BKE!$C:$C,'nguyen vat lieu kho'!$A:$A,BKE!$B:$B,'nguyen vat lieu kho'!AI$3)</f>
        <v>0</v>
      </c>
      <c r="AJ372" s="186">
        <f>SUMIFS(BKE!$F:$F,BKE!$C:$C,'nguyen vat lieu kho'!$A:$A,BKE!$B:$B,'nguyen vat lieu kho'!AJ$3)</f>
        <v>0</v>
      </c>
      <c r="AK372" s="186">
        <f>SUMIFS(BKE!$F:$F,BKE!$C:$C,'nguyen vat lieu kho'!$A:$A,BKE!$B:$B,'nguyen vat lieu kho'!AK$3)</f>
        <v>0</v>
      </c>
      <c r="AL372" s="186">
        <f>SUMIFS(BKE!$F:$F,BKE!$C:$C,'nguyen vat lieu kho'!$A:$A,BKE!$B:$B,'nguyen vat lieu kho'!AL$3)</f>
        <v>0</v>
      </c>
      <c r="AM372" s="186">
        <f>SUMIFS(BKE!$F:$F,BKE!$C:$C,'nguyen vat lieu kho'!$A:$A,BKE!$B:$B,'nguyen vat lieu kho'!AM$3)</f>
        <v>0</v>
      </c>
      <c r="AN372" s="186">
        <f>SUMIFS(BKE!$F:$F,BKE!$C:$C,'nguyen vat lieu kho'!$A:$A,BKE!$B:$B,'nguyen vat lieu kho'!AN$3)</f>
        <v>0</v>
      </c>
      <c r="AO372" s="186">
        <f>SUMIFS(BKE!$F:$F,BKE!$C:$C,'nguyen vat lieu kho'!$A:$A,BKE!$B:$B,'nguyen vat lieu kho'!AO$3)</f>
        <v>0</v>
      </c>
      <c r="AP372" s="186">
        <f>SUMIFS(BKE!$F:$F,BKE!$C:$C,'nguyen vat lieu kho'!$A:$A,BKE!$B:$B,'nguyen vat lieu kho'!AP$3)</f>
        <v>0</v>
      </c>
      <c r="AQ372" s="186">
        <f>SUMIFS(BKE!$F:$F,BKE!$C:$C,'nguyen vat lieu kho'!$A:$A,BKE!$B:$B,'nguyen vat lieu kho'!AQ$3)</f>
        <v>0</v>
      </c>
    </row>
    <row r="373" spans="1:43" s="120" customFormat="1" ht="25.5" customHeight="1">
      <c r="A373" s="6" t="s">
        <v>497</v>
      </c>
      <c r="B373" s="133" t="s">
        <v>498</v>
      </c>
      <c r="C373" s="137" t="s">
        <v>27</v>
      </c>
      <c r="D373" s="125">
        <f>VLOOKUP(A373,BKE!C562:H953,5,0)</f>
        <v>5200</v>
      </c>
      <c r="E373" s="130">
        <v>30</v>
      </c>
      <c r="F373" s="126">
        <f t="shared" si="74"/>
        <v>156000</v>
      </c>
      <c r="G373" s="127">
        <f t="shared" si="71"/>
        <v>200</v>
      </c>
      <c r="H373" s="128">
        <f t="shared" si="69"/>
        <v>1040000</v>
      </c>
      <c r="I373" s="129">
        <f t="shared" si="72"/>
        <v>200</v>
      </c>
      <c r="J373" s="129">
        <f t="shared" si="72"/>
        <v>1040000</v>
      </c>
      <c r="K373" s="130">
        <v>30</v>
      </c>
      <c r="L373" s="124">
        <f t="shared" si="73"/>
        <v>156000</v>
      </c>
      <c r="M373" s="186">
        <f>SUMIFS(BKE!$F:$F,BKE!$C:$C,'nguyen vat lieu kho'!$A:$A,BKE!$B:$B,'nguyen vat lieu kho'!M$3)</f>
        <v>50</v>
      </c>
      <c r="N373" s="186">
        <f>SUMIFS(BKE!$F:$F,BKE!$C:$C,'nguyen vat lieu kho'!$A:$A,BKE!$B:$B,'nguyen vat lieu kho'!N$3)</f>
        <v>0</v>
      </c>
      <c r="O373" s="186">
        <f>SUMIFS(BKE!$F:$F,BKE!$C:$C,'nguyen vat lieu kho'!$A:$A,BKE!$B:$B,'nguyen vat lieu kho'!O$3)</f>
        <v>0</v>
      </c>
      <c r="P373" s="186">
        <f>SUMIFS(BKE!$F:$F,BKE!$C:$C,'nguyen vat lieu kho'!$A:$A,BKE!$B:$B,'nguyen vat lieu kho'!P$3)</f>
        <v>0</v>
      </c>
      <c r="Q373" s="186">
        <f>SUMIFS(BKE!$F:$F,BKE!$C:$C,'nguyen vat lieu kho'!$A:$A,BKE!$B:$B,'nguyen vat lieu kho'!Q$3)</f>
        <v>0</v>
      </c>
      <c r="R373" s="186">
        <f>SUMIFS(BKE!$F:$F,BKE!$C:$C,'nguyen vat lieu kho'!$A:$A,BKE!$B:$B,'nguyen vat lieu kho'!R$3)</f>
        <v>0</v>
      </c>
      <c r="S373" s="186">
        <f>SUMIFS(BKE!$F:$F,BKE!$C:$C,'nguyen vat lieu kho'!$A:$A,BKE!$B:$B,'nguyen vat lieu kho'!S$3)</f>
        <v>0</v>
      </c>
      <c r="T373" s="186">
        <f>SUMIFS(BKE!$F:$F,BKE!$C:$C,'nguyen vat lieu kho'!$A:$A,BKE!$B:$B,'nguyen vat lieu kho'!T$3)</f>
        <v>0</v>
      </c>
      <c r="U373" s="186">
        <f>SUMIFS(BKE!$F:$F,BKE!$C:$C,'nguyen vat lieu kho'!$A:$A,BKE!$B:$B,'nguyen vat lieu kho'!U$3)</f>
        <v>0</v>
      </c>
      <c r="V373" s="186">
        <f>SUMIFS(BKE!$F:$F,BKE!$C:$C,'nguyen vat lieu kho'!$A:$A,BKE!$B:$B,'nguyen vat lieu kho'!V$3)</f>
        <v>0</v>
      </c>
      <c r="W373" s="186">
        <f>SUMIFS(BKE!$F:$F,BKE!$C:$C,'nguyen vat lieu kho'!$A:$A,BKE!$B:$B,'nguyen vat lieu kho'!W$3)</f>
        <v>0</v>
      </c>
      <c r="X373" s="186">
        <f>SUMIFS(BKE!$F:$F,BKE!$C:$C,'nguyen vat lieu kho'!$A:$A,BKE!$B:$B,'nguyen vat lieu kho'!X$3)</f>
        <v>0</v>
      </c>
      <c r="Y373" s="186">
        <f>SUMIFS(BKE!$F:$F,BKE!$C:$C,'nguyen vat lieu kho'!$A:$A,BKE!$B:$B,'nguyen vat lieu kho'!Y$3)</f>
        <v>0</v>
      </c>
      <c r="Z373" s="186">
        <f>SUMIFS(BKE!$F:$F,BKE!$C:$C,'nguyen vat lieu kho'!$A:$A,BKE!$B:$B,'nguyen vat lieu kho'!Z$3)</f>
        <v>0</v>
      </c>
      <c r="AA373" s="186">
        <f>SUMIFS(BKE!$F:$F,BKE!$C:$C,'nguyen vat lieu kho'!$A:$A,BKE!$B:$B,'nguyen vat lieu kho'!AA$3)</f>
        <v>50</v>
      </c>
      <c r="AB373" s="186">
        <f>SUMIFS(BKE!$F:$F,BKE!$C:$C,'nguyen vat lieu kho'!$A:$A,BKE!$B:$B,'nguyen vat lieu kho'!AB$3)</f>
        <v>0</v>
      </c>
      <c r="AC373" s="186">
        <f>SUMIFS(BKE!$F:$F,BKE!$C:$C,'nguyen vat lieu kho'!$A:$A,BKE!$B:$B,'nguyen vat lieu kho'!AC$3)</f>
        <v>0</v>
      </c>
      <c r="AD373" s="186">
        <f>SUMIFS(BKE!$F:$F,BKE!$C:$C,'nguyen vat lieu kho'!$A:$A,BKE!$B:$B,'nguyen vat lieu kho'!AD$3)</f>
        <v>0</v>
      </c>
      <c r="AE373" s="186">
        <f>SUMIFS(BKE!$F:$F,BKE!$C:$C,'nguyen vat lieu kho'!$A:$A,BKE!$B:$B,'nguyen vat lieu kho'!AE$3)</f>
        <v>0</v>
      </c>
      <c r="AF373" s="186">
        <f>SUMIFS(BKE!$F:$F,BKE!$C:$C,'nguyen vat lieu kho'!$A:$A,BKE!$B:$B,'nguyen vat lieu kho'!AF$3)</f>
        <v>0</v>
      </c>
      <c r="AG373" s="186">
        <f>SUMIFS(BKE!$F:$F,BKE!$C:$C,'nguyen vat lieu kho'!$A:$A,BKE!$B:$B,'nguyen vat lieu kho'!AG$3)</f>
        <v>0</v>
      </c>
      <c r="AH373" s="186">
        <f>SUMIFS(BKE!$F:$F,BKE!$C:$C,'nguyen vat lieu kho'!$A:$A,BKE!$B:$B,'nguyen vat lieu kho'!AH$3)</f>
        <v>50</v>
      </c>
      <c r="AI373" s="186">
        <f>SUMIFS(BKE!$F:$F,BKE!$C:$C,'nguyen vat lieu kho'!$A:$A,BKE!$B:$B,'nguyen vat lieu kho'!AI$3)</f>
        <v>0</v>
      </c>
      <c r="AJ373" s="186">
        <f>SUMIFS(BKE!$F:$F,BKE!$C:$C,'nguyen vat lieu kho'!$A:$A,BKE!$B:$B,'nguyen vat lieu kho'!AJ$3)</f>
        <v>0</v>
      </c>
      <c r="AK373" s="186">
        <f>SUMIFS(BKE!$F:$F,BKE!$C:$C,'nguyen vat lieu kho'!$A:$A,BKE!$B:$B,'nguyen vat lieu kho'!AK$3)</f>
        <v>0</v>
      </c>
      <c r="AL373" s="186">
        <f>SUMIFS(BKE!$F:$F,BKE!$C:$C,'nguyen vat lieu kho'!$A:$A,BKE!$B:$B,'nguyen vat lieu kho'!AL$3)</f>
        <v>0</v>
      </c>
      <c r="AM373" s="186">
        <f>SUMIFS(BKE!$F:$F,BKE!$C:$C,'nguyen vat lieu kho'!$A:$A,BKE!$B:$B,'nguyen vat lieu kho'!AM$3)</f>
        <v>0</v>
      </c>
      <c r="AN373" s="186">
        <f>SUMIFS(BKE!$F:$F,BKE!$C:$C,'nguyen vat lieu kho'!$A:$A,BKE!$B:$B,'nguyen vat lieu kho'!AN$3)</f>
        <v>0</v>
      </c>
      <c r="AO373" s="186">
        <f>SUMIFS(BKE!$F:$F,BKE!$C:$C,'nguyen vat lieu kho'!$A:$A,BKE!$B:$B,'nguyen vat lieu kho'!AO$3)</f>
        <v>50</v>
      </c>
      <c r="AP373" s="186">
        <f>SUMIFS(BKE!$F:$F,BKE!$C:$C,'nguyen vat lieu kho'!$A:$A,BKE!$B:$B,'nguyen vat lieu kho'!AP$3)</f>
        <v>0</v>
      </c>
      <c r="AQ373" s="186">
        <f>SUMIFS(BKE!$F:$F,BKE!$C:$C,'nguyen vat lieu kho'!$A:$A,BKE!$B:$B,'nguyen vat lieu kho'!AQ$3)</f>
        <v>0</v>
      </c>
    </row>
    <row r="374" spans="1:43" s="120" customFormat="1" ht="25.5" customHeight="1">
      <c r="A374" s="6" t="s">
        <v>499</v>
      </c>
      <c r="B374" s="133" t="s">
        <v>500</v>
      </c>
      <c r="C374" s="137" t="s">
        <v>27</v>
      </c>
      <c r="D374" s="125"/>
      <c r="E374" s="130">
        <v>0</v>
      </c>
      <c r="F374" s="126">
        <f t="shared" si="74"/>
        <v>0</v>
      </c>
      <c r="G374" s="127">
        <f t="shared" si="71"/>
        <v>0</v>
      </c>
      <c r="H374" s="128">
        <f t="shared" si="69"/>
        <v>0</v>
      </c>
      <c r="I374" s="129">
        <f t="shared" si="72"/>
        <v>0</v>
      </c>
      <c r="J374" s="129">
        <f t="shared" si="72"/>
        <v>0</v>
      </c>
      <c r="K374" s="130"/>
      <c r="L374" s="124">
        <f t="shared" si="73"/>
        <v>0</v>
      </c>
      <c r="M374" s="186">
        <f>SUMIFS(BKE!$F:$F,BKE!$C:$C,'nguyen vat lieu kho'!$A:$A,BKE!$B:$B,'nguyen vat lieu kho'!M$3)</f>
        <v>0</v>
      </c>
      <c r="N374" s="186">
        <f>SUMIFS(BKE!$F:$F,BKE!$C:$C,'nguyen vat lieu kho'!$A:$A,BKE!$B:$B,'nguyen vat lieu kho'!N$3)</f>
        <v>0</v>
      </c>
      <c r="O374" s="186">
        <f>SUMIFS(BKE!$F:$F,BKE!$C:$C,'nguyen vat lieu kho'!$A:$A,BKE!$B:$B,'nguyen vat lieu kho'!O$3)</f>
        <v>0</v>
      </c>
      <c r="P374" s="186">
        <f>SUMIFS(BKE!$F:$F,BKE!$C:$C,'nguyen vat lieu kho'!$A:$A,BKE!$B:$B,'nguyen vat lieu kho'!P$3)</f>
        <v>0</v>
      </c>
      <c r="Q374" s="186">
        <f>SUMIFS(BKE!$F:$F,BKE!$C:$C,'nguyen vat lieu kho'!$A:$A,BKE!$B:$B,'nguyen vat lieu kho'!Q$3)</f>
        <v>0</v>
      </c>
      <c r="R374" s="186">
        <f>SUMIFS(BKE!$F:$F,BKE!$C:$C,'nguyen vat lieu kho'!$A:$A,BKE!$B:$B,'nguyen vat lieu kho'!R$3)</f>
        <v>0</v>
      </c>
      <c r="S374" s="186">
        <f>SUMIFS(BKE!$F:$F,BKE!$C:$C,'nguyen vat lieu kho'!$A:$A,BKE!$B:$B,'nguyen vat lieu kho'!S$3)</f>
        <v>0</v>
      </c>
      <c r="T374" s="186">
        <f>SUMIFS(BKE!$F:$F,BKE!$C:$C,'nguyen vat lieu kho'!$A:$A,BKE!$B:$B,'nguyen vat lieu kho'!T$3)</f>
        <v>0</v>
      </c>
      <c r="U374" s="186">
        <f>SUMIFS(BKE!$F:$F,BKE!$C:$C,'nguyen vat lieu kho'!$A:$A,BKE!$B:$B,'nguyen vat lieu kho'!U$3)</f>
        <v>0</v>
      </c>
      <c r="V374" s="186">
        <f>SUMIFS(BKE!$F:$F,BKE!$C:$C,'nguyen vat lieu kho'!$A:$A,BKE!$B:$B,'nguyen vat lieu kho'!V$3)</f>
        <v>0</v>
      </c>
      <c r="W374" s="186">
        <f>SUMIFS(BKE!$F:$F,BKE!$C:$C,'nguyen vat lieu kho'!$A:$A,BKE!$B:$B,'nguyen vat lieu kho'!W$3)</f>
        <v>0</v>
      </c>
      <c r="X374" s="186">
        <f>SUMIFS(BKE!$F:$F,BKE!$C:$C,'nguyen vat lieu kho'!$A:$A,BKE!$B:$B,'nguyen vat lieu kho'!X$3)</f>
        <v>0</v>
      </c>
      <c r="Y374" s="186">
        <f>SUMIFS(BKE!$F:$F,BKE!$C:$C,'nguyen vat lieu kho'!$A:$A,BKE!$B:$B,'nguyen vat lieu kho'!Y$3)</f>
        <v>0</v>
      </c>
      <c r="Z374" s="186">
        <f>SUMIFS(BKE!$F:$F,BKE!$C:$C,'nguyen vat lieu kho'!$A:$A,BKE!$B:$B,'nguyen vat lieu kho'!Z$3)</f>
        <v>0</v>
      </c>
      <c r="AA374" s="186">
        <f>SUMIFS(BKE!$F:$F,BKE!$C:$C,'nguyen vat lieu kho'!$A:$A,BKE!$B:$B,'nguyen vat lieu kho'!AA$3)</f>
        <v>0</v>
      </c>
      <c r="AB374" s="186">
        <f>SUMIFS(BKE!$F:$F,BKE!$C:$C,'nguyen vat lieu kho'!$A:$A,BKE!$B:$B,'nguyen vat lieu kho'!AB$3)</f>
        <v>0</v>
      </c>
      <c r="AC374" s="186">
        <f>SUMIFS(BKE!$F:$F,BKE!$C:$C,'nguyen vat lieu kho'!$A:$A,BKE!$B:$B,'nguyen vat lieu kho'!AC$3)</f>
        <v>0</v>
      </c>
      <c r="AD374" s="186">
        <f>SUMIFS(BKE!$F:$F,BKE!$C:$C,'nguyen vat lieu kho'!$A:$A,BKE!$B:$B,'nguyen vat lieu kho'!AD$3)</f>
        <v>0</v>
      </c>
      <c r="AE374" s="186">
        <f>SUMIFS(BKE!$F:$F,BKE!$C:$C,'nguyen vat lieu kho'!$A:$A,BKE!$B:$B,'nguyen vat lieu kho'!AE$3)</f>
        <v>0</v>
      </c>
      <c r="AF374" s="186">
        <f>SUMIFS(BKE!$F:$F,BKE!$C:$C,'nguyen vat lieu kho'!$A:$A,BKE!$B:$B,'nguyen vat lieu kho'!AF$3)</f>
        <v>0</v>
      </c>
      <c r="AG374" s="186">
        <f>SUMIFS(BKE!$F:$F,BKE!$C:$C,'nguyen vat lieu kho'!$A:$A,BKE!$B:$B,'nguyen vat lieu kho'!AG$3)</f>
        <v>0</v>
      </c>
      <c r="AH374" s="186">
        <f>SUMIFS(BKE!$F:$F,BKE!$C:$C,'nguyen vat lieu kho'!$A:$A,BKE!$B:$B,'nguyen vat lieu kho'!AH$3)</f>
        <v>0</v>
      </c>
      <c r="AI374" s="186">
        <f>SUMIFS(BKE!$F:$F,BKE!$C:$C,'nguyen vat lieu kho'!$A:$A,BKE!$B:$B,'nguyen vat lieu kho'!AI$3)</f>
        <v>0</v>
      </c>
      <c r="AJ374" s="186">
        <f>SUMIFS(BKE!$F:$F,BKE!$C:$C,'nguyen vat lieu kho'!$A:$A,BKE!$B:$B,'nguyen vat lieu kho'!AJ$3)</f>
        <v>0</v>
      </c>
      <c r="AK374" s="186">
        <f>SUMIFS(BKE!$F:$F,BKE!$C:$C,'nguyen vat lieu kho'!$A:$A,BKE!$B:$B,'nguyen vat lieu kho'!AK$3)</f>
        <v>0</v>
      </c>
      <c r="AL374" s="186">
        <f>SUMIFS(BKE!$F:$F,BKE!$C:$C,'nguyen vat lieu kho'!$A:$A,BKE!$B:$B,'nguyen vat lieu kho'!AL$3)</f>
        <v>0</v>
      </c>
      <c r="AM374" s="186">
        <f>SUMIFS(BKE!$F:$F,BKE!$C:$C,'nguyen vat lieu kho'!$A:$A,BKE!$B:$B,'nguyen vat lieu kho'!AM$3)</f>
        <v>0</v>
      </c>
      <c r="AN374" s="186">
        <f>SUMIFS(BKE!$F:$F,BKE!$C:$C,'nguyen vat lieu kho'!$A:$A,BKE!$B:$B,'nguyen vat lieu kho'!AN$3)</f>
        <v>0</v>
      </c>
      <c r="AO374" s="186">
        <f>SUMIFS(BKE!$F:$F,BKE!$C:$C,'nguyen vat lieu kho'!$A:$A,BKE!$B:$B,'nguyen vat lieu kho'!AO$3)</f>
        <v>0</v>
      </c>
      <c r="AP374" s="186">
        <f>SUMIFS(BKE!$F:$F,BKE!$C:$C,'nguyen vat lieu kho'!$A:$A,BKE!$B:$B,'nguyen vat lieu kho'!AP$3)</f>
        <v>0</v>
      </c>
      <c r="AQ374" s="186">
        <f>SUMIFS(BKE!$F:$F,BKE!$C:$C,'nguyen vat lieu kho'!$A:$A,BKE!$B:$B,'nguyen vat lieu kho'!AQ$3)</f>
        <v>0</v>
      </c>
    </row>
    <row r="375" spans="1:43" s="120" customFormat="1" ht="25.5" customHeight="1">
      <c r="A375" s="6" t="s">
        <v>501</v>
      </c>
      <c r="B375" s="133" t="s">
        <v>502</v>
      </c>
      <c r="C375" s="137" t="s">
        <v>27</v>
      </c>
      <c r="D375" s="125">
        <f>VLOOKUP(A375,BKE!C564:H955,5,0)</f>
        <v>5200</v>
      </c>
      <c r="E375" s="130">
        <v>0</v>
      </c>
      <c r="F375" s="126">
        <f t="shared" si="74"/>
        <v>0</v>
      </c>
      <c r="G375" s="127">
        <f t="shared" si="71"/>
        <v>200</v>
      </c>
      <c r="H375" s="128">
        <f t="shared" si="69"/>
        <v>1040000</v>
      </c>
      <c r="I375" s="129">
        <f t="shared" si="72"/>
        <v>170</v>
      </c>
      <c r="J375" s="129">
        <f t="shared" si="72"/>
        <v>884000</v>
      </c>
      <c r="K375" s="130">
        <v>30</v>
      </c>
      <c r="L375" s="124">
        <f t="shared" si="73"/>
        <v>156000</v>
      </c>
      <c r="M375" s="186">
        <f>SUMIFS(BKE!$F:$F,BKE!$C:$C,'nguyen vat lieu kho'!$A:$A,BKE!$B:$B,'nguyen vat lieu kho'!M$3)</f>
        <v>50</v>
      </c>
      <c r="N375" s="186">
        <f>SUMIFS(BKE!$F:$F,BKE!$C:$C,'nguyen vat lieu kho'!$A:$A,BKE!$B:$B,'nguyen vat lieu kho'!N$3)</f>
        <v>0</v>
      </c>
      <c r="O375" s="186">
        <f>SUMIFS(BKE!$F:$F,BKE!$C:$C,'nguyen vat lieu kho'!$A:$A,BKE!$B:$B,'nguyen vat lieu kho'!O$3)</f>
        <v>0</v>
      </c>
      <c r="P375" s="186">
        <f>SUMIFS(BKE!$F:$F,BKE!$C:$C,'nguyen vat lieu kho'!$A:$A,BKE!$B:$B,'nguyen vat lieu kho'!P$3)</f>
        <v>0</v>
      </c>
      <c r="Q375" s="186">
        <f>SUMIFS(BKE!$F:$F,BKE!$C:$C,'nguyen vat lieu kho'!$A:$A,BKE!$B:$B,'nguyen vat lieu kho'!Q$3)</f>
        <v>0</v>
      </c>
      <c r="R375" s="186">
        <f>SUMIFS(BKE!$F:$F,BKE!$C:$C,'nguyen vat lieu kho'!$A:$A,BKE!$B:$B,'nguyen vat lieu kho'!R$3)</f>
        <v>0</v>
      </c>
      <c r="S375" s="186">
        <f>SUMIFS(BKE!$F:$F,BKE!$C:$C,'nguyen vat lieu kho'!$A:$A,BKE!$B:$B,'nguyen vat lieu kho'!S$3)</f>
        <v>0</v>
      </c>
      <c r="T375" s="186">
        <f>SUMIFS(BKE!$F:$F,BKE!$C:$C,'nguyen vat lieu kho'!$A:$A,BKE!$B:$B,'nguyen vat lieu kho'!T$3)</f>
        <v>0</v>
      </c>
      <c r="U375" s="186">
        <f>SUMIFS(BKE!$F:$F,BKE!$C:$C,'nguyen vat lieu kho'!$A:$A,BKE!$B:$B,'nguyen vat lieu kho'!U$3)</f>
        <v>0</v>
      </c>
      <c r="V375" s="186">
        <f>SUMIFS(BKE!$F:$F,BKE!$C:$C,'nguyen vat lieu kho'!$A:$A,BKE!$B:$B,'nguyen vat lieu kho'!V$3)</f>
        <v>0</v>
      </c>
      <c r="W375" s="186">
        <f>SUMIFS(BKE!$F:$F,BKE!$C:$C,'nguyen vat lieu kho'!$A:$A,BKE!$B:$B,'nguyen vat lieu kho'!W$3)</f>
        <v>0</v>
      </c>
      <c r="X375" s="186">
        <f>SUMIFS(BKE!$F:$F,BKE!$C:$C,'nguyen vat lieu kho'!$A:$A,BKE!$B:$B,'nguyen vat lieu kho'!X$3)</f>
        <v>0</v>
      </c>
      <c r="Y375" s="186">
        <f>SUMIFS(BKE!$F:$F,BKE!$C:$C,'nguyen vat lieu kho'!$A:$A,BKE!$B:$B,'nguyen vat lieu kho'!Y$3)</f>
        <v>0</v>
      </c>
      <c r="Z375" s="186">
        <f>SUMIFS(BKE!$F:$F,BKE!$C:$C,'nguyen vat lieu kho'!$A:$A,BKE!$B:$B,'nguyen vat lieu kho'!Z$3)</f>
        <v>0</v>
      </c>
      <c r="AA375" s="186">
        <f>SUMIFS(BKE!$F:$F,BKE!$C:$C,'nguyen vat lieu kho'!$A:$A,BKE!$B:$B,'nguyen vat lieu kho'!AA$3)</f>
        <v>50</v>
      </c>
      <c r="AB375" s="186">
        <f>SUMIFS(BKE!$F:$F,BKE!$C:$C,'nguyen vat lieu kho'!$A:$A,BKE!$B:$B,'nguyen vat lieu kho'!AB$3)</f>
        <v>0</v>
      </c>
      <c r="AC375" s="186">
        <f>SUMIFS(BKE!$F:$F,BKE!$C:$C,'nguyen vat lieu kho'!$A:$A,BKE!$B:$B,'nguyen vat lieu kho'!AC$3)</f>
        <v>0</v>
      </c>
      <c r="AD375" s="186">
        <f>SUMIFS(BKE!$F:$F,BKE!$C:$C,'nguyen vat lieu kho'!$A:$A,BKE!$B:$B,'nguyen vat lieu kho'!AD$3)</f>
        <v>0</v>
      </c>
      <c r="AE375" s="186">
        <f>SUMIFS(BKE!$F:$F,BKE!$C:$C,'nguyen vat lieu kho'!$A:$A,BKE!$B:$B,'nguyen vat lieu kho'!AE$3)</f>
        <v>0</v>
      </c>
      <c r="AF375" s="186">
        <f>SUMIFS(BKE!$F:$F,BKE!$C:$C,'nguyen vat lieu kho'!$A:$A,BKE!$B:$B,'nguyen vat lieu kho'!AF$3)</f>
        <v>0</v>
      </c>
      <c r="AG375" s="186">
        <f>SUMIFS(BKE!$F:$F,BKE!$C:$C,'nguyen vat lieu kho'!$A:$A,BKE!$B:$B,'nguyen vat lieu kho'!AG$3)</f>
        <v>0</v>
      </c>
      <c r="AH375" s="186">
        <f>SUMIFS(BKE!$F:$F,BKE!$C:$C,'nguyen vat lieu kho'!$A:$A,BKE!$B:$B,'nguyen vat lieu kho'!AH$3)</f>
        <v>50</v>
      </c>
      <c r="AI375" s="186">
        <f>SUMIFS(BKE!$F:$F,BKE!$C:$C,'nguyen vat lieu kho'!$A:$A,BKE!$B:$B,'nguyen vat lieu kho'!AI$3)</f>
        <v>0</v>
      </c>
      <c r="AJ375" s="186">
        <f>SUMIFS(BKE!$F:$F,BKE!$C:$C,'nguyen vat lieu kho'!$A:$A,BKE!$B:$B,'nguyen vat lieu kho'!AJ$3)</f>
        <v>0</v>
      </c>
      <c r="AK375" s="186">
        <f>SUMIFS(BKE!$F:$F,BKE!$C:$C,'nguyen vat lieu kho'!$A:$A,BKE!$B:$B,'nguyen vat lieu kho'!AK$3)</f>
        <v>0</v>
      </c>
      <c r="AL375" s="186">
        <f>SUMIFS(BKE!$F:$F,BKE!$C:$C,'nguyen vat lieu kho'!$A:$A,BKE!$B:$B,'nguyen vat lieu kho'!AL$3)</f>
        <v>0</v>
      </c>
      <c r="AM375" s="186">
        <f>SUMIFS(BKE!$F:$F,BKE!$C:$C,'nguyen vat lieu kho'!$A:$A,BKE!$B:$B,'nguyen vat lieu kho'!AM$3)</f>
        <v>0</v>
      </c>
      <c r="AN375" s="186">
        <f>SUMIFS(BKE!$F:$F,BKE!$C:$C,'nguyen vat lieu kho'!$A:$A,BKE!$B:$B,'nguyen vat lieu kho'!AN$3)</f>
        <v>0</v>
      </c>
      <c r="AO375" s="186">
        <f>SUMIFS(BKE!$F:$F,BKE!$C:$C,'nguyen vat lieu kho'!$A:$A,BKE!$B:$B,'nguyen vat lieu kho'!AO$3)</f>
        <v>50</v>
      </c>
      <c r="AP375" s="186">
        <f>SUMIFS(BKE!$F:$F,BKE!$C:$C,'nguyen vat lieu kho'!$A:$A,BKE!$B:$B,'nguyen vat lieu kho'!AP$3)</f>
        <v>0</v>
      </c>
      <c r="AQ375" s="186">
        <f>SUMIFS(BKE!$F:$F,BKE!$C:$C,'nguyen vat lieu kho'!$A:$A,BKE!$B:$B,'nguyen vat lieu kho'!AQ$3)</f>
        <v>0</v>
      </c>
    </row>
    <row r="376" spans="1:43" s="120" customFormat="1" ht="25.5" customHeight="1">
      <c r="A376" s="6" t="s">
        <v>503</v>
      </c>
      <c r="B376" s="133" t="s">
        <v>504</v>
      </c>
      <c r="C376" s="137" t="s">
        <v>505</v>
      </c>
      <c r="D376" s="125"/>
      <c r="E376" s="130">
        <v>0</v>
      </c>
      <c r="F376" s="126">
        <f t="shared" si="74"/>
        <v>0</v>
      </c>
      <c r="G376" s="127">
        <f t="shared" si="71"/>
        <v>0</v>
      </c>
      <c r="H376" s="128">
        <f t="shared" si="69"/>
        <v>0</v>
      </c>
      <c r="I376" s="129">
        <f t="shared" si="72"/>
        <v>0</v>
      </c>
      <c r="J376" s="129">
        <f t="shared" si="72"/>
        <v>0</v>
      </c>
      <c r="K376" s="130"/>
      <c r="L376" s="124">
        <f t="shared" si="73"/>
        <v>0</v>
      </c>
      <c r="M376" s="186">
        <f>SUMIFS(BKE!$F:$F,BKE!$C:$C,'nguyen vat lieu kho'!$A:$A,BKE!$B:$B,'nguyen vat lieu kho'!M$3)</f>
        <v>0</v>
      </c>
      <c r="N376" s="186">
        <f>SUMIFS(BKE!$F:$F,BKE!$C:$C,'nguyen vat lieu kho'!$A:$A,BKE!$B:$B,'nguyen vat lieu kho'!N$3)</f>
        <v>0</v>
      </c>
      <c r="O376" s="186">
        <f>SUMIFS(BKE!$F:$F,BKE!$C:$C,'nguyen vat lieu kho'!$A:$A,BKE!$B:$B,'nguyen vat lieu kho'!O$3)</f>
        <v>0</v>
      </c>
      <c r="P376" s="186">
        <f>SUMIFS(BKE!$F:$F,BKE!$C:$C,'nguyen vat lieu kho'!$A:$A,BKE!$B:$B,'nguyen vat lieu kho'!P$3)</f>
        <v>0</v>
      </c>
      <c r="Q376" s="186">
        <f>SUMIFS(BKE!$F:$F,BKE!$C:$C,'nguyen vat lieu kho'!$A:$A,BKE!$B:$B,'nguyen vat lieu kho'!Q$3)</f>
        <v>0</v>
      </c>
      <c r="R376" s="186">
        <f>SUMIFS(BKE!$F:$F,BKE!$C:$C,'nguyen vat lieu kho'!$A:$A,BKE!$B:$B,'nguyen vat lieu kho'!R$3)</f>
        <v>0</v>
      </c>
      <c r="S376" s="186">
        <f>SUMIFS(BKE!$F:$F,BKE!$C:$C,'nguyen vat lieu kho'!$A:$A,BKE!$B:$B,'nguyen vat lieu kho'!S$3)</f>
        <v>0</v>
      </c>
      <c r="T376" s="186">
        <f>SUMIFS(BKE!$F:$F,BKE!$C:$C,'nguyen vat lieu kho'!$A:$A,BKE!$B:$B,'nguyen vat lieu kho'!T$3)</f>
        <v>0</v>
      </c>
      <c r="U376" s="186">
        <f>SUMIFS(BKE!$F:$F,BKE!$C:$C,'nguyen vat lieu kho'!$A:$A,BKE!$B:$B,'nguyen vat lieu kho'!U$3)</f>
        <v>0</v>
      </c>
      <c r="V376" s="186">
        <f>SUMIFS(BKE!$F:$F,BKE!$C:$C,'nguyen vat lieu kho'!$A:$A,BKE!$B:$B,'nguyen vat lieu kho'!V$3)</f>
        <v>0</v>
      </c>
      <c r="W376" s="186">
        <f>SUMIFS(BKE!$F:$F,BKE!$C:$C,'nguyen vat lieu kho'!$A:$A,BKE!$B:$B,'nguyen vat lieu kho'!W$3)</f>
        <v>0</v>
      </c>
      <c r="X376" s="186">
        <f>SUMIFS(BKE!$F:$F,BKE!$C:$C,'nguyen vat lieu kho'!$A:$A,BKE!$B:$B,'nguyen vat lieu kho'!X$3)</f>
        <v>0</v>
      </c>
      <c r="Y376" s="186">
        <f>SUMIFS(BKE!$F:$F,BKE!$C:$C,'nguyen vat lieu kho'!$A:$A,BKE!$B:$B,'nguyen vat lieu kho'!Y$3)</f>
        <v>0</v>
      </c>
      <c r="Z376" s="186">
        <f>SUMIFS(BKE!$F:$F,BKE!$C:$C,'nguyen vat lieu kho'!$A:$A,BKE!$B:$B,'nguyen vat lieu kho'!Z$3)</f>
        <v>0</v>
      </c>
      <c r="AA376" s="186">
        <f>SUMIFS(BKE!$F:$F,BKE!$C:$C,'nguyen vat lieu kho'!$A:$A,BKE!$B:$B,'nguyen vat lieu kho'!AA$3)</f>
        <v>0</v>
      </c>
      <c r="AB376" s="186">
        <f>SUMIFS(BKE!$F:$F,BKE!$C:$C,'nguyen vat lieu kho'!$A:$A,BKE!$B:$B,'nguyen vat lieu kho'!AB$3)</f>
        <v>0</v>
      </c>
      <c r="AC376" s="186">
        <f>SUMIFS(BKE!$F:$F,BKE!$C:$C,'nguyen vat lieu kho'!$A:$A,BKE!$B:$B,'nguyen vat lieu kho'!AC$3)</f>
        <v>0</v>
      </c>
      <c r="AD376" s="186">
        <f>SUMIFS(BKE!$F:$F,BKE!$C:$C,'nguyen vat lieu kho'!$A:$A,BKE!$B:$B,'nguyen vat lieu kho'!AD$3)</f>
        <v>0</v>
      </c>
      <c r="AE376" s="186">
        <f>SUMIFS(BKE!$F:$F,BKE!$C:$C,'nguyen vat lieu kho'!$A:$A,BKE!$B:$B,'nguyen vat lieu kho'!AE$3)</f>
        <v>0</v>
      </c>
      <c r="AF376" s="186">
        <f>SUMIFS(BKE!$F:$F,BKE!$C:$C,'nguyen vat lieu kho'!$A:$A,BKE!$B:$B,'nguyen vat lieu kho'!AF$3)</f>
        <v>0</v>
      </c>
      <c r="AG376" s="186">
        <f>SUMIFS(BKE!$F:$F,BKE!$C:$C,'nguyen vat lieu kho'!$A:$A,BKE!$B:$B,'nguyen vat lieu kho'!AG$3)</f>
        <v>0</v>
      </c>
      <c r="AH376" s="186">
        <f>SUMIFS(BKE!$F:$F,BKE!$C:$C,'nguyen vat lieu kho'!$A:$A,BKE!$B:$B,'nguyen vat lieu kho'!AH$3)</f>
        <v>0</v>
      </c>
      <c r="AI376" s="186">
        <f>SUMIFS(BKE!$F:$F,BKE!$C:$C,'nguyen vat lieu kho'!$A:$A,BKE!$B:$B,'nguyen vat lieu kho'!AI$3)</f>
        <v>0</v>
      </c>
      <c r="AJ376" s="186">
        <f>SUMIFS(BKE!$F:$F,BKE!$C:$C,'nguyen vat lieu kho'!$A:$A,BKE!$B:$B,'nguyen vat lieu kho'!AJ$3)</f>
        <v>0</v>
      </c>
      <c r="AK376" s="186">
        <f>SUMIFS(BKE!$F:$F,BKE!$C:$C,'nguyen vat lieu kho'!$A:$A,BKE!$B:$B,'nguyen vat lieu kho'!AK$3)</f>
        <v>0</v>
      </c>
      <c r="AL376" s="186">
        <f>SUMIFS(BKE!$F:$F,BKE!$C:$C,'nguyen vat lieu kho'!$A:$A,BKE!$B:$B,'nguyen vat lieu kho'!AL$3)</f>
        <v>0</v>
      </c>
      <c r="AM376" s="186">
        <f>SUMIFS(BKE!$F:$F,BKE!$C:$C,'nguyen vat lieu kho'!$A:$A,BKE!$B:$B,'nguyen vat lieu kho'!AM$3)</f>
        <v>0</v>
      </c>
      <c r="AN376" s="186">
        <f>SUMIFS(BKE!$F:$F,BKE!$C:$C,'nguyen vat lieu kho'!$A:$A,BKE!$B:$B,'nguyen vat lieu kho'!AN$3)</f>
        <v>0</v>
      </c>
      <c r="AO376" s="186">
        <f>SUMIFS(BKE!$F:$F,BKE!$C:$C,'nguyen vat lieu kho'!$A:$A,BKE!$B:$B,'nguyen vat lieu kho'!AO$3)</f>
        <v>0</v>
      </c>
      <c r="AP376" s="186">
        <f>SUMIFS(BKE!$F:$F,BKE!$C:$C,'nguyen vat lieu kho'!$A:$A,BKE!$B:$B,'nguyen vat lieu kho'!AP$3)</f>
        <v>0</v>
      </c>
      <c r="AQ376" s="186">
        <f>SUMIFS(BKE!$F:$F,BKE!$C:$C,'nguyen vat lieu kho'!$A:$A,BKE!$B:$B,'nguyen vat lieu kho'!AQ$3)</f>
        <v>0</v>
      </c>
    </row>
    <row r="377" spans="1:43" s="120" customFormat="1" ht="25.5" customHeight="1">
      <c r="A377" s="6" t="s">
        <v>506</v>
      </c>
      <c r="B377" s="133" t="s">
        <v>507</v>
      </c>
      <c r="C377" s="137" t="s">
        <v>27</v>
      </c>
      <c r="D377" s="125"/>
      <c r="E377" s="130">
        <v>0</v>
      </c>
      <c r="F377" s="126">
        <f t="shared" si="74"/>
        <v>0</v>
      </c>
      <c r="G377" s="127">
        <f t="shared" si="71"/>
        <v>0</v>
      </c>
      <c r="H377" s="128">
        <f t="shared" si="69"/>
        <v>0</v>
      </c>
      <c r="I377" s="129">
        <f t="shared" si="72"/>
        <v>0</v>
      </c>
      <c r="J377" s="129">
        <f t="shared" si="72"/>
        <v>0</v>
      </c>
      <c r="K377" s="130"/>
      <c r="L377" s="124">
        <f t="shared" si="73"/>
        <v>0</v>
      </c>
      <c r="M377" s="186">
        <f>SUMIFS(BKE!$F:$F,BKE!$C:$C,'nguyen vat lieu kho'!$A:$A,BKE!$B:$B,'nguyen vat lieu kho'!M$3)</f>
        <v>0</v>
      </c>
      <c r="N377" s="186">
        <f>SUMIFS(BKE!$F:$F,BKE!$C:$C,'nguyen vat lieu kho'!$A:$A,BKE!$B:$B,'nguyen vat lieu kho'!N$3)</f>
        <v>0</v>
      </c>
      <c r="O377" s="186">
        <f>SUMIFS(BKE!$F:$F,BKE!$C:$C,'nguyen vat lieu kho'!$A:$A,BKE!$B:$B,'nguyen vat lieu kho'!O$3)</f>
        <v>0</v>
      </c>
      <c r="P377" s="186">
        <f>SUMIFS(BKE!$F:$F,BKE!$C:$C,'nguyen vat lieu kho'!$A:$A,BKE!$B:$B,'nguyen vat lieu kho'!P$3)</f>
        <v>0</v>
      </c>
      <c r="Q377" s="186">
        <f>SUMIFS(BKE!$F:$F,BKE!$C:$C,'nguyen vat lieu kho'!$A:$A,BKE!$B:$B,'nguyen vat lieu kho'!Q$3)</f>
        <v>0</v>
      </c>
      <c r="R377" s="186">
        <f>SUMIFS(BKE!$F:$F,BKE!$C:$C,'nguyen vat lieu kho'!$A:$A,BKE!$B:$B,'nguyen vat lieu kho'!R$3)</f>
        <v>0</v>
      </c>
      <c r="S377" s="186">
        <f>SUMIFS(BKE!$F:$F,BKE!$C:$C,'nguyen vat lieu kho'!$A:$A,BKE!$B:$B,'nguyen vat lieu kho'!S$3)</f>
        <v>0</v>
      </c>
      <c r="T377" s="186">
        <f>SUMIFS(BKE!$F:$F,BKE!$C:$C,'nguyen vat lieu kho'!$A:$A,BKE!$B:$B,'nguyen vat lieu kho'!T$3)</f>
        <v>0</v>
      </c>
      <c r="U377" s="186">
        <f>SUMIFS(BKE!$F:$F,BKE!$C:$C,'nguyen vat lieu kho'!$A:$A,BKE!$B:$B,'nguyen vat lieu kho'!U$3)</f>
        <v>0</v>
      </c>
      <c r="V377" s="186">
        <f>SUMIFS(BKE!$F:$F,BKE!$C:$C,'nguyen vat lieu kho'!$A:$A,BKE!$B:$B,'nguyen vat lieu kho'!V$3)</f>
        <v>0</v>
      </c>
      <c r="W377" s="186">
        <f>SUMIFS(BKE!$F:$F,BKE!$C:$C,'nguyen vat lieu kho'!$A:$A,BKE!$B:$B,'nguyen vat lieu kho'!W$3)</f>
        <v>0</v>
      </c>
      <c r="X377" s="186">
        <f>SUMIFS(BKE!$F:$F,BKE!$C:$C,'nguyen vat lieu kho'!$A:$A,BKE!$B:$B,'nguyen vat lieu kho'!X$3)</f>
        <v>0</v>
      </c>
      <c r="Y377" s="186">
        <f>SUMIFS(BKE!$F:$F,BKE!$C:$C,'nguyen vat lieu kho'!$A:$A,BKE!$B:$B,'nguyen vat lieu kho'!Y$3)</f>
        <v>0</v>
      </c>
      <c r="Z377" s="186">
        <f>SUMIFS(BKE!$F:$F,BKE!$C:$C,'nguyen vat lieu kho'!$A:$A,BKE!$B:$B,'nguyen vat lieu kho'!Z$3)</f>
        <v>0</v>
      </c>
      <c r="AA377" s="186">
        <f>SUMIFS(BKE!$F:$F,BKE!$C:$C,'nguyen vat lieu kho'!$A:$A,BKE!$B:$B,'nguyen vat lieu kho'!AA$3)</f>
        <v>0</v>
      </c>
      <c r="AB377" s="186">
        <f>SUMIFS(BKE!$F:$F,BKE!$C:$C,'nguyen vat lieu kho'!$A:$A,BKE!$B:$B,'nguyen vat lieu kho'!AB$3)</f>
        <v>0</v>
      </c>
      <c r="AC377" s="186">
        <f>SUMIFS(BKE!$F:$F,BKE!$C:$C,'nguyen vat lieu kho'!$A:$A,BKE!$B:$B,'nguyen vat lieu kho'!AC$3)</f>
        <v>0</v>
      </c>
      <c r="AD377" s="186">
        <f>SUMIFS(BKE!$F:$F,BKE!$C:$C,'nguyen vat lieu kho'!$A:$A,BKE!$B:$B,'nguyen vat lieu kho'!AD$3)</f>
        <v>0</v>
      </c>
      <c r="AE377" s="186">
        <f>SUMIFS(BKE!$F:$F,BKE!$C:$C,'nguyen vat lieu kho'!$A:$A,BKE!$B:$B,'nguyen vat lieu kho'!AE$3)</f>
        <v>0</v>
      </c>
      <c r="AF377" s="186">
        <f>SUMIFS(BKE!$F:$F,BKE!$C:$C,'nguyen vat lieu kho'!$A:$A,BKE!$B:$B,'nguyen vat lieu kho'!AF$3)</f>
        <v>0</v>
      </c>
      <c r="AG377" s="186">
        <f>SUMIFS(BKE!$F:$F,BKE!$C:$C,'nguyen vat lieu kho'!$A:$A,BKE!$B:$B,'nguyen vat lieu kho'!AG$3)</f>
        <v>0</v>
      </c>
      <c r="AH377" s="186">
        <f>SUMIFS(BKE!$F:$F,BKE!$C:$C,'nguyen vat lieu kho'!$A:$A,BKE!$B:$B,'nguyen vat lieu kho'!AH$3)</f>
        <v>0</v>
      </c>
      <c r="AI377" s="186">
        <f>SUMIFS(BKE!$F:$F,BKE!$C:$C,'nguyen vat lieu kho'!$A:$A,BKE!$B:$B,'nguyen vat lieu kho'!AI$3)</f>
        <v>0</v>
      </c>
      <c r="AJ377" s="186">
        <f>SUMIFS(BKE!$F:$F,BKE!$C:$C,'nguyen vat lieu kho'!$A:$A,BKE!$B:$B,'nguyen vat lieu kho'!AJ$3)</f>
        <v>0</v>
      </c>
      <c r="AK377" s="186">
        <f>SUMIFS(BKE!$F:$F,BKE!$C:$C,'nguyen vat lieu kho'!$A:$A,BKE!$B:$B,'nguyen vat lieu kho'!AK$3)</f>
        <v>0</v>
      </c>
      <c r="AL377" s="186">
        <f>SUMIFS(BKE!$F:$F,BKE!$C:$C,'nguyen vat lieu kho'!$A:$A,BKE!$B:$B,'nguyen vat lieu kho'!AL$3)</f>
        <v>0</v>
      </c>
      <c r="AM377" s="186">
        <f>SUMIFS(BKE!$F:$F,BKE!$C:$C,'nguyen vat lieu kho'!$A:$A,BKE!$B:$B,'nguyen vat lieu kho'!AM$3)</f>
        <v>0</v>
      </c>
      <c r="AN377" s="186">
        <f>SUMIFS(BKE!$F:$F,BKE!$C:$C,'nguyen vat lieu kho'!$A:$A,BKE!$B:$B,'nguyen vat lieu kho'!AN$3)</f>
        <v>0</v>
      </c>
      <c r="AO377" s="186">
        <f>SUMIFS(BKE!$F:$F,BKE!$C:$C,'nguyen vat lieu kho'!$A:$A,BKE!$B:$B,'nguyen vat lieu kho'!AO$3)</f>
        <v>0</v>
      </c>
      <c r="AP377" s="186">
        <f>SUMIFS(BKE!$F:$F,BKE!$C:$C,'nguyen vat lieu kho'!$A:$A,BKE!$B:$B,'nguyen vat lieu kho'!AP$3)</f>
        <v>0</v>
      </c>
      <c r="AQ377" s="186">
        <f>SUMIFS(BKE!$F:$F,BKE!$C:$C,'nguyen vat lieu kho'!$A:$A,BKE!$B:$B,'nguyen vat lieu kho'!AQ$3)</f>
        <v>0</v>
      </c>
    </row>
    <row r="378" spans="1:43" s="120" customFormat="1" ht="25.5" customHeight="1">
      <c r="A378" s="6" t="s">
        <v>508</v>
      </c>
      <c r="B378" s="133" t="s">
        <v>509</v>
      </c>
      <c r="C378" s="137" t="s">
        <v>510</v>
      </c>
      <c r="D378" s="125">
        <f>VLOOKUP(A378,BKE!C567:H958,5,0)</f>
        <v>128000</v>
      </c>
      <c r="E378" s="130">
        <v>1</v>
      </c>
      <c r="F378" s="126">
        <f t="shared" si="74"/>
        <v>128000</v>
      </c>
      <c r="G378" s="127">
        <f t="shared" ref="G378:G387" si="75">SUM(M378:AQ378)</f>
        <v>3</v>
      </c>
      <c r="H378" s="128">
        <f t="shared" si="69"/>
        <v>384000</v>
      </c>
      <c r="I378" s="129">
        <f t="shared" si="72"/>
        <v>2</v>
      </c>
      <c r="J378" s="129">
        <f t="shared" si="72"/>
        <v>256000</v>
      </c>
      <c r="K378" s="130">
        <v>2</v>
      </c>
      <c r="L378" s="124">
        <f t="shared" si="73"/>
        <v>256000</v>
      </c>
      <c r="M378" s="186">
        <f>SUMIFS(BKE!$F:$F,BKE!$C:$C,'nguyen vat lieu kho'!$A:$A,BKE!$B:$B,'nguyen vat lieu kho'!M$3)</f>
        <v>1</v>
      </c>
      <c r="N378" s="186">
        <f>SUMIFS(BKE!$F:$F,BKE!$C:$C,'nguyen vat lieu kho'!$A:$A,BKE!$B:$B,'nguyen vat lieu kho'!N$3)</f>
        <v>0</v>
      </c>
      <c r="O378" s="186">
        <f>SUMIFS(BKE!$F:$F,BKE!$C:$C,'nguyen vat lieu kho'!$A:$A,BKE!$B:$B,'nguyen vat lieu kho'!O$3)</f>
        <v>0</v>
      </c>
      <c r="P378" s="186">
        <f>SUMIFS(BKE!$F:$F,BKE!$C:$C,'nguyen vat lieu kho'!$A:$A,BKE!$B:$B,'nguyen vat lieu kho'!P$3)</f>
        <v>0</v>
      </c>
      <c r="Q378" s="186">
        <f>SUMIFS(BKE!$F:$F,BKE!$C:$C,'nguyen vat lieu kho'!$A:$A,BKE!$B:$B,'nguyen vat lieu kho'!Q$3)</f>
        <v>0</v>
      </c>
      <c r="R378" s="186">
        <f>SUMIFS(BKE!$F:$F,BKE!$C:$C,'nguyen vat lieu kho'!$A:$A,BKE!$B:$B,'nguyen vat lieu kho'!R$3)</f>
        <v>0</v>
      </c>
      <c r="S378" s="186">
        <f>SUMIFS(BKE!$F:$F,BKE!$C:$C,'nguyen vat lieu kho'!$A:$A,BKE!$B:$B,'nguyen vat lieu kho'!S$3)</f>
        <v>0</v>
      </c>
      <c r="T378" s="186">
        <f>SUMIFS(BKE!$F:$F,BKE!$C:$C,'nguyen vat lieu kho'!$A:$A,BKE!$B:$B,'nguyen vat lieu kho'!T$3)</f>
        <v>1</v>
      </c>
      <c r="U378" s="186">
        <f>SUMIFS(BKE!$F:$F,BKE!$C:$C,'nguyen vat lieu kho'!$A:$A,BKE!$B:$B,'nguyen vat lieu kho'!U$3)</f>
        <v>0</v>
      </c>
      <c r="V378" s="186">
        <f>SUMIFS(BKE!$F:$F,BKE!$C:$C,'nguyen vat lieu kho'!$A:$A,BKE!$B:$B,'nguyen vat lieu kho'!V$3)</f>
        <v>0</v>
      </c>
      <c r="W378" s="186">
        <f>SUMIFS(BKE!$F:$F,BKE!$C:$C,'nguyen vat lieu kho'!$A:$A,BKE!$B:$B,'nguyen vat lieu kho'!W$3)</f>
        <v>0</v>
      </c>
      <c r="X378" s="186">
        <f>SUMIFS(BKE!$F:$F,BKE!$C:$C,'nguyen vat lieu kho'!$A:$A,BKE!$B:$B,'nguyen vat lieu kho'!X$3)</f>
        <v>0</v>
      </c>
      <c r="Y378" s="186">
        <f>SUMIFS(BKE!$F:$F,BKE!$C:$C,'nguyen vat lieu kho'!$A:$A,BKE!$B:$B,'nguyen vat lieu kho'!Y$3)</f>
        <v>0</v>
      </c>
      <c r="Z378" s="186">
        <f>SUMIFS(BKE!$F:$F,BKE!$C:$C,'nguyen vat lieu kho'!$A:$A,BKE!$B:$B,'nguyen vat lieu kho'!Z$3)</f>
        <v>0</v>
      </c>
      <c r="AA378" s="186">
        <f>SUMIFS(BKE!$F:$F,BKE!$C:$C,'nguyen vat lieu kho'!$A:$A,BKE!$B:$B,'nguyen vat lieu kho'!AA$3)</f>
        <v>0</v>
      </c>
      <c r="AB378" s="186">
        <f>SUMIFS(BKE!$F:$F,BKE!$C:$C,'nguyen vat lieu kho'!$A:$A,BKE!$B:$B,'nguyen vat lieu kho'!AB$3)</f>
        <v>0</v>
      </c>
      <c r="AC378" s="186">
        <f>SUMIFS(BKE!$F:$F,BKE!$C:$C,'nguyen vat lieu kho'!$A:$A,BKE!$B:$B,'nguyen vat lieu kho'!AC$3)</f>
        <v>0</v>
      </c>
      <c r="AD378" s="186">
        <f>SUMIFS(BKE!$F:$F,BKE!$C:$C,'nguyen vat lieu kho'!$A:$A,BKE!$B:$B,'nguyen vat lieu kho'!AD$3)</f>
        <v>0</v>
      </c>
      <c r="AE378" s="186">
        <f>SUMIFS(BKE!$F:$F,BKE!$C:$C,'nguyen vat lieu kho'!$A:$A,BKE!$B:$B,'nguyen vat lieu kho'!AE$3)</f>
        <v>0</v>
      </c>
      <c r="AF378" s="186">
        <f>SUMIFS(BKE!$F:$F,BKE!$C:$C,'nguyen vat lieu kho'!$A:$A,BKE!$B:$B,'nguyen vat lieu kho'!AF$3)</f>
        <v>0</v>
      </c>
      <c r="AG378" s="186">
        <f>SUMIFS(BKE!$F:$F,BKE!$C:$C,'nguyen vat lieu kho'!$A:$A,BKE!$B:$B,'nguyen vat lieu kho'!AG$3)</f>
        <v>0</v>
      </c>
      <c r="AH378" s="186">
        <f>SUMIFS(BKE!$F:$F,BKE!$C:$C,'nguyen vat lieu kho'!$A:$A,BKE!$B:$B,'nguyen vat lieu kho'!AH$3)</f>
        <v>0</v>
      </c>
      <c r="AI378" s="186">
        <f>SUMIFS(BKE!$F:$F,BKE!$C:$C,'nguyen vat lieu kho'!$A:$A,BKE!$B:$B,'nguyen vat lieu kho'!AI$3)</f>
        <v>0</v>
      </c>
      <c r="AJ378" s="186">
        <f>SUMIFS(BKE!$F:$F,BKE!$C:$C,'nguyen vat lieu kho'!$A:$A,BKE!$B:$B,'nguyen vat lieu kho'!AJ$3)</f>
        <v>0</v>
      </c>
      <c r="AK378" s="186">
        <f>SUMIFS(BKE!$F:$F,BKE!$C:$C,'nguyen vat lieu kho'!$A:$A,BKE!$B:$B,'nguyen vat lieu kho'!AK$3)</f>
        <v>0</v>
      </c>
      <c r="AL378" s="186">
        <f>SUMIFS(BKE!$F:$F,BKE!$C:$C,'nguyen vat lieu kho'!$A:$A,BKE!$B:$B,'nguyen vat lieu kho'!AL$3)</f>
        <v>0</v>
      </c>
      <c r="AM378" s="186">
        <f>SUMIFS(BKE!$F:$F,BKE!$C:$C,'nguyen vat lieu kho'!$A:$A,BKE!$B:$B,'nguyen vat lieu kho'!AM$3)</f>
        <v>0</v>
      </c>
      <c r="AN378" s="186">
        <f>SUMIFS(BKE!$F:$F,BKE!$C:$C,'nguyen vat lieu kho'!$A:$A,BKE!$B:$B,'nguyen vat lieu kho'!AN$3)</f>
        <v>0</v>
      </c>
      <c r="AO378" s="186">
        <f>SUMIFS(BKE!$F:$F,BKE!$C:$C,'nguyen vat lieu kho'!$A:$A,BKE!$B:$B,'nguyen vat lieu kho'!AO$3)</f>
        <v>1</v>
      </c>
      <c r="AP378" s="186">
        <f>SUMIFS(BKE!$F:$F,BKE!$C:$C,'nguyen vat lieu kho'!$A:$A,BKE!$B:$B,'nguyen vat lieu kho'!AP$3)</f>
        <v>0</v>
      </c>
      <c r="AQ378" s="186">
        <f>SUMIFS(BKE!$F:$F,BKE!$C:$C,'nguyen vat lieu kho'!$A:$A,BKE!$B:$B,'nguyen vat lieu kho'!AQ$3)</f>
        <v>0</v>
      </c>
    </row>
    <row r="379" spans="1:43" s="120" customFormat="1" ht="25.5" customHeight="1">
      <c r="A379" s="6" t="s">
        <v>511</v>
      </c>
      <c r="B379" s="133" t="s">
        <v>512</v>
      </c>
      <c r="C379" s="137" t="s">
        <v>27</v>
      </c>
      <c r="D379" s="125"/>
      <c r="E379" s="130">
        <v>0</v>
      </c>
      <c r="F379" s="126">
        <f t="shared" si="74"/>
        <v>0</v>
      </c>
      <c r="G379" s="127">
        <f t="shared" si="75"/>
        <v>0</v>
      </c>
      <c r="H379" s="128">
        <f t="shared" si="69"/>
        <v>0</v>
      </c>
      <c r="I379" s="129">
        <f t="shared" si="72"/>
        <v>0</v>
      </c>
      <c r="J379" s="129">
        <f t="shared" si="72"/>
        <v>0</v>
      </c>
      <c r="K379" s="130"/>
      <c r="L379" s="124">
        <f t="shared" si="73"/>
        <v>0</v>
      </c>
      <c r="M379" s="186">
        <f>SUMIFS(BKE!$F:$F,BKE!$C:$C,'nguyen vat lieu kho'!$A:$A,BKE!$B:$B,'nguyen vat lieu kho'!M$3)</f>
        <v>0</v>
      </c>
      <c r="N379" s="186">
        <f>SUMIFS(BKE!$F:$F,BKE!$C:$C,'nguyen vat lieu kho'!$A:$A,BKE!$B:$B,'nguyen vat lieu kho'!N$3)</f>
        <v>0</v>
      </c>
      <c r="O379" s="186">
        <f>SUMIFS(BKE!$F:$F,BKE!$C:$C,'nguyen vat lieu kho'!$A:$A,BKE!$B:$B,'nguyen vat lieu kho'!O$3)</f>
        <v>0</v>
      </c>
      <c r="P379" s="186">
        <f>SUMIFS(BKE!$F:$F,BKE!$C:$C,'nguyen vat lieu kho'!$A:$A,BKE!$B:$B,'nguyen vat lieu kho'!P$3)</f>
        <v>0</v>
      </c>
      <c r="Q379" s="186">
        <f>SUMIFS(BKE!$F:$F,BKE!$C:$C,'nguyen vat lieu kho'!$A:$A,BKE!$B:$B,'nguyen vat lieu kho'!Q$3)</f>
        <v>0</v>
      </c>
      <c r="R379" s="186">
        <f>SUMIFS(BKE!$F:$F,BKE!$C:$C,'nguyen vat lieu kho'!$A:$A,BKE!$B:$B,'nguyen vat lieu kho'!R$3)</f>
        <v>0</v>
      </c>
      <c r="S379" s="186">
        <f>SUMIFS(BKE!$F:$F,BKE!$C:$C,'nguyen vat lieu kho'!$A:$A,BKE!$B:$B,'nguyen vat lieu kho'!S$3)</f>
        <v>0</v>
      </c>
      <c r="T379" s="186">
        <f>SUMIFS(BKE!$F:$F,BKE!$C:$C,'nguyen vat lieu kho'!$A:$A,BKE!$B:$B,'nguyen vat lieu kho'!T$3)</f>
        <v>0</v>
      </c>
      <c r="U379" s="186">
        <f>SUMIFS(BKE!$F:$F,BKE!$C:$C,'nguyen vat lieu kho'!$A:$A,BKE!$B:$B,'nguyen vat lieu kho'!U$3)</f>
        <v>0</v>
      </c>
      <c r="V379" s="186">
        <f>SUMIFS(BKE!$F:$F,BKE!$C:$C,'nguyen vat lieu kho'!$A:$A,BKE!$B:$B,'nguyen vat lieu kho'!V$3)</f>
        <v>0</v>
      </c>
      <c r="W379" s="186">
        <f>SUMIFS(BKE!$F:$F,BKE!$C:$C,'nguyen vat lieu kho'!$A:$A,BKE!$B:$B,'nguyen vat lieu kho'!W$3)</f>
        <v>0</v>
      </c>
      <c r="X379" s="186">
        <f>SUMIFS(BKE!$F:$F,BKE!$C:$C,'nguyen vat lieu kho'!$A:$A,BKE!$B:$B,'nguyen vat lieu kho'!X$3)</f>
        <v>0</v>
      </c>
      <c r="Y379" s="186">
        <f>SUMIFS(BKE!$F:$F,BKE!$C:$C,'nguyen vat lieu kho'!$A:$A,BKE!$B:$B,'nguyen vat lieu kho'!Y$3)</f>
        <v>0</v>
      </c>
      <c r="Z379" s="186">
        <f>SUMIFS(BKE!$F:$F,BKE!$C:$C,'nguyen vat lieu kho'!$A:$A,BKE!$B:$B,'nguyen vat lieu kho'!Z$3)</f>
        <v>0</v>
      </c>
      <c r="AA379" s="186">
        <f>SUMIFS(BKE!$F:$F,BKE!$C:$C,'nguyen vat lieu kho'!$A:$A,BKE!$B:$B,'nguyen vat lieu kho'!AA$3)</f>
        <v>0</v>
      </c>
      <c r="AB379" s="186">
        <f>SUMIFS(BKE!$F:$F,BKE!$C:$C,'nguyen vat lieu kho'!$A:$A,BKE!$B:$B,'nguyen vat lieu kho'!AB$3)</f>
        <v>0</v>
      </c>
      <c r="AC379" s="186">
        <f>SUMIFS(BKE!$F:$F,BKE!$C:$C,'nguyen vat lieu kho'!$A:$A,BKE!$B:$B,'nguyen vat lieu kho'!AC$3)</f>
        <v>0</v>
      </c>
      <c r="AD379" s="186">
        <f>SUMIFS(BKE!$F:$F,BKE!$C:$C,'nguyen vat lieu kho'!$A:$A,BKE!$B:$B,'nguyen vat lieu kho'!AD$3)</f>
        <v>0</v>
      </c>
      <c r="AE379" s="186">
        <f>SUMIFS(BKE!$F:$F,BKE!$C:$C,'nguyen vat lieu kho'!$A:$A,BKE!$B:$B,'nguyen vat lieu kho'!AE$3)</f>
        <v>0</v>
      </c>
      <c r="AF379" s="186">
        <f>SUMIFS(BKE!$F:$F,BKE!$C:$C,'nguyen vat lieu kho'!$A:$A,BKE!$B:$B,'nguyen vat lieu kho'!AF$3)</f>
        <v>0</v>
      </c>
      <c r="AG379" s="186">
        <f>SUMIFS(BKE!$F:$F,BKE!$C:$C,'nguyen vat lieu kho'!$A:$A,BKE!$B:$B,'nguyen vat lieu kho'!AG$3)</f>
        <v>0</v>
      </c>
      <c r="AH379" s="186">
        <f>SUMIFS(BKE!$F:$F,BKE!$C:$C,'nguyen vat lieu kho'!$A:$A,BKE!$B:$B,'nguyen vat lieu kho'!AH$3)</f>
        <v>0</v>
      </c>
      <c r="AI379" s="186">
        <f>SUMIFS(BKE!$F:$F,BKE!$C:$C,'nguyen vat lieu kho'!$A:$A,BKE!$B:$B,'nguyen vat lieu kho'!AI$3)</f>
        <v>0</v>
      </c>
      <c r="AJ379" s="186">
        <f>SUMIFS(BKE!$F:$F,BKE!$C:$C,'nguyen vat lieu kho'!$A:$A,BKE!$B:$B,'nguyen vat lieu kho'!AJ$3)</f>
        <v>0</v>
      </c>
      <c r="AK379" s="186">
        <f>SUMIFS(BKE!$F:$F,BKE!$C:$C,'nguyen vat lieu kho'!$A:$A,BKE!$B:$B,'nguyen vat lieu kho'!AK$3)</f>
        <v>0</v>
      </c>
      <c r="AL379" s="186">
        <f>SUMIFS(BKE!$F:$F,BKE!$C:$C,'nguyen vat lieu kho'!$A:$A,BKE!$B:$B,'nguyen vat lieu kho'!AL$3)</f>
        <v>0</v>
      </c>
      <c r="AM379" s="186">
        <f>SUMIFS(BKE!$F:$F,BKE!$C:$C,'nguyen vat lieu kho'!$A:$A,BKE!$B:$B,'nguyen vat lieu kho'!AM$3)</f>
        <v>0</v>
      </c>
      <c r="AN379" s="186">
        <f>SUMIFS(BKE!$F:$F,BKE!$C:$C,'nguyen vat lieu kho'!$A:$A,BKE!$B:$B,'nguyen vat lieu kho'!AN$3)</f>
        <v>0</v>
      </c>
      <c r="AO379" s="186">
        <f>SUMIFS(BKE!$F:$F,BKE!$C:$C,'nguyen vat lieu kho'!$A:$A,BKE!$B:$B,'nguyen vat lieu kho'!AO$3)</f>
        <v>0</v>
      </c>
      <c r="AP379" s="186">
        <f>SUMIFS(BKE!$F:$F,BKE!$C:$C,'nguyen vat lieu kho'!$A:$A,BKE!$B:$B,'nguyen vat lieu kho'!AP$3)</f>
        <v>0</v>
      </c>
      <c r="AQ379" s="186">
        <f>SUMIFS(BKE!$F:$F,BKE!$C:$C,'nguyen vat lieu kho'!$A:$A,BKE!$B:$B,'nguyen vat lieu kho'!AQ$3)</f>
        <v>0</v>
      </c>
    </row>
    <row r="380" spans="1:43" s="120" customFormat="1" ht="25.5" customHeight="1">
      <c r="A380" s="6" t="s">
        <v>513</v>
      </c>
      <c r="B380" s="133" t="s">
        <v>514</v>
      </c>
      <c r="C380" s="137" t="s">
        <v>27</v>
      </c>
      <c r="D380" s="125">
        <f>VLOOKUP(A380,BKE!C569:H960,5,0)</f>
        <v>5200</v>
      </c>
      <c r="E380" s="130">
        <v>40</v>
      </c>
      <c r="F380" s="126">
        <f t="shared" si="74"/>
        <v>208000</v>
      </c>
      <c r="G380" s="127">
        <f t="shared" si="75"/>
        <v>100</v>
      </c>
      <c r="H380" s="128">
        <f t="shared" si="69"/>
        <v>520000</v>
      </c>
      <c r="I380" s="129">
        <f t="shared" si="72"/>
        <v>140</v>
      </c>
      <c r="J380" s="129">
        <f t="shared" si="72"/>
        <v>728000</v>
      </c>
      <c r="K380" s="130"/>
      <c r="L380" s="124">
        <f t="shared" si="73"/>
        <v>0</v>
      </c>
      <c r="M380" s="186">
        <f>SUMIFS(BKE!$F:$F,BKE!$C:$C,'nguyen vat lieu kho'!$A:$A,BKE!$B:$B,'nguyen vat lieu kho'!M$3)</f>
        <v>50</v>
      </c>
      <c r="N380" s="186">
        <f>SUMIFS(BKE!$F:$F,BKE!$C:$C,'nguyen vat lieu kho'!$A:$A,BKE!$B:$B,'nguyen vat lieu kho'!N$3)</f>
        <v>0</v>
      </c>
      <c r="O380" s="186">
        <f>SUMIFS(BKE!$F:$F,BKE!$C:$C,'nguyen vat lieu kho'!$A:$A,BKE!$B:$B,'nguyen vat lieu kho'!O$3)</f>
        <v>0</v>
      </c>
      <c r="P380" s="186">
        <f>SUMIFS(BKE!$F:$F,BKE!$C:$C,'nguyen vat lieu kho'!$A:$A,BKE!$B:$B,'nguyen vat lieu kho'!P$3)</f>
        <v>0</v>
      </c>
      <c r="Q380" s="186">
        <f>SUMIFS(BKE!$F:$F,BKE!$C:$C,'nguyen vat lieu kho'!$A:$A,BKE!$B:$B,'nguyen vat lieu kho'!Q$3)</f>
        <v>0</v>
      </c>
      <c r="R380" s="186">
        <f>SUMIFS(BKE!$F:$F,BKE!$C:$C,'nguyen vat lieu kho'!$A:$A,BKE!$B:$B,'nguyen vat lieu kho'!R$3)</f>
        <v>0</v>
      </c>
      <c r="S380" s="186">
        <f>SUMIFS(BKE!$F:$F,BKE!$C:$C,'nguyen vat lieu kho'!$A:$A,BKE!$B:$B,'nguyen vat lieu kho'!S$3)</f>
        <v>0</v>
      </c>
      <c r="T380" s="186">
        <f>SUMIFS(BKE!$F:$F,BKE!$C:$C,'nguyen vat lieu kho'!$A:$A,BKE!$B:$B,'nguyen vat lieu kho'!T$3)</f>
        <v>0</v>
      </c>
      <c r="U380" s="186">
        <f>SUMIFS(BKE!$F:$F,BKE!$C:$C,'nguyen vat lieu kho'!$A:$A,BKE!$B:$B,'nguyen vat lieu kho'!U$3)</f>
        <v>0</v>
      </c>
      <c r="V380" s="186">
        <f>SUMIFS(BKE!$F:$F,BKE!$C:$C,'nguyen vat lieu kho'!$A:$A,BKE!$B:$B,'nguyen vat lieu kho'!V$3)</f>
        <v>0</v>
      </c>
      <c r="W380" s="186">
        <f>SUMIFS(BKE!$F:$F,BKE!$C:$C,'nguyen vat lieu kho'!$A:$A,BKE!$B:$B,'nguyen vat lieu kho'!W$3)</f>
        <v>0</v>
      </c>
      <c r="X380" s="186">
        <f>SUMIFS(BKE!$F:$F,BKE!$C:$C,'nguyen vat lieu kho'!$A:$A,BKE!$B:$B,'nguyen vat lieu kho'!X$3)</f>
        <v>0</v>
      </c>
      <c r="Y380" s="186">
        <f>SUMIFS(BKE!$F:$F,BKE!$C:$C,'nguyen vat lieu kho'!$A:$A,BKE!$B:$B,'nguyen vat lieu kho'!Y$3)</f>
        <v>0</v>
      </c>
      <c r="Z380" s="186">
        <f>SUMIFS(BKE!$F:$F,BKE!$C:$C,'nguyen vat lieu kho'!$A:$A,BKE!$B:$B,'nguyen vat lieu kho'!Z$3)</f>
        <v>0</v>
      </c>
      <c r="AA380" s="186">
        <f>SUMIFS(BKE!$F:$F,BKE!$C:$C,'nguyen vat lieu kho'!$A:$A,BKE!$B:$B,'nguyen vat lieu kho'!AA$3)</f>
        <v>50</v>
      </c>
      <c r="AB380" s="186">
        <f>SUMIFS(BKE!$F:$F,BKE!$C:$C,'nguyen vat lieu kho'!$A:$A,BKE!$B:$B,'nguyen vat lieu kho'!AB$3)</f>
        <v>0</v>
      </c>
      <c r="AC380" s="186">
        <f>SUMIFS(BKE!$F:$F,BKE!$C:$C,'nguyen vat lieu kho'!$A:$A,BKE!$B:$B,'nguyen vat lieu kho'!AC$3)</f>
        <v>0</v>
      </c>
      <c r="AD380" s="186">
        <f>SUMIFS(BKE!$F:$F,BKE!$C:$C,'nguyen vat lieu kho'!$A:$A,BKE!$B:$B,'nguyen vat lieu kho'!AD$3)</f>
        <v>0</v>
      </c>
      <c r="AE380" s="186">
        <f>SUMIFS(BKE!$F:$F,BKE!$C:$C,'nguyen vat lieu kho'!$A:$A,BKE!$B:$B,'nguyen vat lieu kho'!AE$3)</f>
        <v>0</v>
      </c>
      <c r="AF380" s="186">
        <f>SUMIFS(BKE!$F:$F,BKE!$C:$C,'nguyen vat lieu kho'!$A:$A,BKE!$B:$B,'nguyen vat lieu kho'!AF$3)</f>
        <v>0</v>
      </c>
      <c r="AG380" s="186">
        <f>SUMIFS(BKE!$F:$F,BKE!$C:$C,'nguyen vat lieu kho'!$A:$A,BKE!$B:$B,'nguyen vat lieu kho'!AG$3)</f>
        <v>0</v>
      </c>
      <c r="AH380" s="186">
        <f>SUMIFS(BKE!$F:$F,BKE!$C:$C,'nguyen vat lieu kho'!$A:$A,BKE!$B:$B,'nguyen vat lieu kho'!AH$3)</f>
        <v>0</v>
      </c>
      <c r="AI380" s="186">
        <f>SUMIFS(BKE!$F:$F,BKE!$C:$C,'nguyen vat lieu kho'!$A:$A,BKE!$B:$B,'nguyen vat lieu kho'!AI$3)</f>
        <v>0</v>
      </c>
      <c r="AJ380" s="186">
        <f>SUMIFS(BKE!$F:$F,BKE!$C:$C,'nguyen vat lieu kho'!$A:$A,BKE!$B:$B,'nguyen vat lieu kho'!AJ$3)</f>
        <v>0</v>
      </c>
      <c r="AK380" s="186">
        <f>SUMIFS(BKE!$F:$F,BKE!$C:$C,'nguyen vat lieu kho'!$A:$A,BKE!$B:$B,'nguyen vat lieu kho'!AK$3)</f>
        <v>0</v>
      </c>
      <c r="AL380" s="186">
        <f>SUMIFS(BKE!$F:$F,BKE!$C:$C,'nguyen vat lieu kho'!$A:$A,BKE!$B:$B,'nguyen vat lieu kho'!AL$3)</f>
        <v>0</v>
      </c>
      <c r="AM380" s="186">
        <f>SUMIFS(BKE!$F:$F,BKE!$C:$C,'nguyen vat lieu kho'!$A:$A,BKE!$B:$B,'nguyen vat lieu kho'!AM$3)</f>
        <v>0</v>
      </c>
      <c r="AN380" s="186">
        <f>SUMIFS(BKE!$F:$F,BKE!$C:$C,'nguyen vat lieu kho'!$A:$A,BKE!$B:$B,'nguyen vat lieu kho'!AN$3)</f>
        <v>0</v>
      </c>
      <c r="AO380" s="186">
        <f>SUMIFS(BKE!$F:$F,BKE!$C:$C,'nguyen vat lieu kho'!$A:$A,BKE!$B:$B,'nguyen vat lieu kho'!AO$3)</f>
        <v>0</v>
      </c>
      <c r="AP380" s="186">
        <f>SUMIFS(BKE!$F:$F,BKE!$C:$C,'nguyen vat lieu kho'!$A:$A,BKE!$B:$B,'nguyen vat lieu kho'!AP$3)</f>
        <v>0</v>
      </c>
      <c r="AQ380" s="186">
        <f>SUMIFS(BKE!$F:$F,BKE!$C:$C,'nguyen vat lieu kho'!$A:$A,BKE!$B:$B,'nguyen vat lieu kho'!AQ$3)</f>
        <v>0</v>
      </c>
    </row>
    <row r="381" spans="1:43" s="120" customFormat="1" ht="25.5" customHeight="1">
      <c r="A381" s="6" t="s">
        <v>515</v>
      </c>
      <c r="B381" s="133" t="s">
        <v>516</v>
      </c>
      <c r="C381" s="137" t="s">
        <v>27</v>
      </c>
      <c r="D381" s="125"/>
      <c r="E381" s="130">
        <v>0</v>
      </c>
      <c r="F381" s="126">
        <f t="shared" si="74"/>
        <v>0</v>
      </c>
      <c r="G381" s="127">
        <f t="shared" si="75"/>
        <v>0</v>
      </c>
      <c r="H381" s="128">
        <f t="shared" si="69"/>
        <v>0</v>
      </c>
      <c r="I381" s="129">
        <f t="shared" si="72"/>
        <v>0</v>
      </c>
      <c r="J381" s="129">
        <f t="shared" si="72"/>
        <v>0</v>
      </c>
      <c r="K381" s="130"/>
      <c r="L381" s="124">
        <f t="shared" si="73"/>
        <v>0</v>
      </c>
      <c r="M381" s="186">
        <f>SUMIFS(BKE!$F:$F,BKE!$C:$C,'nguyen vat lieu kho'!$A:$A,BKE!$B:$B,'nguyen vat lieu kho'!M$3)</f>
        <v>0</v>
      </c>
      <c r="N381" s="186">
        <f>SUMIFS(BKE!$F:$F,BKE!$C:$C,'nguyen vat lieu kho'!$A:$A,BKE!$B:$B,'nguyen vat lieu kho'!N$3)</f>
        <v>0</v>
      </c>
      <c r="O381" s="186">
        <f>SUMIFS(BKE!$F:$F,BKE!$C:$C,'nguyen vat lieu kho'!$A:$A,BKE!$B:$B,'nguyen vat lieu kho'!O$3)</f>
        <v>0</v>
      </c>
      <c r="P381" s="186">
        <f>SUMIFS(BKE!$F:$F,BKE!$C:$C,'nguyen vat lieu kho'!$A:$A,BKE!$B:$B,'nguyen vat lieu kho'!P$3)</f>
        <v>0</v>
      </c>
      <c r="Q381" s="186">
        <f>SUMIFS(BKE!$F:$F,BKE!$C:$C,'nguyen vat lieu kho'!$A:$A,BKE!$B:$B,'nguyen vat lieu kho'!Q$3)</f>
        <v>0</v>
      </c>
      <c r="R381" s="186">
        <f>SUMIFS(BKE!$F:$F,BKE!$C:$C,'nguyen vat lieu kho'!$A:$A,BKE!$B:$B,'nguyen vat lieu kho'!R$3)</f>
        <v>0</v>
      </c>
      <c r="S381" s="186">
        <f>SUMIFS(BKE!$F:$F,BKE!$C:$C,'nguyen vat lieu kho'!$A:$A,BKE!$B:$B,'nguyen vat lieu kho'!S$3)</f>
        <v>0</v>
      </c>
      <c r="T381" s="186">
        <f>SUMIFS(BKE!$F:$F,BKE!$C:$C,'nguyen vat lieu kho'!$A:$A,BKE!$B:$B,'nguyen vat lieu kho'!T$3)</f>
        <v>0</v>
      </c>
      <c r="U381" s="186">
        <f>SUMIFS(BKE!$F:$F,BKE!$C:$C,'nguyen vat lieu kho'!$A:$A,BKE!$B:$B,'nguyen vat lieu kho'!U$3)</f>
        <v>0</v>
      </c>
      <c r="V381" s="186">
        <f>SUMIFS(BKE!$F:$F,BKE!$C:$C,'nguyen vat lieu kho'!$A:$A,BKE!$B:$B,'nguyen vat lieu kho'!V$3)</f>
        <v>0</v>
      </c>
      <c r="W381" s="186">
        <f>SUMIFS(BKE!$F:$F,BKE!$C:$C,'nguyen vat lieu kho'!$A:$A,BKE!$B:$B,'nguyen vat lieu kho'!W$3)</f>
        <v>0</v>
      </c>
      <c r="X381" s="186">
        <f>SUMIFS(BKE!$F:$F,BKE!$C:$C,'nguyen vat lieu kho'!$A:$A,BKE!$B:$B,'nguyen vat lieu kho'!X$3)</f>
        <v>0</v>
      </c>
      <c r="Y381" s="186">
        <f>SUMIFS(BKE!$F:$F,BKE!$C:$C,'nguyen vat lieu kho'!$A:$A,BKE!$B:$B,'nguyen vat lieu kho'!Y$3)</f>
        <v>0</v>
      </c>
      <c r="Z381" s="186">
        <f>SUMIFS(BKE!$F:$F,BKE!$C:$C,'nguyen vat lieu kho'!$A:$A,BKE!$B:$B,'nguyen vat lieu kho'!Z$3)</f>
        <v>0</v>
      </c>
      <c r="AA381" s="186">
        <f>SUMIFS(BKE!$F:$F,BKE!$C:$C,'nguyen vat lieu kho'!$A:$A,BKE!$B:$B,'nguyen vat lieu kho'!AA$3)</f>
        <v>0</v>
      </c>
      <c r="AB381" s="186">
        <f>SUMIFS(BKE!$F:$F,BKE!$C:$C,'nguyen vat lieu kho'!$A:$A,BKE!$B:$B,'nguyen vat lieu kho'!AB$3)</f>
        <v>0</v>
      </c>
      <c r="AC381" s="186">
        <f>SUMIFS(BKE!$F:$F,BKE!$C:$C,'nguyen vat lieu kho'!$A:$A,BKE!$B:$B,'nguyen vat lieu kho'!AC$3)</f>
        <v>0</v>
      </c>
      <c r="AD381" s="186">
        <f>SUMIFS(BKE!$F:$F,BKE!$C:$C,'nguyen vat lieu kho'!$A:$A,BKE!$B:$B,'nguyen vat lieu kho'!AD$3)</f>
        <v>0</v>
      </c>
      <c r="AE381" s="186">
        <f>SUMIFS(BKE!$F:$F,BKE!$C:$C,'nguyen vat lieu kho'!$A:$A,BKE!$B:$B,'nguyen vat lieu kho'!AE$3)</f>
        <v>0</v>
      </c>
      <c r="AF381" s="186">
        <f>SUMIFS(BKE!$F:$F,BKE!$C:$C,'nguyen vat lieu kho'!$A:$A,BKE!$B:$B,'nguyen vat lieu kho'!AF$3)</f>
        <v>0</v>
      </c>
      <c r="AG381" s="186">
        <f>SUMIFS(BKE!$F:$F,BKE!$C:$C,'nguyen vat lieu kho'!$A:$A,BKE!$B:$B,'nguyen vat lieu kho'!AG$3)</f>
        <v>0</v>
      </c>
      <c r="AH381" s="186">
        <f>SUMIFS(BKE!$F:$F,BKE!$C:$C,'nguyen vat lieu kho'!$A:$A,BKE!$B:$B,'nguyen vat lieu kho'!AH$3)</f>
        <v>0</v>
      </c>
      <c r="AI381" s="186">
        <f>SUMIFS(BKE!$F:$F,BKE!$C:$C,'nguyen vat lieu kho'!$A:$A,BKE!$B:$B,'nguyen vat lieu kho'!AI$3)</f>
        <v>0</v>
      </c>
      <c r="AJ381" s="186">
        <f>SUMIFS(BKE!$F:$F,BKE!$C:$C,'nguyen vat lieu kho'!$A:$A,BKE!$B:$B,'nguyen vat lieu kho'!AJ$3)</f>
        <v>0</v>
      </c>
      <c r="AK381" s="186">
        <f>SUMIFS(BKE!$F:$F,BKE!$C:$C,'nguyen vat lieu kho'!$A:$A,BKE!$B:$B,'nguyen vat lieu kho'!AK$3)</f>
        <v>0</v>
      </c>
      <c r="AL381" s="186">
        <f>SUMIFS(BKE!$F:$F,BKE!$C:$C,'nguyen vat lieu kho'!$A:$A,BKE!$B:$B,'nguyen vat lieu kho'!AL$3)</f>
        <v>0</v>
      </c>
      <c r="AM381" s="186">
        <f>SUMIFS(BKE!$F:$F,BKE!$C:$C,'nguyen vat lieu kho'!$A:$A,BKE!$B:$B,'nguyen vat lieu kho'!AM$3)</f>
        <v>0</v>
      </c>
      <c r="AN381" s="186">
        <f>SUMIFS(BKE!$F:$F,BKE!$C:$C,'nguyen vat lieu kho'!$A:$A,BKE!$B:$B,'nguyen vat lieu kho'!AN$3)</f>
        <v>0</v>
      </c>
      <c r="AO381" s="186">
        <f>SUMIFS(BKE!$F:$F,BKE!$C:$C,'nguyen vat lieu kho'!$A:$A,BKE!$B:$B,'nguyen vat lieu kho'!AO$3)</f>
        <v>0</v>
      </c>
      <c r="AP381" s="186">
        <f>SUMIFS(BKE!$F:$F,BKE!$C:$C,'nguyen vat lieu kho'!$A:$A,BKE!$B:$B,'nguyen vat lieu kho'!AP$3)</f>
        <v>0</v>
      </c>
      <c r="AQ381" s="186">
        <f>SUMIFS(BKE!$F:$F,BKE!$C:$C,'nguyen vat lieu kho'!$A:$A,BKE!$B:$B,'nguyen vat lieu kho'!AQ$3)</f>
        <v>0</v>
      </c>
    </row>
    <row r="382" spans="1:43" s="120" customFormat="1" ht="25.5" customHeight="1">
      <c r="A382" s="6" t="s">
        <v>517</v>
      </c>
      <c r="B382" s="133" t="s">
        <v>518</v>
      </c>
      <c r="C382" s="137" t="s">
        <v>510</v>
      </c>
      <c r="D382" s="125">
        <v>128000</v>
      </c>
      <c r="E382" s="130">
        <v>1</v>
      </c>
      <c r="F382" s="126">
        <f t="shared" si="74"/>
        <v>128000</v>
      </c>
      <c r="G382" s="127">
        <f t="shared" si="75"/>
        <v>0</v>
      </c>
      <c r="H382" s="128">
        <f t="shared" si="69"/>
        <v>0</v>
      </c>
      <c r="I382" s="129">
        <f>E382+G382-K382</f>
        <v>0</v>
      </c>
      <c r="J382" s="129">
        <f t="shared" si="72"/>
        <v>0</v>
      </c>
      <c r="K382" s="130">
        <v>1</v>
      </c>
      <c r="L382" s="124">
        <f t="shared" si="73"/>
        <v>128000</v>
      </c>
      <c r="M382" s="186">
        <f>SUMIFS(BKE!$F:$F,BKE!$C:$C,'nguyen vat lieu kho'!$A:$A,BKE!$B:$B,'nguyen vat lieu kho'!M$3)</f>
        <v>0</v>
      </c>
      <c r="N382" s="186">
        <f>SUMIFS(BKE!$F:$F,BKE!$C:$C,'nguyen vat lieu kho'!$A:$A,BKE!$B:$B,'nguyen vat lieu kho'!N$3)</f>
        <v>0</v>
      </c>
      <c r="O382" s="186">
        <f>SUMIFS(BKE!$F:$F,BKE!$C:$C,'nguyen vat lieu kho'!$A:$A,BKE!$B:$B,'nguyen vat lieu kho'!O$3)</f>
        <v>0</v>
      </c>
      <c r="P382" s="186">
        <f>SUMIFS(BKE!$F:$F,BKE!$C:$C,'nguyen vat lieu kho'!$A:$A,BKE!$B:$B,'nguyen vat lieu kho'!P$3)</f>
        <v>0</v>
      </c>
      <c r="Q382" s="186">
        <f>SUMIFS(BKE!$F:$F,BKE!$C:$C,'nguyen vat lieu kho'!$A:$A,BKE!$B:$B,'nguyen vat lieu kho'!Q$3)</f>
        <v>0</v>
      </c>
      <c r="R382" s="186">
        <f>SUMIFS(BKE!$F:$F,BKE!$C:$C,'nguyen vat lieu kho'!$A:$A,BKE!$B:$B,'nguyen vat lieu kho'!R$3)</f>
        <v>0</v>
      </c>
      <c r="S382" s="186">
        <f>SUMIFS(BKE!$F:$F,BKE!$C:$C,'nguyen vat lieu kho'!$A:$A,BKE!$B:$B,'nguyen vat lieu kho'!S$3)</f>
        <v>0</v>
      </c>
      <c r="T382" s="186">
        <f>SUMIFS(BKE!$F:$F,BKE!$C:$C,'nguyen vat lieu kho'!$A:$A,BKE!$B:$B,'nguyen vat lieu kho'!T$3)</f>
        <v>0</v>
      </c>
      <c r="U382" s="186">
        <f>SUMIFS(BKE!$F:$F,BKE!$C:$C,'nguyen vat lieu kho'!$A:$A,BKE!$B:$B,'nguyen vat lieu kho'!U$3)</f>
        <v>0</v>
      </c>
      <c r="V382" s="186">
        <f>SUMIFS(BKE!$F:$F,BKE!$C:$C,'nguyen vat lieu kho'!$A:$A,BKE!$B:$B,'nguyen vat lieu kho'!V$3)</f>
        <v>0</v>
      </c>
      <c r="W382" s="186">
        <f>SUMIFS(BKE!$F:$F,BKE!$C:$C,'nguyen vat lieu kho'!$A:$A,BKE!$B:$B,'nguyen vat lieu kho'!W$3)</f>
        <v>0</v>
      </c>
      <c r="X382" s="186">
        <f>SUMIFS(BKE!$F:$F,BKE!$C:$C,'nguyen vat lieu kho'!$A:$A,BKE!$B:$B,'nguyen vat lieu kho'!X$3)</f>
        <v>0</v>
      </c>
      <c r="Y382" s="186">
        <f>SUMIFS(BKE!$F:$F,BKE!$C:$C,'nguyen vat lieu kho'!$A:$A,BKE!$B:$B,'nguyen vat lieu kho'!Y$3)</f>
        <v>0</v>
      </c>
      <c r="Z382" s="186">
        <f>SUMIFS(BKE!$F:$F,BKE!$C:$C,'nguyen vat lieu kho'!$A:$A,BKE!$B:$B,'nguyen vat lieu kho'!Z$3)</f>
        <v>0</v>
      </c>
      <c r="AA382" s="186">
        <f>SUMIFS(BKE!$F:$F,BKE!$C:$C,'nguyen vat lieu kho'!$A:$A,BKE!$B:$B,'nguyen vat lieu kho'!AA$3)</f>
        <v>0</v>
      </c>
      <c r="AB382" s="186">
        <f>SUMIFS(BKE!$F:$F,BKE!$C:$C,'nguyen vat lieu kho'!$A:$A,BKE!$B:$B,'nguyen vat lieu kho'!AB$3)</f>
        <v>0</v>
      </c>
      <c r="AC382" s="186">
        <f>SUMIFS(BKE!$F:$F,BKE!$C:$C,'nguyen vat lieu kho'!$A:$A,BKE!$B:$B,'nguyen vat lieu kho'!AC$3)</f>
        <v>0</v>
      </c>
      <c r="AD382" s="186">
        <f>SUMIFS(BKE!$F:$F,BKE!$C:$C,'nguyen vat lieu kho'!$A:$A,BKE!$B:$B,'nguyen vat lieu kho'!AD$3)</f>
        <v>0</v>
      </c>
      <c r="AE382" s="186">
        <f>SUMIFS(BKE!$F:$F,BKE!$C:$C,'nguyen vat lieu kho'!$A:$A,BKE!$B:$B,'nguyen vat lieu kho'!AE$3)</f>
        <v>0</v>
      </c>
      <c r="AF382" s="186">
        <f>SUMIFS(BKE!$F:$F,BKE!$C:$C,'nguyen vat lieu kho'!$A:$A,BKE!$B:$B,'nguyen vat lieu kho'!AF$3)</f>
        <v>0</v>
      </c>
      <c r="AG382" s="186">
        <f>SUMIFS(BKE!$F:$F,BKE!$C:$C,'nguyen vat lieu kho'!$A:$A,BKE!$B:$B,'nguyen vat lieu kho'!AG$3)</f>
        <v>0</v>
      </c>
      <c r="AH382" s="186">
        <f>SUMIFS(BKE!$F:$F,BKE!$C:$C,'nguyen vat lieu kho'!$A:$A,BKE!$B:$B,'nguyen vat lieu kho'!AH$3)</f>
        <v>0</v>
      </c>
      <c r="AI382" s="186">
        <f>SUMIFS(BKE!$F:$F,BKE!$C:$C,'nguyen vat lieu kho'!$A:$A,BKE!$B:$B,'nguyen vat lieu kho'!AI$3)</f>
        <v>0</v>
      </c>
      <c r="AJ382" s="186">
        <f>SUMIFS(BKE!$F:$F,BKE!$C:$C,'nguyen vat lieu kho'!$A:$A,BKE!$B:$B,'nguyen vat lieu kho'!AJ$3)</f>
        <v>0</v>
      </c>
      <c r="AK382" s="186">
        <f>SUMIFS(BKE!$F:$F,BKE!$C:$C,'nguyen vat lieu kho'!$A:$A,BKE!$B:$B,'nguyen vat lieu kho'!AK$3)</f>
        <v>0</v>
      </c>
      <c r="AL382" s="186">
        <f>SUMIFS(BKE!$F:$F,BKE!$C:$C,'nguyen vat lieu kho'!$A:$A,BKE!$B:$B,'nguyen vat lieu kho'!AL$3)</f>
        <v>0</v>
      </c>
      <c r="AM382" s="186">
        <f>SUMIFS(BKE!$F:$F,BKE!$C:$C,'nguyen vat lieu kho'!$A:$A,BKE!$B:$B,'nguyen vat lieu kho'!AM$3)</f>
        <v>0</v>
      </c>
      <c r="AN382" s="186">
        <f>SUMIFS(BKE!$F:$F,BKE!$C:$C,'nguyen vat lieu kho'!$A:$A,BKE!$B:$B,'nguyen vat lieu kho'!AN$3)</f>
        <v>0</v>
      </c>
      <c r="AO382" s="186">
        <f>SUMIFS(BKE!$F:$F,BKE!$C:$C,'nguyen vat lieu kho'!$A:$A,BKE!$B:$B,'nguyen vat lieu kho'!AO$3)</f>
        <v>0</v>
      </c>
      <c r="AP382" s="186">
        <f>SUMIFS(BKE!$F:$F,BKE!$C:$C,'nguyen vat lieu kho'!$A:$A,BKE!$B:$B,'nguyen vat lieu kho'!AP$3)</f>
        <v>0</v>
      </c>
      <c r="AQ382" s="186">
        <f>SUMIFS(BKE!$F:$F,BKE!$C:$C,'nguyen vat lieu kho'!$A:$A,BKE!$B:$B,'nguyen vat lieu kho'!AQ$3)</f>
        <v>0</v>
      </c>
    </row>
    <row r="383" spans="1:43" s="120" customFormat="1" ht="25.5" customHeight="1">
      <c r="A383" s="6" t="s">
        <v>519</v>
      </c>
      <c r="B383" s="133" t="s">
        <v>520</v>
      </c>
      <c r="C383" s="137" t="s">
        <v>510</v>
      </c>
      <c r="D383" s="125">
        <f>VLOOKUP(A383,BKE!C572:H963,5,0)</f>
        <v>76000</v>
      </c>
      <c r="E383" s="130">
        <v>0</v>
      </c>
      <c r="F383" s="126">
        <f t="shared" si="74"/>
        <v>0</v>
      </c>
      <c r="G383" s="127">
        <f t="shared" si="75"/>
        <v>1</v>
      </c>
      <c r="H383" s="128">
        <f t="shared" si="69"/>
        <v>76000</v>
      </c>
      <c r="I383" s="129">
        <f t="shared" si="72"/>
        <v>1</v>
      </c>
      <c r="J383" s="129">
        <f>F383+H383-L383</f>
        <v>76000</v>
      </c>
      <c r="K383" s="130"/>
      <c r="L383" s="124">
        <f t="shared" si="73"/>
        <v>0</v>
      </c>
      <c r="M383" s="186">
        <f>SUMIFS(BKE!$F:$F,BKE!$C:$C,'nguyen vat lieu kho'!$A:$A,BKE!$B:$B,'nguyen vat lieu kho'!M$3)</f>
        <v>1</v>
      </c>
      <c r="N383" s="186">
        <f>SUMIFS(BKE!$F:$F,BKE!$C:$C,'nguyen vat lieu kho'!$A:$A,BKE!$B:$B,'nguyen vat lieu kho'!N$3)</f>
        <v>0</v>
      </c>
      <c r="O383" s="186">
        <f>SUMIFS(BKE!$F:$F,BKE!$C:$C,'nguyen vat lieu kho'!$A:$A,BKE!$B:$B,'nguyen vat lieu kho'!O$3)</f>
        <v>0</v>
      </c>
      <c r="P383" s="186">
        <f>SUMIFS(BKE!$F:$F,BKE!$C:$C,'nguyen vat lieu kho'!$A:$A,BKE!$B:$B,'nguyen vat lieu kho'!P$3)</f>
        <v>0</v>
      </c>
      <c r="Q383" s="186">
        <f>SUMIFS(BKE!$F:$F,BKE!$C:$C,'nguyen vat lieu kho'!$A:$A,BKE!$B:$B,'nguyen vat lieu kho'!Q$3)</f>
        <v>0</v>
      </c>
      <c r="R383" s="186">
        <f>SUMIFS(BKE!$F:$F,BKE!$C:$C,'nguyen vat lieu kho'!$A:$A,BKE!$B:$B,'nguyen vat lieu kho'!R$3)</f>
        <v>0</v>
      </c>
      <c r="S383" s="186">
        <f>SUMIFS(BKE!$F:$F,BKE!$C:$C,'nguyen vat lieu kho'!$A:$A,BKE!$B:$B,'nguyen vat lieu kho'!S$3)</f>
        <v>0</v>
      </c>
      <c r="T383" s="186">
        <f>SUMIFS(BKE!$F:$F,BKE!$C:$C,'nguyen vat lieu kho'!$A:$A,BKE!$B:$B,'nguyen vat lieu kho'!T$3)</f>
        <v>0</v>
      </c>
      <c r="U383" s="186">
        <f>SUMIFS(BKE!$F:$F,BKE!$C:$C,'nguyen vat lieu kho'!$A:$A,BKE!$B:$B,'nguyen vat lieu kho'!U$3)</f>
        <v>0</v>
      </c>
      <c r="V383" s="186">
        <f>SUMIFS(BKE!$F:$F,BKE!$C:$C,'nguyen vat lieu kho'!$A:$A,BKE!$B:$B,'nguyen vat lieu kho'!V$3)</f>
        <v>0</v>
      </c>
      <c r="W383" s="186">
        <f>SUMIFS(BKE!$F:$F,BKE!$C:$C,'nguyen vat lieu kho'!$A:$A,BKE!$B:$B,'nguyen vat lieu kho'!W$3)</f>
        <v>0</v>
      </c>
      <c r="X383" s="186">
        <f>SUMIFS(BKE!$F:$F,BKE!$C:$C,'nguyen vat lieu kho'!$A:$A,BKE!$B:$B,'nguyen vat lieu kho'!X$3)</f>
        <v>0</v>
      </c>
      <c r="Y383" s="186">
        <f>SUMIFS(BKE!$F:$F,BKE!$C:$C,'nguyen vat lieu kho'!$A:$A,BKE!$B:$B,'nguyen vat lieu kho'!Y$3)</f>
        <v>0</v>
      </c>
      <c r="Z383" s="186">
        <f>SUMIFS(BKE!$F:$F,BKE!$C:$C,'nguyen vat lieu kho'!$A:$A,BKE!$B:$B,'nguyen vat lieu kho'!Z$3)</f>
        <v>0</v>
      </c>
      <c r="AA383" s="186">
        <f>SUMIFS(BKE!$F:$F,BKE!$C:$C,'nguyen vat lieu kho'!$A:$A,BKE!$B:$B,'nguyen vat lieu kho'!AA$3)</f>
        <v>0</v>
      </c>
      <c r="AB383" s="186">
        <f>SUMIFS(BKE!$F:$F,BKE!$C:$C,'nguyen vat lieu kho'!$A:$A,BKE!$B:$B,'nguyen vat lieu kho'!AB$3)</f>
        <v>0</v>
      </c>
      <c r="AC383" s="186">
        <f>SUMIFS(BKE!$F:$F,BKE!$C:$C,'nguyen vat lieu kho'!$A:$A,BKE!$B:$B,'nguyen vat lieu kho'!AC$3)</f>
        <v>0</v>
      </c>
      <c r="AD383" s="186">
        <f>SUMIFS(BKE!$F:$F,BKE!$C:$C,'nguyen vat lieu kho'!$A:$A,BKE!$B:$B,'nguyen vat lieu kho'!AD$3)</f>
        <v>0</v>
      </c>
      <c r="AE383" s="186">
        <f>SUMIFS(BKE!$F:$F,BKE!$C:$C,'nguyen vat lieu kho'!$A:$A,BKE!$B:$B,'nguyen vat lieu kho'!AE$3)</f>
        <v>0</v>
      </c>
      <c r="AF383" s="186">
        <f>SUMIFS(BKE!$F:$F,BKE!$C:$C,'nguyen vat lieu kho'!$A:$A,BKE!$B:$B,'nguyen vat lieu kho'!AF$3)</f>
        <v>0</v>
      </c>
      <c r="AG383" s="186">
        <f>SUMIFS(BKE!$F:$F,BKE!$C:$C,'nguyen vat lieu kho'!$A:$A,BKE!$B:$B,'nguyen vat lieu kho'!AG$3)</f>
        <v>0</v>
      </c>
      <c r="AH383" s="186">
        <f>SUMIFS(BKE!$F:$F,BKE!$C:$C,'nguyen vat lieu kho'!$A:$A,BKE!$B:$B,'nguyen vat lieu kho'!AH$3)</f>
        <v>0</v>
      </c>
      <c r="AI383" s="186">
        <f>SUMIFS(BKE!$F:$F,BKE!$C:$C,'nguyen vat lieu kho'!$A:$A,BKE!$B:$B,'nguyen vat lieu kho'!AI$3)</f>
        <v>0</v>
      </c>
      <c r="AJ383" s="186">
        <f>SUMIFS(BKE!$F:$F,BKE!$C:$C,'nguyen vat lieu kho'!$A:$A,BKE!$B:$B,'nguyen vat lieu kho'!AJ$3)</f>
        <v>0</v>
      </c>
      <c r="AK383" s="186">
        <f>SUMIFS(BKE!$F:$F,BKE!$C:$C,'nguyen vat lieu kho'!$A:$A,BKE!$B:$B,'nguyen vat lieu kho'!AK$3)</f>
        <v>0</v>
      </c>
      <c r="AL383" s="186">
        <f>SUMIFS(BKE!$F:$F,BKE!$C:$C,'nguyen vat lieu kho'!$A:$A,BKE!$B:$B,'nguyen vat lieu kho'!AL$3)</f>
        <v>0</v>
      </c>
      <c r="AM383" s="186">
        <f>SUMIFS(BKE!$F:$F,BKE!$C:$C,'nguyen vat lieu kho'!$A:$A,BKE!$B:$B,'nguyen vat lieu kho'!AM$3)</f>
        <v>0</v>
      </c>
      <c r="AN383" s="186">
        <f>SUMIFS(BKE!$F:$F,BKE!$C:$C,'nguyen vat lieu kho'!$A:$A,BKE!$B:$B,'nguyen vat lieu kho'!AN$3)</f>
        <v>0</v>
      </c>
      <c r="AO383" s="186">
        <f>SUMIFS(BKE!$F:$F,BKE!$C:$C,'nguyen vat lieu kho'!$A:$A,BKE!$B:$B,'nguyen vat lieu kho'!AO$3)</f>
        <v>0</v>
      </c>
      <c r="AP383" s="186">
        <f>SUMIFS(BKE!$F:$F,BKE!$C:$C,'nguyen vat lieu kho'!$A:$A,BKE!$B:$B,'nguyen vat lieu kho'!AP$3)</f>
        <v>0</v>
      </c>
      <c r="AQ383" s="186">
        <f>SUMIFS(BKE!$F:$F,BKE!$C:$C,'nguyen vat lieu kho'!$A:$A,BKE!$B:$B,'nguyen vat lieu kho'!AQ$3)</f>
        <v>0</v>
      </c>
    </row>
    <row r="384" spans="1:43" s="120" customFormat="1" ht="25.5" customHeight="1">
      <c r="A384" s="6" t="s">
        <v>521</v>
      </c>
      <c r="B384" s="133" t="s">
        <v>522</v>
      </c>
      <c r="C384" s="137" t="s">
        <v>505</v>
      </c>
      <c r="D384" s="125"/>
      <c r="E384" s="130">
        <v>0</v>
      </c>
      <c r="F384" s="126">
        <f t="shared" si="74"/>
        <v>0</v>
      </c>
      <c r="G384" s="127">
        <f t="shared" si="75"/>
        <v>0</v>
      </c>
      <c r="H384" s="128">
        <f t="shared" si="69"/>
        <v>0</v>
      </c>
      <c r="I384" s="129">
        <f t="shared" si="72"/>
        <v>0</v>
      </c>
      <c r="J384" s="129">
        <f t="shared" si="72"/>
        <v>0</v>
      </c>
      <c r="K384" s="130"/>
      <c r="L384" s="124">
        <f t="shared" si="73"/>
        <v>0</v>
      </c>
      <c r="M384" s="186">
        <f>SUMIFS(BKE!$F:$F,BKE!$C:$C,'nguyen vat lieu kho'!$A:$A,BKE!$B:$B,'nguyen vat lieu kho'!M$3)</f>
        <v>0</v>
      </c>
      <c r="N384" s="186">
        <f>SUMIFS(BKE!$F:$F,BKE!$C:$C,'nguyen vat lieu kho'!$A:$A,BKE!$B:$B,'nguyen vat lieu kho'!N$3)</f>
        <v>0</v>
      </c>
      <c r="O384" s="186">
        <f>SUMIFS(BKE!$F:$F,BKE!$C:$C,'nguyen vat lieu kho'!$A:$A,BKE!$B:$B,'nguyen vat lieu kho'!O$3)</f>
        <v>0</v>
      </c>
      <c r="P384" s="186">
        <f>SUMIFS(BKE!$F:$F,BKE!$C:$C,'nguyen vat lieu kho'!$A:$A,BKE!$B:$B,'nguyen vat lieu kho'!P$3)</f>
        <v>0</v>
      </c>
      <c r="Q384" s="186">
        <f>SUMIFS(BKE!$F:$F,BKE!$C:$C,'nguyen vat lieu kho'!$A:$A,BKE!$B:$B,'nguyen vat lieu kho'!Q$3)</f>
        <v>0</v>
      </c>
      <c r="R384" s="186">
        <f>SUMIFS(BKE!$F:$F,BKE!$C:$C,'nguyen vat lieu kho'!$A:$A,BKE!$B:$B,'nguyen vat lieu kho'!R$3)</f>
        <v>0</v>
      </c>
      <c r="S384" s="186">
        <f>SUMIFS(BKE!$F:$F,BKE!$C:$C,'nguyen vat lieu kho'!$A:$A,BKE!$B:$B,'nguyen vat lieu kho'!S$3)</f>
        <v>0</v>
      </c>
      <c r="T384" s="186">
        <f>SUMIFS(BKE!$F:$F,BKE!$C:$C,'nguyen vat lieu kho'!$A:$A,BKE!$B:$B,'nguyen vat lieu kho'!T$3)</f>
        <v>0</v>
      </c>
      <c r="U384" s="186">
        <f>SUMIFS(BKE!$F:$F,BKE!$C:$C,'nguyen vat lieu kho'!$A:$A,BKE!$B:$B,'nguyen vat lieu kho'!U$3)</f>
        <v>0</v>
      </c>
      <c r="V384" s="186">
        <f>SUMIFS(BKE!$F:$F,BKE!$C:$C,'nguyen vat lieu kho'!$A:$A,BKE!$B:$B,'nguyen vat lieu kho'!V$3)</f>
        <v>0</v>
      </c>
      <c r="W384" s="186">
        <f>SUMIFS(BKE!$F:$F,BKE!$C:$C,'nguyen vat lieu kho'!$A:$A,BKE!$B:$B,'nguyen vat lieu kho'!W$3)</f>
        <v>0</v>
      </c>
      <c r="X384" s="186">
        <f>SUMIFS(BKE!$F:$F,BKE!$C:$C,'nguyen vat lieu kho'!$A:$A,BKE!$B:$B,'nguyen vat lieu kho'!X$3)</f>
        <v>0</v>
      </c>
      <c r="Y384" s="186">
        <f>SUMIFS(BKE!$F:$F,BKE!$C:$C,'nguyen vat lieu kho'!$A:$A,BKE!$B:$B,'nguyen vat lieu kho'!Y$3)</f>
        <v>0</v>
      </c>
      <c r="Z384" s="186">
        <f>SUMIFS(BKE!$F:$F,BKE!$C:$C,'nguyen vat lieu kho'!$A:$A,BKE!$B:$B,'nguyen vat lieu kho'!Z$3)</f>
        <v>0</v>
      </c>
      <c r="AA384" s="186">
        <f>SUMIFS(BKE!$F:$F,BKE!$C:$C,'nguyen vat lieu kho'!$A:$A,BKE!$B:$B,'nguyen vat lieu kho'!AA$3)</f>
        <v>0</v>
      </c>
      <c r="AB384" s="186">
        <f>SUMIFS(BKE!$F:$F,BKE!$C:$C,'nguyen vat lieu kho'!$A:$A,BKE!$B:$B,'nguyen vat lieu kho'!AB$3)</f>
        <v>0</v>
      </c>
      <c r="AC384" s="186">
        <f>SUMIFS(BKE!$F:$F,BKE!$C:$C,'nguyen vat lieu kho'!$A:$A,BKE!$B:$B,'nguyen vat lieu kho'!AC$3)</f>
        <v>0</v>
      </c>
      <c r="AD384" s="186">
        <f>SUMIFS(BKE!$F:$F,BKE!$C:$C,'nguyen vat lieu kho'!$A:$A,BKE!$B:$B,'nguyen vat lieu kho'!AD$3)</f>
        <v>0</v>
      </c>
      <c r="AE384" s="186">
        <f>SUMIFS(BKE!$F:$F,BKE!$C:$C,'nguyen vat lieu kho'!$A:$A,BKE!$B:$B,'nguyen vat lieu kho'!AE$3)</f>
        <v>0</v>
      </c>
      <c r="AF384" s="186">
        <f>SUMIFS(BKE!$F:$F,BKE!$C:$C,'nguyen vat lieu kho'!$A:$A,BKE!$B:$B,'nguyen vat lieu kho'!AF$3)</f>
        <v>0</v>
      </c>
      <c r="AG384" s="186">
        <f>SUMIFS(BKE!$F:$F,BKE!$C:$C,'nguyen vat lieu kho'!$A:$A,BKE!$B:$B,'nguyen vat lieu kho'!AG$3)</f>
        <v>0</v>
      </c>
      <c r="AH384" s="186">
        <f>SUMIFS(BKE!$F:$F,BKE!$C:$C,'nguyen vat lieu kho'!$A:$A,BKE!$B:$B,'nguyen vat lieu kho'!AH$3)</f>
        <v>0</v>
      </c>
      <c r="AI384" s="186">
        <f>SUMIFS(BKE!$F:$F,BKE!$C:$C,'nguyen vat lieu kho'!$A:$A,BKE!$B:$B,'nguyen vat lieu kho'!AI$3)</f>
        <v>0</v>
      </c>
      <c r="AJ384" s="186">
        <f>SUMIFS(BKE!$F:$F,BKE!$C:$C,'nguyen vat lieu kho'!$A:$A,BKE!$B:$B,'nguyen vat lieu kho'!AJ$3)</f>
        <v>0</v>
      </c>
      <c r="AK384" s="186">
        <f>SUMIFS(BKE!$F:$F,BKE!$C:$C,'nguyen vat lieu kho'!$A:$A,BKE!$B:$B,'nguyen vat lieu kho'!AK$3)</f>
        <v>0</v>
      </c>
      <c r="AL384" s="186">
        <f>SUMIFS(BKE!$F:$F,BKE!$C:$C,'nguyen vat lieu kho'!$A:$A,BKE!$B:$B,'nguyen vat lieu kho'!AL$3)</f>
        <v>0</v>
      </c>
      <c r="AM384" s="186">
        <f>SUMIFS(BKE!$F:$F,BKE!$C:$C,'nguyen vat lieu kho'!$A:$A,BKE!$B:$B,'nguyen vat lieu kho'!AM$3)</f>
        <v>0</v>
      </c>
      <c r="AN384" s="186">
        <f>SUMIFS(BKE!$F:$F,BKE!$C:$C,'nguyen vat lieu kho'!$A:$A,BKE!$B:$B,'nguyen vat lieu kho'!AN$3)</f>
        <v>0</v>
      </c>
      <c r="AO384" s="186">
        <f>SUMIFS(BKE!$F:$F,BKE!$C:$C,'nguyen vat lieu kho'!$A:$A,BKE!$B:$B,'nguyen vat lieu kho'!AO$3)</f>
        <v>0</v>
      </c>
      <c r="AP384" s="186">
        <f>SUMIFS(BKE!$F:$F,BKE!$C:$C,'nguyen vat lieu kho'!$A:$A,BKE!$B:$B,'nguyen vat lieu kho'!AP$3)</f>
        <v>0</v>
      </c>
      <c r="AQ384" s="186">
        <f>SUMIFS(BKE!$F:$F,BKE!$C:$C,'nguyen vat lieu kho'!$A:$A,BKE!$B:$B,'nguyen vat lieu kho'!AQ$3)</f>
        <v>0</v>
      </c>
    </row>
    <row r="385" spans="1:43" s="120" customFormat="1" ht="25.5" customHeight="1">
      <c r="A385" s="6" t="s">
        <v>145</v>
      </c>
      <c r="B385" s="133" t="s">
        <v>146</v>
      </c>
      <c r="C385" s="137" t="s">
        <v>117</v>
      </c>
      <c r="D385" s="125">
        <f>VLOOKUP(A385,BKE!C574:H965,5,0)</f>
        <v>31000</v>
      </c>
      <c r="E385" s="130">
        <v>15</v>
      </c>
      <c r="F385" s="126">
        <f t="shared" si="74"/>
        <v>465000</v>
      </c>
      <c r="G385" s="127">
        <f t="shared" si="75"/>
        <v>51</v>
      </c>
      <c r="H385" s="128">
        <f t="shared" si="69"/>
        <v>1581000</v>
      </c>
      <c r="I385" s="129">
        <f>E385+G385-K385</f>
        <v>42</v>
      </c>
      <c r="J385" s="129">
        <f>F385+H385-L385</f>
        <v>1302000</v>
      </c>
      <c r="K385" s="130">
        <v>24</v>
      </c>
      <c r="L385" s="124">
        <f t="shared" si="73"/>
        <v>744000</v>
      </c>
      <c r="M385" s="186">
        <f>SUMIFS(BKE!$F:$F,BKE!$C:$C,'nguyen vat lieu kho'!$A:$A,BKE!$B:$B,'nguyen vat lieu kho'!M$3)</f>
        <v>10</v>
      </c>
      <c r="N385" s="186">
        <f>SUMIFS(BKE!$F:$F,BKE!$C:$C,'nguyen vat lieu kho'!$A:$A,BKE!$B:$B,'nguyen vat lieu kho'!N$3)</f>
        <v>0</v>
      </c>
      <c r="O385" s="186">
        <f>SUMIFS(BKE!$F:$F,BKE!$C:$C,'nguyen vat lieu kho'!$A:$A,BKE!$B:$B,'nguyen vat lieu kho'!O$3)</f>
        <v>0</v>
      </c>
      <c r="P385" s="186">
        <f>SUMIFS(BKE!$F:$F,BKE!$C:$C,'nguyen vat lieu kho'!$A:$A,BKE!$B:$B,'nguyen vat lieu kho'!P$3)</f>
        <v>0</v>
      </c>
      <c r="Q385" s="186">
        <f>SUMIFS(BKE!$F:$F,BKE!$C:$C,'nguyen vat lieu kho'!$A:$A,BKE!$B:$B,'nguyen vat lieu kho'!Q$3)</f>
        <v>0</v>
      </c>
      <c r="R385" s="186">
        <f>SUMIFS(BKE!$F:$F,BKE!$C:$C,'nguyen vat lieu kho'!$A:$A,BKE!$B:$B,'nguyen vat lieu kho'!R$3)</f>
        <v>0</v>
      </c>
      <c r="S385" s="186">
        <f>SUMIFS(BKE!$F:$F,BKE!$C:$C,'nguyen vat lieu kho'!$A:$A,BKE!$B:$B,'nguyen vat lieu kho'!S$3)</f>
        <v>0</v>
      </c>
      <c r="T385" s="186">
        <f>SUMIFS(BKE!$F:$F,BKE!$C:$C,'nguyen vat lieu kho'!$A:$A,BKE!$B:$B,'nguyen vat lieu kho'!T$3)</f>
        <v>0</v>
      </c>
      <c r="U385" s="186">
        <f>SUMIFS(BKE!$F:$F,BKE!$C:$C,'nguyen vat lieu kho'!$A:$A,BKE!$B:$B,'nguyen vat lieu kho'!U$3)</f>
        <v>0</v>
      </c>
      <c r="V385" s="186">
        <f>SUMIFS(BKE!$F:$F,BKE!$C:$C,'nguyen vat lieu kho'!$A:$A,BKE!$B:$B,'nguyen vat lieu kho'!V$3)</f>
        <v>0</v>
      </c>
      <c r="W385" s="186">
        <f>SUMIFS(BKE!$F:$F,BKE!$C:$C,'nguyen vat lieu kho'!$A:$A,BKE!$B:$B,'nguyen vat lieu kho'!W$3)</f>
        <v>0</v>
      </c>
      <c r="X385" s="186">
        <f>SUMIFS(BKE!$F:$F,BKE!$C:$C,'nguyen vat lieu kho'!$A:$A,BKE!$B:$B,'nguyen vat lieu kho'!X$3)</f>
        <v>0</v>
      </c>
      <c r="Y385" s="186">
        <f>SUMIFS(BKE!$F:$F,BKE!$C:$C,'nguyen vat lieu kho'!$A:$A,BKE!$B:$B,'nguyen vat lieu kho'!Y$3)</f>
        <v>0</v>
      </c>
      <c r="Z385" s="186">
        <f>SUMIFS(BKE!$F:$F,BKE!$C:$C,'nguyen vat lieu kho'!$A:$A,BKE!$B:$B,'nguyen vat lieu kho'!Z$3)</f>
        <v>0</v>
      </c>
      <c r="AA385" s="186">
        <f>SUMIFS(BKE!$F:$F,BKE!$C:$C,'nguyen vat lieu kho'!$A:$A,BKE!$B:$B,'nguyen vat lieu kho'!AA$3)</f>
        <v>15</v>
      </c>
      <c r="AB385" s="186">
        <f>SUMIFS(BKE!$F:$F,BKE!$C:$C,'nguyen vat lieu kho'!$A:$A,BKE!$B:$B,'nguyen vat lieu kho'!AB$3)</f>
        <v>0</v>
      </c>
      <c r="AC385" s="186">
        <f>SUMIFS(BKE!$F:$F,BKE!$C:$C,'nguyen vat lieu kho'!$A:$A,BKE!$B:$B,'nguyen vat lieu kho'!AC$3)</f>
        <v>0</v>
      </c>
      <c r="AD385" s="186">
        <f>SUMIFS(BKE!$F:$F,BKE!$C:$C,'nguyen vat lieu kho'!$A:$A,BKE!$B:$B,'nguyen vat lieu kho'!AD$3)</f>
        <v>0</v>
      </c>
      <c r="AE385" s="186">
        <f>SUMIFS(BKE!$F:$F,BKE!$C:$C,'nguyen vat lieu kho'!$A:$A,BKE!$B:$B,'nguyen vat lieu kho'!AE$3)</f>
        <v>0</v>
      </c>
      <c r="AF385" s="186">
        <f>SUMIFS(BKE!$F:$F,BKE!$C:$C,'nguyen vat lieu kho'!$A:$A,BKE!$B:$B,'nguyen vat lieu kho'!AF$3)</f>
        <v>0</v>
      </c>
      <c r="AG385" s="186">
        <f>SUMIFS(BKE!$F:$F,BKE!$C:$C,'nguyen vat lieu kho'!$A:$A,BKE!$B:$B,'nguyen vat lieu kho'!AG$3)</f>
        <v>0</v>
      </c>
      <c r="AH385" s="186">
        <f>SUMIFS(BKE!$F:$F,BKE!$C:$C,'nguyen vat lieu kho'!$A:$A,BKE!$B:$B,'nguyen vat lieu kho'!AH$3)</f>
        <v>15</v>
      </c>
      <c r="AI385" s="186">
        <f>SUMIFS(BKE!$F:$F,BKE!$C:$C,'nguyen vat lieu kho'!$A:$A,BKE!$B:$B,'nguyen vat lieu kho'!AI$3)</f>
        <v>0</v>
      </c>
      <c r="AJ385" s="186">
        <f>SUMIFS(BKE!$F:$F,BKE!$C:$C,'nguyen vat lieu kho'!$A:$A,BKE!$B:$B,'nguyen vat lieu kho'!AJ$3)</f>
        <v>0</v>
      </c>
      <c r="AK385" s="186">
        <f>SUMIFS(BKE!$F:$F,BKE!$C:$C,'nguyen vat lieu kho'!$A:$A,BKE!$B:$B,'nguyen vat lieu kho'!AK$3)</f>
        <v>0</v>
      </c>
      <c r="AL385" s="186">
        <f>SUMIFS(BKE!$F:$F,BKE!$C:$C,'nguyen vat lieu kho'!$A:$A,BKE!$B:$B,'nguyen vat lieu kho'!AL$3)</f>
        <v>0</v>
      </c>
      <c r="AM385" s="186">
        <f>SUMIFS(BKE!$F:$F,BKE!$C:$C,'nguyen vat lieu kho'!$A:$A,BKE!$B:$B,'nguyen vat lieu kho'!AM$3)</f>
        <v>0</v>
      </c>
      <c r="AN385" s="186">
        <f>SUMIFS(BKE!$F:$F,BKE!$C:$C,'nguyen vat lieu kho'!$A:$A,BKE!$B:$B,'nguyen vat lieu kho'!AN$3)</f>
        <v>0</v>
      </c>
      <c r="AO385" s="186">
        <f>SUMIFS(BKE!$F:$F,BKE!$C:$C,'nguyen vat lieu kho'!$A:$A,BKE!$B:$B,'nguyen vat lieu kho'!AO$3)</f>
        <v>11</v>
      </c>
      <c r="AP385" s="186">
        <f>SUMIFS(BKE!$F:$F,BKE!$C:$C,'nguyen vat lieu kho'!$A:$A,BKE!$B:$B,'nguyen vat lieu kho'!AP$3)</f>
        <v>0</v>
      </c>
      <c r="AQ385" s="186">
        <f>SUMIFS(BKE!$F:$F,BKE!$C:$C,'nguyen vat lieu kho'!$A:$A,BKE!$B:$B,'nguyen vat lieu kho'!AQ$3)</f>
        <v>0</v>
      </c>
    </row>
    <row r="386" spans="1:43" s="120" customFormat="1" ht="25.5" customHeight="1">
      <c r="A386" s="6" t="s">
        <v>523</v>
      </c>
      <c r="B386" s="133" t="s">
        <v>524</v>
      </c>
      <c r="C386" s="137" t="s">
        <v>505</v>
      </c>
      <c r="D386" s="125"/>
      <c r="E386" s="130">
        <v>0</v>
      </c>
      <c r="F386" s="126">
        <f t="shared" si="74"/>
        <v>0</v>
      </c>
      <c r="G386" s="127">
        <f t="shared" si="75"/>
        <v>0</v>
      </c>
      <c r="H386" s="128">
        <f t="shared" si="69"/>
        <v>0</v>
      </c>
      <c r="I386" s="129">
        <f t="shared" si="72"/>
        <v>0</v>
      </c>
      <c r="J386" s="129">
        <f t="shared" si="72"/>
        <v>0</v>
      </c>
      <c r="K386" s="130"/>
      <c r="L386" s="124">
        <f t="shared" si="73"/>
        <v>0</v>
      </c>
      <c r="M386" s="186">
        <f>SUMIFS(BKE!$F:$F,BKE!$C:$C,'nguyen vat lieu kho'!$A:$A,BKE!$B:$B,'nguyen vat lieu kho'!M$3)</f>
        <v>0</v>
      </c>
      <c r="N386" s="186">
        <f>SUMIFS(BKE!$F:$F,BKE!$C:$C,'nguyen vat lieu kho'!$A:$A,BKE!$B:$B,'nguyen vat lieu kho'!N$3)</f>
        <v>0</v>
      </c>
      <c r="O386" s="186">
        <f>SUMIFS(BKE!$F:$F,BKE!$C:$C,'nguyen vat lieu kho'!$A:$A,BKE!$B:$B,'nguyen vat lieu kho'!O$3)</f>
        <v>0</v>
      </c>
      <c r="P386" s="186">
        <f>SUMIFS(BKE!$F:$F,BKE!$C:$C,'nguyen vat lieu kho'!$A:$A,BKE!$B:$B,'nguyen vat lieu kho'!P$3)</f>
        <v>0</v>
      </c>
      <c r="Q386" s="186">
        <f>SUMIFS(BKE!$F:$F,BKE!$C:$C,'nguyen vat lieu kho'!$A:$A,BKE!$B:$B,'nguyen vat lieu kho'!Q$3)</f>
        <v>0</v>
      </c>
      <c r="R386" s="186">
        <f>SUMIFS(BKE!$F:$F,BKE!$C:$C,'nguyen vat lieu kho'!$A:$A,BKE!$B:$B,'nguyen vat lieu kho'!R$3)</f>
        <v>0</v>
      </c>
      <c r="S386" s="186">
        <f>SUMIFS(BKE!$F:$F,BKE!$C:$C,'nguyen vat lieu kho'!$A:$A,BKE!$B:$B,'nguyen vat lieu kho'!S$3)</f>
        <v>0</v>
      </c>
      <c r="T386" s="186">
        <f>SUMIFS(BKE!$F:$F,BKE!$C:$C,'nguyen vat lieu kho'!$A:$A,BKE!$B:$B,'nguyen vat lieu kho'!T$3)</f>
        <v>0</v>
      </c>
      <c r="U386" s="186">
        <f>SUMIFS(BKE!$F:$F,BKE!$C:$C,'nguyen vat lieu kho'!$A:$A,BKE!$B:$B,'nguyen vat lieu kho'!U$3)</f>
        <v>0</v>
      </c>
      <c r="V386" s="186">
        <f>SUMIFS(BKE!$F:$F,BKE!$C:$C,'nguyen vat lieu kho'!$A:$A,BKE!$B:$B,'nguyen vat lieu kho'!V$3)</f>
        <v>0</v>
      </c>
      <c r="W386" s="186">
        <f>SUMIFS(BKE!$F:$F,BKE!$C:$C,'nguyen vat lieu kho'!$A:$A,BKE!$B:$B,'nguyen vat lieu kho'!W$3)</f>
        <v>0</v>
      </c>
      <c r="X386" s="186">
        <f>SUMIFS(BKE!$F:$F,BKE!$C:$C,'nguyen vat lieu kho'!$A:$A,BKE!$B:$B,'nguyen vat lieu kho'!X$3)</f>
        <v>0</v>
      </c>
      <c r="Y386" s="186">
        <f>SUMIFS(BKE!$F:$F,BKE!$C:$C,'nguyen vat lieu kho'!$A:$A,BKE!$B:$B,'nguyen vat lieu kho'!Y$3)</f>
        <v>0</v>
      </c>
      <c r="Z386" s="186">
        <f>SUMIFS(BKE!$F:$F,BKE!$C:$C,'nguyen vat lieu kho'!$A:$A,BKE!$B:$B,'nguyen vat lieu kho'!Z$3)</f>
        <v>0</v>
      </c>
      <c r="AA386" s="186">
        <f>SUMIFS(BKE!$F:$F,BKE!$C:$C,'nguyen vat lieu kho'!$A:$A,BKE!$B:$B,'nguyen vat lieu kho'!AA$3)</f>
        <v>0</v>
      </c>
      <c r="AB386" s="186">
        <f>SUMIFS(BKE!$F:$F,BKE!$C:$C,'nguyen vat lieu kho'!$A:$A,BKE!$B:$B,'nguyen vat lieu kho'!AB$3)</f>
        <v>0</v>
      </c>
      <c r="AC386" s="186">
        <f>SUMIFS(BKE!$F:$F,BKE!$C:$C,'nguyen vat lieu kho'!$A:$A,BKE!$B:$B,'nguyen vat lieu kho'!AC$3)</f>
        <v>0</v>
      </c>
      <c r="AD386" s="186">
        <f>SUMIFS(BKE!$F:$F,BKE!$C:$C,'nguyen vat lieu kho'!$A:$A,BKE!$B:$B,'nguyen vat lieu kho'!AD$3)</f>
        <v>0</v>
      </c>
      <c r="AE386" s="186">
        <f>SUMIFS(BKE!$F:$F,BKE!$C:$C,'nguyen vat lieu kho'!$A:$A,BKE!$B:$B,'nguyen vat lieu kho'!AE$3)</f>
        <v>0</v>
      </c>
      <c r="AF386" s="186">
        <f>SUMIFS(BKE!$F:$F,BKE!$C:$C,'nguyen vat lieu kho'!$A:$A,BKE!$B:$B,'nguyen vat lieu kho'!AF$3)</f>
        <v>0</v>
      </c>
      <c r="AG386" s="186">
        <f>SUMIFS(BKE!$F:$F,BKE!$C:$C,'nguyen vat lieu kho'!$A:$A,BKE!$B:$B,'nguyen vat lieu kho'!AG$3)</f>
        <v>0</v>
      </c>
      <c r="AH386" s="186">
        <f>SUMIFS(BKE!$F:$F,BKE!$C:$C,'nguyen vat lieu kho'!$A:$A,BKE!$B:$B,'nguyen vat lieu kho'!AH$3)</f>
        <v>0</v>
      </c>
      <c r="AI386" s="186">
        <f>SUMIFS(BKE!$F:$F,BKE!$C:$C,'nguyen vat lieu kho'!$A:$A,BKE!$B:$B,'nguyen vat lieu kho'!AI$3)</f>
        <v>0</v>
      </c>
      <c r="AJ386" s="186">
        <f>SUMIFS(BKE!$F:$F,BKE!$C:$C,'nguyen vat lieu kho'!$A:$A,BKE!$B:$B,'nguyen vat lieu kho'!AJ$3)</f>
        <v>0</v>
      </c>
      <c r="AK386" s="186">
        <f>SUMIFS(BKE!$F:$F,BKE!$C:$C,'nguyen vat lieu kho'!$A:$A,BKE!$B:$B,'nguyen vat lieu kho'!AK$3)</f>
        <v>0</v>
      </c>
      <c r="AL386" s="186">
        <f>SUMIFS(BKE!$F:$F,BKE!$C:$C,'nguyen vat lieu kho'!$A:$A,BKE!$B:$B,'nguyen vat lieu kho'!AL$3)</f>
        <v>0</v>
      </c>
      <c r="AM386" s="186">
        <f>SUMIFS(BKE!$F:$F,BKE!$C:$C,'nguyen vat lieu kho'!$A:$A,BKE!$B:$B,'nguyen vat lieu kho'!AM$3)</f>
        <v>0</v>
      </c>
      <c r="AN386" s="186">
        <f>SUMIFS(BKE!$F:$F,BKE!$C:$C,'nguyen vat lieu kho'!$A:$A,BKE!$B:$B,'nguyen vat lieu kho'!AN$3)</f>
        <v>0</v>
      </c>
      <c r="AO386" s="186">
        <f>SUMIFS(BKE!$F:$F,BKE!$C:$C,'nguyen vat lieu kho'!$A:$A,BKE!$B:$B,'nguyen vat lieu kho'!AO$3)</f>
        <v>0</v>
      </c>
      <c r="AP386" s="186">
        <f>SUMIFS(BKE!$F:$F,BKE!$C:$C,'nguyen vat lieu kho'!$A:$A,BKE!$B:$B,'nguyen vat lieu kho'!AP$3)</f>
        <v>0</v>
      </c>
      <c r="AQ386" s="186">
        <f>SUMIFS(BKE!$F:$F,BKE!$C:$C,'nguyen vat lieu kho'!$A:$A,BKE!$B:$B,'nguyen vat lieu kho'!AQ$3)</f>
        <v>0</v>
      </c>
    </row>
    <row r="387" spans="1:43" s="120" customFormat="1" ht="25.5" customHeight="1">
      <c r="A387" s="6" t="s">
        <v>525</v>
      </c>
      <c r="B387" s="133" t="s">
        <v>526</v>
      </c>
      <c r="C387" s="137" t="s">
        <v>27</v>
      </c>
      <c r="D387" s="125"/>
      <c r="E387" s="130">
        <v>0</v>
      </c>
      <c r="F387" s="126">
        <f t="shared" si="74"/>
        <v>0</v>
      </c>
      <c r="G387" s="127">
        <f t="shared" si="75"/>
        <v>0</v>
      </c>
      <c r="H387" s="128">
        <f t="shared" si="69"/>
        <v>0</v>
      </c>
      <c r="I387" s="129">
        <f t="shared" si="72"/>
        <v>0</v>
      </c>
      <c r="J387" s="129">
        <f t="shared" si="72"/>
        <v>0</v>
      </c>
      <c r="K387" s="130"/>
      <c r="L387" s="124">
        <f t="shared" si="73"/>
        <v>0</v>
      </c>
      <c r="M387" s="186">
        <f>SUMIFS(BKE!$F:$F,BKE!$C:$C,'nguyen vat lieu kho'!$A:$A,BKE!$B:$B,'nguyen vat lieu kho'!M$3)</f>
        <v>0</v>
      </c>
      <c r="N387" s="186">
        <f>SUMIFS(BKE!$F:$F,BKE!$C:$C,'nguyen vat lieu kho'!$A:$A,BKE!$B:$B,'nguyen vat lieu kho'!N$3)</f>
        <v>0</v>
      </c>
      <c r="O387" s="186">
        <f>SUMIFS(BKE!$F:$F,BKE!$C:$C,'nguyen vat lieu kho'!$A:$A,BKE!$B:$B,'nguyen vat lieu kho'!O$3)</f>
        <v>0</v>
      </c>
      <c r="P387" s="186">
        <f>SUMIFS(BKE!$F:$F,BKE!$C:$C,'nguyen vat lieu kho'!$A:$A,BKE!$B:$B,'nguyen vat lieu kho'!P$3)</f>
        <v>0</v>
      </c>
      <c r="Q387" s="186">
        <f>SUMIFS(BKE!$F:$F,BKE!$C:$C,'nguyen vat lieu kho'!$A:$A,BKE!$B:$B,'nguyen vat lieu kho'!Q$3)</f>
        <v>0</v>
      </c>
      <c r="R387" s="186">
        <f>SUMIFS(BKE!$F:$F,BKE!$C:$C,'nguyen vat lieu kho'!$A:$A,BKE!$B:$B,'nguyen vat lieu kho'!R$3)</f>
        <v>0</v>
      </c>
      <c r="S387" s="186">
        <f>SUMIFS(BKE!$F:$F,BKE!$C:$C,'nguyen vat lieu kho'!$A:$A,BKE!$B:$B,'nguyen vat lieu kho'!S$3)</f>
        <v>0</v>
      </c>
      <c r="T387" s="186">
        <f>SUMIFS(BKE!$F:$F,BKE!$C:$C,'nguyen vat lieu kho'!$A:$A,BKE!$B:$B,'nguyen vat lieu kho'!T$3)</f>
        <v>0</v>
      </c>
      <c r="U387" s="186">
        <f>SUMIFS(BKE!$F:$F,BKE!$C:$C,'nguyen vat lieu kho'!$A:$A,BKE!$B:$B,'nguyen vat lieu kho'!U$3)</f>
        <v>0</v>
      </c>
      <c r="V387" s="186">
        <f>SUMIFS(BKE!$F:$F,BKE!$C:$C,'nguyen vat lieu kho'!$A:$A,BKE!$B:$B,'nguyen vat lieu kho'!V$3)</f>
        <v>0</v>
      </c>
      <c r="W387" s="186">
        <f>SUMIFS(BKE!$F:$F,BKE!$C:$C,'nguyen vat lieu kho'!$A:$A,BKE!$B:$B,'nguyen vat lieu kho'!W$3)</f>
        <v>0</v>
      </c>
      <c r="X387" s="186">
        <f>SUMIFS(BKE!$F:$F,BKE!$C:$C,'nguyen vat lieu kho'!$A:$A,BKE!$B:$B,'nguyen vat lieu kho'!X$3)</f>
        <v>0</v>
      </c>
      <c r="Y387" s="186">
        <f>SUMIFS(BKE!$F:$F,BKE!$C:$C,'nguyen vat lieu kho'!$A:$A,BKE!$B:$B,'nguyen vat lieu kho'!Y$3)</f>
        <v>0</v>
      </c>
      <c r="Z387" s="186">
        <f>SUMIFS(BKE!$F:$F,BKE!$C:$C,'nguyen vat lieu kho'!$A:$A,BKE!$B:$B,'nguyen vat lieu kho'!Z$3)</f>
        <v>0</v>
      </c>
      <c r="AA387" s="186">
        <f>SUMIFS(BKE!$F:$F,BKE!$C:$C,'nguyen vat lieu kho'!$A:$A,BKE!$B:$B,'nguyen vat lieu kho'!AA$3)</f>
        <v>0</v>
      </c>
      <c r="AB387" s="186">
        <f>SUMIFS(BKE!$F:$F,BKE!$C:$C,'nguyen vat lieu kho'!$A:$A,BKE!$B:$B,'nguyen vat lieu kho'!AB$3)</f>
        <v>0</v>
      </c>
      <c r="AC387" s="186">
        <f>SUMIFS(BKE!$F:$F,BKE!$C:$C,'nguyen vat lieu kho'!$A:$A,BKE!$B:$B,'nguyen vat lieu kho'!AC$3)</f>
        <v>0</v>
      </c>
      <c r="AD387" s="186">
        <f>SUMIFS(BKE!$F:$F,BKE!$C:$C,'nguyen vat lieu kho'!$A:$A,BKE!$B:$B,'nguyen vat lieu kho'!AD$3)</f>
        <v>0</v>
      </c>
      <c r="AE387" s="186">
        <f>SUMIFS(BKE!$F:$F,BKE!$C:$C,'nguyen vat lieu kho'!$A:$A,BKE!$B:$B,'nguyen vat lieu kho'!AE$3)</f>
        <v>0</v>
      </c>
      <c r="AF387" s="186">
        <f>SUMIFS(BKE!$F:$F,BKE!$C:$C,'nguyen vat lieu kho'!$A:$A,BKE!$B:$B,'nguyen vat lieu kho'!AF$3)</f>
        <v>0</v>
      </c>
      <c r="AG387" s="186">
        <f>SUMIFS(BKE!$F:$F,BKE!$C:$C,'nguyen vat lieu kho'!$A:$A,BKE!$B:$B,'nguyen vat lieu kho'!AG$3)</f>
        <v>0</v>
      </c>
      <c r="AH387" s="186">
        <f>SUMIFS(BKE!$F:$F,BKE!$C:$C,'nguyen vat lieu kho'!$A:$A,BKE!$B:$B,'nguyen vat lieu kho'!AH$3)</f>
        <v>0</v>
      </c>
      <c r="AI387" s="186">
        <f>SUMIFS(BKE!$F:$F,BKE!$C:$C,'nguyen vat lieu kho'!$A:$A,BKE!$B:$B,'nguyen vat lieu kho'!AI$3)</f>
        <v>0</v>
      </c>
      <c r="AJ387" s="186">
        <f>SUMIFS(BKE!$F:$F,BKE!$C:$C,'nguyen vat lieu kho'!$A:$A,BKE!$B:$B,'nguyen vat lieu kho'!AJ$3)</f>
        <v>0</v>
      </c>
      <c r="AK387" s="186">
        <f>SUMIFS(BKE!$F:$F,BKE!$C:$C,'nguyen vat lieu kho'!$A:$A,BKE!$B:$B,'nguyen vat lieu kho'!AK$3)</f>
        <v>0</v>
      </c>
      <c r="AL387" s="186">
        <f>SUMIFS(BKE!$F:$F,BKE!$C:$C,'nguyen vat lieu kho'!$A:$A,BKE!$B:$B,'nguyen vat lieu kho'!AL$3)</f>
        <v>0</v>
      </c>
      <c r="AM387" s="186">
        <f>SUMIFS(BKE!$F:$F,BKE!$C:$C,'nguyen vat lieu kho'!$A:$A,BKE!$B:$B,'nguyen vat lieu kho'!AM$3)</f>
        <v>0</v>
      </c>
      <c r="AN387" s="186">
        <f>SUMIFS(BKE!$F:$F,BKE!$C:$C,'nguyen vat lieu kho'!$A:$A,BKE!$B:$B,'nguyen vat lieu kho'!AN$3)</f>
        <v>0</v>
      </c>
      <c r="AO387" s="186">
        <f>SUMIFS(BKE!$F:$F,BKE!$C:$C,'nguyen vat lieu kho'!$A:$A,BKE!$B:$B,'nguyen vat lieu kho'!AO$3)</f>
        <v>0</v>
      </c>
      <c r="AP387" s="186">
        <f>SUMIFS(BKE!$F:$F,BKE!$C:$C,'nguyen vat lieu kho'!$A:$A,BKE!$B:$B,'nguyen vat lieu kho'!AP$3)</f>
        <v>0</v>
      </c>
      <c r="AQ387" s="186">
        <f>SUMIFS(BKE!$F:$F,BKE!$C:$C,'nguyen vat lieu kho'!$A:$A,BKE!$B:$B,'nguyen vat lieu kho'!AQ$3)</f>
        <v>0</v>
      </c>
    </row>
    <row r="388" spans="1:43" s="120" customFormat="1" ht="25.5" customHeight="1">
      <c r="A388" s="6" t="s">
        <v>848</v>
      </c>
      <c r="B388" s="133" t="s">
        <v>849</v>
      </c>
      <c r="C388" s="137" t="s">
        <v>101</v>
      </c>
      <c r="D388" s="125"/>
      <c r="E388" s="130">
        <v>0</v>
      </c>
      <c r="F388" s="126">
        <f t="shared" si="74"/>
        <v>0</v>
      </c>
      <c r="G388" s="127">
        <f>SUM(M388:AQ388)</f>
        <v>0</v>
      </c>
      <c r="H388" s="128">
        <f>D388*G388</f>
        <v>0</v>
      </c>
      <c r="I388" s="129">
        <f>E388+G388-K388</f>
        <v>0</v>
      </c>
      <c r="J388" s="129">
        <f>F388+H388-L388</f>
        <v>0</v>
      </c>
      <c r="K388" s="130"/>
      <c r="L388" s="124">
        <f>K388*D388</f>
        <v>0</v>
      </c>
      <c r="M388" s="186">
        <f>SUMIFS(BKE!$F:$F,BKE!$C:$C,'nguyen vat lieu kho'!$A:$A,BKE!$B:$B,'nguyen vat lieu kho'!M$3)</f>
        <v>0</v>
      </c>
      <c r="N388" s="186">
        <f>SUMIFS(BKE!$F:$F,BKE!$C:$C,'nguyen vat lieu kho'!$A:$A,BKE!$B:$B,'nguyen vat lieu kho'!N$3)</f>
        <v>0</v>
      </c>
      <c r="O388" s="186">
        <f>SUMIFS(BKE!$F:$F,BKE!$C:$C,'nguyen vat lieu kho'!$A:$A,BKE!$B:$B,'nguyen vat lieu kho'!O$3)</f>
        <v>0</v>
      </c>
      <c r="P388" s="186">
        <f>SUMIFS(BKE!$F:$F,BKE!$C:$C,'nguyen vat lieu kho'!$A:$A,BKE!$B:$B,'nguyen vat lieu kho'!P$3)</f>
        <v>0</v>
      </c>
      <c r="Q388" s="186">
        <f>SUMIFS(BKE!$F:$F,BKE!$C:$C,'nguyen vat lieu kho'!$A:$A,BKE!$B:$B,'nguyen vat lieu kho'!Q$3)</f>
        <v>0</v>
      </c>
      <c r="R388" s="186">
        <f>SUMIFS(BKE!$F:$F,BKE!$C:$C,'nguyen vat lieu kho'!$A:$A,BKE!$B:$B,'nguyen vat lieu kho'!R$3)</f>
        <v>0</v>
      </c>
      <c r="S388" s="186">
        <f>SUMIFS(BKE!$F:$F,BKE!$C:$C,'nguyen vat lieu kho'!$A:$A,BKE!$B:$B,'nguyen vat lieu kho'!S$3)</f>
        <v>0</v>
      </c>
      <c r="T388" s="186">
        <f>SUMIFS(BKE!$F:$F,BKE!$C:$C,'nguyen vat lieu kho'!$A:$A,BKE!$B:$B,'nguyen vat lieu kho'!T$3)</f>
        <v>0</v>
      </c>
      <c r="U388" s="186">
        <f>SUMIFS(BKE!$F:$F,BKE!$C:$C,'nguyen vat lieu kho'!$A:$A,BKE!$B:$B,'nguyen vat lieu kho'!U$3)</f>
        <v>0</v>
      </c>
      <c r="V388" s="186">
        <f>SUMIFS(BKE!$F:$F,BKE!$C:$C,'nguyen vat lieu kho'!$A:$A,BKE!$B:$B,'nguyen vat lieu kho'!V$3)</f>
        <v>0</v>
      </c>
      <c r="W388" s="186">
        <f>SUMIFS(BKE!$F:$F,BKE!$C:$C,'nguyen vat lieu kho'!$A:$A,BKE!$B:$B,'nguyen vat lieu kho'!W$3)</f>
        <v>0</v>
      </c>
      <c r="X388" s="186">
        <f>SUMIFS(BKE!$F:$F,BKE!$C:$C,'nguyen vat lieu kho'!$A:$A,BKE!$B:$B,'nguyen vat lieu kho'!X$3)</f>
        <v>0</v>
      </c>
      <c r="Y388" s="186">
        <f>SUMIFS(BKE!$F:$F,BKE!$C:$C,'nguyen vat lieu kho'!$A:$A,BKE!$B:$B,'nguyen vat lieu kho'!Y$3)</f>
        <v>0</v>
      </c>
      <c r="Z388" s="186">
        <f>SUMIFS(BKE!$F:$F,BKE!$C:$C,'nguyen vat lieu kho'!$A:$A,BKE!$B:$B,'nguyen vat lieu kho'!Z$3)</f>
        <v>0</v>
      </c>
      <c r="AA388" s="186">
        <f>SUMIFS(BKE!$F:$F,BKE!$C:$C,'nguyen vat lieu kho'!$A:$A,BKE!$B:$B,'nguyen vat lieu kho'!AA$3)</f>
        <v>0</v>
      </c>
      <c r="AB388" s="186">
        <f>SUMIFS(BKE!$F:$F,BKE!$C:$C,'nguyen vat lieu kho'!$A:$A,BKE!$B:$B,'nguyen vat lieu kho'!AB$3)</f>
        <v>0</v>
      </c>
      <c r="AC388" s="186">
        <f>SUMIFS(BKE!$F:$F,BKE!$C:$C,'nguyen vat lieu kho'!$A:$A,BKE!$B:$B,'nguyen vat lieu kho'!AC$3)</f>
        <v>0</v>
      </c>
      <c r="AD388" s="186">
        <f>SUMIFS(BKE!$F:$F,BKE!$C:$C,'nguyen vat lieu kho'!$A:$A,BKE!$B:$B,'nguyen vat lieu kho'!AD$3)</f>
        <v>0</v>
      </c>
      <c r="AE388" s="186">
        <f>SUMIFS(BKE!$F:$F,BKE!$C:$C,'nguyen vat lieu kho'!$A:$A,BKE!$B:$B,'nguyen vat lieu kho'!AE$3)</f>
        <v>0</v>
      </c>
      <c r="AF388" s="186">
        <f>SUMIFS(BKE!$F:$F,BKE!$C:$C,'nguyen vat lieu kho'!$A:$A,BKE!$B:$B,'nguyen vat lieu kho'!AF$3)</f>
        <v>0</v>
      </c>
      <c r="AG388" s="186">
        <f>SUMIFS(BKE!$F:$F,BKE!$C:$C,'nguyen vat lieu kho'!$A:$A,BKE!$B:$B,'nguyen vat lieu kho'!AG$3)</f>
        <v>0</v>
      </c>
      <c r="AH388" s="186">
        <f>SUMIFS(BKE!$F:$F,BKE!$C:$C,'nguyen vat lieu kho'!$A:$A,BKE!$B:$B,'nguyen vat lieu kho'!AH$3)</f>
        <v>0</v>
      </c>
      <c r="AI388" s="186">
        <f>SUMIFS(BKE!$F:$F,BKE!$C:$C,'nguyen vat lieu kho'!$A:$A,BKE!$B:$B,'nguyen vat lieu kho'!AI$3)</f>
        <v>0</v>
      </c>
      <c r="AJ388" s="186">
        <f>SUMIFS(BKE!$F:$F,BKE!$C:$C,'nguyen vat lieu kho'!$A:$A,BKE!$B:$B,'nguyen vat lieu kho'!AJ$3)</f>
        <v>0</v>
      </c>
      <c r="AK388" s="186">
        <f>SUMIFS(BKE!$F:$F,BKE!$C:$C,'nguyen vat lieu kho'!$A:$A,BKE!$B:$B,'nguyen vat lieu kho'!AK$3)</f>
        <v>0</v>
      </c>
      <c r="AL388" s="186">
        <f>SUMIFS(BKE!$F:$F,BKE!$C:$C,'nguyen vat lieu kho'!$A:$A,BKE!$B:$B,'nguyen vat lieu kho'!AL$3)</f>
        <v>0</v>
      </c>
      <c r="AM388" s="186">
        <f>SUMIFS(BKE!$F:$F,BKE!$C:$C,'nguyen vat lieu kho'!$A:$A,BKE!$B:$B,'nguyen vat lieu kho'!AM$3)</f>
        <v>0</v>
      </c>
      <c r="AN388" s="186">
        <f>SUMIFS(BKE!$F:$F,BKE!$C:$C,'nguyen vat lieu kho'!$A:$A,BKE!$B:$B,'nguyen vat lieu kho'!AN$3)</f>
        <v>0</v>
      </c>
      <c r="AO388" s="186">
        <f>SUMIFS(BKE!$F:$F,BKE!$C:$C,'nguyen vat lieu kho'!$A:$A,BKE!$B:$B,'nguyen vat lieu kho'!AO$3)</f>
        <v>0</v>
      </c>
      <c r="AP388" s="186">
        <f>SUMIFS(BKE!$F:$F,BKE!$C:$C,'nguyen vat lieu kho'!$A:$A,BKE!$B:$B,'nguyen vat lieu kho'!AP$3)</f>
        <v>0</v>
      </c>
      <c r="AQ388" s="186">
        <f>SUMIFS(BKE!$F:$F,BKE!$C:$C,'nguyen vat lieu kho'!$A:$A,BKE!$B:$B,'nguyen vat lieu kho'!AQ$3)</f>
        <v>0</v>
      </c>
    </row>
    <row r="389" spans="1:43" s="120" customFormat="1" ht="25.5" customHeight="1">
      <c r="A389" s="6" t="s">
        <v>850</v>
      </c>
      <c r="B389" s="133" t="s">
        <v>851</v>
      </c>
      <c r="C389" s="137" t="s">
        <v>101</v>
      </c>
      <c r="D389" s="125"/>
      <c r="E389" s="130">
        <v>0</v>
      </c>
      <c r="F389" s="126">
        <f t="shared" si="74"/>
        <v>0</v>
      </c>
      <c r="G389" s="127">
        <f>SUM(M389:AQ389)</f>
        <v>0</v>
      </c>
      <c r="H389" s="128">
        <f>D389*G389</f>
        <v>0</v>
      </c>
      <c r="I389" s="129">
        <f>E389+G389-K389</f>
        <v>0</v>
      </c>
      <c r="J389" s="129">
        <f>F389+H389-L389</f>
        <v>0</v>
      </c>
      <c r="K389" s="130"/>
      <c r="L389" s="124">
        <f>K389*D389</f>
        <v>0</v>
      </c>
      <c r="M389" s="186">
        <f>SUMIFS(BKE!$F:$F,BKE!$C:$C,'nguyen vat lieu kho'!$A:$A,BKE!$B:$B,'nguyen vat lieu kho'!M$3)</f>
        <v>0</v>
      </c>
      <c r="N389" s="186">
        <f>SUMIFS(BKE!$F:$F,BKE!$C:$C,'nguyen vat lieu kho'!$A:$A,BKE!$B:$B,'nguyen vat lieu kho'!N$3)</f>
        <v>0</v>
      </c>
      <c r="O389" s="186">
        <f>SUMIFS(BKE!$F:$F,BKE!$C:$C,'nguyen vat lieu kho'!$A:$A,BKE!$B:$B,'nguyen vat lieu kho'!O$3)</f>
        <v>0</v>
      </c>
      <c r="P389" s="186">
        <f>SUMIFS(BKE!$F:$F,BKE!$C:$C,'nguyen vat lieu kho'!$A:$A,BKE!$B:$B,'nguyen vat lieu kho'!P$3)</f>
        <v>0</v>
      </c>
      <c r="Q389" s="186">
        <f>SUMIFS(BKE!$F:$F,BKE!$C:$C,'nguyen vat lieu kho'!$A:$A,BKE!$B:$B,'nguyen vat lieu kho'!Q$3)</f>
        <v>0</v>
      </c>
      <c r="R389" s="186">
        <f>SUMIFS(BKE!$F:$F,BKE!$C:$C,'nguyen vat lieu kho'!$A:$A,BKE!$B:$B,'nguyen vat lieu kho'!R$3)</f>
        <v>0</v>
      </c>
      <c r="S389" s="186">
        <f>SUMIFS(BKE!$F:$F,BKE!$C:$C,'nguyen vat lieu kho'!$A:$A,BKE!$B:$B,'nguyen vat lieu kho'!S$3)</f>
        <v>0</v>
      </c>
      <c r="T389" s="186">
        <f>SUMIFS(BKE!$F:$F,BKE!$C:$C,'nguyen vat lieu kho'!$A:$A,BKE!$B:$B,'nguyen vat lieu kho'!T$3)</f>
        <v>0</v>
      </c>
      <c r="U389" s="186">
        <f>SUMIFS(BKE!$F:$F,BKE!$C:$C,'nguyen vat lieu kho'!$A:$A,BKE!$B:$B,'nguyen vat lieu kho'!U$3)</f>
        <v>0</v>
      </c>
      <c r="V389" s="186">
        <f>SUMIFS(BKE!$F:$F,BKE!$C:$C,'nguyen vat lieu kho'!$A:$A,BKE!$B:$B,'nguyen vat lieu kho'!V$3)</f>
        <v>0</v>
      </c>
      <c r="W389" s="186">
        <f>SUMIFS(BKE!$F:$F,BKE!$C:$C,'nguyen vat lieu kho'!$A:$A,BKE!$B:$B,'nguyen vat lieu kho'!W$3)</f>
        <v>0</v>
      </c>
      <c r="X389" s="186">
        <f>SUMIFS(BKE!$F:$F,BKE!$C:$C,'nguyen vat lieu kho'!$A:$A,BKE!$B:$B,'nguyen vat lieu kho'!X$3)</f>
        <v>0</v>
      </c>
      <c r="Y389" s="186">
        <f>SUMIFS(BKE!$F:$F,BKE!$C:$C,'nguyen vat lieu kho'!$A:$A,BKE!$B:$B,'nguyen vat lieu kho'!Y$3)</f>
        <v>0</v>
      </c>
      <c r="Z389" s="186">
        <f>SUMIFS(BKE!$F:$F,BKE!$C:$C,'nguyen vat lieu kho'!$A:$A,BKE!$B:$B,'nguyen vat lieu kho'!Z$3)</f>
        <v>0</v>
      </c>
      <c r="AA389" s="186">
        <f>SUMIFS(BKE!$F:$F,BKE!$C:$C,'nguyen vat lieu kho'!$A:$A,BKE!$B:$B,'nguyen vat lieu kho'!AA$3)</f>
        <v>0</v>
      </c>
      <c r="AB389" s="186">
        <f>SUMIFS(BKE!$F:$F,BKE!$C:$C,'nguyen vat lieu kho'!$A:$A,BKE!$B:$B,'nguyen vat lieu kho'!AB$3)</f>
        <v>0</v>
      </c>
      <c r="AC389" s="186">
        <f>SUMIFS(BKE!$F:$F,BKE!$C:$C,'nguyen vat lieu kho'!$A:$A,BKE!$B:$B,'nguyen vat lieu kho'!AC$3)</f>
        <v>0</v>
      </c>
      <c r="AD389" s="186">
        <f>SUMIFS(BKE!$F:$F,BKE!$C:$C,'nguyen vat lieu kho'!$A:$A,BKE!$B:$B,'nguyen vat lieu kho'!AD$3)</f>
        <v>0</v>
      </c>
      <c r="AE389" s="186">
        <f>SUMIFS(BKE!$F:$F,BKE!$C:$C,'nguyen vat lieu kho'!$A:$A,BKE!$B:$B,'nguyen vat lieu kho'!AE$3)</f>
        <v>0</v>
      </c>
      <c r="AF389" s="186">
        <f>SUMIFS(BKE!$F:$F,BKE!$C:$C,'nguyen vat lieu kho'!$A:$A,BKE!$B:$B,'nguyen vat lieu kho'!AF$3)</f>
        <v>0</v>
      </c>
      <c r="AG389" s="186">
        <f>SUMIFS(BKE!$F:$F,BKE!$C:$C,'nguyen vat lieu kho'!$A:$A,BKE!$B:$B,'nguyen vat lieu kho'!AG$3)</f>
        <v>0</v>
      </c>
      <c r="AH389" s="186">
        <f>SUMIFS(BKE!$F:$F,BKE!$C:$C,'nguyen vat lieu kho'!$A:$A,BKE!$B:$B,'nguyen vat lieu kho'!AH$3)</f>
        <v>0</v>
      </c>
      <c r="AI389" s="186">
        <f>SUMIFS(BKE!$F:$F,BKE!$C:$C,'nguyen vat lieu kho'!$A:$A,BKE!$B:$B,'nguyen vat lieu kho'!AI$3)</f>
        <v>0</v>
      </c>
      <c r="AJ389" s="186">
        <f>SUMIFS(BKE!$F:$F,BKE!$C:$C,'nguyen vat lieu kho'!$A:$A,BKE!$B:$B,'nguyen vat lieu kho'!AJ$3)</f>
        <v>0</v>
      </c>
      <c r="AK389" s="186">
        <f>SUMIFS(BKE!$F:$F,BKE!$C:$C,'nguyen vat lieu kho'!$A:$A,BKE!$B:$B,'nguyen vat lieu kho'!AK$3)</f>
        <v>0</v>
      </c>
      <c r="AL389" s="186">
        <f>SUMIFS(BKE!$F:$F,BKE!$C:$C,'nguyen vat lieu kho'!$A:$A,BKE!$B:$B,'nguyen vat lieu kho'!AL$3)</f>
        <v>0</v>
      </c>
      <c r="AM389" s="186">
        <f>SUMIFS(BKE!$F:$F,BKE!$C:$C,'nguyen vat lieu kho'!$A:$A,BKE!$B:$B,'nguyen vat lieu kho'!AM$3)</f>
        <v>0</v>
      </c>
      <c r="AN389" s="186">
        <f>SUMIFS(BKE!$F:$F,BKE!$C:$C,'nguyen vat lieu kho'!$A:$A,BKE!$B:$B,'nguyen vat lieu kho'!AN$3)</f>
        <v>0</v>
      </c>
      <c r="AO389" s="186">
        <f>SUMIFS(BKE!$F:$F,BKE!$C:$C,'nguyen vat lieu kho'!$A:$A,BKE!$B:$B,'nguyen vat lieu kho'!AO$3)</f>
        <v>0</v>
      </c>
      <c r="AP389" s="186">
        <f>SUMIFS(BKE!$F:$F,BKE!$C:$C,'nguyen vat lieu kho'!$A:$A,BKE!$B:$B,'nguyen vat lieu kho'!AP$3)</f>
        <v>0</v>
      </c>
      <c r="AQ389" s="186">
        <f>SUMIFS(BKE!$F:$F,BKE!$C:$C,'nguyen vat lieu kho'!$A:$A,BKE!$B:$B,'nguyen vat lieu kho'!AQ$3)</f>
        <v>0</v>
      </c>
    </row>
    <row r="390" spans="1:43" s="262" customFormat="1" ht="25.5" customHeight="1">
      <c r="A390" s="147"/>
      <c r="B390" s="147" t="s">
        <v>491</v>
      </c>
      <c r="C390" s="147"/>
      <c r="D390" s="125"/>
      <c r="E390" s="259"/>
      <c r="F390" s="260">
        <f t="shared" ref="F390" si="76">SUM(F371:F389)</f>
        <v>1137000</v>
      </c>
      <c r="G390" s="260"/>
      <c r="H390" s="260">
        <f>SUM(H371:H389)</f>
        <v>5941000</v>
      </c>
      <c r="I390" s="261"/>
      <c r="J390" s="260">
        <f>SUM(J371:J389)</f>
        <v>5482000</v>
      </c>
      <c r="K390" s="259"/>
      <c r="L390" s="260">
        <f>SUM(L371:L389)</f>
        <v>1596000</v>
      </c>
      <c r="M390" s="186">
        <f>SUMIFS(BKE!$F:$F,BKE!$C:$C,'nguyen vat lieu kho'!$A:$A,BKE!$B:$B,'nguyen vat lieu kho'!M$3)</f>
        <v>0</v>
      </c>
      <c r="N390" s="186">
        <f>SUMIFS(BKE!$F:$F,BKE!$C:$C,'nguyen vat lieu kho'!$A:$A,BKE!$B:$B,'nguyen vat lieu kho'!N$3)</f>
        <v>0</v>
      </c>
      <c r="O390" s="186">
        <f>SUMIFS(BKE!$F:$F,BKE!$C:$C,'nguyen vat lieu kho'!$A:$A,BKE!$B:$B,'nguyen vat lieu kho'!O$3)</f>
        <v>0</v>
      </c>
      <c r="P390" s="186">
        <f>SUMIFS(BKE!$F:$F,BKE!$C:$C,'nguyen vat lieu kho'!$A:$A,BKE!$B:$B,'nguyen vat lieu kho'!P$3)</f>
        <v>0</v>
      </c>
      <c r="Q390" s="186">
        <f>SUMIFS(BKE!$F:$F,BKE!$C:$C,'nguyen vat lieu kho'!$A:$A,BKE!$B:$B,'nguyen vat lieu kho'!Q$3)</f>
        <v>0</v>
      </c>
      <c r="R390" s="186">
        <f>SUMIFS(BKE!$F:$F,BKE!$C:$C,'nguyen vat lieu kho'!$A:$A,BKE!$B:$B,'nguyen vat lieu kho'!R$3)</f>
        <v>0</v>
      </c>
      <c r="S390" s="186">
        <f>SUMIFS(BKE!$F:$F,BKE!$C:$C,'nguyen vat lieu kho'!$A:$A,BKE!$B:$B,'nguyen vat lieu kho'!S$3)</f>
        <v>0</v>
      </c>
      <c r="T390" s="186">
        <f>SUMIFS(BKE!$F:$F,BKE!$C:$C,'nguyen vat lieu kho'!$A:$A,BKE!$B:$B,'nguyen vat lieu kho'!T$3)</f>
        <v>0</v>
      </c>
      <c r="U390" s="186">
        <f>SUMIFS(BKE!$F:$F,BKE!$C:$C,'nguyen vat lieu kho'!$A:$A,BKE!$B:$B,'nguyen vat lieu kho'!U$3)</f>
        <v>0</v>
      </c>
      <c r="V390" s="186">
        <f>SUMIFS(BKE!$F:$F,BKE!$C:$C,'nguyen vat lieu kho'!$A:$A,BKE!$B:$B,'nguyen vat lieu kho'!V$3)</f>
        <v>0</v>
      </c>
      <c r="W390" s="186">
        <f>SUMIFS(BKE!$F:$F,BKE!$C:$C,'nguyen vat lieu kho'!$A:$A,BKE!$B:$B,'nguyen vat lieu kho'!W$3)</f>
        <v>0</v>
      </c>
      <c r="X390" s="186">
        <f>SUMIFS(BKE!$F:$F,BKE!$C:$C,'nguyen vat lieu kho'!$A:$A,BKE!$B:$B,'nguyen vat lieu kho'!X$3)</f>
        <v>0</v>
      </c>
      <c r="Y390" s="186">
        <f>SUMIFS(BKE!$F:$F,BKE!$C:$C,'nguyen vat lieu kho'!$A:$A,BKE!$B:$B,'nguyen vat lieu kho'!Y$3)</f>
        <v>0</v>
      </c>
      <c r="Z390" s="186">
        <f>SUMIFS(BKE!$F:$F,BKE!$C:$C,'nguyen vat lieu kho'!$A:$A,BKE!$B:$B,'nguyen vat lieu kho'!Z$3)</f>
        <v>0</v>
      </c>
      <c r="AA390" s="186">
        <f>SUMIFS(BKE!$F:$F,BKE!$C:$C,'nguyen vat lieu kho'!$A:$A,BKE!$B:$B,'nguyen vat lieu kho'!AA$3)</f>
        <v>0</v>
      </c>
      <c r="AB390" s="186">
        <f>SUMIFS(BKE!$F:$F,BKE!$C:$C,'nguyen vat lieu kho'!$A:$A,BKE!$B:$B,'nguyen vat lieu kho'!AB$3)</f>
        <v>0</v>
      </c>
      <c r="AC390" s="186">
        <f>SUMIFS(BKE!$F:$F,BKE!$C:$C,'nguyen vat lieu kho'!$A:$A,BKE!$B:$B,'nguyen vat lieu kho'!AC$3)</f>
        <v>0</v>
      </c>
      <c r="AD390" s="186">
        <f>SUMIFS(BKE!$F:$F,BKE!$C:$C,'nguyen vat lieu kho'!$A:$A,BKE!$B:$B,'nguyen vat lieu kho'!AD$3)</f>
        <v>0</v>
      </c>
      <c r="AE390" s="186">
        <f>SUMIFS(BKE!$F:$F,BKE!$C:$C,'nguyen vat lieu kho'!$A:$A,BKE!$B:$B,'nguyen vat lieu kho'!AE$3)</f>
        <v>0</v>
      </c>
      <c r="AF390" s="186">
        <f>SUMIFS(BKE!$F:$F,BKE!$C:$C,'nguyen vat lieu kho'!$A:$A,BKE!$B:$B,'nguyen vat lieu kho'!AF$3)</f>
        <v>0</v>
      </c>
      <c r="AG390" s="186">
        <f>SUMIFS(BKE!$F:$F,BKE!$C:$C,'nguyen vat lieu kho'!$A:$A,BKE!$B:$B,'nguyen vat lieu kho'!AG$3)</f>
        <v>0</v>
      </c>
      <c r="AH390" s="186">
        <f>SUMIFS(BKE!$F:$F,BKE!$C:$C,'nguyen vat lieu kho'!$A:$A,BKE!$B:$B,'nguyen vat lieu kho'!AH$3)</f>
        <v>0</v>
      </c>
      <c r="AI390" s="186">
        <f>SUMIFS(BKE!$F:$F,BKE!$C:$C,'nguyen vat lieu kho'!$A:$A,BKE!$B:$B,'nguyen vat lieu kho'!AI$3)</f>
        <v>0</v>
      </c>
      <c r="AJ390" s="186">
        <f>SUMIFS(BKE!$F:$F,BKE!$C:$C,'nguyen vat lieu kho'!$A:$A,BKE!$B:$B,'nguyen vat lieu kho'!AJ$3)</f>
        <v>0</v>
      </c>
      <c r="AK390" s="186">
        <f>SUMIFS(BKE!$F:$F,BKE!$C:$C,'nguyen vat lieu kho'!$A:$A,BKE!$B:$B,'nguyen vat lieu kho'!AK$3)</f>
        <v>0</v>
      </c>
      <c r="AL390" s="186">
        <f>SUMIFS(BKE!$F:$F,BKE!$C:$C,'nguyen vat lieu kho'!$A:$A,BKE!$B:$B,'nguyen vat lieu kho'!AL$3)</f>
        <v>0</v>
      </c>
      <c r="AM390" s="186">
        <f>SUMIFS(BKE!$F:$F,BKE!$C:$C,'nguyen vat lieu kho'!$A:$A,BKE!$B:$B,'nguyen vat lieu kho'!AM$3)</f>
        <v>0</v>
      </c>
      <c r="AN390" s="186">
        <f>SUMIFS(BKE!$F:$F,BKE!$C:$C,'nguyen vat lieu kho'!$A:$A,BKE!$B:$B,'nguyen vat lieu kho'!AN$3)</f>
        <v>0</v>
      </c>
      <c r="AO390" s="186">
        <f>SUMIFS(BKE!$F:$F,BKE!$C:$C,'nguyen vat lieu kho'!$A:$A,BKE!$B:$B,'nguyen vat lieu kho'!AO$3)</f>
        <v>0</v>
      </c>
      <c r="AP390" s="186">
        <f>SUMIFS(BKE!$F:$F,BKE!$C:$C,'nguyen vat lieu kho'!$A:$A,BKE!$B:$B,'nguyen vat lieu kho'!AP$3)</f>
        <v>0</v>
      </c>
      <c r="AQ390" s="186">
        <f>SUMIFS(BKE!$F:$F,BKE!$C:$C,'nguyen vat lieu kho'!$A:$A,BKE!$B:$B,'nguyen vat lieu kho'!AQ$3)</f>
        <v>0</v>
      </c>
    </row>
    <row r="391" spans="1:43" s="120" customFormat="1" ht="25.5" customHeight="1">
      <c r="A391" s="63" t="s">
        <v>2</v>
      </c>
      <c r="B391" s="143" t="s">
        <v>668</v>
      </c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  <c r="AA391" s="144"/>
      <c r="AB391" s="144"/>
      <c r="AC391" s="144"/>
      <c r="AD391" s="144"/>
      <c r="AE391" s="144"/>
      <c r="AF391" s="144"/>
      <c r="AG391" s="144"/>
      <c r="AH391" s="144"/>
      <c r="AI391" s="144"/>
      <c r="AJ391" s="144"/>
      <c r="AK391" s="144"/>
      <c r="AL391" s="144"/>
      <c r="AM391" s="144"/>
      <c r="AN391" s="144"/>
      <c r="AO391" s="144"/>
      <c r="AP391" s="144"/>
      <c r="AQ391" s="144"/>
    </row>
    <row r="392" spans="1:43" s="120" customFormat="1" ht="25.5" customHeight="1">
      <c r="A392" s="64" t="s">
        <v>669</v>
      </c>
      <c r="B392" s="145" t="s">
        <v>627</v>
      </c>
      <c r="C392" s="146" t="s">
        <v>4</v>
      </c>
      <c r="D392" s="125">
        <f>VLOOKUP(A392,BKE!C560:H951,5,0)</f>
        <v>63000</v>
      </c>
      <c r="E392" s="130">
        <v>1.5</v>
      </c>
      <c r="F392" s="126">
        <f>E392*D392</f>
        <v>94500</v>
      </c>
      <c r="G392" s="127">
        <f t="shared" ref="G392:G397" si="77">SUM(M392:AQ392)</f>
        <v>24</v>
      </c>
      <c r="H392" s="128">
        <f t="shared" si="69"/>
        <v>1512000</v>
      </c>
      <c r="I392" s="129">
        <f t="shared" ref="I392:J398" si="78">E392+G392-K392</f>
        <v>17.5</v>
      </c>
      <c r="J392" s="129">
        <f t="shared" si="78"/>
        <v>1102500</v>
      </c>
      <c r="K392" s="130">
        <v>8</v>
      </c>
      <c r="L392" s="124">
        <f t="shared" ref="L392:L397" si="79">K392*D392</f>
        <v>504000</v>
      </c>
      <c r="M392" s="186">
        <f>SUMIFS(BKE!$F:$F,BKE!$C:$C,'nguyen vat lieu kho'!$A:$A,BKE!$B:$B,'nguyen vat lieu kho'!M$3)</f>
        <v>5</v>
      </c>
      <c r="N392" s="186">
        <f>SUMIFS(BKE!$F:$F,BKE!$C:$C,'nguyen vat lieu kho'!$A:$A,BKE!$B:$B,'nguyen vat lieu kho'!N$3)</f>
        <v>0</v>
      </c>
      <c r="O392" s="186">
        <f>SUMIFS(BKE!$F:$F,BKE!$C:$C,'nguyen vat lieu kho'!$A:$A,BKE!$B:$B,'nguyen vat lieu kho'!O$3)</f>
        <v>0</v>
      </c>
      <c r="P392" s="186">
        <f>SUMIFS(BKE!$F:$F,BKE!$C:$C,'nguyen vat lieu kho'!$A:$A,BKE!$B:$B,'nguyen vat lieu kho'!P$3)</f>
        <v>0</v>
      </c>
      <c r="Q392" s="186">
        <f>SUMIFS(BKE!$F:$F,BKE!$C:$C,'nguyen vat lieu kho'!$A:$A,BKE!$B:$B,'nguyen vat lieu kho'!Q$3)</f>
        <v>0</v>
      </c>
      <c r="R392" s="186">
        <f>SUMIFS(BKE!$F:$F,BKE!$C:$C,'nguyen vat lieu kho'!$A:$A,BKE!$B:$B,'nguyen vat lieu kho'!R$3)</f>
        <v>0</v>
      </c>
      <c r="S392" s="186">
        <f>SUMIFS(BKE!$F:$F,BKE!$C:$C,'nguyen vat lieu kho'!$A:$A,BKE!$B:$B,'nguyen vat lieu kho'!S$3)</f>
        <v>0</v>
      </c>
      <c r="T392" s="186">
        <f>SUMIFS(BKE!$F:$F,BKE!$C:$C,'nguyen vat lieu kho'!$A:$A,BKE!$B:$B,'nguyen vat lieu kho'!T$3)</f>
        <v>5</v>
      </c>
      <c r="U392" s="186">
        <f>SUMIFS(BKE!$F:$F,BKE!$C:$C,'nguyen vat lieu kho'!$A:$A,BKE!$B:$B,'nguyen vat lieu kho'!U$3)</f>
        <v>0</v>
      </c>
      <c r="V392" s="186">
        <f>SUMIFS(BKE!$F:$F,BKE!$C:$C,'nguyen vat lieu kho'!$A:$A,BKE!$B:$B,'nguyen vat lieu kho'!V$3)</f>
        <v>0</v>
      </c>
      <c r="W392" s="186">
        <f>SUMIFS(BKE!$F:$F,BKE!$C:$C,'nguyen vat lieu kho'!$A:$A,BKE!$B:$B,'nguyen vat lieu kho'!W$3)</f>
        <v>0</v>
      </c>
      <c r="X392" s="186">
        <f>SUMIFS(BKE!$F:$F,BKE!$C:$C,'nguyen vat lieu kho'!$A:$A,BKE!$B:$B,'nguyen vat lieu kho'!X$3)</f>
        <v>0</v>
      </c>
      <c r="Y392" s="186">
        <f>SUMIFS(BKE!$F:$F,BKE!$C:$C,'nguyen vat lieu kho'!$A:$A,BKE!$B:$B,'nguyen vat lieu kho'!Y$3)</f>
        <v>0</v>
      </c>
      <c r="Z392" s="186">
        <f>SUMIFS(BKE!$F:$F,BKE!$C:$C,'nguyen vat lieu kho'!$A:$A,BKE!$B:$B,'nguyen vat lieu kho'!Z$3)</f>
        <v>0</v>
      </c>
      <c r="AA392" s="186">
        <f>SUMIFS(BKE!$F:$F,BKE!$C:$C,'nguyen vat lieu kho'!$A:$A,BKE!$B:$B,'nguyen vat lieu kho'!AA$3)</f>
        <v>5</v>
      </c>
      <c r="AB392" s="186">
        <f>SUMIFS(BKE!$F:$F,BKE!$C:$C,'nguyen vat lieu kho'!$A:$A,BKE!$B:$B,'nguyen vat lieu kho'!AB$3)</f>
        <v>0</v>
      </c>
      <c r="AC392" s="186">
        <f>SUMIFS(BKE!$F:$F,BKE!$C:$C,'nguyen vat lieu kho'!$A:$A,BKE!$B:$B,'nguyen vat lieu kho'!AC$3)</f>
        <v>0</v>
      </c>
      <c r="AD392" s="186">
        <f>SUMIFS(BKE!$F:$F,BKE!$C:$C,'nguyen vat lieu kho'!$A:$A,BKE!$B:$B,'nguyen vat lieu kho'!AD$3)</f>
        <v>0</v>
      </c>
      <c r="AE392" s="186">
        <f>SUMIFS(BKE!$F:$F,BKE!$C:$C,'nguyen vat lieu kho'!$A:$A,BKE!$B:$B,'nguyen vat lieu kho'!AE$3)</f>
        <v>0</v>
      </c>
      <c r="AF392" s="186">
        <f>SUMIFS(BKE!$F:$F,BKE!$C:$C,'nguyen vat lieu kho'!$A:$A,BKE!$B:$B,'nguyen vat lieu kho'!AF$3)</f>
        <v>0</v>
      </c>
      <c r="AG392" s="186">
        <f>SUMIFS(BKE!$F:$F,BKE!$C:$C,'nguyen vat lieu kho'!$A:$A,BKE!$B:$B,'nguyen vat lieu kho'!AG$3)</f>
        <v>0</v>
      </c>
      <c r="AH392" s="186">
        <f>SUMIFS(BKE!$F:$F,BKE!$C:$C,'nguyen vat lieu kho'!$A:$A,BKE!$B:$B,'nguyen vat lieu kho'!AH$3)</f>
        <v>5</v>
      </c>
      <c r="AI392" s="186">
        <f>SUMIFS(BKE!$F:$F,BKE!$C:$C,'nguyen vat lieu kho'!$A:$A,BKE!$B:$B,'nguyen vat lieu kho'!AI$3)</f>
        <v>0</v>
      </c>
      <c r="AJ392" s="186">
        <f>SUMIFS(BKE!$F:$F,BKE!$C:$C,'nguyen vat lieu kho'!$A:$A,BKE!$B:$B,'nguyen vat lieu kho'!AJ$3)</f>
        <v>0</v>
      </c>
      <c r="AK392" s="186">
        <f>SUMIFS(BKE!$F:$F,BKE!$C:$C,'nguyen vat lieu kho'!$A:$A,BKE!$B:$B,'nguyen vat lieu kho'!AK$3)</f>
        <v>0</v>
      </c>
      <c r="AL392" s="186">
        <f>SUMIFS(BKE!$F:$F,BKE!$C:$C,'nguyen vat lieu kho'!$A:$A,BKE!$B:$B,'nguyen vat lieu kho'!AL$3)</f>
        <v>0</v>
      </c>
      <c r="AM392" s="186">
        <f>SUMIFS(BKE!$F:$F,BKE!$C:$C,'nguyen vat lieu kho'!$A:$A,BKE!$B:$B,'nguyen vat lieu kho'!AM$3)</f>
        <v>0</v>
      </c>
      <c r="AN392" s="186">
        <f>SUMIFS(BKE!$F:$F,BKE!$C:$C,'nguyen vat lieu kho'!$A:$A,BKE!$B:$B,'nguyen vat lieu kho'!AN$3)</f>
        <v>0</v>
      </c>
      <c r="AO392" s="186">
        <f>SUMIFS(BKE!$F:$F,BKE!$C:$C,'nguyen vat lieu kho'!$A:$A,BKE!$B:$B,'nguyen vat lieu kho'!AO$3)</f>
        <v>4</v>
      </c>
      <c r="AP392" s="186">
        <f>SUMIFS(BKE!$F:$F,BKE!$C:$C,'nguyen vat lieu kho'!$A:$A,BKE!$B:$B,'nguyen vat lieu kho'!AP$3)</f>
        <v>0</v>
      </c>
      <c r="AQ392" s="186">
        <f>SUMIFS(BKE!$F:$F,BKE!$C:$C,'nguyen vat lieu kho'!$A:$A,BKE!$B:$B,'nguyen vat lieu kho'!AQ$3)</f>
        <v>0</v>
      </c>
    </row>
    <row r="393" spans="1:43" s="120" customFormat="1" ht="25.5" customHeight="1">
      <c r="A393" s="6" t="s">
        <v>670</v>
      </c>
      <c r="B393" s="133" t="s">
        <v>629</v>
      </c>
      <c r="C393" s="137" t="s">
        <v>4</v>
      </c>
      <c r="D393" s="125"/>
      <c r="E393" s="130">
        <v>0</v>
      </c>
      <c r="F393" s="126">
        <f t="shared" ref="F393:F398" si="80">E393*D393</f>
        <v>0</v>
      </c>
      <c r="G393" s="127">
        <f t="shared" si="77"/>
        <v>0</v>
      </c>
      <c r="H393" s="128">
        <f t="shared" si="69"/>
        <v>0</v>
      </c>
      <c r="I393" s="129">
        <f t="shared" si="78"/>
        <v>0</v>
      </c>
      <c r="J393" s="129">
        <f t="shared" si="78"/>
        <v>0</v>
      </c>
      <c r="K393" s="130"/>
      <c r="L393" s="124">
        <f t="shared" si="79"/>
        <v>0</v>
      </c>
      <c r="M393" s="186">
        <f>SUMIFS(BKE!$F:$F,BKE!$C:$C,'nguyen vat lieu kho'!$A:$A,BKE!$B:$B,'nguyen vat lieu kho'!M$3)</f>
        <v>0</v>
      </c>
      <c r="N393" s="186">
        <f>SUMIFS(BKE!$F:$F,BKE!$C:$C,'nguyen vat lieu kho'!$A:$A,BKE!$B:$B,'nguyen vat lieu kho'!N$3)</f>
        <v>0</v>
      </c>
      <c r="O393" s="186">
        <f>SUMIFS(BKE!$F:$F,BKE!$C:$C,'nguyen vat lieu kho'!$A:$A,BKE!$B:$B,'nguyen vat lieu kho'!O$3)</f>
        <v>0</v>
      </c>
      <c r="P393" s="186">
        <f>SUMIFS(BKE!$F:$F,BKE!$C:$C,'nguyen vat lieu kho'!$A:$A,BKE!$B:$B,'nguyen vat lieu kho'!P$3)</f>
        <v>0</v>
      </c>
      <c r="Q393" s="186">
        <f>SUMIFS(BKE!$F:$F,BKE!$C:$C,'nguyen vat lieu kho'!$A:$A,BKE!$B:$B,'nguyen vat lieu kho'!Q$3)</f>
        <v>0</v>
      </c>
      <c r="R393" s="186">
        <f>SUMIFS(BKE!$F:$F,BKE!$C:$C,'nguyen vat lieu kho'!$A:$A,BKE!$B:$B,'nguyen vat lieu kho'!R$3)</f>
        <v>0</v>
      </c>
      <c r="S393" s="186">
        <f>SUMIFS(BKE!$F:$F,BKE!$C:$C,'nguyen vat lieu kho'!$A:$A,BKE!$B:$B,'nguyen vat lieu kho'!S$3)</f>
        <v>0</v>
      </c>
      <c r="T393" s="186">
        <f>SUMIFS(BKE!$F:$F,BKE!$C:$C,'nguyen vat lieu kho'!$A:$A,BKE!$B:$B,'nguyen vat lieu kho'!T$3)</f>
        <v>0</v>
      </c>
      <c r="U393" s="186">
        <f>SUMIFS(BKE!$F:$F,BKE!$C:$C,'nguyen vat lieu kho'!$A:$A,BKE!$B:$B,'nguyen vat lieu kho'!U$3)</f>
        <v>0</v>
      </c>
      <c r="V393" s="186">
        <f>SUMIFS(BKE!$F:$F,BKE!$C:$C,'nguyen vat lieu kho'!$A:$A,BKE!$B:$B,'nguyen vat lieu kho'!V$3)</f>
        <v>0</v>
      </c>
      <c r="W393" s="186">
        <f>SUMIFS(BKE!$F:$F,BKE!$C:$C,'nguyen vat lieu kho'!$A:$A,BKE!$B:$B,'nguyen vat lieu kho'!W$3)</f>
        <v>0</v>
      </c>
      <c r="X393" s="186">
        <f>SUMIFS(BKE!$F:$F,BKE!$C:$C,'nguyen vat lieu kho'!$A:$A,BKE!$B:$B,'nguyen vat lieu kho'!X$3)</f>
        <v>0</v>
      </c>
      <c r="Y393" s="186">
        <f>SUMIFS(BKE!$F:$F,BKE!$C:$C,'nguyen vat lieu kho'!$A:$A,BKE!$B:$B,'nguyen vat lieu kho'!Y$3)</f>
        <v>0</v>
      </c>
      <c r="Z393" s="186">
        <f>SUMIFS(BKE!$F:$F,BKE!$C:$C,'nguyen vat lieu kho'!$A:$A,BKE!$B:$B,'nguyen vat lieu kho'!Z$3)</f>
        <v>0</v>
      </c>
      <c r="AA393" s="186">
        <f>SUMIFS(BKE!$F:$F,BKE!$C:$C,'nguyen vat lieu kho'!$A:$A,BKE!$B:$B,'nguyen vat lieu kho'!AA$3)</f>
        <v>0</v>
      </c>
      <c r="AB393" s="186">
        <f>SUMIFS(BKE!$F:$F,BKE!$C:$C,'nguyen vat lieu kho'!$A:$A,BKE!$B:$B,'nguyen vat lieu kho'!AB$3)</f>
        <v>0</v>
      </c>
      <c r="AC393" s="186">
        <f>SUMIFS(BKE!$F:$F,BKE!$C:$C,'nguyen vat lieu kho'!$A:$A,BKE!$B:$B,'nguyen vat lieu kho'!AC$3)</f>
        <v>0</v>
      </c>
      <c r="AD393" s="186">
        <f>SUMIFS(BKE!$F:$F,BKE!$C:$C,'nguyen vat lieu kho'!$A:$A,BKE!$B:$B,'nguyen vat lieu kho'!AD$3)</f>
        <v>0</v>
      </c>
      <c r="AE393" s="186">
        <f>SUMIFS(BKE!$F:$F,BKE!$C:$C,'nguyen vat lieu kho'!$A:$A,BKE!$B:$B,'nguyen vat lieu kho'!AE$3)</f>
        <v>0</v>
      </c>
      <c r="AF393" s="186">
        <f>SUMIFS(BKE!$F:$F,BKE!$C:$C,'nguyen vat lieu kho'!$A:$A,BKE!$B:$B,'nguyen vat lieu kho'!AF$3)</f>
        <v>0</v>
      </c>
      <c r="AG393" s="186">
        <f>SUMIFS(BKE!$F:$F,BKE!$C:$C,'nguyen vat lieu kho'!$A:$A,BKE!$B:$B,'nguyen vat lieu kho'!AG$3)</f>
        <v>0</v>
      </c>
      <c r="AH393" s="186">
        <f>SUMIFS(BKE!$F:$F,BKE!$C:$C,'nguyen vat lieu kho'!$A:$A,BKE!$B:$B,'nguyen vat lieu kho'!AH$3)</f>
        <v>0</v>
      </c>
      <c r="AI393" s="186">
        <f>SUMIFS(BKE!$F:$F,BKE!$C:$C,'nguyen vat lieu kho'!$A:$A,BKE!$B:$B,'nguyen vat lieu kho'!AI$3)</f>
        <v>0</v>
      </c>
      <c r="AJ393" s="186">
        <f>SUMIFS(BKE!$F:$F,BKE!$C:$C,'nguyen vat lieu kho'!$A:$A,BKE!$B:$B,'nguyen vat lieu kho'!AJ$3)</f>
        <v>0</v>
      </c>
      <c r="AK393" s="186">
        <f>SUMIFS(BKE!$F:$F,BKE!$C:$C,'nguyen vat lieu kho'!$A:$A,BKE!$B:$B,'nguyen vat lieu kho'!AK$3)</f>
        <v>0</v>
      </c>
      <c r="AL393" s="186">
        <f>SUMIFS(BKE!$F:$F,BKE!$C:$C,'nguyen vat lieu kho'!$A:$A,BKE!$B:$B,'nguyen vat lieu kho'!AL$3)</f>
        <v>0</v>
      </c>
      <c r="AM393" s="186">
        <f>SUMIFS(BKE!$F:$F,BKE!$C:$C,'nguyen vat lieu kho'!$A:$A,BKE!$B:$B,'nguyen vat lieu kho'!AM$3)</f>
        <v>0</v>
      </c>
      <c r="AN393" s="186">
        <f>SUMIFS(BKE!$F:$F,BKE!$C:$C,'nguyen vat lieu kho'!$A:$A,BKE!$B:$B,'nguyen vat lieu kho'!AN$3)</f>
        <v>0</v>
      </c>
      <c r="AO393" s="186">
        <f>SUMIFS(BKE!$F:$F,BKE!$C:$C,'nguyen vat lieu kho'!$A:$A,BKE!$B:$B,'nguyen vat lieu kho'!AO$3)</f>
        <v>0</v>
      </c>
      <c r="AP393" s="186">
        <f>SUMIFS(BKE!$F:$F,BKE!$C:$C,'nguyen vat lieu kho'!$A:$A,BKE!$B:$B,'nguyen vat lieu kho'!AP$3)</f>
        <v>0</v>
      </c>
      <c r="AQ393" s="186">
        <f>SUMIFS(BKE!$F:$F,BKE!$C:$C,'nguyen vat lieu kho'!$A:$A,BKE!$B:$B,'nguyen vat lieu kho'!AQ$3)</f>
        <v>0</v>
      </c>
    </row>
    <row r="394" spans="1:43" s="120" customFormat="1" ht="25.5" customHeight="1">
      <c r="A394" s="6" t="s">
        <v>671</v>
      </c>
      <c r="B394" s="133" t="s">
        <v>630</v>
      </c>
      <c r="C394" s="137" t="s">
        <v>4</v>
      </c>
      <c r="D394" s="125">
        <f>VLOOKUP(A394,BKE!C562:H953,5,0)</f>
        <v>125000</v>
      </c>
      <c r="E394" s="130">
        <v>4</v>
      </c>
      <c r="F394" s="126">
        <f t="shared" si="80"/>
        <v>500000</v>
      </c>
      <c r="G394" s="127">
        <f t="shared" si="77"/>
        <v>12</v>
      </c>
      <c r="H394" s="128">
        <f t="shared" si="69"/>
        <v>1500000</v>
      </c>
      <c r="I394" s="129">
        <f>E394+G394-K394</f>
        <v>12.5</v>
      </c>
      <c r="J394" s="129">
        <f t="shared" si="78"/>
        <v>1562500</v>
      </c>
      <c r="K394" s="130">
        <v>3.5</v>
      </c>
      <c r="L394" s="124">
        <f t="shared" si="79"/>
        <v>437500</v>
      </c>
      <c r="M394" s="186">
        <f>SUMIFS(BKE!$F:$F,BKE!$C:$C,'nguyen vat lieu kho'!$A:$A,BKE!$B:$B,'nguyen vat lieu kho'!M$3)</f>
        <v>1</v>
      </c>
      <c r="N394" s="186">
        <f>SUMIFS(BKE!$F:$F,BKE!$C:$C,'nguyen vat lieu kho'!$A:$A,BKE!$B:$B,'nguyen vat lieu kho'!N$3)</f>
        <v>0</v>
      </c>
      <c r="O394" s="186">
        <f>SUMIFS(BKE!$F:$F,BKE!$C:$C,'nguyen vat lieu kho'!$A:$A,BKE!$B:$B,'nguyen vat lieu kho'!O$3)</f>
        <v>0</v>
      </c>
      <c r="P394" s="186">
        <f>SUMIFS(BKE!$F:$F,BKE!$C:$C,'nguyen vat lieu kho'!$A:$A,BKE!$B:$B,'nguyen vat lieu kho'!P$3)</f>
        <v>0</v>
      </c>
      <c r="Q394" s="186">
        <f>SUMIFS(BKE!$F:$F,BKE!$C:$C,'nguyen vat lieu kho'!$A:$A,BKE!$B:$B,'nguyen vat lieu kho'!Q$3)</f>
        <v>0</v>
      </c>
      <c r="R394" s="186">
        <f>SUMIFS(BKE!$F:$F,BKE!$C:$C,'nguyen vat lieu kho'!$A:$A,BKE!$B:$B,'nguyen vat lieu kho'!R$3)</f>
        <v>0</v>
      </c>
      <c r="S394" s="186">
        <f>SUMIFS(BKE!$F:$F,BKE!$C:$C,'nguyen vat lieu kho'!$A:$A,BKE!$B:$B,'nguyen vat lieu kho'!S$3)</f>
        <v>0</v>
      </c>
      <c r="T394" s="186">
        <f>SUMIFS(BKE!$F:$F,BKE!$C:$C,'nguyen vat lieu kho'!$A:$A,BKE!$B:$B,'nguyen vat lieu kho'!T$3)</f>
        <v>2</v>
      </c>
      <c r="U394" s="186">
        <f>SUMIFS(BKE!$F:$F,BKE!$C:$C,'nguyen vat lieu kho'!$A:$A,BKE!$B:$B,'nguyen vat lieu kho'!U$3)</f>
        <v>0</v>
      </c>
      <c r="V394" s="186">
        <f>SUMIFS(BKE!$F:$F,BKE!$C:$C,'nguyen vat lieu kho'!$A:$A,BKE!$B:$B,'nguyen vat lieu kho'!V$3)</f>
        <v>0</v>
      </c>
      <c r="W394" s="186">
        <f>SUMIFS(BKE!$F:$F,BKE!$C:$C,'nguyen vat lieu kho'!$A:$A,BKE!$B:$B,'nguyen vat lieu kho'!W$3)</f>
        <v>0</v>
      </c>
      <c r="X394" s="186">
        <f>SUMIFS(BKE!$F:$F,BKE!$C:$C,'nguyen vat lieu kho'!$A:$A,BKE!$B:$B,'nguyen vat lieu kho'!X$3)</f>
        <v>0</v>
      </c>
      <c r="Y394" s="186">
        <f>SUMIFS(BKE!$F:$F,BKE!$C:$C,'nguyen vat lieu kho'!$A:$A,BKE!$B:$B,'nguyen vat lieu kho'!Y$3)</f>
        <v>0</v>
      </c>
      <c r="Z394" s="186">
        <f>SUMIFS(BKE!$F:$F,BKE!$C:$C,'nguyen vat lieu kho'!$A:$A,BKE!$B:$B,'nguyen vat lieu kho'!Z$3)</f>
        <v>0</v>
      </c>
      <c r="AA394" s="186">
        <f>SUMIFS(BKE!$F:$F,BKE!$C:$C,'nguyen vat lieu kho'!$A:$A,BKE!$B:$B,'nguyen vat lieu kho'!AA$3)</f>
        <v>3</v>
      </c>
      <c r="AB394" s="186">
        <f>SUMIFS(BKE!$F:$F,BKE!$C:$C,'nguyen vat lieu kho'!$A:$A,BKE!$B:$B,'nguyen vat lieu kho'!AB$3)</f>
        <v>0</v>
      </c>
      <c r="AC394" s="186">
        <f>SUMIFS(BKE!$F:$F,BKE!$C:$C,'nguyen vat lieu kho'!$A:$A,BKE!$B:$B,'nguyen vat lieu kho'!AC$3)</f>
        <v>0</v>
      </c>
      <c r="AD394" s="186">
        <f>SUMIFS(BKE!$F:$F,BKE!$C:$C,'nguyen vat lieu kho'!$A:$A,BKE!$B:$B,'nguyen vat lieu kho'!AD$3)</f>
        <v>0</v>
      </c>
      <c r="AE394" s="186">
        <f>SUMIFS(BKE!$F:$F,BKE!$C:$C,'nguyen vat lieu kho'!$A:$A,BKE!$B:$B,'nguyen vat lieu kho'!AE$3)</f>
        <v>0</v>
      </c>
      <c r="AF394" s="186">
        <f>SUMIFS(BKE!$F:$F,BKE!$C:$C,'nguyen vat lieu kho'!$A:$A,BKE!$B:$B,'nguyen vat lieu kho'!AF$3)</f>
        <v>0</v>
      </c>
      <c r="AG394" s="186">
        <f>SUMIFS(BKE!$F:$F,BKE!$C:$C,'nguyen vat lieu kho'!$A:$A,BKE!$B:$B,'nguyen vat lieu kho'!AG$3)</f>
        <v>0</v>
      </c>
      <c r="AH394" s="186">
        <f>SUMIFS(BKE!$F:$F,BKE!$C:$C,'nguyen vat lieu kho'!$A:$A,BKE!$B:$B,'nguyen vat lieu kho'!AH$3)</f>
        <v>4</v>
      </c>
      <c r="AI394" s="186">
        <f>SUMIFS(BKE!$F:$F,BKE!$C:$C,'nguyen vat lieu kho'!$A:$A,BKE!$B:$B,'nguyen vat lieu kho'!AI$3)</f>
        <v>0</v>
      </c>
      <c r="AJ394" s="186">
        <f>SUMIFS(BKE!$F:$F,BKE!$C:$C,'nguyen vat lieu kho'!$A:$A,BKE!$B:$B,'nguyen vat lieu kho'!AJ$3)</f>
        <v>0</v>
      </c>
      <c r="AK394" s="186">
        <f>SUMIFS(BKE!$F:$F,BKE!$C:$C,'nguyen vat lieu kho'!$A:$A,BKE!$B:$B,'nguyen vat lieu kho'!AK$3)</f>
        <v>0</v>
      </c>
      <c r="AL394" s="186">
        <f>SUMIFS(BKE!$F:$F,BKE!$C:$C,'nguyen vat lieu kho'!$A:$A,BKE!$B:$B,'nguyen vat lieu kho'!AL$3)</f>
        <v>0</v>
      </c>
      <c r="AM394" s="186">
        <f>SUMIFS(BKE!$F:$F,BKE!$C:$C,'nguyen vat lieu kho'!$A:$A,BKE!$B:$B,'nguyen vat lieu kho'!AM$3)</f>
        <v>0</v>
      </c>
      <c r="AN394" s="186">
        <f>SUMIFS(BKE!$F:$F,BKE!$C:$C,'nguyen vat lieu kho'!$A:$A,BKE!$B:$B,'nguyen vat lieu kho'!AN$3)</f>
        <v>0</v>
      </c>
      <c r="AO394" s="186">
        <f>SUMIFS(BKE!$F:$F,BKE!$C:$C,'nguyen vat lieu kho'!$A:$A,BKE!$B:$B,'nguyen vat lieu kho'!AO$3)</f>
        <v>2</v>
      </c>
      <c r="AP394" s="186">
        <f>SUMIFS(BKE!$F:$F,BKE!$C:$C,'nguyen vat lieu kho'!$A:$A,BKE!$B:$B,'nguyen vat lieu kho'!AP$3)</f>
        <v>0</v>
      </c>
      <c r="AQ394" s="186">
        <f>SUMIFS(BKE!$F:$F,BKE!$C:$C,'nguyen vat lieu kho'!$A:$A,BKE!$B:$B,'nguyen vat lieu kho'!AQ$3)</f>
        <v>0</v>
      </c>
    </row>
    <row r="395" spans="1:43" s="120" customFormat="1" ht="25.5" customHeight="1">
      <c r="A395" s="6" t="s">
        <v>672</v>
      </c>
      <c r="B395" s="133" t="s">
        <v>631</v>
      </c>
      <c r="C395" s="137" t="s">
        <v>4</v>
      </c>
      <c r="D395" s="125">
        <f>VLOOKUP(A395,BKE!C563:H954,5,0)</f>
        <v>119000</v>
      </c>
      <c r="E395" s="130">
        <v>2</v>
      </c>
      <c r="F395" s="126">
        <f t="shared" si="80"/>
        <v>238000</v>
      </c>
      <c r="G395" s="127">
        <f t="shared" si="77"/>
        <v>4.5</v>
      </c>
      <c r="H395" s="128">
        <f t="shared" si="69"/>
        <v>535500</v>
      </c>
      <c r="I395" s="129">
        <f t="shared" si="78"/>
        <v>5</v>
      </c>
      <c r="J395" s="129">
        <f t="shared" si="78"/>
        <v>595000</v>
      </c>
      <c r="K395" s="130">
        <v>1.5</v>
      </c>
      <c r="L395" s="124">
        <f t="shared" si="79"/>
        <v>178500</v>
      </c>
      <c r="M395" s="186">
        <f>SUMIFS(BKE!$F:$F,BKE!$C:$C,'nguyen vat lieu kho'!$A:$A,BKE!$B:$B,'nguyen vat lieu kho'!M$3)</f>
        <v>1</v>
      </c>
      <c r="N395" s="186">
        <f>SUMIFS(BKE!$F:$F,BKE!$C:$C,'nguyen vat lieu kho'!$A:$A,BKE!$B:$B,'nguyen vat lieu kho'!N$3)</f>
        <v>0</v>
      </c>
      <c r="O395" s="186">
        <f>SUMIFS(BKE!$F:$F,BKE!$C:$C,'nguyen vat lieu kho'!$A:$A,BKE!$B:$B,'nguyen vat lieu kho'!O$3)</f>
        <v>0</v>
      </c>
      <c r="P395" s="186">
        <f>SUMIFS(BKE!$F:$F,BKE!$C:$C,'nguyen vat lieu kho'!$A:$A,BKE!$B:$B,'nguyen vat lieu kho'!P$3)</f>
        <v>0</v>
      </c>
      <c r="Q395" s="186">
        <f>SUMIFS(BKE!$F:$F,BKE!$C:$C,'nguyen vat lieu kho'!$A:$A,BKE!$B:$B,'nguyen vat lieu kho'!Q$3)</f>
        <v>0</v>
      </c>
      <c r="R395" s="186">
        <f>SUMIFS(BKE!$F:$F,BKE!$C:$C,'nguyen vat lieu kho'!$A:$A,BKE!$B:$B,'nguyen vat lieu kho'!R$3)</f>
        <v>0</v>
      </c>
      <c r="S395" s="186">
        <f>SUMIFS(BKE!$F:$F,BKE!$C:$C,'nguyen vat lieu kho'!$A:$A,BKE!$B:$B,'nguyen vat lieu kho'!S$3)</f>
        <v>0</v>
      </c>
      <c r="T395" s="186">
        <f>SUMIFS(BKE!$F:$F,BKE!$C:$C,'nguyen vat lieu kho'!$A:$A,BKE!$B:$B,'nguyen vat lieu kho'!T$3)</f>
        <v>0.5</v>
      </c>
      <c r="U395" s="186">
        <f>SUMIFS(BKE!$F:$F,BKE!$C:$C,'nguyen vat lieu kho'!$A:$A,BKE!$B:$B,'nguyen vat lieu kho'!U$3)</f>
        <v>0</v>
      </c>
      <c r="V395" s="186">
        <f>SUMIFS(BKE!$F:$F,BKE!$C:$C,'nguyen vat lieu kho'!$A:$A,BKE!$B:$B,'nguyen vat lieu kho'!V$3)</f>
        <v>0</v>
      </c>
      <c r="W395" s="186">
        <f>SUMIFS(BKE!$F:$F,BKE!$C:$C,'nguyen vat lieu kho'!$A:$A,BKE!$B:$B,'nguyen vat lieu kho'!W$3)</f>
        <v>0</v>
      </c>
      <c r="X395" s="186">
        <f>SUMIFS(BKE!$F:$F,BKE!$C:$C,'nguyen vat lieu kho'!$A:$A,BKE!$B:$B,'nguyen vat lieu kho'!X$3)</f>
        <v>0</v>
      </c>
      <c r="Y395" s="186">
        <f>SUMIFS(BKE!$F:$F,BKE!$C:$C,'nguyen vat lieu kho'!$A:$A,BKE!$B:$B,'nguyen vat lieu kho'!Y$3)</f>
        <v>0</v>
      </c>
      <c r="Z395" s="186">
        <f>SUMIFS(BKE!$F:$F,BKE!$C:$C,'nguyen vat lieu kho'!$A:$A,BKE!$B:$B,'nguyen vat lieu kho'!Z$3)</f>
        <v>0</v>
      </c>
      <c r="AA395" s="186">
        <f>SUMIFS(BKE!$F:$F,BKE!$C:$C,'nguyen vat lieu kho'!$A:$A,BKE!$B:$B,'nguyen vat lieu kho'!AA$3)</f>
        <v>1.5</v>
      </c>
      <c r="AB395" s="186">
        <f>SUMIFS(BKE!$F:$F,BKE!$C:$C,'nguyen vat lieu kho'!$A:$A,BKE!$B:$B,'nguyen vat lieu kho'!AB$3)</f>
        <v>0</v>
      </c>
      <c r="AC395" s="186">
        <f>SUMIFS(BKE!$F:$F,BKE!$C:$C,'nguyen vat lieu kho'!$A:$A,BKE!$B:$B,'nguyen vat lieu kho'!AC$3)</f>
        <v>0</v>
      </c>
      <c r="AD395" s="186">
        <f>SUMIFS(BKE!$F:$F,BKE!$C:$C,'nguyen vat lieu kho'!$A:$A,BKE!$B:$B,'nguyen vat lieu kho'!AD$3)</f>
        <v>0</v>
      </c>
      <c r="AE395" s="186">
        <f>SUMIFS(BKE!$F:$F,BKE!$C:$C,'nguyen vat lieu kho'!$A:$A,BKE!$B:$B,'nguyen vat lieu kho'!AE$3)</f>
        <v>0</v>
      </c>
      <c r="AF395" s="186">
        <f>SUMIFS(BKE!$F:$F,BKE!$C:$C,'nguyen vat lieu kho'!$A:$A,BKE!$B:$B,'nguyen vat lieu kho'!AF$3)</f>
        <v>0</v>
      </c>
      <c r="AG395" s="186">
        <f>SUMIFS(BKE!$F:$F,BKE!$C:$C,'nguyen vat lieu kho'!$A:$A,BKE!$B:$B,'nguyen vat lieu kho'!AG$3)</f>
        <v>0</v>
      </c>
      <c r="AH395" s="186">
        <f>SUMIFS(BKE!$F:$F,BKE!$C:$C,'nguyen vat lieu kho'!$A:$A,BKE!$B:$B,'nguyen vat lieu kho'!AH$3)</f>
        <v>0</v>
      </c>
      <c r="AI395" s="186">
        <f>SUMIFS(BKE!$F:$F,BKE!$C:$C,'nguyen vat lieu kho'!$A:$A,BKE!$B:$B,'nguyen vat lieu kho'!AI$3)</f>
        <v>0</v>
      </c>
      <c r="AJ395" s="186">
        <f>SUMIFS(BKE!$F:$F,BKE!$C:$C,'nguyen vat lieu kho'!$A:$A,BKE!$B:$B,'nguyen vat lieu kho'!AJ$3)</f>
        <v>0</v>
      </c>
      <c r="AK395" s="186">
        <f>SUMIFS(BKE!$F:$F,BKE!$C:$C,'nguyen vat lieu kho'!$A:$A,BKE!$B:$B,'nguyen vat lieu kho'!AK$3)</f>
        <v>0</v>
      </c>
      <c r="AL395" s="186">
        <f>SUMIFS(BKE!$F:$F,BKE!$C:$C,'nguyen vat lieu kho'!$A:$A,BKE!$B:$B,'nguyen vat lieu kho'!AL$3)</f>
        <v>0</v>
      </c>
      <c r="AM395" s="186">
        <f>SUMIFS(BKE!$F:$F,BKE!$C:$C,'nguyen vat lieu kho'!$A:$A,BKE!$B:$B,'nguyen vat lieu kho'!AM$3)</f>
        <v>0</v>
      </c>
      <c r="AN395" s="186">
        <f>SUMIFS(BKE!$F:$F,BKE!$C:$C,'nguyen vat lieu kho'!$A:$A,BKE!$B:$B,'nguyen vat lieu kho'!AN$3)</f>
        <v>0</v>
      </c>
      <c r="AO395" s="186">
        <f>SUMIFS(BKE!$F:$F,BKE!$C:$C,'nguyen vat lieu kho'!$A:$A,BKE!$B:$B,'nguyen vat lieu kho'!AO$3)</f>
        <v>1.5</v>
      </c>
      <c r="AP395" s="186">
        <f>SUMIFS(BKE!$F:$F,BKE!$C:$C,'nguyen vat lieu kho'!$A:$A,BKE!$B:$B,'nguyen vat lieu kho'!AP$3)</f>
        <v>0</v>
      </c>
      <c r="AQ395" s="186">
        <f>SUMIFS(BKE!$F:$F,BKE!$C:$C,'nguyen vat lieu kho'!$A:$A,BKE!$B:$B,'nguyen vat lieu kho'!AQ$3)</f>
        <v>0</v>
      </c>
    </row>
    <row r="396" spans="1:43" s="120" customFormat="1" ht="25.5" customHeight="1">
      <c r="A396" s="6" t="s">
        <v>673</v>
      </c>
      <c r="B396" s="133" t="s">
        <v>632</v>
      </c>
      <c r="C396" s="137" t="s">
        <v>4</v>
      </c>
      <c r="D396" s="125">
        <f>VLOOKUP(A396,BKE!C564:H955,5,0)</f>
        <v>139000</v>
      </c>
      <c r="E396" s="130">
        <v>3.3</v>
      </c>
      <c r="F396" s="126">
        <f t="shared" si="80"/>
        <v>458700</v>
      </c>
      <c r="G396" s="127">
        <f t="shared" si="77"/>
        <v>7.8000000000000007</v>
      </c>
      <c r="H396" s="128">
        <f t="shared" si="69"/>
        <v>1084200</v>
      </c>
      <c r="I396" s="129">
        <f t="shared" si="78"/>
        <v>3.6000000000000014</v>
      </c>
      <c r="J396" s="129">
        <f t="shared" si="78"/>
        <v>500400</v>
      </c>
      <c r="K396" s="130">
        <v>7.5</v>
      </c>
      <c r="L396" s="124">
        <f t="shared" si="79"/>
        <v>1042500</v>
      </c>
      <c r="M396" s="186">
        <f>SUMIFS(BKE!$F:$F,BKE!$C:$C,'nguyen vat lieu kho'!$A:$A,BKE!$B:$B,'nguyen vat lieu kho'!M$3)</f>
        <v>0</v>
      </c>
      <c r="N396" s="186">
        <f>SUMIFS(BKE!$F:$F,BKE!$C:$C,'nguyen vat lieu kho'!$A:$A,BKE!$B:$B,'nguyen vat lieu kho'!N$3)</f>
        <v>0</v>
      </c>
      <c r="O396" s="186">
        <f>SUMIFS(BKE!$F:$F,BKE!$C:$C,'nguyen vat lieu kho'!$A:$A,BKE!$B:$B,'nguyen vat lieu kho'!O$3)</f>
        <v>0</v>
      </c>
      <c r="P396" s="186">
        <f>SUMIFS(BKE!$F:$F,BKE!$C:$C,'nguyen vat lieu kho'!$A:$A,BKE!$B:$B,'nguyen vat lieu kho'!P$3)</f>
        <v>0</v>
      </c>
      <c r="Q396" s="186">
        <f>SUMIFS(BKE!$F:$F,BKE!$C:$C,'nguyen vat lieu kho'!$A:$A,BKE!$B:$B,'nguyen vat lieu kho'!Q$3)</f>
        <v>0</v>
      </c>
      <c r="R396" s="186">
        <f>SUMIFS(BKE!$F:$F,BKE!$C:$C,'nguyen vat lieu kho'!$A:$A,BKE!$B:$B,'nguyen vat lieu kho'!R$3)</f>
        <v>0</v>
      </c>
      <c r="S396" s="186">
        <f>SUMIFS(BKE!$F:$F,BKE!$C:$C,'nguyen vat lieu kho'!$A:$A,BKE!$B:$B,'nguyen vat lieu kho'!S$3)</f>
        <v>0</v>
      </c>
      <c r="T396" s="186">
        <f>SUMIFS(BKE!$F:$F,BKE!$C:$C,'nguyen vat lieu kho'!$A:$A,BKE!$B:$B,'nguyen vat lieu kho'!T$3)</f>
        <v>1.2</v>
      </c>
      <c r="U396" s="186">
        <f>SUMIFS(BKE!$F:$F,BKE!$C:$C,'nguyen vat lieu kho'!$A:$A,BKE!$B:$B,'nguyen vat lieu kho'!U$3)</f>
        <v>0</v>
      </c>
      <c r="V396" s="186">
        <f>SUMIFS(BKE!$F:$F,BKE!$C:$C,'nguyen vat lieu kho'!$A:$A,BKE!$B:$B,'nguyen vat lieu kho'!V$3)</f>
        <v>0</v>
      </c>
      <c r="W396" s="186">
        <f>SUMIFS(BKE!$F:$F,BKE!$C:$C,'nguyen vat lieu kho'!$A:$A,BKE!$B:$B,'nguyen vat lieu kho'!W$3)</f>
        <v>0</v>
      </c>
      <c r="X396" s="186">
        <f>SUMIFS(BKE!$F:$F,BKE!$C:$C,'nguyen vat lieu kho'!$A:$A,BKE!$B:$B,'nguyen vat lieu kho'!X$3)</f>
        <v>0</v>
      </c>
      <c r="Y396" s="186">
        <f>SUMIFS(BKE!$F:$F,BKE!$C:$C,'nguyen vat lieu kho'!$A:$A,BKE!$B:$B,'nguyen vat lieu kho'!Y$3)</f>
        <v>0</v>
      </c>
      <c r="Z396" s="186">
        <f>SUMIFS(BKE!$F:$F,BKE!$C:$C,'nguyen vat lieu kho'!$A:$A,BKE!$B:$B,'nguyen vat lieu kho'!Z$3)</f>
        <v>0</v>
      </c>
      <c r="AA396" s="186">
        <f>SUMIFS(BKE!$F:$F,BKE!$C:$C,'nguyen vat lieu kho'!$A:$A,BKE!$B:$B,'nguyen vat lieu kho'!AA$3)</f>
        <v>2.1</v>
      </c>
      <c r="AB396" s="186">
        <f>SUMIFS(BKE!$F:$F,BKE!$C:$C,'nguyen vat lieu kho'!$A:$A,BKE!$B:$B,'nguyen vat lieu kho'!AB$3)</f>
        <v>0</v>
      </c>
      <c r="AC396" s="186">
        <f>SUMIFS(BKE!$F:$F,BKE!$C:$C,'nguyen vat lieu kho'!$A:$A,BKE!$B:$B,'nguyen vat lieu kho'!AC$3)</f>
        <v>0</v>
      </c>
      <c r="AD396" s="186">
        <f>SUMIFS(BKE!$F:$F,BKE!$C:$C,'nguyen vat lieu kho'!$A:$A,BKE!$B:$B,'nguyen vat lieu kho'!AD$3)</f>
        <v>0</v>
      </c>
      <c r="AE396" s="186">
        <f>SUMIFS(BKE!$F:$F,BKE!$C:$C,'nguyen vat lieu kho'!$A:$A,BKE!$B:$B,'nguyen vat lieu kho'!AE$3)</f>
        <v>0</v>
      </c>
      <c r="AF396" s="186">
        <f>SUMIFS(BKE!$F:$F,BKE!$C:$C,'nguyen vat lieu kho'!$A:$A,BKE!$B:$B,'nguyen vat lieu kho'!AF$3)</f>
        <v>0</v>
      </c>
      <c r="AG396" s="186">
        <f>SUMIFS(BKE!$F:$F,BKE!$C:$C,'nguyen vat lieu kho'!$A:$A,BKE!$B:$B,'nguyen vat lieu kho'!AG$3)</f>
        <v>0</v>
      </c>
      <c r="AH396" s="186">
        <f>SUMIFS(BKE!$F:$F,BKE!$C:$C,'nguyen vat lieu kho'!$A:$A,BKE!$B:$B,'nguyen vat lieu kho'!AH$3)</f>
        <v>2.1</v>
      </c>
      <c r="AI396" s="186">
        <f>SUMIFS(BKE!$F:$F,BKE!$C:$C,'nguyen vat lieu kho'!$A:$A,BKE!$B:$B,'nguyen vat lieu kho'!AI$3)</f>
        <v>0</v>
      </c>
      <c r="AJ396" s="186">
        <f>SUMIFS(BKE!$F:$F,BKE!$C:$C,'nguyen vat lieu kho'!$A:$A,BKE!$B:$B,'nguyen vat lieu kho'!AJ$3)</f>
        <v>0</v>
      </c>
      <c r="AK396" s="186">
        <f>SUMIFS(BKE!$F:$F,BKE!$C:$C,'nguyen vat lieu kho'!$A:$A,BKE!$B:$B,'nguyen vat lieu kho'!AK$3)</f>
        <v>0</v>
      </c>
      <c r="AL396" s="186">
        <f>SUMIFS(BKE!$F:$F,BKE!$C:$C,'nguyen vat lieu kho'!$A:$A,BKE!$B:$B,'nguyen vat lieu kho'!AL$3)</f>
        <v>0</v>
      </c>
      <c r="AM396" s="186">
        <f>SUMIFS(BKE!$F:$F,BKE!$C:$C,'nguyen vat lieu kho'!$A:$A,BKE!$B:$B,'nguyen vat lieu kho'!AM$3)</f>
        <v>0</v>
      </c>
      <c r="AN396" s="186">
        <f>SUMIFS(BKE!$F:$F,BKE!$C:$C,'nguyen vat lieu kho'!$A:$A,BKE!$B:$B,'nguyen vat lieu kho'!AN$3)</f>
        <v>0</v>
      </c>
      <c r="AO396" s="186">
        <f>SUMIFS(BKE!$F:$F,BKE!$C:$C,'nguyen vat lieu kho'!$A:$A,BKE!$B:$B,'nguyen vat lieu kho'!AO$3)</f>
        <v>2.4</v>
      </c>
      <c r="AP396" s="186">
        <f>SUMIFS(BKE!$F:$F,BKE!$C:$C,'nguyen vat lieu kho'!$A:$A,BKE!$B:$B,'nguyen vat lieu kho'!AP$3)</f>
        <v>0</v>
      </c>
      <c r="AQ396" s="186">
        <f>SUMIFS(BKE!$F:$F,BKE!$C:$C,'nguyen vat lieu kho'!$A:$A,BKE!$B:$B,'nguyen vat lieu kho'!AQ$3)</f>
        <v>0</v>
      </c>
    </row>
    <row r="397" spans="1:43" s="120" customFormat="1" ht="25.5" customHeight="1">
      <c r="A397" s="6" t="s">
        <v>687</v>
      </c>
      <c r="B397" s="133" t="s">
        <v>490</v>
      </c>
      <c r="C397" s="137" t="s">
        <v>4</v>
      </c>
      <c r="D397" s="125">
        <f>VLOOKUP(A397,BKE!C565:H956,5,0)</f>
        <v>76000</v>
      </c>
      <c r="E397" s="130">
        <v>1.5</v>
      </c>
      <c r="F397" s="126">
        <f t="shared" si="80"/>
        <v>114000</v>
      </c>
      <c r="G397" s="127">
        <f t="shared" si="77"/>
        <v>4.3</v>
      </c>
      <c r="H397" s="128">
        <f t="shared" si="69"/>
        <v>326800</v>
      </c>
      <c r="I397" s="129">
        <f t="shared" si="78"/>
        <v>4.5999999999999996</v>
      </c>
      <c r="J397" s="129">
        <f t="shared" si="78"/>
        <v>349600</v>
      </c>
      <c r="K397" s="130">
        <v>1.2</v>
      </c>
      <c r="L397" s="124">
        <f t="shared" si="79"/>
        <v>91200</v>
      </c>
      <c r="M397" s="186">
        <f>SUMIFS(BKE!$F:$F,BKE!$C:$C,'nguyen vat lieu kho'!$A:$A,BKE!$B:$B,'nguyen vat lieu kho'!M$3)</f>
        <v>1.5</v>
      </c>
      <c r="N397" s="186">
        <f>SUMIFS(BKE!$F:$F,BKE!$C:$C,'nguyen vat lieu kho'!$A:$A,BKE!$B:$B,'nguyen vat lieu kho'!N$3)</f>
        <v>0</v>
      </c>
      <c r="O397" s="186">
        <f>SUMIFS(BKE!$F:$F,BKE!$C:$C,'nguyen vat lieu kho'!$A:$A,BKE!$B:$B,'nguyen vat lieu kho'!O$3)</f>
        <v>0</v>
      </c>
      <c r="P397" s="186">
        <f>SUMIFS(BKE!$F:$F,BKE!$C:$C,'nguyen vat lieu kho'!$A:$A,BKE!$B:$B,'nguyen vat lieu kho'!P$3)</f>
        <v>0</v>
      </c>
      <c r="Q397" s="186">
        <f>SUMIFS(BKE!$F:$F,BKE!$C:$C,'nguyen vat lieu kho'!$A:$A,BKE!$B:$B,'nguyen vat lieu kho'!Q$3)</f>
        <v>0</v>
      </c>
      <c r="R397" s="186">
        <f>SUMIFS(BKE!$F:$F,BKE!$C:$C,'nguyen vat lieu kho'!$A:$A,BKE!$B:$B,'nguyen vat lieu kho'!R$3)</f>
        <v>0</v>
      </c>
      <c r="S397" s="186">
        <f>SUMIFS(BKE!$F:$F,BKE!$C:$C,'nguyen vat lieu kho'!$A:$A,BKE!$B:$B,'nguyen vat lieu kho'!S$3)</f>
        <v>0</v>
      </c>
      <c r="T397" s="186">
        <f>SUMIFS(BKE!$F:$F,BKE!$C:$C,'nguyen vat lieu kho'!$A:$A,BKE!$B:$B,'nguyen vat lieu kho'!T$3)</f>
        <v>0.6</v>
      </c>
      <c r="U397" s="186">
        <f>SUMIFS(BKE!$F:$F,BKE!$C:$C,'nguyen vat lieu kho'!$A:$A,BKE!$B:$B,'nguyen vat lieu kho'!U$3)</f>
        <v>0</v>
      </c>
      <c r="V397" s="186">
        <f>SUMIFS(BKE!$F:$F,BKE!$C:$C,'nguyen vat lieu kho'!$A:$A,BKE!$B:$B,'nguyen vat lieu kho'!V$3)</f>
        <v>0</v>
      </c>
      <c r="W397" s="186">
        <f>SUMIFS(BKE!$F:$F,BKE!$C:$C,'nguyen vat lieu kho'!$A:$A,BKE!$B:$B,'nguyen vat lieu kho'!W$3)</f>
        <v>0</v>
      </c>
      <c r="X397" s="186">
        <f>SUMIFS(BKE!$F:$F,BKE!$C:$C,'nguyen vat lieu kho'!$A:$A,BKE!$B:$B,'nguyen vat lieu kho'!X$3)</f>
        <v>0</v>
      </c>
      <c r="Y397" s="186">
        <f>SUMIFS(BKE!$F:$F,BKE!$C:$C,'nguyen vat lieu kho'!$A:$A,BKE!$B:$B,'nguyen vat lieu kho'!Y$3)</f>
        <v>0</v>
      </c>
      <c r="Z397" s="186">
        <f>SUMIFS(BKE!$F:$F,BKE!$C:$C,'nguyen vat lieu kho'!$A:$A,BKE!$B:$B,'nguyen vat lieu kho'!Z$3)</f>
        <v>0</v>
      </c>
      <c r="AA397" s="186">
        <f>SUMIFS(BKE!$F:$F,BKE!$C:$C,'nguyen vat lieu kho'!$A:$A,BKE!$B:$B,'nguyen vat lieu kho'!AA$3)</f>
        <v>0.9</v>
      </c>
      <c r="AB397" s="186">
        <f>SUMIFS(BKE!$F:$F,BKE!$C:$C,'nguyen vat lieu kho'!$A:$A,BKE!$B:$B,'nguyen vat lieu kho'!AB$3)</f>
        <v>0</v>
      </c>
      <c r="AC397" s="186">
        <f>SUMIFS(BKE!$F:$F,BKE!$C:$C,'nguyen vat lieu kho'!$A:$A,BKE!$B:$B,'nguyen vat lieu kho'!AC$3)</f>
        <v>0</v>
      </c>
      <c r="AD397" s="186">
        <f>SUMIFS(BKE!$F:$F,BKE!$C:$C,'nguyen vat lieu kho'!$A:$A,BKE!$B:$B,'nguyen vat lieu kho'!AD$3)</f>
        <v>0</v>
      </c>
      <c r="AE397" s="186">
        <f>SUMIFS(BKE!$F:$F,BKE!$C:$C,'nguyen vat lieu kho'!$A:$A,BKE!$B:$B,'nguyen vat lieu kho'!AE$3)</f>
        <v>0</v>
      </c>
      <c r="AF397" s="186">
        <f>SUMIFS(BKE!$F:$F,BKE!$C:$C,'nguyen vat lieu kho'!$A:$A,BKE!$B:$B,'nguyen vat lieu kho'!AF$3)</f>
        <v>0</v>
      </c>
      <c r="AG397" s="186">
        <f>SUMIFS(BKE!$F:$F,BKE!$C:$C,'nguyen vat lieu kho'!$A:$A,BKE!$B:$B,'nguyen vat lieu kho'!AG$3)</f>
        <v>0</v>
      </c>
      <c r="AH397" s="186">
        <f>SUMIFS(BKE!$F:$F,BKE!$C:$C,'nguyen vat lieu kho'!$A:$A,BKE!$B:$B,'nguyen vat lieu kho'!AH$3)</f>
        <v>1.3</v>
      </c>
      <c r="AI397" s="186">
        <f>SUMIFS(BKE!$F:$F,BKE!$C:$C,'nguyen vat lieu kho'!$A:$A,BKE!$B:$B,'nguyen vat lieu kho'!AI$3)</f>
        <v>0</v>
      </c>
      <c r="AJ397" s="186">
        <f>SUMIFS(BKE!$F:$F,BKE!$C:$C,'nguyen vat lieu kho'!$A:$A,BKE!$B:$B,'nguyen vat lieu kho'!AJ$3)</f>
        <v>0</v>
      </c>
      <c r="AK397" s="186">
        <f>SUMIFS(BKE!$F:$F,BKE!$C:$C,'nguyen vat lieu kho'!$A:$A,BKE!$B:$B,'nguyen vat lieu kho'!AK$3)</f>
        <v>0</v>
      </c>
      <c r="AL397" s="186">
        <f>SUMIFS(BKE!$F:$F,BKE!$C:$C,'nguyen vat lieu kho'!$A:$A,BKE!$B:$B,'nguyen vat lieu kho'!AL$3)</f>
        <v>0</v>
      </c>
      <c r="AM397" s="186">
        <f>SUMIFS(BKE!$F:$F,BKE!$C:$C,'nguyen vat lieu kho'!$A:$A,BKE!$B:$B,'nguyen vat lieu kho'!AM$3)</f>
        <v>0</v>
      </c>
      <c r="AN397" s="186">
        <f>SUMIFS(BKE!$F:$F,BKE!$C:$C,'nguyen vat lieu kho'!$A:$A,BKE!$B:$B,'nguyen vat lieu kho'!AN$3)</f>
        <v>0</v>
      </c>
      <c r="AO397" s="186">
        <f>SUMIFS(BKE!$F:$F,BKE!$C:$C,'nguyen vat lieu kho'!$A:$A,BKE!$B:$B,'nguyen vat lieu kho'!AO$3)</f>
        <v>0</v>
      </c>
      <c r="AP397" s="186">
        <f>SUMIFS(BKE!$F:$F,BKE!$C:$C,'nguyen vat lieu kho'!$A:$A,BKE!$B:$B,'nguyen vat lieu kho'!AP$3)</f>
        <v>0</v>
      </c>
      <c r="AQ397" s="186">
        <f>SUMIFS(BKE!$F:$F,BKE!$C:$C,'nguyen vat lieu kho'!$A:$A,BKE!$B:$B,'nguyen vat lieu kho'!AQ$3)</f>
        <v>0</v>
      </c>
    </row>
    <row r="398" spans="1:43" s="120" customFormat="1" ht="25.5" customHeight="1">
      <c r="A398" s="6" t="s">
        <v>772</v>
      </c>
      <c r="B398" s="133" t="s">
        <v>773</v>
      </c>
      <c r="C398" s="137" t="s">
        <v>4</v>
      </c>
      <c r="D398" s="125">
        <f>VLOOKUP(A398,BKE!C566:H957,5,0)</f>
        <v>121000</v>
      </c>
      <c r="E398" s="130">
        <v>0</v>
      </c>
      <c r="F398" s="126">
        <f t="shared" si="80"/>
        <v>0</v>
      </c>
      <c r="G398" s="127">
        <f>SUM(M398:AQ398)</f>
        <v>9.85</v>
      </c>
      <c r="H398" s="128">
        <f>D398*G398</f>
        <v>1191850</v>
      </c>
      <c r="I398" s="129">
        <f>E398+G398-K398</f>
        <v>5.35</v>
      </c>
      <c r="J398" s="129">
        <f t="shared" si="78"/>
        <v>647350</v>
      </c>
      <c r="K398" s="130">
        <v>4.5</v>
      </c>
      <c r="L398" s="124">
        <f>K398*D398</f>
        <v>544500</v>
      </c>
      <c r="M398" s="186">
        <f>SUMIFS(BKE!$F:$F,BKE!$C:$C,'nguyen vat lieu kho'!$A:$A,BKE!$B:$B,'nguyen vat lieu kho'!M$3)</f>
        <v>2.4</v>
      </c>
      <c r="N398" s="186">
        <f>SUMIFS(BKE!$F:$F,BKE!$C:$C,'nguyen vat lieu kho'!$A:$A,BKE!$B:$B,'nguyen vat lieu kho'!N$3)</f>
        <v>0</v>
      </c>
      <c r="O398" s="186">
        <f>SUMIFS(BKE!$F:$F,BKE!$C:$C,'nguyen vat lieu kho'!$A:$A,BKE!$B:$B,'nguyen vat lieu kho'!O$3)</f>
        <v>0</v>
      </c>
      <c r="P398" s="186">
        <f>SUMIFS(BKE!$F:$F,BKE!$C:$C,'nguyen vat lieu kho'!$A:$A,BKE!$B:$B,'nguyen vat lieu kho'!P$3)</f>
        <v>0</v>
      </c>
      <c r="Q398" s="186">
        <f>SUMIFS(BKE!$F:$F,BKE!$C:$C,'nguyen vat lieu kho'!$A:$A,BKE!$B:$B,'nguyen vat lieu kho'!Q$3)</f>
        <v>0</v>
      </c>
      <c r="R398" s="186">
        <f>SUMIFS(BKE!$F:$F,BKE!$C:$C,'nguyen vat lieu kho'!$A:$A,BKE!$B:$B,'nguyen vat lieu kho'!R$3)</f>
        <v>0</v>
      </c>
      <c r="S398" s="186">
        <f>SUMIFS(BKE!$F:$F,BKE!$C:$C,'nguyen vat lieu kho'!$A:$A,BKE!$B:$B,'nguyen vat lieu kho'!S$3)</f>
        <v>0</v>
      </c>
      <c r="T398" s="186">
        <f>SUMIFS(BKE!$F:$F,BKE!$C:$C,'nguyen vat lieu kho'!$A:$A,BKE!$B:$B,'nguyen vat lieu kho'!T$3)</f>
        <v>2.4</v>
      </c>
      <c r="U398" s="186">
        <f>SUMIFS(BKE!$F:$F,BKE!$C:$C,'nguyen vat lieu kho'!$A:$A,BKE!$B:$B,'nguyen vat lieu kho'!U$3)</f>
        <v>0</v>
      </c>
      <c r="V398" s="186">
        <f>SUMIFS(BKE!$F:$F,BKE!$C:$C,'nguyen vat lieu kho'!$A:$A,BKE!$B:$B,'nguyen vat lieu kho'!V$3)</f>
        <v>0</v>
      </c>
      <c r="W398" s="186">
        <f>SUMIFS(BKE!$F:$F,BKE!$C:$C,'nguyen vat lieu kho'!$A:$A,BKE!$B:$B,'nguyen vat lieu kho'!W$3)</f>
        <v>0</v>
      </c>
      <c r="X398" s="186">
        <f>SUMIFS(BKE!$F:$F,BKE!$C:$C,'nguyen vat lieu kho'!$A:$A,BKE!$B:$B,'nguyen vat lieu kho'!X$3)</f>
        <v>0</v>
      </c>
      <c r="Y398" s="186">
        <f>SUMIFS(BKE!$F:$F,BKE!$C:$C,'nguyen vat lieu kho'!$A:$A,BKE!$B:$B,'nguyen vat lieu kho'!Y$3)</f>
        <v>0</v>
      </c>
      <c r="Z398" s="186">
        <f>SUMIFS(BKE!$F:$F,BKE!$C:$C,'nguyen vat lieu kho'!$A:$A,BKE!$B:$B,'nguyen vat lieu kho'!Z$3)</f>
        <v>0</v>
      </c>
      <c r="AA398" s="186">
        <f>SUMIFS(BKE!$F:$F,BKE!$C:$C,'nguyen vat lieu kho'!$A:$A,BKE!$B:$B,'nguyen vat lieu kho'!AA$3)</f>
        <v>2.4</v>
      </c>
      <c r="AB398" s="186">
        <f>SUMIFS(BKE!$F:$F,BKE!$C:$C,'nguyen vat lieu kho'!$A:$A,BKE!$B:$B,'nguyen vat lieu kho'!AB$3)</f>
        <v>0</v>
      </c>
      <c r="AC398" s="186">
        <f>SUMIFS(BKE!$F:$F,BKE!$C:$C,'nguyen vat lieu kho'!$A:$A,BKE!$B:$B,'nguyen vat lieu kho'!AC$3)</f>
        <v>0</v>
      </c>
      <c r="AD398" s="186">
        <f>SUMIFS(BKE!$F:$F,BKE!$C:$C,'nguyen vat lieu kho'!$A:$A,BKE!$B:$B,'nguyen vat lieu kho'!AD$3)</f>
        <v>0</v>
      </c>
      <c r="AE398" s="186">
        <f>SUMIFS(BKE!$F:$F,BKE!$C:$C,'nguyen vat lieu kho'!$A:$A,BKE!$B:$B,'nguyen vat lieu kho'!AE$3)</f>
        <v>0</v>
      </c>
      <c r="AF398" s="186">
        <f>SUMIFS(BKE!$F:$F,BKE!$C:$C,'nguyen vat lieu kho'!$A:$A,BKE!$B:$B,'nguyen vat lieu kho'!AF$3)</f>
        <v>0</v>
      </c>
      <c r="AG398" s="186">
        <f>SUMIFS(BKE!$F:$F,BKE!$C:$C,'nguyen vat lieu kho'!$A:$A,BKE!$B:$B,'nguyen vat lieu kho'!AG$3)</f>
        <v>0</v>
      </c>
      <c r="AH398" s="186">
        <f>SUMIFS(BKE!$F:$F,BKE!$C:$C,'nguyen vat lieu kho'!$A:$A,BKE!$B:$B,'nguyen vat lieu kho'!AH$3)</f>
        <v>2.65</v>
      </c>
      <c r="AI398" s="186">
        <f>SUMIFS(BKE!$F:$F,BKE!$C:$C,'nguyen vat lieu kho'!$A:$A,BKE!$B:$B,'nguyen vat lieu kho'!AI$3)</f>
        <v>0</v>
      </c>
      <c r="AJ398" s="186">
        <f>SUMIFS(BKE!$F:$F,BKE!$C:$C,'nguyen vat lieu kho'!$A:$A,BKE!$B:$B,'nguyen vat lieu kho'!AJ$3)</f>
        <v>0</v>
      </c>
      <c r="AK398" s="186">
        <f>SUMIFS(BKE!$F:$F,BKE!$C:$C,'nguyen vat lieu kho'!$A:$A,BKE!$B:$B,'nguyen vat lieu kho'!AK$3)</f>
        <v>0</v>
      </c>
      <c r="AL398" s="186">
        <f>SUMIFS(BKE!$F:$F,BKE!$C:$C,'nguyen vat lieu kho'!$A:$A,BKE!$B:$B,'nguyen vat lieu kho'!AL$3)</f>
        <v>0</v>
      </c>
      <c r="AM398" s="186">
        <f>SUMIFS(BKE!$F:$F,BKE!$C:$C,'nguyen vat lieu kho'!$A:$A,BKE!$B:$B,'nguyen vat lieu kho'!AM$3)</f>
        <v>0</v>
      </c>
      <c r="AN398" s="186">
        <f>SUMIFS(BKE!$F:$F,BKE!$C:$C,'nguyen vat lieu kho'!$A:$A,BKE!$B:$B,'nguyen vat lieu kho'!AN$3)</f>
        <v>0</v>
      </c>
      <c r="AO398" s="186">
        <f>SUMIFS(BKE!$F:$F,BKE!$C:$C,'nguyen vat lieu kho'!$A:$A,BKE!$B:$B,'nguyen vat lieu kho'!AO$3)</f>
        <v>0</v>
      </c>
      <c r="AP398" s="186">
        <f>SUMIFS(BKE!$F:$F,BKE!$C:$C,'nguyen vat lieu kho'!$A:$A,BKE!$B:$B,'nguyen vat lieu kho'!AP$3)</f>
        <v>0</v>
      </c>
      <c r="AQ398" s="186">
        <f>SUMIFS(BKE!$F:$F,BKE!$C:$C,'nguyen vat lieu kho'!$A:$A,BKE!$B:$B,'nguyen vat lieu kho'!AQ$3)</f>
        <v>0</v>
      </c>
    </row>
    <row r="399" spans="1:43" s="262" customFormat="1" ht="25.5" customHeight="1">
      <c r="A399" s="147"/>
      <c r="B399" s="147" t="s">
        <v>491</v>
      </c>
      <c r="C399" s="147"/>
      <c r="D399" s="258"/>
      <c r="E399" s="259"/>
      <c r="F399" s="260">
        <f>SUM(F392:F398)</f>
        <v>1405200</v>
      </c>
      <c r="G399" s="259"/>
      <c r="H399" s="260">
        <f>SUM(H392:H398)</f>
        <v>6150350</v>
      </c>
      <c r="I399" s="261"/>
      <c r="J399" s="260">
        <f>SUM(J392:J398)</f>
        <v>4757350</v>
      </c>
      <c r="K399" s="259"/>
      <c r="L399" s="260">
        <f>SUM(L392:L398)</f>
        <v>2798200</v>
      </c>
      <c r="M399" s="186">
        <f>SUMIFS(BKE!$F:$F,BKE!$C:$C,'nguyen vat lieu kho'!$A:$A,BKE!$B:$B,'nguyen vat lieu kho'!M$3)</f>
        <v>0</v>
      </c>
      <c r="N399" s="186">
        <f>SUMIFS(BKE!$F:$F,BKE!$C:$C,'nguyen vat lieu kho'!$A:$A,BKE!$B:$B,'nguyen vat lieu kho'!N$3)</f>
        <v>0</v>
      </c>
      <c r="O399" s="186">
        <f>SUMIFS(BKE!$F:$F,BKE!$C:$C,'nguyen vat lieu kho'!$A:$A,BKE!$B:$B,'nguyen vat lieu kho'!O$3)</f>
        <v>0</v>
      </c>
      <c r="P399" s="186">
        <f>SUMIFS(BKE!$F:$F,BKE!$C:$C,'nguyen vat lieu kho'!$A:$A,BKE!$B:$B,'nguyen vat lieu kho'!P$3)</f>
        <v>0</v>
      </c>
      <c r="Q399" s="186">
        <f>SUMIFS(BKE!$F:$F,BKE!$C:$C,'nguyen vat lieu kho'!$A:$A,BKE!$B:$B,'nguyen vat lieu kho'!Q$3)</f>
        <v>0</v>
      </c>
      <c r="R399" s="186">
        <f>SUMIFS(BKE!$F:$F,BKE!$C:$C,'nguyen vat lieu kho'!$A:$A,BKE!$B:$B,'nguyen vat lieu kho'!R$3)</f>
        <v>0</v>
      </c>
      <c r="S399" s="186">
        <f>SUMIFS(BKE!$F:$F,BKE!$C:$C,'nguyen vat lieu kho'!$A:$A,BKE!$B:$B,'nguyen vat lieu kho'!S$3)</f>
        <v>0</v>
      </c>
      <c r="T399" s="186">
        <f>SUMIFS(BKE!$F:$F,BKE!$C:$C,'nguyen vat lieu kho'!$A:$A,BKE!$B:$B,'nguyen vat lieu kho'!T$3)</f>
        <v>0</v>
      </c>
      <c r="U399" s="186">
        <f>SUMIFS(BKE!$F:$F,BKE!$C:$C,'nguyen vat lieu kho'!$A:$A,BKE!$B:$B,'nguyen vat lieu kho'!U$3)</f>
        <v>0</v>
      </c>
      <c r="V399" s="186">
        <f>SUMIFS(BKE!$F:$F,BKE!$C:$C,'nguyen vat lieu kho'!$A:$A,BKE!$B:$B,'nguyen vat lieu kho'!V$3)</f>
        <v>0</v>
      </c>
      <c r="W399" s="186">
        <f>SUMIFS(BKE!$F:$F,BKE!$C:$C,'nguyen vat lieu kho'!$A:$A,BKE!$B:$B,'nguyen vat lieu kho'!W$3)</f>
        <v>0</v>
      </c>
      <c r="X399" s="186">
        <f>SUMIFS(BKE!$F:$F,BKE!$C:$C,'nguyen vat lieu kho'!$A:$A,BKE!$B:$B,'nguyen vat lieu kho'!X$3)</f>
        <v>0</v>
      </c>
      <c r="Y399" s="186">
        <f>SUMIFS(BKE!$F:$F,BKE!$C:$C,'nguyen vat lieu kho'!$A:$A,BKE!$B:$B,'nguyen vat lieu kho'!Y$3)</f>
        <v>0</v>
      </c>
      <c r="Z399" s="186">
        <f>SUMIFS(BKE!$F:$F,BKE!$C:$C,'nguyen vat lieu kho'!$A:$A,BKE!$B:$B,'nguyen vat lieu kho'!Z$3)</f>
        <v>0</v>
      </c>
      <c r="AA399" s="186">
        <f>SUMIFS(BKE!$F:$F,BKE!$C:$C,'nguyen vat lieu kho'!$A:$A,BKE!$B:$B,'nguyen vat lieu kho'!AA$3)</f>
        <v>0</v>
      </c>
      <c r="AB399" s="186">
        <f>SUMIFS(BKE!$F:$F,BKE!$C:$C,'nguyen vat lieu kho'!$A:$A,BKE!$B:$B,'nguyen vat lieu kho'!AB$3)</f>
        <v>0</v>
      </c>
      <c r="AC399" s="186">
        <f>SUMIFS(BKE!$F:$F,BKE!$C:$C,'nguyen vat lieu kho'!$A:$A,BKE!$B:$B,'nguyen vat lieu kho'!AC$3)</f>
        <v>0</v>
      </c>
      <c r="AD399" s="186">
        <f>SUMIFS(BKE!$F:$F,BKE!$C:$C,'nguyen vat lieu kho'!$A:$A,BKE!$B:$B,'nguyen vat lieu kho'!AD$3)</f>
        <v>0</v>
      </c>
      <c r="AE399" s="186">
        <f>SUMIFS(BKE!$F:$F,BKE!$C:$C,'nguyen vat lieu kho'!$A:$A,BKE!$B:$B,'nguyen vat lieu kho'!AE$3)</f>
        <v>0</v>
      </c>
      <c r="AF399" s="186">
        <f>SUMIFS(BKE!$F:$F,BKE!$C:$C,'nguyen vat lieu kho'!$A:$A,BKE!$B:$B,'nguyen vat lieu kho'!AF$3)</f>
        <v>0</v>
      </c>
      <c r="AG399" s="186">
        <f>SUMIFS(BKE!$F:$F,BKE!$C:$C,'nguyen vat lieu kho'!$A:$A,BKE!$B:$B,'nguyen vat lieu kho'!AG$3)</f>
        <v>0</v>
      </c>
      <c r="AH399" s="186">
        <f>SUMIFS(BKE!$F:$F,BKE!$C:$C,'nguyen vat lieu kho'!$A:$A,BKE!$B:$B,'nguyen vat lieu kho'!AH$3)</f>
        <v>0</v>
      </c>
      <c r="AI399" s="186">
        <f>SUMIFS(BKE!$F:$F,BKE!$C:$C,'nguyen vat lieu kho'!$A:$A,BKE!$B:$B,'nguyen vat lieu kho'!AI$3)</f>
        <v>0</v>
      </c>
      <c r="AJ399" s="186">
        <f>SUMIFS(BKE!$F:$F,BKE!$C:$C,'nguyen vat lieu kho'!$A:$A,BKE!$B:$B,'nguyen vat lieu kho'!AJ$3)</f>
        <v>0</v>
      </c>
      <c r="AK399" s="186">
        <f>SUMIFS(BKE!$F:$F,BKE!$C:$C,'nguyen vat lieu kho'!$A:$A,BKE!$B:$B,'nguyen vat lieu kho'!AK$3)</f>
        <v>0</v>
      </c>
      <c r="AL399" s="186">
        <f>SUMIFS(BKE!$F:$F,BKE!$C:$C,'nguyen vat lieu kho'!$A:$A,BKE!$B:$B,'nguyen vat lieu kho'!AL$3)</f>
        <v>0</v>
      </c>
      <c r="AM399" s="186">
        <f>SUMIFS(BKE!$F:$F,BKE!$C:$C,'nguyen vat lieu kho'!$A:$A,BKE!$B:$B,'nguyen vat lieu kho'!AM$3)</f>
        <v>0</v>
      </c>
      <c r="AN399" s="186">
        <f>SUMIFS(BKE!$F:$F,BKE!$C:$C,'nguyen vat lieu kho'!$A:$A,BKE!$B:$B,'nguyen vat lieu kho'!AN$3)</f>
        <v>0</v>
      </c>
      <c r="AO399" s="186">
        <f>SUMIFS(BKE!$F:$F,BKE!$C:$C,'nguyen vat lieu kho'!$A:$A,BKE!$B:$B,'nguyen vat lieu kho'!AO$3)</f>
        <v>0</v>
      </c>
      <c r="AP399" s="186">
        <f>SUMIFS(BKE!$F:$F,BKE!$C:$C,'nguyen vat lieu kho'!$A:$A,BKE!$B:$B,'nguyen vat lieu kho'!AP$3)</f>
        <v>0</v>
      </c>
      <c r="AQ399" s="186">
        <f>SUMIFS(BKE!$F:$F,BKE!$C:$C,'nguyen vat lieu kho'!$A:$A,BKE!$B:$B,'nguyen vat lieu kho'!AQ$3)</f>
        <v>0</v>
      </c>
    </row>
    <row r="400" spans="1:43" ht="15.75" customHeight="1">
      <c r="F400" s="248"/>
      <c r="H400" s="248"/>
      <c r="J400" s="248"/>
      <c r="L400" s="248"/>
    </row>
    <row r="401" spans="2:15" ht="15.75" customHeight="1">
      <c r="F401" s="263">
        <f>F135+F261+F268+F283+F315+F323+F345+F369+F390+F399</f>
        <v>48981094.937989973</v>
      </c>
      <c r="G401" s="263"/>
      <c r="H401" s="263">
        <f>H135+H261+H268+H283+H315+H323+H345+H369+H390+H399</f>
        <v>144808918.5</v>
      </c>
      <c r="I401" s="263"/>
      <c r="J401" s="263">
        <f>J135+J261+J268+J283+J315+J323+J345+J369+J390+J399</f>
        <v>112707998.50976871</v>
      </c>
      <c r="K401" s="263"/>
      <c r="L401" s="263">
        <f>L135+L261+L268+L283+L315+L323+L345+L369+L390+L399</f>
        <v>81082014.928221211</v>
      </c>
    </row>
    <row r="402" spans="2:15" ht="15.75" customHeight="1">
      <c r="B402" s="306" t="s">
        <v>872</v>
      </c>
      <c r="C402" s="303"/>
      <c r="D402" s="304"/>
      <c r="E402" s="305"/>
      <c r="F402" s="308" t="s">
        <v>395</v>
      </c>
      <c r="G402" s="309"/>
      <c r="H402" s="310" t="s">
        <v>396</v>
      </c>
      <c r="I402" s="311"/>
      <c r="J402" s="311" t="s">
        <v>487</v>
      </c>
      <c r="K402" s="312"/>
      <c r="L402" s="313" t="s">
        <v>488</v>
      </c>
    </row>
    <row r="403" spans="2:15" ht="15.75" customHeight="1">
      <c r="B403" s="53" t="s">
        <v>862</v>
      </c>
      <c r="C403" s="303"/>
      <c r="D403" s="304"/>
      <c r="E403" s="305"/>
      <c r="F403" s="315">
        <f>F135</f>
        <v>21836620.623963583</v>
      </c>
      <c r="G403" s="315"/>
      <c r="H403" s="315">
        <f>H135</f>
        <v>98276338.5</v>
      </c>
      <c r="I403" s="315"/>
      <c r="J403" s="315">
        <f>J135</f>
        <v>69995132.928137243</v>
      </c>
      <c r="K403" s="54"/>
      <c r="L403" s="54">
        <f>F403+H403-J403</f>
        <v>50117826.195826337</v>
      </c>
      <c r="N403" s="317"/>
      <c r="O403" s="317"/>
    </row>
    <row r="404" spans="2:15" ht="15.75" customHeight="1">
      <c r="B404" s="53" t="s">
        <v>863</v>
      </c>
      <c r="C404" s="303"/>
      <c r="D404" s="304"/>
      <c r="E404" s="305"/>
      <c r="F404" s="315">
        <f>F261</f>
        <v>12643637.635367967</v>
      </c>
      <c r="G404" s="315"/>
      <c r="H404" s="315">
        <f t="shared" ref="H404:J404" si="81">H261</f>
        <v>14507751</v>
      </c>
      <c r="I404" s="315"/>
      <c r="J404" s="315">
        <f t="shared" si="81"/>
        <v>11309201.350042207</v>
      </c>
      <c r="K404" s="54"/>
      <c r="L404" s="54">
        <f>F404+H404-J404</f>
        <v>15842187.28532576</v>
      </c>
      <c r="N404" s="317"/>
      <c r="O404" s="317"/>
    </row>
    <row r="405" spans="2:15" ht="15.75" customHeight="1">
      <c r="B405" s="53" t="s">
        <v>864</v>
      </c>
      <c r="C405" s="303"/>
      <c r="D405" s="304"/>
      <c r="E405" s="305"/>
      <c r="F405" s="315">
        <f>F268</f>
        <v>64582.600000000006</v>
      </c>
      <c r="G405" s="315"/>
      <c r="H405" s="315">
        <f t="shared" ref="H405:J405" si="82">H268</f>
        <v>38000</v>
      </c>
      <c r="I405" s="315"/>
      <c r="J405" s="315">
        <f t="shared" si="82"/>
        <v>43000</v>
      </c>
      <c r="K405" s="54"/>
      <c r="L405" s="54">
        <f t="shared" ref="L405:L413" si="83">F405+H405-J405</f>
        <v>59582.600000000006</v>
      </c>
      <c r="N405" s="317"/>
      <c r="O405" s="317"/>
    </row>
    <row r="406" spans="2:15" ht="15.75" customHeight="1">
      <c r="B406" s="53" t="s">
        <v>865</v>
      </c>
      <c r="C406" s="303"/>
      <c r="D406" s="304"/>
      <c r="E406" s="305"/>
      <c r="F406" s="315">
        <f>F283</f>
        <v>1321876</v>
      </c>
      <c r="G406" s="315"/>
      <c r="H406" s="315">
        <f t="shared" ref="H406:J406" si="84">H283</f>
        <v>4984286</v>
      </c>
      <c r="I406" s="315"/>
      <c r="J406" s="315">
        <f t="shared" si="84"/>
        <v>4808239</v>
      </c>
      <c r="K406" s="54"/>
      <c r="L406" s="54">
        <f t="shared" si="83"/>
        <v>1497923</v>
      </c>
      <c r="N406" s="317"/>
      <c r="O406" s="317"/>
    </row>
    <row r="407" spans="2:15" ht="15.75" customHeight="1">
      <c r="B407" s="53" t="s">
        <v>866</v>
      </c>
      <c r="C407" s="303"/>
      <c r="D407" s="304"/>
      <c r="E407" s="305"/>
      <c r="F407" s="315">
        <f>F315</f>
        <v>9176289.4780701771</v>
      </c>
      <c r="G407" s="315"/>
      <c r="H407" s="315">
        <f t="shared" ref="H407:J407" si="85">H315</f>
        <v>11658945</v>
      </c>
      <c r="I407" s="315"/>
      <c r="J407" s="315">
        <f t="shared" si="85"/>
        <v>13423301.469298245</v>
      </c>
      <c r="K407" s="54"/>
      <c r="L407" s="54">
        <f t="shared" si="83"/>
        <v>7411933.0087719318</v>
      </c>
      <c r="N407" s="317"/>
      <c r="O407" s="317"/>
    </row>
    <row r="408" spans="2:15" ht="15.75" customHeight="1">
      <c r="B408" s="53" t="s">
        <v>867</v>
      </c>
      <c r="C408" s="303"/>
      <c r="D408" s="304"/>
      <c r="E408" s="305"/>
      <c r="F408" s="315">
        <f>F323</f>
        <v>162000</v>
      </c>
      <c r="G408" s="315"/>
      <c r="H408" s="315">
        <f t="shared" ref="H408:J408" si="86">H323</f>
        <v>1488005</v>
      </c>
      <c r="I408" s="315"/>
      <c r="J408" s="315">
        <f t="shared" si="86"/>
        <v>1284004.2105263157</v>
      </c>
      <c r="K408" s="54"/>
      <c r="L408" s="54">
        <f t="shared" si="83"/>
        <v>366000.78947368427</v>
      </c>
      <c r="N408" s="317"/>
      <c r="O408" s="317"/>
    </row>
    <row r="409" spans="2:15" ht="15.75" customHeight="1">
      <c r="B409" s="53" t="s">
        <v>868</v>
      </c>
      <c r="C409" s="303"/>
      <c r="D409" s="304"/>
      <c r="E409" s="305"/>
      <c r="F409" s="315">
        <f>F345</f>
        <v>541590.9705882353</v>
      </c>
      <c r="G409" s="315"/>
      <c r="H409" s="315">
        <f t="shared" ref="H409:J409" si="87">H345</f>
        <v>1276123</v>
      </c>
      <c r="I409" s="315"/>
      <c r="J409" s="315">
        <f t="shared" si="87"/>
        <v>1374712.6117647057</v>
      </c>
      <c r="K409" s="54"/>
      <c r="L409" s="54">
        <f t="shared" si="83"/>
        <v>443001.35882352944</v>
      </c>
      <c r="N409" s="317"/>
      <c r="O409" s="317"/>
    </row>
    <row r="410" spans="2:15" ht="15.75" customHeight="1">
      <c r="B410" s="53" t="s">
        <v>869</v>
      </c>
      <c r="C410" s="303"/>
      <c r="D410" s="304"/>
      <c r="E410" s="305"/>
      <c r="F410" s="315">
        <f>F369</f>
        <v>692297.63</v>
      </c>
      <c r="G410" s="315"/>
      <c r="H410" s="315">
        <f t="shared" ref="H410:J410" si="88">H369</f>
        <v>488120</v>
      </c>
      <c r="I410" s="315"/>
      <c r="J410" s="315">
        <f t="shared" si="88"/>
        <v>231056.94</v>
      </c>
      <c r="K410" s="54"/>
      <c r="L410" s="54">
        <f t="shared" si="83"/>
        <v>949360.69</v>
      </c>
      <c r="N410" s="317"/>
      <c r="O410" s="317"/>
    </row>
    <row r="411" spans="2:15" ht="15.75" customHeight="1">
      <c r="B411" s="53" t="s">
        <v>870</v>
      </c>
      <c r="C411" s="303"/>
      <c r="D411" s="304"/>
      <c r="E411" s="305"/>
      <c r="F411" s="315">
        <f>F390</f>
        <v>1137000</v>
      </c>
      <c r="G411" s="315"/>
      <c r="H411" s="315">
        <f t="shared" ref="H411:J411" si="89">H390</f>
        <v>5941000</v>
      </c>
      <c r="I411" s="315"/>
      <c r="J411" s="315">
        <f t="shared" si="89"/>
        <v>5482000</v>
      </c>
      <c r="K411" s="54"/>
      <c r="L411" s="54">
        <f t="shared" si="83"/>
        <v>1596000</v>
      </c>
      <c r="N411" s="317"/>
      <c r="O411" s="317"/>
    </row>
    <row r="412" spans="2:15" ht="15.75" customHeight="1">
      <c r="B412" s="53" t="s">
        <v>871</v>
      </c>
      <c r="C412" s="303"/>
      <c r="D412" s="304"/>
      <c r="E412" s="305"/>
      <c r="F412" s="315">
        <f>F399</f>
        <v>1405200</v>
      </c>
      <c r="G412" s="315"/>
      <c r="H412" s="315">
        <f t="shared" ref="H412:J412" si="90">H399</f>
        <v>6150350</v>
      </c>
      <c r="I412" s="315"/>
      <c r="J412" s="315">
        <f t="shared" si="90"/>
        <v>4757350</v>
      </c>
      <c r="K412" s="54"/>
      <c r="L412" s="54">
        <f t="shared" si="83"/>
        <v>2798200</v>
      </c>
      <c r="N412" s="317"/>
      <c r="O412" s="317"/>
    </row>
    <row r="413" spans="2:15" ht="15.75" customHeight="1">
      <c r="B413" s="306" t="s">
        <v>605</v>
      </c>
      <c r="C413" s="303"/>
      <c r="D413" s="304"/>
      <c r="E413" s="305"/>
      <c r="F413" s="314">
        <f>SUM(F403:F412)</f>
        <v>48981094.937989973</v>
      </c>
      <c r="G413" s="316"/>
      <c r="H413" s="314">
        <f>SUM(H403:H412)</f>
        <v>144808918.5</v>
      </c>
      <c r="I413" s="307"/>
      <c r="J413" s="314">
        <f>SUM(J403:J412)</f>
        <v>112707998.50976871</v>
      </c>
      <c r="K413" s="314"/>
      <c r="L413" s="314">
        <f t="shared" si="83"/>
        <v>81082014.92822127</v>
      </c>
      <c r="N413" s="318"/>
      <c r="O413" s="317"/>
    </row>
    <row r="415" spans="2:15" ht="15.75" customHeight="1">
      <c r="H415" s="36">
        <f>BKE!I434-'nguyen vat lieu kho'!H413</f>
        <v>0</v>
      </c>
    </row>
  </sheetData>
  <autoFilter ref="H1:H400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1435" priority="570" stopIfTrue="1">
      <formula>AND(COUNTIF(#REF!, B15)&gt;1,NOT(ISBLANK(B15)))</formula>
    </cfRule>
  </conditionalFormatting>
  <conditionalFormatting sqref="B190 B28 B44:B46 B202:B203">
    <cfRule type="expression" dxfId="1434" priority="1536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:B201 B208:B211 B43 B29:B33 B16:B22 B38:B40 B24:B25 B177:B183">
    <cfRule type="expression" dxfId="1433" priority="1540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2 B44">
    <cfRule type="expression" dxfId="1432" priority="1546" stopIfTrue="1">
      <formula>AND(COUNTIF(#REF!, B44)&gt;1,NOT(ISBLANK(B44)))</formula>
    </cfRule>
  </conditionalFormatting>
  <conditionalFormatting sqref="B202 B196 B190 B44 B42 B28">
    <cfRule type="expression" dxfId="1431" priority="1547" stopIfTrue="1">
      <formula>AND(COUNTIF($B$55:$B$55, B28)+COUNTIF($B$40:$B$40, B28)+COUNTIF($B$53:$B$53, B28)+COUNTIF(#REF!, B28)+COUNTIF(#REF!, B28)&gt;1,NOT(ISBLANK(B28)))</formula>
    </cfRule>
  </conditionalFormatting>
  <conditionalFormatting sqref="B202 B44 B28">
    <cfRule type="expression" dxfId="1430" priority="1551" stopIfTrue="1">
      <formula>AND(COUNTIF(#REF!, B28)+COUNTIF(#REF!, B28)&gt;1,NOT(ISBLANK(B28)))</formula>
    </cfRule>
  </conditionalFormatting>
  <conditionalFormatting sqref="B176 B192 B34:B37 B27 B184:B189">
    <cfRule type="expression" dxfId="1429" priority="1553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1428" priority="1556" stopIfTrue="1">
      <formula>AND(COUNTIF($B$53:$B$53, B42)&gt;1,NOT(ISBLANK(B42)))</formula>
    </cfRule>
  </conditionalFormatting>
  <conditionalFormatting sqref="B170:B171 B23">
    <cfRule type="expression" dxfId="1427" priority="1609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6 B48 B45:B46 B203:B204">
    <cfRule type="expression" dxfId="1426" priority="1654" stopIfTrue="1">
      <formula>AND(COUNTIF(#REF!, B45)+COUNTIF($B$55:$B$56, B45)+COUNTIF($B$40:$B$40, B45)+COUNTIF($B$62:$B$62, B45)+COUNTIF($B$64:$B$64, B45)&gt;1,NOT(ISBLANK(B45)))</formula>
    </cfRule>
  </conditionalFormatting>
  <conditionalFormatting sqref="B205 B47">
    <cfRule type="expression" dxfId="1425" priority="1656" stopIfTrue="1">
      <formula>AND(COUNTIF($B$63:$B$63, B47)&gt;1,NOT(ISBLANK(B47)))</formula>
    </cfRule>
  </conditionalFormatting>
  <conditionalFormatting sqref="B212 B51">
    <cfRule type="expression" dxfId="1424" priority="1682" stopIfTrue="1">
      <formula>AND(COUNTIF($B$68:$B$68, B51)&gt;1,NOT(ISBLANK(B51)))</formula>
    </cfRule>
  </conditionalFormatting>
  <conditionalFormatting sqref="B212 B176 B192 B51 B27 B34:B37 B184:B189">
    <cfRule type="expression" dxfId="1423" priority="1745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1422" priority="1749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19:B220 B213:B216 B204 B52:B53 B48:B49 B206:B211">
    <cfRule type="expression" dxfId="1421" priority="1835" stopIfTrue="1">
      <formula>AND(COUNTIF(#REF!, B48)+COUNTIF($B$62:$B$62, B48)+COUNTIF($B$69:$B$71, B48)+COUNTIF($B$64:$B$67, B48)&gt;1,NOT(ISBLANK(B48)))</formula>
    </cfRule>
  </conditionalFormatting>
  <conditionalFormatting sqref="B219:B220 B213:B216 B195 B52:B53 B49:B50 B41 B207:B211">
    <cfRule type="expression" dxfId="1420" priority="1839" stopIfTrue="1">
      <formula>AND(COUNTIF(#REF!, B41)+COUNTIF($B$51:$B$51, B41)+COUNTIF($B$61:$B$61, B41)+COUNTIF($B$65:$B$67, B41)+COUNTIF($B$69:$B$71, B41)&gt;1,NOT(ISBLANK(B41)))</formula>
    </cfRule>
  </conditionalFormatting>
  <conditionalFormatting sqref="B221:B224 B55:B59 B296">
    <cfRule type="expression" dxfId="1419" priority="1843" stopIfTrue="1">
      <formula>AND(COUNTIF($B$72:$B$74, B55)&gt;1,NOT(ISBLANK(B55)))</formula>
    </cfRule>
  </conditionalFormatting>
  <conditionalFormatting sqref="B245 B197:B201 B208:B211 B263:B264 B213:B243">
    <cfRule type="expression" dxfId="1418" priority="99" stopIfTrue="1">
      <formula>AND(COUNTIF($B$43:$B$43, B197)+COUNTIF(#REF!, B197)+COUNTIF(#REF!, B197)&gt;1,NOT(ISBLANK(B197)))</formula>
    </cfRule>
  </conditionalFormatting>
  <conditionalFormatting sqref="B154">
    <cfRule type="expression" dxfId="1417" priority="98" stopIfTrue="1">
      <formula>AND(COUNTIF(#REF!, B154)&gt;1,NOT(ISBLANK(B154)))</formula>
    </cfRule>
  </conditionalFormatting>
  <conditionalFormatting sqref="B153">
    <cfRule type="expression" dxfId="1416" priority="97" stopIfTrue="1">
      <formula>AND(COUNTIF(#REF!, B153)&gt;1,NOT(ISBLANK(B153)))</formula>
    </cfRule>
  </conditionalFormatting>
  <conditionalFormatting sqref="B138">
    <cfRule type="expression" dxfId="1415" priority="96" stopIfTrue="1">
      <formula>AND(COUNTIF(#REF!, B138)&gt;1,NOT(ISBLANK(B138)))</formula>
    </cfRule>
  </conditionalFormatting>
  <conditionalFormatting sqref="B171">
    <cfRule type="expression" dxfId="1414" priority="95" stopIfTrue="1">
      <formula>AND(COUNTIF(#REF!, B171)&gt;1,NOT(ISBLANK(B171)))</formula>
    </cfRule>
  </conditionalFormatting>
  <conditionalFormatting sqref="B137">
    <cfRule type="expression" dxfId="1413" priority="94" stopIfTrue="1">
      <formula>AND(COUNTIF($B$5:$B$6, B137)&gt;1,NOT(ISBLANK(B137)))</formula>
    </cfRule>
  </conditionalFormatting>
  <conditionalFormatting sqref="B173">
    <cfRule type="expression" dxfId="1412" priority="93" stopIfTrue="1">
      <formula>AND(COUNTIF(#REF!, B173)&gt;1,NOT(ISBLANK(B173)))</formula>
    </cfRule>
  </conditionalFormatting>
  <conditionalFormatting sqref="B176">
    <cfRule type="expression" dxfId="1411" priority="92" stopIfTrue="1">
      <formula>AND(COUNTIF($B$27:$B$28, B176)&gt;1,NOT(ISBLANK(B176)))</formula>
    </cfRule>
  </conditionalFormatting>
  <conditionalFormatting sqref="B172:B176 B149">
    <cfRule type="expression" dxfId="1410" priority="90" stopIfTrue="1">
      <formula>AND(COUNTIF($B$24:$B$29, B149)+COUNTIF(#REF!, B149)&gt;1,NOT(ISBLANK(B149)))</formula>
    </cfRule>
  </conditionalFormatting>
  <conditionalFormatting sqref="B172:B176">
    <cfRule type="expression" dxfId="1409" priority="89" stopIfTrue="1">
      <formula>AND(COUNTIF($B$24:$B$29, B172)&gt;1,NOT(ISBLANK(B172)))</formula>
    </cfRule>
  </conditionalFormatting>
  <conditionalFormatting sqref="B245 B197:B201 B208:B211 B263:B264 B213:B243">
    <cfRule type="expression" dxfId="1408" priority="88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1407" priority="87" stopIfTrue="1">
      <formula>AND(COUNTIF(#REF!, B179)+COUNTIF($B$30:$B$30, B179)+COUNTIF(#REF!, B179)&gt;1,NOT(ISBLANK(B179)))</formula>
    </cfRule>
  </conditionalFormatting>
  <conditionalFormatting sqref="B174:B191">
    <cfRule type="expression" dxfId="1406" priority="86" stopIfTrue="1">
      <formula>AND(COUNTIF(#REF!, B174)+COUNTIF($B$25:$B$33, B174)&gt;1,NOT(ISBLANK(B174)))</formula>
    </cfRule>
  </conditionalFormatting>
  <conditionalFormatting sqref="B183:B191">
    <cfRule type="expression" dxfId="1405" priority="85" stopIfTrue="1">
      <formula>AND(COUNTIF($B$33:$B$33, B183)+COUNTIF(#REF!, B183)&gt;1,NOT(ISBLANK(B183)))</formula>
    </cfRule>
  </conditionalFormatting>
  <conditionalFormatting sqref="B139:B152 B154:B161 B163:B170">
    <cfRule type="expression" dxfId="1404" priority="84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1403" priority="83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1402" priority="82" stopIfTrue="1">
      <formula>AND(COUNTIF(#REF!, B178)&gt;1,NOT(ISBLANK(B178)))</formula>
    </cfRule>
  </conditionalFormatting>
  <conditionalFormatting sqref="B172:B196">
    <cfRule type="expression" dxfId="1401" priority="81" stopIfTrue="1">
      <formula>AND(COUNTIF(#REF!, B172)+COUNTIF($B$24:$B$33, B172)&gt;1,NOT(ISBLANK(B172)))</formula>
    </cfRule>
  </conditionalFormatting>
  <conditionalFormatting sqref="B347 B367">
    <cfRule type="expression" dxfId="1400" priority="80" stopIfTrue="1">
      <formula>AND(COUNTIF($B$327:$B$327, B347)&gt;1,NOT(ISBLANK(B347)))</formula>
    </cfRule>
  </conditionalFormatting>
  <conditionalFormatting sqref="B338">
    <cfRule type="expression" dxfId="1399" priority="76" stopIfTrue="1">
      <formula>AND(COUNTIF($B$316:$B$316, B338)&gt;1,NOT(ISBLANK(B338)))</formula>
    </cfRule>
  </conditionalFormatting>
  <conditionalFormatting sqref="B356">
    <cfRule type="expression" dxfId="1398" priority="73" stopIfTrue="1">
      <formula>AND(COUNTIF($B$326:$B$326, B356)&gt;1,NOT(ISBLANK(B356)))</formula>
    </cfRule>
  </conditionalFormatting>
  <conditionalFormatting sqref="B350 B354 B347 B356 B365 B367">
    <cfRule type="expression" dxfId="1397" priority="71" stopIfTrue="1">
      <formula>AND(COUNTIF($B$323:$B$323, B347)&gt;1,NOT(ISBLANK(B347)))</formula>
    </cfRule>
  </conditionalFormatting>
  <conditionalFormatting sqref="B350 B354 B347 B356 B365 B367">
    <cfRule type="expression" dxfId="1396" priority="67" stopIfTrue="1">
      <formula>AND(COUNTIF($B$323:$B$326, B347)&gt;1,NOT(ISBLANK(B347)))</formula>
    </cfRule>
  </conditionalFormatting>
  <conditionalFormatting sqref="B317:B322">
    <cfRule type="expression" dxfId="1395" priority="64" stopIfTrue="1">
      <formula>AND(COUNTIF($B$240:$B$240, B317)&gt;1,NOT(ISBLANK(B317)))</formula>
    </cfRule>
  </conditionalFormatting>
  <conditionalFormatting sqref="B341">
    <cfRule type="expression" dxfId="1394" priority="60" stopIfTrue="1">
      <formula>AND(COUNTIF(#REF!, B341)&gt;1,NOT(ISBLANK(B341)))</formula>
    </cfRule>
  </conditionalFormatting>
  <conditionalFormatting sqref="B339:B340 B325:B337">
    <cfRule type="expression" dxfId="1393" priority="59" stopIfTrue="1">
      <formula>AND(COUNTIF($B$244:$B$259, B325)+COUNTIF($B$260:$B$315, B325)&gt;1,NOT(ISBLANK(B325)))</formula>
    </cfRule>
  </conditionalFormatting>
  <conditionalFormatting sqref="B325:B340">
    <cfRule type="expression" dxfId="1392" priority="57" stopIfTrue="1">
      <formula>AND(COUNTIF($B$244:$B$259, B325)+COUNTIF($B$260:$B$316, B325)&gt;1,NOT(ISBLANK(B325)))</formula>
    </cfRule>
  </conditionalFormatting>
  <conditionalFormatting sqref="B338">
    <cfRule type="expression" dxfId="1391" priority="55" stopIfTrue="1">
      <formula>AND(COUNTIF($B$315:$B$316, B338)&gt;1,NOT(ISBLANK(B338)))</formula>
    </cfRule>
  </conditionalFormatting>
  <conditionalFormatting sqref="B344">
    <cfRule type="expression" dxfId="1390" priority="54" stopIfTrue="1">
      <formula>AND(COUNTIF(#REF!, B344)&gt;1,NOT(ISBLANK(B344)))</formula>
    </cfRule>
  </conditionalFormatting>
  <conditionalFormatting sqref="B344 B337">
    <cfRule type="expression" dxfId="1389" priority="53" stopIfTrue="1">
      <formula>AND(COUNTIF($B$269:$B$315, B337)+COUNTIF(#REF!, B337)&gt;1,NOT(ISBLANK(B337)))</formula>
    </cfRule>
  </conditionalFormatting>
  <conditionalFormatting sqref="B342">
    <cfRule type="expression" dxfId="1388" priority="52" stopIfTrue="1">
      <formula>AND(COUNTIF(#REF!, B342)&gt;1,NOT(ISBLANK(B342)))</formula>
    </cfRule>
  </conditionalFormatting>
  <conditionalFormatting sqref="B322">
    <cfRule type="expression" dxfId="1387" priority="38" stopIfTrue="1">
      <formula>AND(COUNTIF($B$170:$B$170, B322)&gt;1,NOT(ISBLANK(B322)))</formula>
    </cfRule>
  </conditionalFormatting>
  <conditionalFormatting sqref="B318:B321">
    <cfRule type="expression" dxfId="1386" priority="37" stopIfTrue="1">
      <formula>AND(COUNTIF($B$154:$B$166, B318)+COUNTIF($B$136:$B$136, B318)+COUNTIF($B$168:$B$169, B318)&gt;1,NOT(ISBLANK(B318)))</formula>
    </cfRule>
  </conditionalFormatting>
  <conditionalFormatting sqref="B317">
    <cfRule type="expression" dxfId="1385" priority="36" stopIfTrue="1">
      <formula>AND(COUNTIF($B$154:$B$167, B317)+COUNTIF($B$136:$B$137, B317)&gt;1,NOT(ISBLANK(B317)))</formula>
    </cfRule>
  </conditionalFormatting>
  <conditionalFormatting sqref="B317">
    <cfRule type="expression" dxfId="1384" priority="34" stopIfTrue="1">
      <formula>AND(COUNTIF($B$167:$B$167, B317)&gt;1,NOT(ISBLANK(B317)))</formula>
    </cfRule>
  </conditionalFormatting>
  <conditionalFormatting sqref="B387:B389">
    <cfRule type="expression" dxfId="1383" priority="17" stopIfTrue="1">
      <formula>AND(COUNTIF($B$120:$B$120, B387)&gt;1,NOT(ISBLANK(B387)))</formula>
    </cfRule>
  </conditionalFormatting>
  <conditionalFormatting sqref="B386">
    <cfRule type="expression" dxfId="1382" priority="16" stopIfTrue="1">
      <formula>AND(COUNTIF(#REF!, B386)&gt;1,NOT(ISBLANK(B386)))</formula>
    </cfRule>
  </conditionalFormatting>
  <conditionalFormatting sqref="B371:B376 B392:B398">
    <cfRule type="expression" dxfId="1381" priority="15" stopIfTrue="1">
      <formula>AND(COUNTIF($B$108:$B$112, B371)+COUNTIF($B$95:$B$97, B371)&gt;1,NOT(ISBLANK(B371)))</formula>
    </cfRule>
  </conditionalFormatting>
  <conditionalFormatting sqref="B370">
    <cfRule type="expression" dxfId="1380" priority="14" stopIfTrue="1">
      <formula>AND(COUNTIF($B$106:$B$107, B370)&gt;1,NOT(ISBLANK(B370)))</formula>
    </cfRule>
  </conditionalFormatting>
  <conditionalFormatting sqref="B371:B376">
    <cfRule type="expression" dxfId="1379" priority="13" stopIfTrue="1">
      <formula>AND(COUNTIF($B$108:$B$112, B371)&gt;1,NOT(ISBLANK(B371)))</formula>
    </cfRule>
  </conditionalFormatting>
  <conditionalFormatting sqref="B387:B389">
    <cfRule type="expression" dxfId="1378" priority="12" stopIfTrue="1">
      <formula>AND(COUNTIF($B$120:$B$121, B387)&gt;1,NOT(ISBLANK(B387)))</formula>
    </cfRule>
  </conditionalFormatting>
  <conditionalFormatting sqref="B365">
    <cfRule type="expression" dxfId="1377" priority="6449" stopIfTrue="1">
      <formula>AND(COUNTIF($B$328:$B$328, B365)&gt;1,NOT(ISBLANK(B365)))</formula>
    </cfRule>
  </conditionalFormatting>
  <conditionalFormatting sqref="B347 B367 B350 B365">
    <cfRule type="expression" dxfId="1376" priority="6455" stopIfTrue="1">
      <formula>AND(COUNTIF($B$327:$B$329, B347)&gt;1,NOT(ISBLANK(B347)))</formula>
    </cfRule>
  </conditionalFormatting>
  <conditionalFormatting sqref="B350 B354 B347 B356 B365 B367">
    <cfRule type="expression" dxfId="1375" priority="6467" stopIfTrue="1">
      <formula>AND(COUNTIF($B$323:$B$329, B347)&gt;1,NOT(ISBLANK(B347)))</formula>
    </cfRule>
  </conditionalFormatting>
  <conditionalFormatting sqref="B347:B368">
    <cfRule type="expression" dxfId="1374" priority="6480" stopIfTrue="1">
      <formula>AND(COUNTIF($B$244:$B$329, B347)&gt;1,NOT(ISBLANK(B347)))</formula>
    </cfRule>
  </conditionalFormatting>
  <conditionalFormatting sqref="B350">
    <cfRule type="expression" dxfId="1373" priority="6499" stopIfTrue="1">
      <formula>AND(COUNTIF($B$330:$B$330, B350)+COUNTIF($B$329:$B$329, B350)&gt;1,NOT(ISBLANK(B350)))</formula>
    </cfRule>
  </conditionalFormatting>
  <conditionalFormatting sqref="B347 B367">
    <cfRule type="expression" dxfId="1372" priority="6543" stopIfTrue="1">
      <formula>AND(COUNTIF($B$327:$B$336, B347)&gt;1,NOT(ISBLANK(B347)))</formula>
    </cfRule>
  </conditionalFormatting>
  <conditionalFormatting sqref="B367 B347 B356">
    <cfRule type="expression" dxfId="1371" priority="6546" stopIfTrue="1">
      <formula>AND(COUNTIF($B$326:$B$336, B347)&gt;1,NOT(ISBLANK(B347)))</formula>
    </cfRule>
  </conditionalFormatting>
  <conditionalFormatting sqref="B350 B354 B347 B356 B365 B367">
    <cfRule type="expression" dxfId="1370" priority="6549" stopIfTrue="1">
      <formula>AND(COUNTIF($B$323:$B$336, B347)&gt;1,NOT(ISBLANK(B347)))</formula>
    </cfRule>
  </conditionalFormatting>
  <conditionalFormatting sqref="B347:B368">
    <cfRule type="expression" dxfId="1369" priority="6557" stopIfTrue="1">
      <formula>AND(COUNTIF($B$244:$B$336, B347)&gt;1,NOT(ISBLANK(B347)))</formula>
    </cfRule>
  </conditionalFormatting>
  <conditionalFormatting sqref="B391">
    <cfRule type="expression" dxfId="1368" priority="4" stopIfTrue="1">
      <formula>AND(COUNTIF($B$106:$B$107, B391)&gt;1,NOT(ISBLANK(B391)))</formula>
    </cfRule>
  </conditionalFormatting>
  <conditionalFormatting sqref="B392:B398">
    <cfRule type="expression" dxfId="1367" priority="3" stopIfTrue="1">
      <formula>AND(COUNTIF($B$108:$B$112, B392)&gt;1,NOT(ISBLANK(B392)))</formula>
    </cfRule>
  </conditionalFormatting>
  <conditionalFormatting sqref="B297:B313">
    <cfRule type="expression" dxfId="1366" priority="13853" stopIfTrue="1">
      <formula>AND(COUNTIF($B$150:$B$150, B297)+COUNTIF($B$5:$B$12, B297)+COUNTIF($B$14:$B$14, B297)&gt;1,NOT(ISBLANK(B297)))</formula>
    </cfRule>
  </conditionalFormatting>
  <conditionalFormatting sqref="B297:B313">
    <cfRule type="expression" dxfId="1365" priority="14674" stopIfTrue="1">
      <formula>AND(COUNTIF($B$245:$B$245, B297)+COUNTIF($B$150:$B$150, B297)+COUNTIF($B$25:$B$25, B297)+COUNTIF($B$14:$B$14, B297)+COUNTIF($B$5:$B$12, B297)+COUNTIF($B$27:$B$32, B297)+COUNTIF($B$34:$B$35, B297)+COUNTIF(#REF!, B297)&gt;1,NOT(ISBLANK(B297)))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16" activePane="bottomRight" state="frozen"/>
      <selection pane="topRight" activeCell="F1" sqref="F1"/>
      <selection pane="bottomLeft" activeCell="A5" sqref="A5"/>
      <selection pane="bottomRight" activeCell="K15" sqref="K15:K33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604</v>
      </c>
    </row>
    <row r="2" spans="1:43" s="17" customFormat="1" ht="12.75" customHeight="1">
      <c r="A2" s="410" t="s">
        <v>30</v>
      </c>
      <c r="B2" s="410" t="s">
        <v>0</v>
      </c>
      <c r="C2" s="430" t="s">
        <v>1</v>
      </c>
      <c r="D2" s="431" t="s">
        <v>484</v>
      </c>
      <c r="E2" s="413" t="s">
        <v>395</v>
      </c>
      <c r="F2" s="413"/>
      <c r="G2" s="408" t="s">
        <v>396</v>
      </c>
      <c r="H2" s="409"/>
      <c r="I2" s="405" t="s">
        <v>487</v>
      </c>
      <c r="J2" s="406"/>
      <c r="K2" s="407" t="s">
        <v>488</v>
      </c>
      <c r="L2" s="407"/>
    </row>
    <row r="3" spans="1:43" ht="12.75" customHeight="1">
      <c r="A3" s="410"/>
      <c r="B3" s="410"/>
      <c r="C3" s="430"/>
      <c r="D3" s="432"/>
      <c r="E3" s="426" t="s">
        <v>485</v>
      </c>
      <c r="F3" s="428" t="s">
        <v>486</v>
      </c>
      <c r="G3" s="422" t="s">
        <v>485</v>
      </c>
      <c r="H3" s="424" t="s">
        <v>602</v>
      </c>
      <c r="I3" s="416" t="s">
        <v>485</v>
      </c>
      <c r="J3" s="418" t="s">
        <v>603</v>
      </c>
      <c r="K3" s="420" t="s">
        <v>485</v>
      </c>
      <c r="L3" s="418" t="s">
        <v>486</v>
      </c>
    </row>
    <row r="4" spans="1:43" ht="12.75">
      <c r="A4" s="410"/>
      <c r="B4" s="410"/>
      <c r="C4" s="430"/>
      <c r="D4" s="433"/>
      <c r="E4" s="427"/>
      <c r="F4" s="429"/>
      <c r="G4" s="423"/>
      <c r="H4" s="425"/>
      <c r="I4" s="417"/>
      <c r="J4" s="419"/>
      <c r="K4" s="421"/>
      <c r="L4" s="419"/>
      <c r="M4" s="148">
        <v>42552</v>
      </c>
      <c r="N4" s="148">
        <f>M4+1</f>
        <v>42553</v>
      </c>
      <c r="O4" s="148">
        <f t="shared" ref="O4:AQ4" si="0">N4+1</f>
        <v>42554</v>
      </c>
      <c r="P4" s="148">
        <f t="shared" si="0"/>
        <v>42555</v>
      </c>
      <c r="Q4" s="148">
        <f t="shared" si="0"/>
        <v>42556</v>
      </c>
      <c r="R4" s="148">
        <f t="shared" si="0"/>
        <v>42557</v>
      </c>
      <c r="S4" s="148">
        <f t="shared" si="0"/>
        <v>42558</v>
      </c>
      <c r="T4" s="148">
        <f t="shared" si="0"/>
        <v>42559</v>
      </c>
      <c r="U4" s="148">
        <f t="shared" si="0"/>
        <v>42560</v>
      </c>
      <c r="V4" s="148">
        <f t="shared" si="0"/>
        <v>42561</v>
      </c>
      <c r="W4" s="148">
        <f t="shared" si="0"/>
        <v>42562</v>
      </c>
      <c r="X4" s="148">
        <f t="shared" si="0"/>
        <v>42563</v>
      </c>
      <c r="Y4" s="148">
        <f t="shared" si="0"/>
        <v>42564</v>
      </c>
      <c r="Z4" s="148">
        <f t="shared" si="0"/>
        <v>42565</v>
      </c>
      <c r="AA4" s="148">
        <f t="shared" si="0"/>
        <v>42566</v>
      </c>
      <c r="AB4" s="148">
        <f t="shared" si="0"/>
        <v>42567</v>
      </c>
      <c r="AC4" s="148">
        <f t="shared" si="0"/>
        <v>42568</v>
      </c>
      <c r="AD4" s="148">
        <f t="shared" si="0"/>
        <v>42569</v>
      </c>
      <c r="AE4" s="148">
        <f t="shared" si="0"/>
        <v>42570</v>
      </c>
      <c r="AF4" s="148">
        <f t="shared" si="0"/>
        <v>42571</v>
      </c>
      <c r="AG4" s="148">
        <f t="shared" si="0"/>
        <v>42572</v>
      </c>
      <c r="AH4" s="148">
        <f t="shared" si="0"/>
        <v>42573</v>
      </c>
      <c r="AI4" s="148">
        <f t="shared" si="0"/>
        <v>42574</v>
      </c>
      <c r="AJ4" s="148">
        <f t="shared" si="0"/>
        <v>42575</v>
      </c>
      <c r="AK4" s="148">
        <f t="shared" si="0"/>
        <v>42576</v>
      </c>
      <c r="AL4" s="148">
        <f t="shared" si="0"/>
        <v>42577</v>
      </c>
      <c r="AM4" s="148">
        <f t="shared" si="0"/>
        <v>42578</v>
      </c>
      <c r="AN4" s="148">
        <f t="shared" si="0"/>
        <v>42579</v>
      </c>
      <c r="AO4" s="148">
        <f t="shared" si="0"/>
        <v>42580</v>
      </c>
      <c r="AP4" s="148">
        <f t="shared" si="0"/>
        <v>42581</v>
      </c>
      <c r="AQ4" s="148">
        <f t="shared" si="0"/>
        <v>42582</v>
      </c>
    </row>
    <row r="5" spans="1:43" s="4" customFormat="1" ht="25.5">
      <c r="A5" s="225" t="s">
        <v>2</v>
      </c>
      <c r="B5" s="40" t="s">
        <v>537</v>
      </c>
      <c r="C5" s="42"/>
      <c r="D5" s="226"/>
      <c r="E5" s="227">
        <v>17.5</v>
      </c>
      <c r="F5" s="227">
        <v>2029695</v>
      </c>
      <c r="G5" s="227">
        <f t="shared" ref="G5:L5" si="1">SUM(G6:G9)</f>
        <v>56</v>
      </c>
      <c r="H5" s="228">
        <f t="shared" si="1"/>
        <v>6174120</v>
      </c>
      <c r="I5" s="227">
        <f t="shared" si="1"/>
        <v>46</v>
      </c>
      <c r="J5" s="228">
        <f t="shared" si="1"/>
        <v>5061150</v>
      </c>
      <c r="K5" s="227">
        <f t="shared" si="1"/>
        <v>19</v>
      </c>
      <c r="L5" s="228">
        <f t="shared" si="1"/>
        <v>2148040</v>
      </c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</row>
    <row r="6" spans="1:43" ht="12.75">
      <c r="A6" s="23" t="s">
        <v>538</v>
      </c>
      <c r="B6" s="25" t="s">
        <v>539</v>
      </c>
      <c r="C6" s="24" t="s">
        <v>4</v>
      </c>
      <c r="D6" s="221">
        <v>125000</v>
      </c>
      <c r="E6" s="15">
        <v>2</v>
      </c>
      <c r="F6" s="233">
        <v>937500</v>
      </c>
      <c r="G6" s="37">
        <f>SUM(M6:AQ6)</f>
        <v>6</v>
      </c>
      <c r="H6" s="38">
        <f>G6*D6</f>
        <v>750000</v>
      </c>
      <c r="I6" s="14">
        <f>E6+G6-K6</f>
        <v>4.5</v>
      </c>
      <c r="J6" s="224">
        <f>I6*D6</f>
        <v>562500</v>
      </c>
      <c r="K6" s="15">
        <v>3.5</v>
      </c>
      <c r="L6" s="224">
        <f>K6*D6</f>
        <v>437500</v>
      </c>
      <c r="M6" s="186">
        <f>SUMIFS(BKE!$Q:$Q,BKE!$N:$N,'nhap hang tuoi song'!$A:$A,BKE!$M:$M,'nhap hang tuoi song'!M$4)</f>
        <v>1</v>
      </c>
      <c r="N6" s="186">
        <f>SUMIFS(BKE!$Q:$Q,BKE!$N:$N,'nhap hang tuoi song'!$A:$A,BKE!$M:$M,'nhap hang tuoi song'!N$4)</f>
        <v>0</v>
      </c>
      <c r="O6" s="186">
        <f>SUMIFS(BKE!$Q:$Q,BKE!$N:$N,'nhap hang tuoi song'!$A:$A,BKE!$M:$M,'nhap hang tuoi song'!O$4)</f>
        <v>0</v>
      </c>
      <c r="P6" s="186">
        <f>SUMIFS(BKE!$Q:$Q,BKE!$N:$N,'nhap hang tuoi song'!$A:$A,BKE!$M:$M,'nhap hang tuoi song'!P$4)</f>
        <v>0</v>
      </c>
      <c r="Q6" s="186">
        <f>SUMIFS(BKE!$Q:$Q,BKE!$N:$N,'nhap hang tuoi song'!$A:$A,BKE!$M:$M,'nhap hang tuoi song'!Q$4)</f>
        <v>0</v>
      </c>
      <c r="R6" s="186">
        <f>SUMIFS(BKE!$Q:$Q,BKE!$N:$N,'nhap hang tuoi song'!$A:$A,BKE!$M:$M,'nhap hang tuoi song'!R$4)</f>
        <v>0</v>
      </c>
      <c r="S6" s="186">
        <f>SUMIFS(BKE!$Q:$Q,BKE!$N:$N,'nhap hang tuoi song'!$A:$A,BKE!$M:$M,'nhap hang tuoi song'!S$4)</f>
        <v>0</v>
      </c>
      <c r="T6" s="186">
        <f>SUMIFS(BKE!$Q:$Q,BKE!$N:$N,'nhap hang tuoi song'!$A:$A,BKE!$M:$M,'nhap hang tuoi song'!T$4)</f>
        <v>1</v>
      </c>
      <c r="U6" s="186">
        <f>SUMIFS(BKE!$Q:$Q,BKE!$N:$N,'nhap hang tuoi song'!$A:$A,BKE!$M:$M,'nhap hang tuoi song'!U$4)</f>
        <v>0</v>
      </c>
      <c r="V6" s="186">
        <f>SUMIFS(BKE!$Q:$Q,BKE!$N:$N,'nhap hang tuoi song'!$A:$A,BKE!$M:$M,'nhap hang tuoi song'!V$4)</f>
        <v>0</v>
      </c>
      <c r="W6" s="186">
        <f>SUMIFS(BKE!$Q:$Q,BKE!$N:$N,'nhap hang tuoi song'!$A:$A,BKE!$M:$M,'nhap hang tuoi song'!W$4)</f>
        <v>0</v>
      </c>
      <c r="X6" s="186">
        <f>SUMIFS(BKE!$Q:$Q,BKE!$N:$N,'nhap hang tuoi song'!$A:$A,BKE!$M:$M,'nhap hang tuoi song'!X$4)</f>
        <v>0</v>
      </c>
      <c r="Y6" s="186">
        <f>SUMIFS(BKE!$Q:$Q,BKE!$N:$N,'nhap hang tuoi song'!$A:$A,BKE!$M:$M,'nhap hang tuoi song'!Y$4)</f>
        <v>0</v>
      </c>
      <c r="Z6" s="186">
        <f>SUMIFS(BKE!$Q:$Q,BKE!$N:$N,'nhap hang tuoi song'!$A:$A,BKE!$M:$M,'nhap hang tuoi song'!Z$4)</f>
        <v>0</v>
      </c>
      <c r="AA6" s="186">
        <f>SUMIFS(BKE!$Q:$Q,BKE!$N:$N,'nhap hang tuoi song'!$A:$A,BKE!$M:$M,'nhap hang tuoi song'!AA$4)</f>
        <v>1</v>
      </c>
      <c r="AB6" s="186">
        <f>SUMIFS(BKE!$Q:$Q,BKE!$N:$N,'nhap hang tuoi song'!$A:$A,BKE!$M:$M,'nhap hang tuoi song'!AB$4)</f>
        <v>0</v>
      </c>
      <c r="AC6" s="186">
        <f>SUMIFS(BKE!$Q:$Q,BKE!$N:$N,'nhap hang tuoi song'!$A:$A,BKE!$M:$M,'nhap hang tuoi song'!AC$4)</f>
        <v>0</v>
      </c>
      <c r="AD6" s="186">
        <f>SUMIFS(BKE!$Q:$Q,BKE!$N:$N,'nhap hang tuoi song'!$A:$A,BKE!$M:$M,'nhap hang tuoi song'!AD$4)</f>
        <v>0</v>
      </c>
      <c r="AE6" s="186">
        <f>SUMIFS(BKE!$Q:$Q,BKE!$N:$N,'nhap hang tuoi song'!$A:$A,BKE!$M:$M,'nhap hang tuoi song'!AE$4)</f>
        <v>0</v>
      </c>
      <c r="AF6" s="186">
        <f>SUMIFS(BKE!$Q:$Q,BKE!$N:$N,'nhap hang tuoi song'!$A:$A,BKE!$M:$M,'nhap hang tuoi song'!AF$4)</f>
        <v>0</v>
      </c>
      <c r="AG6" s="186">
        <f>SUMIFS(BKE!$Q:$Q,BKE!$N:$N,'nhap hang tuoi song'!$A:$A,BKE!$M:$M,'nhap hang tuoi song'!AG$4)</f>
        <v>0</v>
      </c>
      <c r="AH6" s="186">
        <f>SUMIFS(BKE!$Q:$Q,BKE!$N:$N,'nhap hang tuoi song'!$A:$A,BKE!$M:$M,'nhap hang tuoi song'!AH$4)</f>
        <v>1</v>
      </c>
      <c r="AI6" s="186">
        <f>SUMIFS(BKE!$Q:$Q,BKE!$N:$N,'nhap hang tuoi song'!$A:$A,BKE!$M:$M,'nhap hang tuoi song'!AI$4)</f>
        <v>0</v>
      </c>
      <c r="AJ6" s="186">
        <f>SUMIFS(BKE!$Q:$Q,BKE!$N:$N,'nhap hang tuoi song'!$A:$A,BKE!$M:$M,'nhap hang tuoi song'!AJ$4)</f>
        <v>0</v>
      </c>
      <c r="AK6" s="186">
        <f>SUMIFS(BKE!$Q:$Q,BKE!$N:$N,'nhap hang tuoi song'!$A:$A,BKE!$M:$M,'nhap hang tuoi song'!AK$4)</f>
        <v>0</v>
      </c>
      <c r="AL6" s="186">
        <f>SUMIFS(BKE!$Q:$Q,BKE!$N:$N,'nhap hang tuoi song'!$A:$A,BKE!$M:$M,'nhap hang tuoi song'!AL$4)</f>
        <v>0</v>
      </c>
      <c r="AM6" s="186">
        <f>SUMIFS(BKE!$Q:$Q,BKE!$N:$N,'nhap hang tuoi song'!$A:$A,BKE!$M:$M,'nhap hang tuoi song'!AM$4)</f>
        <v>0</v>
      </c>
      <c r="AN6" s="186">
        <f>SUMIFS(BKE!$Q:$Q,BKE!$N:$N,'nhap hang tuoi song'!$A:$A,BKE!$M:$M,'nhap hang tuoi song'!AN$4)</f>
        <v>0</v>
      </c>
      <c r="AO6" s="186">
        <f>SUMIFS(BKE!$Q:$Q,BKE!$N:$N,'nhap hang tuoi song'!$A:$A,BKE!$M:$M,'nhap hang tuoi song'!AO$4)</f>
        <v>2</v>
      </c>
      <c r="AP6" s="186">
        <f>SUMIFS(BKE!$Q:$Q,BKE!$N:$N,'nhap hang tuoi song'!$A:$A,BKE!$M:$M,'nhap hang tuoi song'!AP$4)</f>
        <v>0</v>
      </c>
      <c r="AQ6" s="186">
        <f>SUMIFS(BKE!$Q:$Q,BKE!$N:$N,'nhap hang tuoi song'!$A:$A,BKE!$M:$M,'nhap hang tuoi song'!AQ$4)</f>
        <v>0</v>
      </c>
    </row>
    <row r="7" spans="1:43" ht="12.75">
      <c r="A7" s="23" t="s">
        <v>540</v>
      </c>
      <c r="B7" s="25" t="s">
        <v>541</v>
      </c>
      <c r="C7" s="24" t="s">
        <v>4</v>
      </c>
      <c r="D7" s="221">
        <v>118170</v>
      </c>
      <c r="E7" s="15">
        <v>2</v>
      </c>
      <c r="F7" s="233">
        <v>413595</v>
      </c>
      <c r="G7" s="37">
        <f>SUM(M7:AQ7)</f>
        <v>15</v>
      </c>
      <c r="H7" s="38">
        <f>G7*D7</f>
        <v>1772550</v>
      </c>
      <c r="I7" s="14">
        <f>E7+G7-K7</f>
        <v>14</v>
      </c>
      <c r="J7" s="224">
        <f>I7*D7</f>
        <v>1654380</v>
      </c>
      <c r="K7" s="15">
        <v>3</v>
      </c>
      <c r="L7" s="224">
        <f>K7*D7</f>
        <v>354510</v>
      </c>
      <c r="M7" s="186">
        <f>SUMIFS(BKE!$Q:$Q,BKE!$N:$N,'nhap hang tuoi song'!$A:$A,BKE!$M:$M,'nhap hang tuoi song'!M$4)</f>
        <v>3</v>
      </c>
      <c r="N7" s="186">
        <f>SUMIFS(BKE!$Q:$Q,BKE!$N:$N,'nhap hang tuoi song'!$A:$A,BKE!$M:$M,'nhap hang tuoi song'!N$4)</f>
        <v>0</v>
      </c>
      <c r="O7" s="186">
        <f>SUMIFS(BKE!$Q:$Q,BKE!$N:$N,'nhap hang tuoi song'!$A:$A,BKE!$M:$M,'nhap hang tuoi song'!O$4)</f>
        <v>0</v>
      </c>
      <c r="P7" s="186">
        <f>SUMIFS(BKE!$Q:$Q,BKE!$N:$N,'nhap hang tuoi song'!$A:$A,BKE!$M:$M,'nhap hang tuoi song'!P$4)</f>
        <v>0</v>
      </c>
      <c r="Q7" s="186">
        <f>SUMIFS(BKE!$Q:$Q,BKE!$N:$N,'nhap hang tuoi song'!$A:$A,BKE!$M:$M,'nhap hang tuoi song'!Q$4)</f>
        <v>0</v>
      </c>
      <c r="R7" s="186">
        <f>SUMIFS(BKE!$Q:$Q,BKE!$N:$N,'nhap hang tuoi song'!$A:$A,BKE!$M:$M,'nhap hang tuoi song'!R$4)</f>
        <v>0</v>
      </c>
      <c r="S7" s="186">
        <f>SUMIFS(BKE!$Q:$Q,BKE!$N:$N,'nhap hang tuoi song'!$A:$A,BKE!$M:$M,'nhap hang tuoi song'!S$4)</f>
        <v>0</v>
      </c>
      <c r="T7" s="186">
        <f>SUMIFS(BKE!$Q:$Q,BKE!$N:$N,'nhap hang tuoi song'!$A:$A,BKE!$M:$M,'nhap hang tuoi song'!T$4)</f>
        <v>4</v>
      </c>
      <c r="U7" s="186">
        <f>SUMIFS(BKE!$Q:$Q,BKE!$N:$N,'nhap hang tuoi song'!$A:$A,BKE!$M:$M,'nhap hang tuoi song'!U$4)</f>
        <v>0</v>
      </c>
      <c r="V7" s="186">
        <f>SUMIFS(BKE!$Q:$Q,BKE!$N:$N,'nhap hang tuoi song'!$A:$A,BKE!$M:$M,'nhap hang tuoi song'!V$4)</f>
        <v>0</v>
      </c>
      <c r="W7" s="186">
        <f>SUMIFS(BKE!$Q:$Q,BKE!$N:$N,'nhap hang tuoi song'!$A:$A,BKE!$M:$M,'nhap hang tuoi song'!W$4)</f>
        <v>0</v>
      </c>
      <c r="X7" s="186">
        <f>SUMIFS(BKE!$Q:$Q,BKE!$N:$N,'nhap hang tuoi song'!$A:$A,BKE!$M:$M,'nhap hang tuoi song'!X$4)</f>
        <v>0</v>
      </c>
      <c r="Y7" s="186">
        <f>SUMIFS(BKE!$Q:$Q,BKE!$N:$N,'nhap hang tuoi song'!$A:$A,BKE!$M:$M,'nhap hang tuoi song'!Y$4)</f>
        <v>0</v>
      </c>
      <c r="Z7" s="186">
        <f>SUMIFS(BKE!$Q:$Q,BKE!$N:$N,'nhap hang tuoi song'!$A:$A,BKE!$M:$M,'nhap hang tuoi song'!Z$4)</f>
        <v>0</v>
      </c>
      <c r="AA7" s="186">
        <f>SUMIFS(BKE!$Q:$Q,BKE!$N:$N,'nhap hang tuoi song'!$A:$A,BKE!$M:$M,'nhap hang tuoi song'!AA$4)</f>
        <v>4</v>
      </c>
      <c r="AB7" s="186">
        <f>SUMIFS(BKE!$Q:$Q,BKE!$N:$N,'nhap hang tuoi song'!$A:$A,BKE!$M:$M,'nhap hang tuoi song'!AB$4)</f>
        <v>0</v>
      </c>
      <c r="AC7" s="186">
        <f>SUMIFS(BKE!$Q:$Q,BKE!$N:$N,'nhap hang tuoi song'!$A:$A,BKE!$M:$M,'nhap hang tuoi song'!AC$4)</f>
        <v>0</v>
      </c>
      <c r="AD7" s="186">
        <f>SUMIFS(BKE!$Q:$Q,BKE!$N:$N,'nhap hang tuoi song'!$A:$A,BKE!$M:$M,'nhap hang tuoi song'!AD$4)</f>
        <v>0</v>
      </c>
      <c r="AE7" s="186">
        <f>SUMIFS(BKE!$Q:$Q,BKE!$N:$N,'nhap hang tuoi song'!$A:$A,BKE!$M:$M,'nhap hang tuoi song'!AE$4)</f>
        <v>0</v>
      </c>
      <c r="AF7" s="186">
        <f>SUMIFS(BKE!$Q:$Q,BKE!$N:$N,'nhap hang tuoi song'!$A:$A,BKE!$M:$M,'nhap hang tuoi song'!AF$4)</f>
        <v>0</v>
      </c>
      <c r="AG7" s="186">
        <f>SUMIFS(BKE!$Q:$Q,BKE!$N:$N,'nhap hang tuoi song'!$A:$A,BKE!$M:$M,'nhap hang tuoi song'!AG$4)</f>
        <v>0</v>
      </c>
      <c r="AH7" s="186">
        <f>SUMIFS(BKE!$Q:$Q,BKE!$N:$N,'nhap hang tuoi song'!$A:$A,BKE!$M:$M,'nhap hang tuoi song'!AH$4)</f>
        <v>2</v>
      </c>
      <c r="AI7" s="186">
        <f>SUMIFS(BKE!$Q:$Q,BKE!$N:$N,'nhap hang tuoi song'!$A:$A,BKE!$M:$M,'nhap hang tuoi song'!AI$4)</f>
        <v>0</v>
      </c>
      <c r="AJ7" s="186">
        <f>SUMIFS(BKE!$Q:$Q,BKE!$N:$N,'nhap hang tuoi song'!$A:$A,BKE!$M:$M,'nhap hang tuoi song'!AJ$4)</f>
        <v>0</v>
      </c>
      <c r="AK7" s="186">
        <f>SUMIFS(BKE!$Q:$Q,BKE!$N:$N,'nhap hang tuoi song'!$A:$A,BKE!$M:$M,'nhap hang tuoi song'!AK$4)</f>
        <v>0</v>
      </c>
      <c r="AL7" s="186">
        <f>SUMIFS(BKE!$Q:$Q,BKE!$N:$N,'nhap hang tuoi song'!$A:$A,BKE!$M:$M,'nhap hang tuoi song'!AL$4)</f>
        <v>0</v>
      </c>
      <c r="AM7" s="186">
        <f>SUMIFS(BKE!$Q:$Q,BKE!$N:$N,'nhap hang tuoi song'!$A:$A,BKE!$M:$M,'nhap hang tuoi song'!AM$4)</f>
        <v>0</v>
      </c>
      <c r="AN7" s="186">
        <f>SUMIFS(BKE!$Q:$Q,BKE!$N:$N,'nhap hang tuoi song'!$A:$A,BKE!$M:$M,'nhap hang tuoi song'!AN$4)</f>
        <v>0</v>
      </c>
      <c r="AO7" s="186">
        <f>SUMIFS(BKE!$Q:$Q,BKE!$N:$N,'nhap hang tuoi song'!$A:$A,BKE!$M:$M,'nhap hang tuoi song'!AO$4)</f>
        <v>2</v>
      </c>
      <c r="AP7" s="186">
        <f>SUMIFS(BKE!$Q:$Q,BKE!$N:$N,'nhap hang tuoi song'!$A:$A,BKE!$M:$M,'nhap hang tuoi song'!AP$4)</f>
        <v>0</v>
      </c>
      <c r="AQ7" s="186">
        <f>SUMIFS(BKE!$Q:$Q,BKE!$N:$N,'nhap hang tuoi song'!$A:$A,BKE!$M:$M,'nhap hang tuoi song'!AQ$4)</f>
        <v>0</v>
      </c>
    </row>
    <row r="8" spans="1:43" ht="12.75">
      <c r="A8" s="23" t="s">
        <v>542</v>
      </c>
      <c r="B8" s="25" t="s">
        <v>543</v>
      </c>
      <c r="C8" s="24" t="s">
        <v>4</v>
      </c>
      <c r="D8" s="221">
        <v>97110</v>
      </c>
      <c r="E8" s="15">
        <v>3</v>
      </c>
      <c r="F8" s="233">
        <v>485550</v>
      </c>
      <c r="G8" s="37">
        <f>SUM(M8:AQ8)</f>
        <v>27</v>
      </c>
      <c r="H8" s="38">
        <f>G8*D8</f>
        <v>2621970</v>
      </c>
      <c r="I8" s="14">
        <f>E8+G8-K8</f>
        <v>22</v>
      </c>
      <c r="J8" s="224">
        <f>I8*D8</f>
        <v>2136420</v>
      </c>
      <c r="K8" s="15">
        <v>8</v>
      </c>
      <c r="L8" s="224">
        <f>K8*D8</f>
        <v>776880</v>
      </c>
      <c r="M8" s="186">
        <f>SUMIFS(BKE!$Q:$Q,BKE!$N:$N,'nhap hang tuoi song'!$A:$A,BKE!$M:$M,'nhap hang tuoi song'!M$4)</f>
        <v>5</v>
      </c>
      <c r="N8" s="186">
        <f>SUMIFS(BKE!$Q:$Q,BKE!$N:$N,'nhap hang tuoi song'!$A:$A,BKE!$M:$M,'nhap hang tuoi song'!N$4)</f>
        <v>0</v>
      </c>
      <c r="O8" s="186">
        <f>SUMIFS(BKE!$Q:$Q,BKE!$N:$N,'nhap hang tuoi song'!$A:$A,BKE!$M:$M,'nhap hang tuoi song'!O$4)</f>
        <v>0</v>
      </c>
      <c r="P8" s="186">
        <f>SUMIFS(BKE!$Q:$Q,BKE!$N:$N,'nhap hang tuoi song'!$A:$A,BKE!$M:$M,'nhap hang tuoi song'!P$4)</f>
        <v>0</v>
      </c>
      <c r="Q8" s="186">
        <f>SUMIFS(BKE!$Q:$Q,BKE!$N:$N,'nhap hang tuoi song'!$A:$A,BKE!$M:$M,'nhap hang tuoi song'!Q$4)</f>
        <v>0</v>
      </c>
      <c r="R8" s="186">
        <f>SUMIFS(BKE!$Q:$Q,BKE!$N:$N,'nhap hang tuoi song'!$A:$A,BKE!$M:$M,'nhap hang tuoi song'!R$4)</f>
        <v>0</v>
      </c>
      <c r="S8" s="186">
        <f>SUMIFS(BKE!$Q:$Q,BKE!$N:$N,'nhap hang tuoi song'!$A:$A,BKE!$M:$M,'nhap hang tuoi song'!S$4)</f>
        <v>0</v>
      </c>
      <c r="T8" s="186">
        <f>SUMIFS(BKE!$Q:$Q,BKE!$N:$N,'nhap hang tuoi song'!$A:$A,BKE!$M:$M,'nhap hang tuoi song'!T$4)</f>
        <v>8</v>
      </c>
      <c r="U8" s="186">
        <f>SUMIFS(BKE!$Q:$Q,BKE!$N:$N,'nhap hang tuoi song'!$A:$A,BKE!$M:$M,'nhap hang tuoi song'!U$4)</f>
        <v>0</v>
      </c>
      <c r="V8" s="186">
        <f>SUMIFS(BKE!$Q:$Q,BKE!$N:$N,'nhap hang tuoi song'!$A:$A,BKE!$M:$M,'nhap hang tuoi song'!V$4)</f>
        <v>0</v>
      </c>
      <c r="W8" s="186">
        <f>SUMIFS(BKE!$Q:$Q,BKE!$N:$N,'nhap hang tuoi song'!$A:$A,BKE!$M:$M,'nhap hang tuoi song'!W$4)</f>
        <v>0</v>
      </c>
      <c r="X8" s="186">
        <f>SUMIFS(BKE!$Q:$Q,BKE!$N:$N,'nhap hang tuoi song'!$A:$A,BKE!$M:$M,'nhap hang tuoi song'!X$4)</f>
        <v>0</v>
      </c>
      <c r="Y8" s="186">
        <f>SUMIFS(BKE!$Q:$Q,BKE!$N:$N,'nhap hang tuoi song'!$A:$A,BKE!$M:$M,'nhap hang tuoi song'!Y$4)</f>
        <v>0</v>
      </c>
      <c r="Z8" s="186">
        <f>SUMIFS(BKE!$Q:$Q,BKE!$N:$N,'nhap hang tuoi song'!$A:$A,BKE!$M:$M,'nhap hang tuoi song'!Z$4)</f>
        <v>0</v>
      </c>
      <c r="AA8" s="186">
        <f>SUMIFS(BKE!$Q:$Q,BKE!$N:$N,'nhap hang tuoi song'!$A:$A,BKE!$M:$M,'nhap hang tuoi song'!AA$4)</f>
        <v>8</v>
      </c>
      <c r="AB8" s="186">
        <f>SUMIFS(BKE!$Q:$Q,BKE!$N:$N,'nhap hang tuoi song'!$A:$A,BKE!$M:$M,'nhap hang tuoi song'!AB$4)</f>
        <v>0</v>
      </c>
      <c r="AC8" s="186">
        <f>SUMIFS(BKE!$Q:$Q,BKE!$N:$N,'nhap hang tuoi song'!$A:$A,BKE!$M:$M,'nhap hang tuoi song'!AC$4)</f>
        <v>0</v>
      </c>
      <c r="AD8" s="186">
        <f>SUMIFS(BKE!$Q:$Q,BKE!$N:$N,'nhap hang tuoi song'!$A:$A,BKE!$M:$M,'nhap hang tuoi song'!AD$4)</f>
        <v>0</v>
      </c>
      <c r="AE8" s="186">
        <f>SUMIFS(BKE!$Q:$Q,BKE!$N:$N,'nhap hang tuoi song'!$A:$A,BKE!$M:$M,'nhap hang tuoi song'!AE$4)</f>
        <v>0</v>
      </c>
      <c r="AF8" s="186">
        <f>SUMIFS(BKE!$Q:$Q,BKE!$N:$N,'nhap hang tuoi song'!$A:$A,BKE!$M:$M,'nhap hang tuoi song'!AF$4)</f>
        <v>0</v>
      </c>
      <c r="AG8" s="186">
        <f>SUMIFS(BKE!$Q:$Q,BKE!$N:$N,'nhap hang tuoi song'!$A:$A,BKE!$M:$M,'nhap hang tuoi song'!AG$4)</f>
        <v>0</v>
      </c>
      <c r="AH8" s="186">
        <f>SUMIFS(BKE!$Q:$Q,BKE!$N:$N,'nhap hang tuoi song'!$A:$A,BKE!$M:$M,'nhap hang tuoi song'!AH$4)</f>
        <v>2</v>
      </c>
      <c r="AI8" s="186">
        <f>SUMIFS(BKE!$Q:$Q,BKE!$N:$N,'nhap hang tuoi song'!$A:$A,BKE!$M:$M,'nhap hang tuoi song'!AI$4)</f>
        <v>0</v>
      </c>
      <c r="AJ8" s="186">
        <f>SUMIFS(BKE!$Q:$Q,BKE!$N:$N,'nhap hang tuoi song'!$A:$A,BKE!$M:$M,'nhap hang tuoi song'!AJ$4)</f>
        <v>0</v>
      </c>
      <c r="AK8" s="186">
        <f>SUMIFS(BKE!$Q:$Q,BKE!$N:$N,'nhap hang tuoi song'!$A:$A,BKE!$M:$M,'nhap hang tuoi song'!AK$4)</f>
        <v>0</v>
      </c>
      <c r="AL8" s="186">
        <f>SUMIFS(BKE!$Q:$Q,BKE!$N:$N,'nhap hang tuoi song'!$A:$A,BKE!$M:$M,'nhap hang tuoi song'!AL$4)</f>
        <v>0</v>
      </c>
      <c r="AM8" s="186">
        <f>SUMIFS(BKE!$Q:$Q,BKE!$N:$N,'nhap hang tuoi song'!$A:$A,BKE!$M:$M,'nhap hang tuoi song'!AM$4)</f>
        <v>0</v>
      </c>
      <c r="AN8" s="186">
        <f>SUMIFS(BKE!$Q:$Q,BKE!$N:$N,'nhap hang tuoi song'!$A:$A,BKE!$M:$M,'nhap hang tuoi song'!AN$4)</f>
        <v>0</v>
      </c>
      <c r="AO8" s="186">
        <f>SUMIFS(BKE!$Q:$Q,BKE!$N:$N,'nhap hang tuoi song'!$A:$A,BKE!$M:$M,'nhap hang tuoi song'!AO$4)</f>
        <v>4</v>
      </c>
      <c r="AP8" s="186">
        <f>SUMIFS(BKE!$Q:$Q,BKE!$N:$N,'nhap hang tuoi song'!$A:$A,BKE!$M:$M,'nhap hang tuoi song'!AP$4)</f>
        <v>0</v>
      </c>
      <c r="AQ8" s="186">
        <f>SUMIFS(BKE!$Q:$Q,BKE!$N:$N,'nhap hang tuoi song'!$A:$A,BKE!$M:$M,'nhap hang tuoi song'!AQ$4)</f>
        <v>0</v>
      </c>
    </row>
    <row r="9" spans="1:43" ht="12.75">
      <c r="A9" s="23" t="s">
        <v>544</v>
      </c>
      <c r="B9" s="25" t="s">
        <v>545</v>
      </c>
      <c r="C9" s="24" t="s">
        <v>4</v>
      </c>
      <c r="D9" s="221">
        <v>128700</v>
      </c>
      <c r="E9" s="15">
        <v>2</v>
      </c>
      <c r="F9" s="233">
        <v>193050</v>
      </c>
      <c r="G9" s="37">
        <f>SUM(M9:AQ9)</f>
        <v>8</v>
      </c>
      <c r="H9" s="38">
        <f>G9*D9</f>
        <v>1029600</v>
      </c>
      <c r="I9" s="14">
        <f>E9+G9-K9</f>
        <v>5.5</v>
      </c>
      <c r="J9" s="224">
        <f>I9*D9</f>
        <v>707850</v>
      </c>
      <c r="K9" s="15">
        <v>4.5</v>
      </c>
      <c r="L9" s="224">
        <f>K9*D9</f>
        <v>579150</v>
      </c>
      <c r="M9" s="186">
        <f>SUMIFS(BKE!$Q:$Q,BKE!$N:$N,'nhap hang tuoi song'!$A:$A,BKE!$M:$M,'nhap hang tuoi song'!M$4)</f>
        <v>2</v>
      </c>
      <c r="N9" s="186">
        <f>SUMIFS(BKE!$Q:$Q,BKE!$N:$N,'nhap hang tuoi song'!$A:$A,BKE!$M:$M,'nhap hang tuoi song'!N$4)</f>
        <v>0</v>
      </c>
      <c r="O9" s="186">
        <f>SUMIFS(BKE!$Q:$Q,BKE!$N:$N,'nhap hang tuoi song'!$A:$A,BKE!$M:$M,'nhap hang tuoi song'!O$4)</f>
        <v>0</v>
      </c>
      <c r="P9" s="186">
        <f>SUMIFS(BKE!$Q:$Q,BKE!$N:$N,'nhap hang tuoi song'!$A:$A,BKE!$M:$M,'nhap hang tuoi song'!P$4)</f>
        <v>0</v>
      </c>
      <c r="Q9" s="186">
        <f>SUMIFS(BKE!$Q:$Q,BKE!$N:$N,'nhap hang tuoi song'!$A:$A,BKE!$M:$M,'nhap hang tuoi song'!Q$4)</f>
        <v>0</v>
      </c>
      <c r="R9" s="186">
        <f>SUMIFS(BKE!$Q:$Q,BKE!$N:$N,'nhap hang tuoi song'!$A:$A,BKE!$M:$M,'nhap hang tuoi song'!R$4)</f>
        <v>0</v>
      </c>
      <c r="S9" s="186">
        <f>SUMIFS(BKE!$Q:$Q,BKE!$N:$N,'nhap hang tuoi song'!$A:$A,BKE!$M:$M,'nhap hang tuoi song'!S$4)</f>
        <v>0</v>
      </c>
      <c r="T9" s="186">
        <f>SUMIFS(BKE!$Q:$Q,BKE!$N:$N,'nhap hang tuoi song'!$A:$A,BKE!$M:$M,'nhap hang tuoi song'!T$4)</f>
        <v>2</v>
      </c>
      <c r="U9" s="186">
        <f>SUMIFS(BKE!$Q:$Q,BKE!$N:$N,'nhap hang tuoi song'!$A:$A,BKE!$M:$M,'nhap hang tuoi song'!U$4)</f>
        <v>0</v>
      </c>
      <c r="V9" s="186">
        <f>SUMIFS(BKE!$Q:$Q,BKE!$N:$N,'nhap hang tuoi song'!$A:$A,BKE!$M:$M,'nhap hang tuoi song'!V$4)</f>
        <v>0</v>
      </c>
      <c r="W9" s="186">
        <f>SUMIFS(BKE!$Q:$Q,BKE!$N:$N,'nhap hang tuoi song'!$A:$A,BKE!$M:$M,'nhap hang tuoi song'!W$4)</f>
        <v>0</v>
      </c>
      <c r="X9" s="186">
        <f>SUMIFS(BKE!$Q:$Q,BKE!$N:$N,'nhap hang tuoi song'!$A:$A,BKE!$M:$M,'nhap hang tuoi song'!X$4)</f>
        <v>0</v>
      </c>
      <c r="Y9" s="186">
        <f>SUMIFS(BKE!$Q:$Q,BKE!$N:$N,'nhap hang tuoi song'!$A:$A,BKE!$M:$M,'nhap hang tuoi song'!Y$4)</f>
        <v>0</v>
      </c>
      <c r="Z9" s="186">
        <f>SUMIFS(BKE!$Q:$Q,BKE!$N:$N,'nhap hang tuoi song'!$A:$A,BKE!$M:$M,'nhap hang tuoi song'!Z$4)</f>
        <v>0</v>
      </c>
      <c r="AA9" s="186">
        <f>SUMIFS(BKE!$Q:$Q,BKE!$N:$N,'nhap hang tuoi song'!$A:$A,BKE!$M:$M,'nhap hang tuoi song'!AA$4)</f>
        <v>2</v>
      </c>
      <c r="AB9" s="186">
        <f>SUMIFS(BKE!$Q:$Q,BKE!$N:$N,'nhap hang tuoi song'!$A:$A,BKE!$M:$M,'nhap hang tuoi song'!AB$4)</f>
        <v>0</v>
      </c>
      <c r="AC9" s="186">
        <f>SUMIFS(BKE!$Q:$Q,BKE!$N:$N,'nhap hang tuoi song'!$A:$A,BKE!$M:$M,'nhap hang tuoi song'!AC$4)</f>
        <v>0</v>
      </c>
      <c r="AD9" s="186">
        <f>SUMIFS(BKE!$Q:$Q,BKE!$N:$N,'nhap hang tuoi song'!$A:$A,BKE!$M:$M,'nhap hang tuoi song'!AD$4)</f>
        <v>0</v>
      </c>
      <c r="AE9" s="186">
        <f>SUMIFS(BKE!$Q:$Q,BKE!$N:$N,'nhap hang tuoi song'!$A:$A,BKE!$M:$M,'nhap hang tuoi song'!AE$4)</f>
        <v>0</v>
      </c>
      <c r="AF9" s="186">
        <f>SUMIFS(BKE!$Q:$Q,BKE!$N:$N,'nhap hang tuoi song'!$A:$A,BKE!$M:$M,'nhap hang tuoi song'!AF$4)</f>
        <v>0</v>
      </c>
      <c r="AG9" s="186">
        <f>SUMIFS(BKE!$Q:$Q,BKE!$N:$N,'nhap hang tuoi song'!$A:$A,BKE!$M:$M,'nhap hang tuoi song'!AG$4)</f>
        <v>0</v>
      </c>
      <c r="AH9" s="186">
        <f>SUMIFS(BKE!$Q:$Q,BKE!$N:$N,'nhap hang tuoi song'!$A:$A,BKE!$M:$M,'nhap hang tuoi song'!AH$4)</f>
        <v>1</v>
      </c>
      <c r="AI9" s="186">
        <f>SUMIFS(BKE!$Q:$Q,BKE!$N:$N,'nhap hang tuoi song'!$A:$A,BKE!$M:$M,'nhap hang tuoi song'!AI$4)</f>
        <v>0</v>
      </c>
      <c r="AJ9" s="186">
        <f>SUMIFS(BKE!$Q:$Q,BKE!$N:$N,'nhap hang tuoi song'!$A:$A,BKE!$M:$M,'nhap hang tuoi song'!AJ$4)</f>
        <v>0</v>
      </c>
      <c r="AK9" s="186">
        <f>SUMIFS(BKE!$Q:$Q,BKE!$N:$N,'nhap hang tuoi song'!$A:$A,BKE!$M:$M,'nhap hang tuoi song'!AK$4)</f>
        <v>0</v>
      </c>
      <c r="AL9" s="186">
        <f>SUMIFS(BKE!$Q:$Q,BKE!$N:$N,'nhap hang tuoi song'!$A:$A,BKE!$M:$M,'nhap hang tuoi song'!AL$4)</f>
        <v>0</v>
      </c>
      <c r="AM9" s="186">
        <f>SUMIFS(BKE!$Q:$Q,BKE!$N:$N,'nhap hang tuoi song'!$A:$A,BKE!$M:$M,'nhap hang tuoi song'!AM$4)</f>
        <v>0</v>
      </c>
      <c r="AN9" s="186">
        <f>SUMIFS(BKE!$Q:$Q,BKE!$N:$N,'nhap hang tuoi song'!$A:$A,BKE!$M:$M,'nhap hang tuoi song'!AN$4)</f>
        <v>0</v>
      </c>
      <c r="AO9" s="186">
        <f>SUMIFS(BKE!$Q:$Q,BKE!$N:$N,'nhap hang tuoi song'!$A:$A,BKE!$M:$M,'nhap hang tuoi song'!AO$4)</f>
        <v>1</v>
      </c>
      <c r="AP9" s="186">
        <f>SUMIFS(BKE!$Q:$Q,BKE!$N:$N,'nhap hang tuoi song'!$A:$A,BKE!$M:$M,'nhap hang tuoi song'!AP$4)</f>
        <v>0</v>
      </c>
      <c r="AQ9" s="186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22"/>
      <c r="E10" s="33"/>
      <c r="F10" s="233">
        <v>0</v>
      </c>
      <c r="G10" s="37">
        <f>SUM(M10:AQ10)</f>
        <v>0</v>
      </c>
      <c r="H10" s="38">
        <f>G10*D10</f>
        <v>0</v>
      </c>
      <c r="I10" s="14"/>
      <c r="J10" s="224">
        <f>I10*D10</f>
        <v>0</v>
      </c>
      <c r="K10" s="15"/>
      <c r="L10" s="224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5" t="s">
        <v>2</v>
      </c>
      <c r="B11" s="40" t="s">
        <v>530</v>
      </c>
      <c r="C11" s="42"/>
      <c r="D11" s="226"/>
      <c r="E11" s="227">
        <v>1000</v>
      </c>
      <c r="F11" s="227">
        <v>1950000</v>
      </c>
      <c r="G11" s="227">
        <f t="shared" ref="G11:L11" si="2">SUM(G12:G12)</f>
        <v>7500</v>
      </c>
      <c r="H11" s="228">
        <f t="shared" si="2"/>
        <v>15675000</v>
      </c>
      <c r="I11" s="227">
        <f t="shared" si="2"/>
        <v>6660</v>
      </c>
      <c r="J11" s="228">
        <f t="shared" si="2"/>
        <v>13919400</v>
      </c>
      <c r="K11" s="227">
        <f t="shared" si="2"/>
        <v>2040</v>
      </c>
      <c r="L11" s="228">
        <f t="shared" si="2"/>
        <v>4263600</v>
      </c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</row>
    <row r="12" spans="1:43" ht="12.75">
      <c r="A12" s="23" t="s">
        <v>397</v>
      </c>
      <c r="B12" s="29" t="s">
        <v>398</v>
      </c>
      <c r="C12" s="24" t="s">
        <v>531</v>
      </c>
      <c r="D12" s="15">
        <v>2090</v>
      </c>
      <c r="E12" s="33">
        <v>1200</v>
      </c>
      <c r="F12" s="233">
        <v>1950000</v>
      </c>
      <c r="G12" s="37">
        <f>SUM(M12:AQ12)</f>
        <v>7500</v>
      </c>
      <c r="H12" s="38">
        <f>G12*D12</f>
        <v>15675000</v>
      </c>
      <c r="I12" s="14">
        <f>E12+G12-K12</f>
        <v>6660</v>
      </c>
      <c r="J12" s="224">
        <f>I12*D12</f>
        <v>13919400</v>
      </c>
      <c r="K12" s="15">
        <v>2040</v>
      </c>
      <c r="L12" s="224">
        <f>K12*D12</f>
        <v>4263600</v>
      </c>
      <c r="M12" s="186">
        <f>SUMIFS(BKE!$Q:$Q,BKE!$N:$N,'nhap hang tuoi song'!$A:$A,BKE!$M:$M,'nhap hang tuoi song'!M$4)</f>
        <v>0</v>
      </c>
      <c r="N12" s="186">
        <f>SUMIFS(BKE!$Q:$Q,BKE!$N:$N,'nhap hang tuoi song'!$A:$A,BKE!$M:$M,'nhap hang tuoi song'!N$4)</f>
        <v>1500</v>
      </c>
      <c r="O12" s="186">
        <f>SUMIFS(BKE!$Q:$Q,BKE!$N:$N,'nhap hang tuoi song'!$A:$A,BKE!$M:$M,'nhap hang tuoi song'!O$4)</f>
        <v>0</v>
      </c>
      <c r="P12" s="186">
        <f>SUMIFS(BKE!$Q:$Q,BKE!$N:$N,'nhap hang tuoi song'!$A:$A,BKE!$M:$M,'nhap hang tuoi song'!P$4)</f>
        <v>0</v>
      </c>
      <c r="Q12" s="186">
        <f>SUMIFS(BKE!$Q:$Q,BKE!$N:$N,'nhap hang tuoi song'!$A:$A,BKE!$M:$M,'nhap hang tuoi song'!Q$4)</f>
        <v>0</v>
      </c>
      <c r="R12" s="186">
        <f>SUMIFS(BKE!$Q:$Q,BKE!$N:$N,'nhap hang tuoi song'!$A:$A,BKE!$M:$M,'nhap hang tuoi song'!R$4)</f>
        <v>0</v>
      </c>
      <c r="S12" s="186">
        <f>SUMIFS(BKE!$Q:$Q,BKE!$N:$N,'nhap hang tuoi song'!$A:$A,BKE!$M:$M,'nhap hang tuoi song'!S$4)</f>
        <v>0</v>
      </c>
      <c r="T12" s="186">
        <f>SUMIFS(BKE!$Q:$Q,BKE!$N:$N,'nhap hang tuoi song'!$A:$A,BKE!$M:$M,'nhap hang tuoi song'!T$4)</f>
        <v>1500</v>
      </c>
      <c r="U12" s="186">
        <f>SUMIFS(BKE!$Q:$Q,BKE!$N:$N,'nhap hang tuoi song'!$A:$A,BKE!$M:$M,'nhap hang tuoi song'!U$4)</f>
        <v>0</v>
      </c>
      <c r="V12" s="186">
        <f>SUMIFS(BKE!$Q:$Q,BKE!$N:$N,'nhap hang tuoi song'!$A:$A,BKE!$M:$M,'nhap hang tuoi song'!V$4)</f>
        <v>0</v>
      </c>
      <c r="W12" s="186">
        <f>SUMIFS(BKE!$Q:$Q,BKE!$N:$N,'nhap hang tuoi song'!$A:$A,BKE!$M:$M,'nhap hang tuoi song'!W$4)</f>
        <v>0</v>
      </c>
      <c r="X12" s="186">
        <f>SUMIFS(BKE!$Q:$Q,BKE!$N:$N,'nhap hang tuoi song'!$A:$A,BKE!$M:$M,'nhap hang tuoi song'!X$4)</f>
        <v>0</v>
      </c>
      <c r="Y12" s="186">
        <f>SUMIFS(BKE!$Q:$Q,BKE!$N:$N,'nhap hang tuoi song'!$A:$A,BKE!$M:$M,'nhap hang tuoi song'!Y$4)</f>
        <v>0</v>
      </c>
      <c r="Z12" s="186">
        <f>SUMIFS(BKE!$Q:$Q,BKE!$N:$N,'nhap hang tuoi song'!$A:$A,BKE!$M:$M,'nhap hang tuoi song'!Z$4)</f>
        <v>0</v>
      </c>
      <c r="AA12" s="186">
        <f>SUMIFS(BKE!$Q:$Q,BKE!$N:$N,'nhap hang tuoi song'!$A:$A,BKE!$M:$M,'nhap hang tuoi song'!AA$4)</f>
        <v>0</v>
      </c>
      <c r="AB12" s="186">
        <f>SUMIFS(BKE!$Q:$Q,BKE!$N:$N,'nhap hang tuoi song'!$A:$A,BKE!$M:$M,'nhap hang tuoi song'!AB$4)</f>
        <v>1500</v>
      </c>
      <c r="AC12" s="186">
        <f>SUMIFS(BKE!$Q:$Q,BKE!$N:$N,'nhap hang tuoi song'!$A:$A,BKE!$M:$M,'nhap hang tuoi song'!AC$4)</f>
        <v>0</v>
      </c>
      <c r="AD12" s="186">
        <f>SUMIFS(BKE!$Q:$Q,BKE!$N:$N,'nhap hang tuoi song'!$A:$A,BKE!$M:$M,'nhap hang tuoi song'!AD$4)</f>
        <v>0</v>
      </c>
      <c r="AE12" s="186">
        <f>SUMIFS(BKE!$Q:$Q,BKE!$N:$N,'nhap hang tuoi song'!$A:$A,BKE!$M:$M,'nhap hang tuoi song'!AE$4)</f>
        <v>0</v>
      </c>
      <c r="AF12" s="186">
        <f>SUMIFS(BKE!$Q:$Q,BKE!$N:$N,'nhap hang tuoi song'!$A:$A,BKE!$M:$M,'nhap hang tuoi song'!AF$4)</f>
        <v>0</v>
      </c>
      <c r="AG12" s="186">
        <f>SUMIFS(BKE!$Q:$Q,BKE!$N:$N,'nhap hang tuoi song'!$A:$A,BKE!$M:$M,'nhap hang tuoi song'!AG$4)</f>
        <v>0</v>
      </c>
      <c r="AH12" s="186">
        <f>SUMIFS(BKE!$Q:$Q,BKE!$N:$N,'nhap hang tuoi song'!$A:$A,BKE!$M:$M,'nhap hang tuoi song'!AH$4)</f>
        <v>0</v>
      </c>
      <c r="AI12" s="186">
        <f>SUMIFS(BKE!$Q:$Q,BKE!$N:$N,'nhap hang tuoi song'!$A:$A,BKE!$M:$M,'nhap hang tuoi song'!AI$4)</f>
        <v>1500</v>
      </c>
      <c r="AJ12" s="186">
        <f>SUMIFS(BKE!$Q:$Q,BKE!$N:$N,'nhap hang tuoi song'!$A:$A,BKE!$M:$M,'nhap hang tuoi song'!AJ$4)</f>
        <v>0</v>
      </c>
      <c r="AK12" s="186">
        <f>SUMIFS(BKE!$Q:$Q,BKE!$N:$N,'nhap hang tuoi song'!$A:$A,BKE!$M:$M,'nhap hang tuoi song'!AK$4)</f>
        <v>0</v>
      </c>
      <c r="AL12" s="186">
        <f>SUMIFS(BKE!$Q:$Q,BKE!$N:$N,'nhap hang tuoi song'!$A:$A,BKE!$M:$M,'nhap hang tuoi song'!AL$4)</f>
        <v>0</v>
      </c>
      <c r="AM12" s="186">
        <f>SUMIFS(BKE!$Q:$Q,BKE!$N:$N,'nhap hang tuoi song'!$A:$A,BKE!$M:$M,'nhap hang tuoi song'!AM$4)</f>
        <v>0</v>
      </c>
      <c r="AN12" s="186">
        <f>SUMIFS(BKE!$Q:$Q,BKE!$N:$N,'nhap hang tuoi song'!$A:$A,BKE!$M:$M,'nhap hang tuoi song'!AN$4)</f>
        <v>0</v>
      </c>
      <c r="AO12" s="186">
        <f>SUMIFS(BKE!$Q:$Q,BKE!$N:$N,'nhap hang tuoi song'!$A:$A,BKE!$M:$M,'nhap hang tuoi song'!AO$4)</f>
        <v>1500</v>
      </c>
      <c r="AP12" s="186">
        <f>SUMIFS(BKE!$Q:$Q,BKE!$N:$N,'nhap hang tuoi song'!$A:$A,BKE!$M:$M,'nhap hang tuoi song'!AP$4)</f>
        <v>0</v>
      </c>
      <c r="AQ12" s="186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22"/>
      <c r="E13" s="33"/>
      <c r="F13" s="233"/>
      <c r="G13" s="37"/>
      <c r="H13" s="38"/>
      <c r="I13" s="14"/>
      <c r="J13" s="224"/>
      <c r="K13" s="15"/>
      <c r="L13" s="224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5" t="s">
        <v>2</v>
      </c>
      <c r="B14" s="41" t="s">
        <v>698</v>
      </c>
      <c r="C14" s="42"/>
      <c r="D14" s="226"/>
      <c r="E14" s="227">
        <v>17.299999999999997</v>
      </c>
      <c r="F14" s="228">
        <v>264234.21042715124</v>
      </c>
      <c r="G14" s="227">
        <f t="shared" ref="G14:L14" si="3">SUM(G15:G33)</f>
        <v>243.31800000000001</v>
      </c>
      <c r="H14" s="228">
        <f t="shared" si="3"/>
        <v>5644699.5493599996</v>
      </c>
      <c r="I14" s="227">
        <f t="shared" si="3"/>
        <v>220.81799999999998</v>
      </c>
      <c r="J14" s="228">
        <f t="shared" si="3"/>
        <v>5083888.6561564794</v>
      </c>
      <c r="K14" s="227">
        <f t="shared" si="3"/>
        <v>48.400000000000006</v>
      </c>
      <c r="L14" s="228">
        <f t="shared" si="3"/>
        <v>1018286.1031076033</v>
      </c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</row>
    <row r="15" spans="1:43" ht="12.75">
      <c r="A15" s="26" t="s">
        <v>534</v>
      </c>
      <c r="B15" s="27" t="s">
        <v>535</v>
      </c>
      <c r="C15" s="28" t="s">
        <v>4</v>
      </c>
      <c r="D15" s="221">
        <f>VLOOKUP(A15,BKE!N205:R229,5,0)</f>
        <v>28435.718549961799</v>
      </c>
      <c r="E15" s="15">
        <v>2.7</v>
      </c>
      <c r="F15" s="233">
        <v>3465.1078039095901</v>
      </c>
      <c r="G15" s="37">
        <f>SUM(M15:AQ15)</f>
        <v>23.558</v>
      </c>
      <c r="H15" s="38">
        <f>G15*D15</f>
        <v>669888.65760000004</v>
      </c>
      <c r="I15" s="14">
        <f t="shared" ref="I15:I32" si="4">E15+G15-K15</f>
        <v>23.257999999999999</v>
      </c>
      <c r="J15" s="224">
        <f t="shared" ref="J15:J33" si="5">I15*D15</f>
        <v>661357.94203501148</v>
      </c>
      <c r="K15" s="15">
        <v>3</v>
      </c>
      <c r="L15" s="224">
        <f t="shared" ref="L15:L33" si="6">K15*D15</f>
        <v>85307.15564988539</v>
      </c>
      <c r="M15" s="186">
        <f>SUMIFS(BKE!$Q:$Q,BKE!$N:$N,'nhap hang tuoi song'!$A:$A,BKE!$M:$M,'nhap hang tuoi song'!M$4)</f>
        <v>0</v>
      </c>
      <c r="N15" s="186">
        <f>SUMIFS(BKE!$Q:$Q,BKE!$N:$N,'nhap hang tuoi song'!$A:$A,BKE!$M:$M,'nhap hang tuoi song'!N$4)</f>
        <v>0</v>
      </c>
      <c r="O15" s="186">
        <f>SUMIFS(BKE!$Q:$Q,BKE!$N:$N,'nhap hang tuoi song'!$A:$A,BKE!$M:$M,'nhap hang tuoi song'!O$4)</f>
        <v>0</v>
      </c>
      <c r="P15" s="186">
        <f>SUMIFS(BKE!$Q:$Q,BKE!$N:$N,'nhap hang tuoi song'!$A:$A,BKE!$M:$M,'nhap hang tuoi song'!P$4)</f>
        <v>1.48</v>
      </c>
      <c r="Q15" s="186">
        <f>SUMIFS(BKE!$Q:$Q,BKE!$N:$N,'nhap hang tuoi song'!$A:$A,BKE!$M:$M,'nhap hang tuoi song'!Q$4)</f>
        <v>0</v>
      </c>
      <c r="R15" s="186">
        <f>SUMIFS(BKE!$Q:$Q,BKE!$N:$N,'nhap hang tuoi song'!$A:$A,BKE!$M:$M,'nhap hang tuoi song'!R$4)</f>
        <v>0</v>
      </c>
      <c r="S15" s="186">
        <f>SUMIFS(BKE!$Q:$Q,BKE!$N:$N,'nhap hang tuoi song'!$A:$A,BKE!$M:$M,'nhap hang tuoi song'!S$4)</f>
        <v>0</v>
      </c>
      <c r="T15" s="186">
        <f>SUMIFS(BKE!$Q:$Q,BKE!$N:$N,'nhap hang tuoi song'!$A:$A,BKE!$M:$M,'nhap hang tuoi song'!T$4)</f>
        <v>0.52</v>
      </c>
      <c r="U15" s="186">
        <f>SUMIFS(BKE!$Q:$Q,BKE!$N:$N,'nhap hang tuoi song'!$A:$A,BKE!$M:$M,'nhap hang tuoi song'!U$4)</f>
        <v>1.9</v>
      </c>
      <c r="V15" s="186">
        <f>SUMIFS(BKE!$Q:$Q,BKE!$N:$N,'nhap hang tuoi song'!$A:$A,BKE!$M:$M,'nhap hang tuoi song'!V$4)</f>
        <v>2.0699999999999998</v>
      </c>
      <c r="W15" s="186">
        <f>SUMIFS(BKE!$Q:$Q,BKE!$N:$N,'nhap hang tuoi song'!$A:$A,BKE!$M:$M,'nhap hang tuoi song'!W$4)</f>
        <v>1.1399999999999999</v>
      </c>
      <c r="X15" s="186">
        <f>SUMIFS(BKE!$Q:$Q,BKE!$N:$N,'nhap hang tuoi song'!$A:$A,BKE!$M:$M,'nhap hang tuoi song'!X$4)</f>
        <v>0</v>
      </c>
      <c r="Y15" s="186">
        <f>SUMIFS(BKE!$Q:$Q,BKE!$N:$N,'nhap hang tuoi song'!$A:$A,BKE!$M:$M,'nhap hang tuoi song'!Y$4)</f>
        <v>0</v>
      </c>
      <c r="Z15" s="186">
        <f>SUMIFS(BKE!$Q:$Q,BKE!$N:$N,'nhap hang tuoi song'!$A:$A,BKE!$M:$M,'nhap hang tuoi song'!Z$4)</f>
        <v>1.55</v>
      </c>
      <c r="AA15" s="186">
        <f>SUMIFS(BKE!$Q:$Q,BKE!$N:$N,'nhap hang tuoi song'!$A:$A,BKE!$M:$M,'nhap hang tuoi song'!AA$4)</f>
        <v>1.93</v>
      </c>
      <c r="AB15" s="186">
        <f>SUMIFS(BKE!$Q:$Q,BKE!$N:$N,'nhap hang tuoi song'!$A:$A,BKE!$M:$M,'nhap hang tuoi song'!AB$4)</f>
        <v>0</v>
      </c>
      <c r="AC15" s="186">
        <f>SUMIFS(BKE!$Q:$Q,BKE!$N:$N,'nhap hang tuoi song'!$A:$A,BKE!$M:$M,'nhap hang tuoi song'!AC$4)</f>
        <v>1.74</v>
      </c>
      <c r="AD15" s="186">
        <f>SUMIFS(BKE!$Q:$Q,BKE!$N:$N,'nhap hang tuoi song'!$A:$A,BKE!$M:$M,'nhap hang tuoi song'!AD$4)</f>
        <v>1.24</v>
      </c>
      <c r="AE15" s="186">
        <f>SUMIFS(BKE!$Q:$Q,BKE!$N:$N,'nhap hang tuoi song'!$A:$A,BKE!$M:$M,'nhap hang tuoi song'!AE$4)</f>
        <v>0</v>
      </c>
      <c r="AF15" s="186">
        <f>SUMIFS(BKE!$Q:$Q,BKE!$N:$N,'nhap hang tuoi song'!$A:$A,BKE!$M:$M,'nhap hang tuoi song'!AF$4)</f>
        <v>1.8</v>
      </c>
      <c r="AG15" s="186">
        <f>SUMIFS(BKE!$Q:$Q,BKE!$N:$N,'nhap hang tuoi song'!$A:$A,BKE!$M:$M,'nhap hang tuoi song'!AG$4)</f>
        <v>0</v>
      </c>
      <c r="AH15" s="186">
        <f>SUMIFS(BKE!$Q:$Q,BKE!$N:$N,'nhap hang tuoi song'!$A:$A,BKE!$M:$M,'nhap hang tuoi song'!AH$4)</f>
        <v>0</v>
      </c>
      <c r="AI15" s="186">
        <f>SUMIFS(BKE!$Q:$Q,BKE!$N:$N,'nhap hang tuoi song'!$A:$A,BKE!$M:$M,'nhap hang tuoi song'!AI$4)</f>
        <v>0.56799999999999995</v>
      </c>
      <c r="AJ15" s="186">
        <f>SUMIFS(BKE!$Q:$Q,BKE!$N:$N,'nhap hang tuoi song'!$A:$A,BKE!$M:$M,'nhap hang tuoi song'!AJ$4)</f>
        <v>1.51</v>
      </c>
      <c r="AK15" s="186">
        <f>SUMIFS(BKE!$Q:$Q,BKE!$N:$N,'nhap hang tuoi song'!$A:$A,BKE!$M:$M,'nhap hang tuoi song'!AK$4)</f>
        <v>1.9</v>
      </c>
      <c r="AL15" s="186">
        <f>SUMIFS(BKE!$Q:$Q,BKE!$N:$N,'nhap hang tuoi song'!$A:$A,BKE!$M:$M,'nhap hang tuoi song'!AL$4)</f>
        <v>0</v>
      </c>
      <c r="AM15" s="186">
        <f>SUMIFS(BKE!$Q:$Q,BKE!$N:$N,'nhap hang tuoi song'!$A:$A,BKE!$M:$M,'nhap hang tuoi song'!AM$4)</f>
        <v>1.1200000000000001</v>
      </c>
      <c r="AN15" s="186">
        <f>SUMIFS(BKE!$Q:$Q,BKE!$N:$N,'nhap hang tuoi song'!$A:$A,BKE!$M:$M,'nhap hang tuoi song'!AN$4)</f>
        <v>0</v>
      </c>
      <c r="AO15" s="186">
        <f>SUMIFS(BKE!$Q:$Q,BKE!$N:$N,'nhap hang tuoi song'!$A:$A,BKE!$M:$M,'nhap hang tuoi song'!AO$4)</f>
        <v>3.09</v>
      </c>
      <c r="AP15" s="186">
        <f>SUMIFS(BKE!$Q:$Q,BKE!$N:$N,'nhap hang tuoi song'!$A:$A,BKE!$M:$M,'nhap hang tuoi song'!AP$4)</f>
        <v>0</v>
      </c>
      <c r="AQ15" s="186">
        <f>SUMIFS(BKE!$Q:$Q,BKE!$N:$N,'nhap hang tuoi song'!$A:$A,BKE!$M:$M,'nhap hang tuoi song'!AQ$4)</f>
        <v>0</v>
      </c>
    </row>
    <row r="16" spans="1:43" ht="12.75">
      <c r="A16" s="26" t="s">
        <v>546</v>
      </c>
      <c r="B16" s="27" t="s">
        <v>547</v>
      </c>
      <c r="C16" s="28" t="s">
        <v>4</v>
      </c>
      <c r="D16" s="221">
        <f>VLOOKUP(A16,BKE!N203:R227,5,0)</f>
        <v>37800.824614047291</v>
      </c>
      <c r="E16" s="15">
        <v>1.5</v>
      </c>
      <c r="F16" s="233">
        <v>0</v>
      </c>
      <c r="G16" s="37">
        <f t="shared" ref="G16:G35" si="7">SUM(M16:AQ16)</f>
        <v>5.7519999999999998</v>
      </c>
      <c r="H16" s="38">
        <f t="shared" ref="H16:H33" si="8">G16*D16</f>
        <v>217430.34318</v>
      </c>
      <c r="I16" s="14">
        <f t="shared" si="4"/>
        <v>6.2519999999999998</v>
      </c>
      <c r="J16" s="224">
        <f t="shared" si="5"/>
        <v>236330.75548702365</v>
      </c>
      <c r="K16" s="15">
        <v>1</v>
      </c>
      <c r="L16" s="224">
        <f t="shared" si="6"/>
        <v>37800.824614047291</v>
      </c>
      <c r="M16" s="186">
        <f>SUMIFS(BKE!$Q:$Q,BKE!$N:$N,'nhap hang tuoi song'!$A:$A,BKE!$M:$M,'nhap hang tuoi song'!M$4)</f>
        <v>0</v>
      </c>
      <c r="N16" s="186">
        <f>SUMIFS(BKE!$Q:$Q,BKE!$N:$N,'nhap hang tuoi song'!$A:$A,BKE!$M:$M,'nhap hang tuoi song'!N$4)</f>
        <v>0</v>
      </c>
      <c r="O16" s="186">
        <f>SUMIFS(BKE!$Q:$Q,BKE!$N:$N,'nhap hang tuoi song'!$A:$A,BKE!$M:$M,'nhap hang tuoi song'!O$4)</f>
        <v>0</v>
      </c>
      <c r="P16" s="186">
        <f>SUMIFS(BKE!$Q:$Q,BKE!$N:$N,'nhap hang tuoi song'!$A:$A,BKE!$M:$M,'nhap hang tuoi song'!P$4)</f>
        <v>0.74399999999999999</v>
      </c>
      <c r="Q16" s="186">
        <f>SUMIFS(BKE!$Q:$Q,BKE!$N:$N,'nhap hang tuoi song'!$A:$A,BKE!$M:$M,'nhap hang tuoi song'!Q$4)</f>
        <v>0</v>
      </c>
      <c r="R16" s="186">
        <f>SUMIFS(BKE!$Q:$Q,BKE!$N:$N,'nhap hang tuoi song'!$A:$A,BKE!$M:$M,'nhap hang tuoi song'!R$4)</f>
        <v>0</v>
      </c>
      <c r="S16" s="186">
        <f>SUMIFS(BKE!$Q:$Q,BKE!$N:$N,'nhap hang tuoi song'!$A:$A,BKE!$M:$M,'nhap hang tuoi song'!S$4)</f>
        <v>0</v>
      </c>
      <c r="T16" s="186">
        <f>SUMIFS(BKE!$Q:$Q,BKE!$N:$N,'nhap hang tuoi song'!$A:$A,BKE!$M:$M,'nhap hang tuoi song'!T$4)</f>
        <v>0.92200000000000004</v>
      </c>
      <c r="U16" s="186">
        <f>SUMIFS(BKE!$Q:$Q,BKE!$N:$N,'nhap hang tuoi song'!$A:$A,BKE!$M:$M,'nhap hang tuoi song'!U$4)</f>
        <v>0</v>
      </c>
      <c r="V16" s="186">
        <f>SUMIFS(BKE!$Q:$Q,BKE!$N:$N,'nhap hang tuoi song'!$A:$A,BKE!$M:$M,'nhap hang tuoi song'!V$4)</f>
        <v>0</v>
      </c>
      <c r="W16" s="186">
        <f>SUMIFS(BKE!$Q:$Q,BKE!$N:$N,'nhap hang tuoi song'!$A:$A,BKE!$M:$M,'nhap hang tuoi song'!W$4)</f>
        <v>0.89600000000000002</v>
      </c>
      <c r="X16" s="186">
        <f>SUMIFS(BKE!$Q:$Q,BKE!$N:$N,'nhap hang tuoi song'!$A:$A,BKE!$M:$M,'nhap hang tuoi song'!X$4)</f>
        <v>0</v>
      </c>
      <c r="Y16" s="186">
        <f>SUMIFS(BKE!$Q:$Q,BKE!$N:$N,'nhap hang tuoi song'!$A:$A,BKE!$M:$M,'nhap hang tuoi song'!Y$4)</f>
        <v>0</v>
      </c>
      <c r="Z16" s="186">
        <f>SUMIFS(BKE!$Q:$Q,BKE!$N:$N,'nhap hang tuoi song'!$A:$A,BKE!$M:$M,'nhap hang tuoi song'!Z$4)</f>
        <v>0.63800000000000001</v>
      </c>
      <c r="AA16" s="186">
        <f>SUMIFS(BKE!$Q:$Q,BKE!$N:$N,'nhap hang tuoi song'!$A:$A,BKE!$M:$M,'nhap hang tuoi song'!AA$4)</f>
        <v>1.6</v>
      </c>
      <c r="AB16" s="186">
        <f>SUMIFS(BKE!$Q:$Q,BKE!$N:$N,'nhap hang tuoi song'!$A:$A,BKE!$M:$M,'nhap hang tuoi song'!AB$4)</f>
        <v>0</v>
      </c>
      <c r="AC16" s="186">
        <f>SUMIFS(BKE!$Q:$Q,BKE!$N:$N,'nhap hang tuoi song'!$A:$A,BKE!$M:$M,'nhap hang tuoi song'!AC$4)</f>
        <v>0</v>
      </c>
      <c r="AD16" s="186">
        <f>SUMIFS(BKE!$Q:$Q,BKE!$N:$N,'nhap hang tuoi song'!$A:$A,BKE!$M:$M,'nhap hang tuoi song'!AD$4)</f>
        <v>0</v>
      </c>
      <c r="AE16" s="186">
        <f>SUMIFS(BKE!$Q:$Q,BKE!$N:$N,'nhap hang tuoi song'!$A:$A,BKE!$M:$M,'nhap hang tuoi song'!AE$4)</f>
        <v>0</v>
      </c>
      <c r="AF16" s="186">
        <f>SUMIFS(BKE!$Q:$Q,BKE!$N:$N,'nhap hang tuoi song'!$A:$A,BKE!$M:$M,'nhap hang tuoi song'!AF$4)</f>
        <v>0</v>
      </c>
      <c r="AG16" s="186">
        <f>SUMIFS(BKE!$Q:$Q,BKE!$N:$N,'nhap hang tuoi song'!$A:$A,BKE!$M:$M,'nhap hang tuoi song'!AG$4)</f>
        <v>0</v>
      </c>
      <c r="AH16" s="186">
        <f>SUMIFS(BKE!$Q:$Q,BKE!$N:$N,'nhap hang tuoi song'!$A:$A,BKE!$M:$M,'nhap hang tuoi song'!AH$4)</f>
        <v>0</v>
      </c>
      <c r="AI16" s="186">
        <f>SUMIFS(BKE!$Q:$Q,BKE!$N:$N,'nhap hang tuoi song'!$A:$A,BKE!$M:$M,'nhap hang tuoi song'!AI$4)</f>
        <v>0</v>
      </c>
      <c r="AJ16" s="186">
        <f>SUMIFS(BKE!$Q:$Q,BKE!$N:$N,'nhap hang tuoi song'!$A:$A,BKE!$M:$M,'nhap hang tuoi song'!AJ$4)</f>
        <v>0</v>
      </c>
      <c r="AK16" s="186">
        <f>SUMIFS(BKE!$Q:$Q,BKE!$N:$N,'nhap hang tuoi song'!$A:$A,BKE!$M:$M,'nhap hang tuoi song'!AK$4)</f>
        <v>0.95199999999999996</v>
      </c>
      <c r="AL16" s="186">
        <f>SUMIFS(BKE!$Q:$Q,BKE!$N:$N,'nhap hang tuoi song'!$A:$A,BKE!$M:$M,'nhap hang tuoi song'!AL$4)</f>
        <v>0</v>
      </c>
      <c r="AM16" s="186">
        <f>SUMIFS(BKE!$Q:$Q,BKE!$N:$N,'nhap hang tuoi song'!$A:$A,BKE!$M:$M,'nhap hang tuoi song'!AM$4)</f>
        <v>0</v>
      </c>
      <c r="AN16" s="186">
        <f>SUMIFS(BKE!$Q:$Q,BKE!$N:$N,'nhap hang tuoi song'!$A:$A,BKE!$M:$M,'nhap hang tuoi song'!AN$4)</f>
        <v>0</v>
      </c>
      <c r="AO16" s="186">
        <f>SUMIFS(BKE!$Q:$Q,BKE!$N:$N,'nhap hang tuoi song'!$A:$A,BKE!$M:$M,'nhap hang tuoi song'!AO$4)</f>
        <v>0</v>
      </c>
      <c r="AP16" s="186">
        <f>SUMIFS(BKE!$Q:$Q,BKE!$N:$N,'nhap hang tuoi song'!$A:$A,BKE!$M:$M,'nhap hang tuoi song'!AP$4)</f>
        <v>0</v>
      </c>
      <c r="AQ16" s="186">
        <f>SUMIFS(BKE!$Q:$Q,BKE!$N:$N,'nhap hang tuoi song'!$A:$A,BKE!$M:$M,'nhap hang tuoi song'!AQ$4)</f>
        <v>0</v>
      </c>
    </row>
    <row r="17" spans="1:43" ht="12.75">
      <c r="A17" s="26" t="s">
        <v>532</v>
      </c>
      <c r="B17" s="27" t="s">
        <v>533</v>
      </c>
      <c r="C17" s="28" t="s">
        <v>4</v>
      </c>
      <c r="D17" s="221">
        <f>VLOOKUP(A17,BKE!N204:R228,5,0)</f>
        <v>128011.69590643274</v>
      </c>
      <c r="E17" s="15">
        <v>0.5</v>
      </c>
      <c r="F17" s="233">
        <v>23737.847917482701</v>
      </c>
      <c r="G17" s="37">
        <f t="shared" si="7"/>
        <v>17.100000000000001</v>
      </c>
      <c r="H17" s="38">
        <f t="shared" si="8"/>
        <v>2189000</v>
      </c>
      <c r="I17" s="14">
        <f t="shared" si="4"/>
        <v>14.100000000000001</v>
      </c>
      <c r="J17" s="224">
        <f t="shared" si="5"/>
        <v>1804964.9122807018</v>
      </c>
      <c r="K17" s="15">
        <v>3.5</v>
      </c>
      <c r="L17" s="224">
        <f t="shared" si="6"/>
        <v>448040.93567251461</v>
      </c>
      <c r="M17" s="186">
        <f>SUMIFS(BKE!$Q:$Q,BKE!$N:$N,'nhap hang tuoi song'!$A:$A,BKE!$M:$M,'nhap hang tuoi song'!M$4)</f>
        <v>2</v>
      </c>
      <c r="N17" s="186">
        <f>SUMIFS(BKE!$Q:$Q,BKE!$N:$N,'nhap hang tuoi song'!$A:$A,BKE!$M:$M,'nhap hang tuoi song'!N$4)</f>
        <v>0</v>
      </c>
      <c r="O17" s="186">
        <f>SUMIFS(BKE!$Q:$Q,BKE!$N:$N,'nhap hang tuoi song'!$A:$A,BKE!$M:$M,'nhap hang tuoi song'!O$4)</f>
        <v>0</v>
      </c>
      <c r="P17" s="186">
        <f>SUMIFS(BKE!$Q:$Q,BKE!$N:$N,'nhap hang tuoi song'!$A:$A,BKE!$M:$M,'nhap hang tuoi song'!P$4)</f>
        <v>0</v>
      </c>
      <c r="Q17" s="186">
        <f>SUMIFS(BKE!$Q:$Q,BKE!$N:$N,'nhap hang tuoi song'!$A:$A,BKE!$M:$M,'nhap hang tuoi song'!Q$4)</f>
        <v>0</v>
      </c>
      <c r="R17" s="186">
        <f>SUMIFS(BKE!$Q:$Q,BKE!$N:$N,'nhap hang tuoi song'!$A:$A,BKE!$M:$M,'nhap hang tuoi song'!R$4)</f>
        <v>0</v>
      </c>
      <c r="S17" s="186">
        <f>SUMIFS(BKE!$Q:$Q,BKE!$N:$N,'nhap hang tuoi song'!$A:$A,BKE!$M:$M,'nhap hang tuoi song'!S$4)</f>
        <v>0</v>
      </c>
      <c r="T17" s="186">
        <f>SUMIFS(BKE!$Q:$Q,BKE!$N:$N,'nhap hang tuoi song'!$A:$A,BKE!$M:$M,'nhap hang tuoi song'!T$4)</f>
        <v>5.9</v>
      </c>
      <c r="U17" s="186">
        <f>SUMIFS(BKE!$Q:$Q,BKE!$N:$N,'nhap hang tuoi song'!$A:$A,BKE!$M:$M,'nhap hang tuoi song'!U$4)</f>
        <v>0</v>
      </c>
      <c r="V17" s="186">
        <f>SUMIFS(BKE!$Q:$Q,BKE!$N:$N,'nhap hang tuoi song'!$A:$A,BKE!$M:$M,'nhap hang tuoi song'!V$4)</f>
        <v>0</v>
      </c>
      <c r="W17" s="186">
        <f>SUMIFS(BKE!$Q:$Q,BKE!$N:$N,'nhap hang tuoi song'!$A:$A,BKE!$M:$M,'nhap hang tuoi song'!W$4)</f>
        <v>0</v>
      </c>
      <c r="X17" s="186">
        <f>SUMIFS(BKE!$Q:$Q,BKE!$N:$N,'nhap hang tuoi song'!$A:$A,BKE!$M:$M,'nhap hang tuoi song'!X$4)</f>
        <v>0</v>
      </c>
      <c r="Y17" s="186">
        <f>SUMIFS(BKE!$Q:$Q,BKE!$N:$N,'nhap hang tuoi song'!$A:$A,BKE!$M:$M,'nhap hang tuoi song'!Y$4)</f>
        <v>0</v>
      </c>
      <c r="Z17" s="186">
        <f>SUMIFS(BKE!$Q:$Q,BKE!$N:$N,'nhap hang tuoi song'!$A:$A,BKE!$M:$M,'nhap hang tuoi song'!Z$4)</f>
        <v>0</v>
      </c>
      <c r="AA17" s="186">
        <f>SUMIFS(BKE!$Q:$Q,BKE!$N:$N,'nhap hang tuoi song'!$A:$A,BKE!$M:$M,'nhap hang tuoi song'!AA$4)</f>
        <v>4</v>
      </c>
      <c r="AB17" s="186">
        <f>SUMIFS(BKE!$Q:$Q,BKE!$N:$N,'nhap hang tuoi song'!$A:$A,BKE!$M:$M,'nhap hang tuoi song'!AB$4)</f>
        <v>0</v>
      </c>
      <c r="AC17" s="186">
        <f>SUMIFS(BKE!$Q:$Q,BKE!$N:$N,'nhap hang tuoi song'!$A:$A,BKE!$M:$M,'nhap hang tuoi song'!AC$4)</f>
        <v>0</v>
      </c>
      <c r="AD17" s="186">
        <f>SUMIFS(BKE!$Q:$Q,BKE!$N:$N,'nhap hang tuoi song'!$A:$A,BKE!$M:$M,'nhap hang tuoi song'!AD$4)</f>
        <v>0</v>
      </c>
      <c r="AE17" s="186">
        <f>SUMIFS(BKE!$Q:$Q,BKE!$N:$N,'nhap hang tuoi song'!$A:$A,BKE!$M:$M,'nhap hang tuoi song'!AE$4)</f>
        <v>0</v>
      </c>
      <c r="AF17" s="186">
        <f>SUMIFS(BKE!$Q:$Q,BKE!$N:$N,'nhap hang tuoi song'!$A:$A,BKE!$M:$M,'nhap hang tuoi song'!AF$4)</f>
        <v>0</v>
      </c>
      <c r="AG17" s="186">
        <f>SUMIFS(BKE!$Q:$Q,BKE!$N:$N,'nhap hang tuoi song'!$A:$A,BKE!$M:$M,'nhap hang tuoi song'!AG$4)</f>
        <v>0</v>
      </c>
      <c r="AH17" s="186">
        <f>SUMIFS(BKE!$Q:$Q,BKE!$N:$N,'nhap hang tuoi song'!$A:$A,BKE!$M:$M,'nhap hang tuoi song'!AH$4)</f>
        <v>1</v>
      </c>
      <c r="AI17" s="186">
        <f>SUMIFS(BKE!$Q:$Q,BKE!$N:$N,'nhap hang tuoi song'!$A:$A,BKE!$M:$M,'nhap hang tuoi song'!AI$4)</f>
        <v>0</v>
      </c>
      <c r="AJ17" s="186">
        <f>SUMIFS(BKE!$Q:$Q,BKE!$N:$N,'nhap hang tuoi song'!$A:$A,BKE!$M:$M,'nhap hang tuoi song'!AJ$4)</f>
        <v>0</v>
      </c>
      <c r="AK17" s="186">
        <f>SUMIFS(BKE!$Q:$Q,BKE!$N:$N,'nhap hang tuoi song'!$A:$A,BKE!$M:$M,'nhap hang tuoi song'!AK$4)</f>
        <v>0</v>
      </c>
      <c r="AL17" s="186">
        <f>SUMIFS(BKE!$Q:$Q,BKE!$N:$N,'nhap hang tuoi song'!$A:$A,BKE!$M:$M,'nhap hang tuoi song'!AL$4)</f>
        <v>0</v>
      </c>
      <c r="AM17" s="186">
        <f>SUMIFS(BKE!$Q:$Q,BKE!$N:$N,'nhap hang tuoi song'!$A:$A,BKE!$M:$M,'nhap hang tuoi song'!AM$4)</f>
        <v>0</v>
      </c>
      <c r="AN17" s="186">
        <f>SUMIFS(BKE!$Q:$Q,BKE!$N:$N,'nhap hang tuoi song'!$A:$A,BKE!$M:$M,'nhap hang tuoi song'!AN$4)</f>
        <v>0</v>
      </c>
      <c r="AO17" s="186">
        <f>SUMIFS(BKE!$Q:$Q,BKE!$N:$N,'nhap hang tuoi song'!$A:$A,BKE!$M:$M,'nhap hang tuoi song'!AO$4)</f>
        <v>4.2</v>
      </c>
      <c r="AP17" s="186">
        <f>SUMIFS(BKE!$Q:$Q,BKE!$N:$N,'nhap hang tuoi song'!$A:$A,BKE!$M:$M,'nhap hang tuoi song'!AP$4)</f>
        <v>0</v>
      </c>
      <c r="AQ17" s="186">
        <f>SUMIFS(BKE!$Q:$Q,BKE!$N:$N,'nhap hang tuoi song'!$A:$A,BKE!$M:$M,'nhap hang tuoi song'!AQ$4)</f>
        <v>0</v>
      </c>
    </row>
    <row r="18" spans="1:43" ht="12.75">
      <c r="A18" s="26" t="s">
        <v>548</v>
      </c>
      <c r="B18" s="27" t="s">
        <v>549</v>
      </c>
      <c r="C18" s="28" t="s">
        <v>4</v>
      </c>
      <c r="D18" s="221">
        <f>VLOOKUP(A18,BKE!N205:R229,5,0)</f>
        <v>30483.870967741932</v>
      </c>
      <c r="E18" s="15"/>
      <c r="F18" s="233">
        <v>0</v>
      </c>
      <c r="G18" s="37">
        <f t="shared" si="7"/>
        <v>21.700000000000003</v>
      </c>
      <c r="H18" s="38">
        <f t="shared" si="8"/>
        <v>661500</v>
      </c>
      <c r="I18" s="14">
        <f t="shared" si="4"/>
        <v>18.300000000000004</v>
      </c>
      <c r="J18" s="224">
        <f t="shared" si="5"/>
        <v>557854.83870967745</v>
      </c>
      <c r="K18" s="15">
        <v>3.4</v>
      </c>
      <c r="L18" s="224">
        <f t="shared" si="6"/>
        <v>103645.16129032256</v>
      </c>
      <c r="M18" s="186">
        <f>SUMIFS(BKE!$Q:$Q,BKE!$N:$N,'nhap hang tuoi song'!$A:$A,BKE!$M:$M,'nhap hang tuoi song'!M$4)</f>
        <v>3.2</v>
      </c>
      <c r="N18" s="186">
        <f>SUMIFS(BKE!$Q:$Q,BKE!$N:$N,'nhap hang tuoi song'!$A:$A,BKE!$M:$M,'nhap hang tuoi song'!N$4)</f>
        <v>0</v>
      </c>
      <c r="O18" s="186">
        <f>SUMIFS(BKE!$Q:$Q,BKE!$N:$N,'nhap hang tuoi song'!$A:$A,BKE!$M:$M,'nhap hang tuoi song'!O$4)</f>
        <v>0</v>
      </c>
      <c r="P18" s="186">
        <f>SUMIFS(BKE!$Q:$Q,BKE!$N:$N,'nhap hang tuoi song'!$A:$A,BKE!$M:$M,'nhap hang tuoi song'!P$4)</f>
        <v>0</v>
      </c>
      <c r="Q18" s="186">
        <f>SUMIFS(BKE!$Q:$Q,BKE!$N:$N,'nhap hang tuoi song'!$A:$A,BKE!$M:$M,'nhap hang tuoi song'!Q$4)</f>
        <v>0</v>
      </c>
      <c r="R18" s="186">
        <f>SUMIFS(BKE!$Q:$Q,BKE!$N:$N,'nhap hang tuoi song'!$A:$A,BKE!$M:$M,'nhap hang tuoi song'!R$4)</f>
        <v>0</v>
      </c>
      <c r="S18" s="186">
        <f>SUMIFS(BKE!$Q:$Q,BKE!$N:$N,'nhap hang tuoi song'!$A:$A,BKE!$M:$M,'nhap hang tuoi song'!S$4)</f>
        <v>0</v>
      </c>
      <c r="T18" s="186">
        <f>SUMIFS(BKE!$Q:$Q,BKE!$N:$N,'nhap hang tuoi song'!$A:$A,BKE!$M:$M,'nhap hang tuoi song'!T$4)</f>
        <v>3.9</v>
      </c>
      <c r="U18" s="186">
        <f>SUMIFS(BKE!$Q:$Q,BKE!$N:$N,'nhap hang tuoi song'!$A:$A,BKE!$M:$M,'nhap hang tuoi song'!U$4)</f>
        <v>0</v>
      </c>
      <c r="V18" s="186">
        <f>SUMIFS(BKE!$Q:$Q,BKE!$N:$N,'nhap hang tuoi song'!$A:$A,BKE!$M:$M,'nhap hang tuoi song'!V$4)</f>
        <v>0</v>
      </c>
      <c r="W18" s="186">
        <f>SUMIFS(BKE!$Q:$Q,BKE!$N:$N,'nhap hang tuoi song'!$A:$A,BKE!$M:$M,'nhap hang tuoi song'!W$4)</f>
        <v>0</v>
      </c>
      <c r="X18" s="186">
        <f>SUMIFS(BKE!$Q:$Q,BKE!$N:$N,'nhap hang tuoi song'!$A:$A,BKE!$M:$M,'nhap hang tuoi song'!X$4)</f>
        <v>0</v>
      </c>
      <c r="Y18" s="186">
        <f>SUMIFS(BKE!$Q:$Q,BKE!$N:$N,'nhap hang tuoi song'!$A:$A,BKE!$M:$M,'nhap hang tuoi song'!Y$4)</f>
        <v>0</v>
      </c>
      <c r="Z18" s="186">
        <f>SUMIFS(BKE!$Q:$Q,BKE!$N:$N,'nhap hang tuoi song'!$A:$A,BKE!$M:$M,'nhap hang tuoi song'!Z$4)</f>
        <v>0</v>
      </c>
      <c r="AA18" s="186">
        <f>SUMIFS(BKE!$Q:$Q,BKE!$N:$N,'nhap hang tuoi song'!$A:$A,BKE!$M:$M,'nhap hang tuoi song'!AA$4)</f>
        <v>5</v>
      </c>
      <c r="AB18" s="186">
        <f>SUMIFS(BKE!$Q:$Q,BKE!$N:$N,'nhap hang tuoi song'!$A:$A,BKE!$M:$M,'nhap hang tuoi song'!AB$4)</f>
        <v>0</v>
      </c>
      <c r="AC18" s="186">
        <f>SUMIFS(BKE!$Q:$Q,BKE!$N:$N,'nhap hang tuoi song'!$A:$A,BKE!$M:$M,'nhap hang tuoi song'!AC$4)</f>
        <v>0</v>
      </c>
      <c r="AD18" s="186">
        <f>SUMIFS(BKE!$Q:$Q,BKE!$N:$N,'nhap hang tuoi song'!$A:$A,BKE!$M:$M,'nhap hang tuoi song'!AD$4)</f>
        <v>0</v>
      </c>
      <c r="AE18" s="186">
        <f>SUMIFS(BKE!$Q:$Q,BKE!$N:$N,'nhap hang tuoi song'!$A:$A,BKE!$M:$M,'nhap hang tuoi song'!AE$4)</f>
        <v>0</v>
      </c>
      <c r="AF18" s="186">
        <f>SUMIFS(BKE!$Q:$Q,BKE!$N:$N,'nhap hang tuoi song'!$A:$A,BKE!$M:$M,'nhap hang tuoi song'!AF$4)</f>
        <v>0</v>
      </c>
      <c r="AG18" s="186">
        <f>SUMIFS(BKE!$Q:$Q,BKE!$N:$N,'nhap hang tuoi song'!$A:$A,BKE!$M:$M,'nhap hang tuoi song'!AG$4)</f>
        <v>0</v>
      </c>
      <c r="AH18" s="186">
        <f>SUMIFS(BKE!$Q:$Q,BKE!$N:$N,'nhap hang tuoi song'!$A:$A,BKE!$M:$M,'nhap hang tuoi song'!AH$4)</f>
        <v>5</v>
      </c>
      <c r="AI18" s="186">
        <f>SUMIFS(BKE!$Q:$Q,BKE!$N:$N,'nhap hang tuoi song'!$A:$A,BKE!$M:$M,'nhap hang tuoi song'!AI$4)</f>
        <v>0</v>
      </c>
      <c r="AJ18" s="186">
        <f>SUMIFS(BKE!$Q:$Q,BKE!$N:$N,'nhap hang tuoi song'!$A:$A,BKE!$M:$M,'nhap hang tuoi song'!AJ$4)</f>
        <v>0</v>
      </c>
      <c r="AK18" s="186">
        <f>SUMIFS(BKE!$Q:$Q,BKE!$N:$N,'nhap hang tuoi song'!$A:$A,BKE!$M:$M,'nhap hang tuoi song'!AK$4)</f>
        <v>0</v>
      </c>
      <c r="AL18" s="186">
        <f>SUMIFS(BKE!$Q:$Q,BKE!$N:$N,'nhap hang tuoi song'!$A:$A,BKE!$M:$M,'nhap hang tuoi song'!AL$4)</f>
        <v>0</v>
      </c>
      <c r="AM18" s="186">
        <f>SUMIFS(BKE!$Q:$Q,BKE!$N:$N,'nhap hang tuoi song'!$A:$A,BKE!$M:$M,'nhap hang tuoi song'!AM$4)</f>
        <v>0</v>
      </c>
      <c r="AN18" s="186">
        <f>SUMIFS(BKE!$Q:$Q,BKE!$N:$N,'nhap hang tuoi song'!$A:$A,BKE!$M:$M,'nhap hang tuoi song'!AN$4)</f>
        <v>0</v>
      </c>
      <c r="AO18" s="186">
        <f>SUMIFS(BKE!$Q:$Q,BKE!$N:$N,'nhap hang tuoi song'!$A:$A,BKE!$M:$M,'nhap hang tuoi song'!AO$4)</f>
        <v>4.5999999999999996</v>
      </c>
      <c r="AP18" s="186">
        <f>SUMIFS(BKE!$Q:$Q,BKE!$N:$N,'nhap hang tuoi song'!$A:$A,BKE!$M:$M,'nhap hang tuoi song'!AP$4)</f>
        <v>0</v>
      </c>
      <c r="AQ18" s="186">
        <f>SUMIFS(BKE!$Q:$Q,BKE!$N:$N,'nhap hang tuoi song'!$A:$A,BKE!$M:$M,'nhap hang tuoi song'!AQ$4)</f>
        <v>0</v>
      </c>
    </row>
    <row r="19" spans="1:43" ht="12.75">
      <c r="A19" s="26" t="s">
        <v>550</v>
      </c>
      <c r="B19" s="27" t="s">
        <v>551</v>
      </c>
      <c r="C19" s="28" t="s">
        <v>4</v>
      </c>
      <c r="D19" s="221">
        <f>VLOOKUP(A19,BKE!N206:R230,5,0)</f>
        <v>18592.094377146423</v>
      </c>
      <c r="E19" s="15">
        <v>1.3</v>
      </c>
      <c r="F19" s="233">
        <v>0</v>
      </c>
      <c r="G19" s="37">
        <f t="shared" si="7"/>
        <v>6.4060000000000006</v>
      </c>
      <c r="H19" s="38">
        <f t="shared" si="8"/>
        <v>119100.95658</v>
      </c>
      <c r="I19" s="14">
        <f t="shared" si="4"/>
        <v>5.9060000000000006</v>
      </c>
      <c r="J19" s="224">
        <f t="shared" si="5"/>
        <v>109804.90939142679</v>
      </c>
      <c r="K19" s="15">
        <v>1.8</v>
      </c>
      <c r="L19" s="224">
        <f t="shared" si="6"/>
        <v>33465.769878863561</v>
      </c>
      <c r="M19" s="186">
        <f>SUMIFS(BKE!$Q:$Q,BKE!$N:$N,'nhap hang tuoi song'!$A:$A,BKE!$M:$M,'nhap hang tuoi song'!M$4)</f>
        <v>0</v>
      </c>
      <c r="N19" s="186">
        <f>SUMIFS(BKE!$Q:$Q,BKE!$N:$N,'nhap hang tuoi song'!$A:$A,BKE!$M:$M,'nhap hang tuoi song'!N$4)</f>
        <v>0</v>
      </c>
      <c r="O19" s="186">
        <f>SUMIFS(BKE!$Q:$Q,BKE!$N:$N,'nhap hang tuoi song'!$A:$A,BKE!$M:$M,'nhap hang tuoi song'!O$4)</f>
        <v>0</v>
      </c>
      <c r="P19" s="186">
        <f>SUMIFS(BKE!$Q:$Q,BKE!$N:$N,'nhap hang tuoi song'!$A:$A,BKE!$M:$M,'nhap hang tuoi song'!P$4)</f>
        <v>1.5720000000000001</v>
      </c>
      <c r="Q19" s="186">
        <f>SUMIFS(BKE!$Q:$Q,BKE!$N:$N,'nhap hang tuoi song'!$A:$A,BKE!$M:$M,'nhap hang tuoi song'!Q$4)</f>
        <v>0</v>
      </c>
      <c r="R19" s="186">
        <f>SUMIFS(BKE!$Q:$Q,BKE!$N:$N,'nhap hang tuoi song'!$A:$A,BKE!$M:$M,'nhap hang tuoi song'!R$4)</f>
        <v>0</v>
      </c>
      <c r="S19" s="186">
        <f>SUMIFS(BKE!$Q:$Q,BKE!$N:$N,'nhap hang tuoi song'!$A:$A,BKE!$M:$M,'nhap hang tuoi song'!S$4)</f>
        <v>0</v>
      </c>
      <c r="T19" s="186">
        <f>SUMIFS(BKE!$Q:$Q,BKE!$N:$N,'nhap hang tuoi song'!$A:$A,BKE!$M:$M,'nhap hang tuoi song'!T$4)</f>
        <v>0.80600000000000005</v>
      </c>
      <c r="U19" s="186">
        <f>SUMIFS(BKE!$Q:$Q,BKE!$N:$N,'nhap hang tuoi song'!$A:$A,BKE!$M:$M,'nhap hang tuoi song'!U$4)</f>
        <v>0</v>
      </c>
      <c r="V19" s="186">
        <f>SUMIFS(BKE!$Q:$Q,BKE!$N:$N,'nhap hang tuoi song'!$A:$A,BKE!$M:$M,'nhap hang tuoi song'!V$4)</f>
        <v>0</v>
      </c>
      <c r="W19" s="186">
        <f>SUMIFS(BKE!$Q:$Q,BKE!$N:$N,'nhap hang tuoi song'!$A:$A,BKE!$M:$M,'nhap hang tuoi song'!W$4)</f>
        <v>0</v>
      </c>
      <c r="X19" s="186">
        <f>SUMIFS(BKE!$Q:$Q,BKE!$N:$N,'nhap hang tuoi song'!$A:$A,BKE!$M:$M,'nhap hang tuoi song'!X$4)</f>
        <v>0</v>
      </c>
      <c r="Y19" s="186">
        <f>SUMIFS(BKE!$Q:$Q,BKE!$N:$N,'nhap hang tuoi song'!$A:$A,BKE!$M:$M,'nhap hang tuoi song'!Y$4)</f>
        <v>0</v>
      </c>
      <c r="Z19" s="186">
        <f>SUMIFS(BKE!$Q:$Q,BKE!$N:$N,'nhap hang tuoi song'!$A:$A,BKE!$M:$M,'nhap hang tuoi song'!Z$4)</f>
        <v>0</v>
      </c>
      <c r="AA19" s="186">
        <f>SUMIFS(BKE!$Q:$Q,BKE!$N:$N,'nhap hang tuoi song'!$A:$A,BKE!$M:$M,'nhap hang tuoi song'!AA$4)</f>
        <v>1.2</v>
      </c>
      <c r="AB19" s="186">
        <f>SUMIFS(BKE!$Q:$Q,BKE!$N:$N,'nhap hang tuoi song'!$A:$A,BKE!$M:$M,'nhap hang tuoi song'!AB$4)</f>
        <v>0</v>
      </c>
      <c r="AC19" s="186">
        <f>SUMIFS(BKE!$Q:$Q,BKE!$N:$N,'nhap hang tuoi song'!$A:$A,BKE!$M:$M,'nhap hang tuoi song'!AC$4)</f>
        <v>0</v>
      </c>
      <c r="AD19" s="186">
        <f>SUMIFS(BKE!$Q:$Q,BKE!$N:$N,'nhap hang tuoi song'!$A:$A,BKE!$M:$M,'nhap hang tuoi song'!AD$4)</f>
        <v>0</v>
      </c>
      <c r="AE19" s="186">
        <f>SUMIFS(BKE!$Q:$Q,BKE!$N:$N,'nhap hang tuoi song'!$A:$A,BKE!$M:$M,'nhap hang tuoi song'!AE$4)</f>
        <v>0</v>
      </c>
      <c r="AF19" s="186">
        <f>SUMIFS(BKE!$Q:$Q,BKE!$N:$N,'nhap hang tuoi song'!$A:$A,BKE!$M:$M,'nhap hang tuoi song'!AF$4)</f>
        <v>0.85399999999999998</v>
      </c>
      <c r="AG19" s="186">
        <f>SUMIFS(BKE!$Q:$Q,BKE!$N:$N,'nhap hang tuoi song'!$A:$A,BKE!$M:$M,'nhap hang tuoi song'!AG$4)</f>
        <v>0</v>
      </c>
      <c r="AH19" s="186">
        <f>SUMIFS(BKE!$Q:$Q,BKE!$N:$N,'nhap hang tuoi song'!$A:$A,BKE!$M:$M,'nhap hang tuoi song'!AH$4)</f>
        <v>0</v>
      </c>
      <c r="AI19" s="186">
        <f>SUMIFS(BKE!$Q:$Q,BKE!$N:$N,'nhap hang tuoi song'!$A:$A,BKE!$M:$M,'nhap hang tuoi song'!AI$4)</f>
        <v>0</v>
      </c>
      <c r="AJ19" s="186">
        <f>SUMIFS(BKE!$Q:$Q,BKE!$N:$N,'nhap hang tuoi song'!$A:$A,BKE!$M:$M,'nhap hang tuoi song'!AJ$4)</f>
        <v>0</v>
      </c>
      <c r="AK19" s="186">
        <f>SUMIFS(BKE!$Q:$Q,BKE!$N:$N,'nhap hang tuoi song'!$A:$A,BKE!$M:$M,'nhap hang tuoi song'!AK$4)</f>
        <v>0.78400000000000003</v>
      </c>
      <c r="AL19" s="186">
        <f>SUMIFS(BKE!$Q:$Q,BKE!$N:$N,'nhap hang tuoi song'!$A:$A,BKE!$M:$M,'nhap hang tuoi song'!AL$4)</f>
        <v>0</v>
      </c>
      <c r="AM19" s="186">
        <f>SUMIFS(BKE!$Q:$Q,BKE!$N:$N,'nhap hang tuoi song'!$A:$A,BKE!$M:$M,'nhap hang tuoi song'!AM$4)</f>
        <v>1.19</v>
      </c>
      <c r="AN19" s="186">
        <f>SUMIFS(BKE!$Q:$Q,BKE!$N:$N,'nhap hang tuoi song'!$A:$A,BKE!$M:$M,'nhap hang tuoi song'!AN$4)</f>
        <v>0</v>
      </c>
      <c r="AO19" s="186">
        <f>SUMIFS(BKE!$Q:$Q,BKE!$N:$N,'nhap hang tuoi song'!$A:$A,BKE!$M:$M,'nhap hang tuoi song'!AO$4)</f>
        <v>0</v>
      </c>
      <c r="AP19" s="186">
        <f>SUMIFS(BKE!$Q:$Q,BKE!$N:$N,'nhap hang tuoi song'!$A:$A,BKE!$M:$M,'nhap hang tuoi song'!AP$4)</f>
        <v>0</v>
      </c>
      <c r="AQ19" s="186">
        <f>SUMIFS(BKE!$Q:$Q,BKE!$N:$N,'nhap hang tuoi song'!$A:$A,BKE!$M:$M,'nhap hang tuoi song'!AQ$4)</f>
        <v>0</v>
      </c>
    </row>
    <row r="20" spans="1:43" ht="12.75">
      <c r="A20" s="26" t="s">
        <v>552</v>
      </c>
      <c r="B20" s="27" t="s">
        <v>553</v>
      </c>
      <c r="C20" s="28" t="s">
        <v>4</v>
      </c>
      <c r="D20" s="221">
        <f>VLOOKUP(A20,BKE!N207:R231,5,0)</f>
        <v>18987.951718494271</v>
      </c>
      <c r="E20" s="15">
        <v>0.2</v>
      </c>
      <c r="F20" s="233">
        <v>20507.095801738011</v>
      </c>
      <c r="G20" s="37">
        <f t="shared" si="7"/>
        <v>4.8880000000000008</v>
      </c>
      <c r="H20" s="38">
        <f t="shared" si="8"/>
        <v>92813.108000000007</v>
      </c>
      <c r="I20" s="14">
        <f t="shared" si="4"/>
        <v>4.4880000000000013</v>
      </c>
      <c r="J20" s="224">
        <f t="shared" si="5"/>
        <v>85217.927312602318</v>
      </c>
      <c r="K20" s="15">
        <v>0.6</v>
      </c>
      <c r="L20" s="224">
        <f t="shared" si="6"/>
        <v>11392.771031096561</v>
      </c>
      <c r="M20" s="186">
        <f>SUMIFS(BKE!$Q:$Q,BKE!$N:$N,'nhap hang tuoi song'!$A:$A,BKE!$M:$M,'nhap hang tuoi song'!M$4)</f>
        <v>0</v>
      </c>
      <c r="N20" s="186">
        <f>SUMIFS(BKE!$Q:$Q,BKE!$N:$N,'nhap hang tuoi song'!$A:$A,BKE!$M:$M,'nhap hang tuoi song'!N$4)</f>
        <v>0</v>
      </c>
      <c r="O20" s="186">
        <f>SUMIFS(BKE!$Q:$Q,BKE!$N:$N,'nhap hang tuoi song'!$A:$A,BKE!$M:$M,'nhap hang tuoi song'!O$4)</f>
        <v>0</v>
      </c>
      <c r="P20" s="186">
        <f>SUMIFS(BKE!$Q:$Q,BKE!$N:$N,'nhap hang tuoi song'!$A:$A,BKE!$M:$M,'nhap hang tuoi song'!P$4)</f>
        <v>0.85799999999999998</v>
      </c>
      <c r="Q20" s="186">
        <f>SUMIFS(BKE!$Q:$Q,BKE!$N:$N,'nhap hang tuoi song'!$A:$A,BKE!$M:$M,'nhap hang tuoi song'!Q$4)</f>
        <v>0</v>
      </c>
      <c r="R20" s="186">
        <f>SUMIFS(BKE!$Q:$Q,BKE!$N:$N,'nhap hang tuoi song'!$A:$A,BKE!$M:$M,'nhap hang tuoi song'!R$4)</f>
        <v>0</v>
      </c>
      <c r="S20" s="186">
        <f>SUMIFS(BKE!$Q:$Q,BKE!$N:$N,'nhap hang tuoi song'!$A:$A,BKE!$M:$M,'nhap hang tuoi song'!S$4)</f>
        <v>0</v>
      </c>
      <c r="T20" s="186">
        <f>SUMIFS(BKE!$Q:$Q,BKE!$N:$N,'nhap hang tuoi song'!$A:$A,BKE!$M:$M,'nhap hang tuoi song'!T$4)</f>
        <v>0.48199999999999998</v>
      </c>
      <c r="U20" s="186">
        <f>SUMIFS(BKE!$Q:$Q,BKE!$N:$N,'nhap hang tuoi song'!$A:$A,BKE!$M:$M,'nhap hang tuoi song'!U$4)</f>
        <v>0</v>
      </c>
      <c r="V20" s="186">
        <f>SUMIFS(BKE!$Q:$Q,BKE!$N:$N,'nhap hang tuoi song'!$A:$A,BKE!$M:$M,'nhap hang tuoi song'!V$4)</f>
        <v>0</v>
      </c>
      <c r="W20" s="186">
        <f>SUMIFS(BKE!$Q:$Q,BKE!$N:$N,'nhap hang tuoi song'!$A:$A,BKE!$M:$M,'nhap hang tuoi song'!W$4)</f>
        <v>0</v>
      </c>
      <c r="X20" s="186">
        <f>SUMIFS(BKE!$Q:$Q,BKE!$N:$N,'nhap hang tuoi song'!$A:$A,BKE!$M:$M,'nhap hang tuoi song'!X$4)</f>
        <v>0</v>
      </c>
      <c r="Y20" s="186">
        <f>SUMIFS(BKE!$Q:$Q,BKE!$N:$N,'nhap hang tuoi song'!$A:$A,BKE!$M:$M,'nhap hang tuoi song'!Y$4)</f>
        <v>0</v>
      </c>
      <c r="Z20" s="186">
        <f>SUMIFS(BKE!$Q:$Q,BKE!$N:$N,'nhap hang tuoi song'!$A:$A,BKE!$M:$M,'nhap hang tuoi song'!Z$4)</f>
        <v>0</v>
      </c>
      <c r="AA20" s="186">
        <f>SUMIFS(BKE!$Q:$Q,BKE!$N:$N,'nhap hang tuoi song'!$A:$A,BKE!$M:$M,'nhap hang tuoi song'!AA$4)</f>
        <v>1.69</v>
      </c>
      <c r="AB20" s="186">
        <f>SUMIFS(BKE!$Q:$Q,BKE!$N:$N,'nhap hang tuoi song'!$A:$A,BKE!$M:$M,'nhap hang tuoi song'!AB$4)</f>
        <v>0</v>
      </c>
      <c r="AC20" s="186">
        <f>SUMIFS(BKE!$Q:$Q,BKE!$N:$N,'nhap hang tuoi song'!$A:$A,BKE!$M:$M,'nhap hang tuoi song'!AC$4)</f>
        <v>0</v>
      </c>
      <c r="AD20" s="186">
        <f>SUMIFS(BKE!$Q:$Q,BKE!$N:$N,'nhap hang tuoi song'!$A:$A,BKE!$M:$M,'nhap hang tuoi song'!AD$4)</f>
        <v>0</v>
      </c>
      <c r="AE20" s="186">
        <f>SUMIFS(BKE!$Q:$Q,BKE!$N:$N,'nhap hang tuoi song'!$A:$A,BKE!$M:$M,'nhap hang tuoi song'!AE$4)</f>
        <v>0</v>
      </c>
      <c r="AF20" s="186">
        <f>SUMIFS(BKE!$Q:$Q,BKE!$N:$N,'nhap hang tuoi song'!$A:$A,BKE!$M:$M,'nhap hang tuoi song'!AF$4)</f>
        <v>0.45</v>
      </c>
      <c r="AG20" s="186">
        <f>SUMIFS(BKE!$Q:$Q,BKE!$N:$N,'nhap hang tuoi song'!$A:$A,BKE!$M:$M,'nhap hang tuoi song'!AG$4)</f>
        <v>0</v>
      </c>
      <c r="AH20" s="186">
        <f>SUMIFS(BKE!$Q:$Q,BKE!$N:$N,'nhap hang tuoi song'!$A:$A,BKE!$M:$M,'nhap hang tuoi song'!AH$4)</f>
        <v>0</v>
      </c>
      <c r="AI20" s="186">
        <f>SUMIFS(BKE!$Q:$Q,BKE!$N:$N,'nhap hang tuoi song'!$A:$A,BKE!$M:$M,'nhap hang tuoi song'!AI$4)</f>
        <v>0</v>
      </c>
      <c r="AJ20" s="186">
        <f>SUMIFS(BKE!$Q:$Q,BKE!$N:$N,'nhap hang tuoi song'!$A:$A,BKE!$M:$M,'nhap hang tuoi song'!AJ$4)</f>
        <v>0</v>
      </c>
      <c r="AK20" s="186">
        <f>SUMIFS(BKE!$Q:$Q,BKE!$N:$N,'nhap hang tuoi song'!$A:$A,BKE!$M:$M,'nhap hang tuoi song'!AK$4)</f>
        <v>0.73399999999999999</v>
      </c>
      <c r="AL20" s="186">
        <f>SUMIFS(BKE!$Q:$Q,BKE!$N:$N,'nhap hang tuoi song'!$A:$A,BKE!$M:$M,'nhap hang tuoi song'!AL$4)</f>
        <v>0</v>
      </c>
      <c r="AM20" s="186">
        <f>SUMIFS(BKE!$Q:$Q,BKE!$N:$N,'nhap hang tuoi song'!$A:$A,BKE!$M:$M,'nhap hang tuoi song'!AM$4)</f>
        <v>0.67400000000000004</v>
      </c>
      <c r="AN20" s="186">
        <f>SUMIFS(BKE!$Q:$Q,BKE!$N:$N,'nhap hang tuoi song'!$A:$A,BKE!$M:$M,'nhap hang tuoi song'!AN$4)</f>
        <v>0</v>
      </c>
      <c r="AO20" s="186">
        <f>SUMIFS(BKE!$Q:$Q,BKE!$N:$N,'nhap hang tuoi song'!$A:$A,BKE!$M:$M,'nhap hang tuoi song'!AO$4)</f>
        <v>0</v>
      </c>
      <c r="AP20" s="186">
        <f>SUMIFS(BKE!$Q:$Q,BKE!$N:$N,'nhap hang tuoi song'!$A:$A,BKE!$M:$M,'nhap hang tuoi song'!AP$4)</f>
        <v>0</v>
      </c>
      <c r="AQ20" s="186">
        <f>SUMIFS(BKE!$Q:$Q,BKE!$N:$N,'nhap hang tuoi song'!$A:$A,BKE!$M:$M,'nhap hang tuoi song'!AQ$4)</f>
        <v>0</v>
      </c>
    </row>
    <row r="21" spans="1:43" ht="12.75">
      <c r="A21" s="26" t="s">
        <v>554</v>
      </c>
      <c r="B21" s="27" t="s">
        <v>555</v>
      </c>
      <c r="C21" s="28" t="s">
        <v>4</v>
      </c>
      <c r="D21" s="221">
        <f>VLOOKUP(A21,BKE!N208:R232,5,0)</f>
        <v>25610.870742358078</v>
      </c>
      <c r="E21" s="15">
        <v>0.7</v>
      </c>
      <c r="F21" s="233">
        <v>17496.517720580872</v>
      </c>
      <c r="G21" s="37">
        <f t="shared" si="7"/>
        <v>4.58</v>
      </c>
      <c r="H21" s="38">
        <f t="shared" si="8"/>
        <v>117297.788</v>
      </c>
      <c r="I21" s="14">
        <f t="shared" si="4"/>
        <v>4.78</v>
      </c>
      <c r="J21" s="224">
        <f t="shared" si="5"/>
        <v>122419.96214847162</v>
      </c>
      <c r="K21" s="15">
        <v>0.5</v>
      </c>
      <c r="L21" s="224">
        <f t="shared" si="6"/>
        <v>12805.435371179039</v>
      </c>
      <c r="M21" s="186">
        <f>SUMIFS(BKE!$Q:$Q,BKE!$N:$N,'nhap hang tuoi song'!$A:$A,BKE!$M:$M,'nhap hang tuoi song'!M$4)</f>
        <v>0</v>
      </c>
      <c r="N21" s="186">
        <f>SUMIFS(BKE!$Q:$Q,BKE!$N:$N,'nhap hang tuoi song'!$A:$A,BKE!$M:$M,'nhap hang tuoi song'!N$4)</f>
        <v>0</v>
      </c>
      <c r="O21" s="186">
        <f>SUMIFS(BKE!$Q:$Q,BKE!$N:$N,'nhap hang tuoi song'!$A:$A,BKE!$M:$M,'nhap hang tuoi song'!O$4)</f>
        <v>0</v>
      </c>
      <c r="P21" s="186">
        <f>SUMIFS(BKE!$Q:$Q,BKE!$N:$N,'nhap hang tuoi song'!$A:$A,BKE!$M:$M,'nhap hang tuoi song'!P$4)</f>
        <v>0.64200000000000002</v>
      </c>
      <c r="Q21" s="186">
        <f>SUMIFS(BKE!$Q:$Q,BKE!$N:$N,'nhap hang tuoi song'!$A:$A,BKE!$M:$M,'nhap hang tuoi song'!Q$4)</f>
        <v>0</v>
      </c>
      <c r="R21" s="186">
        <f>SUMIFS(BKE!$Q:$Q,BKE!$N:$N,'nhap hang tuoi song'!$A:$A,BKE!$M:$M,'nhap hang tuoi song'!R$4)</f>
        <v>0</v>
      </c>
      <c r="S21" s="186">
        <f>SUMIFS(BKE!$Q:$Q,BKE!$N:$N,'nhap hang tuoi song'!$A:$A,BKE!$M:$M,'nhap hang tuoi song'!S$4)</f>
        <v>0</v>
      </c>
      <c r="T21" s="186">
        <f>SUMIFS(BKE!$Q:$Q,BKE!$N:$N,'nhap hang tuoi song'!$A:$A,BKE!$M:$M,'nhap hang tuoi song'!T$4)</f>
        <v>0.79800000000000004</v>
      </c>
      <c r="U21" s="186">
        <f>SUMIFS(BKE!$Q:$Q,BKE!$N:$N,'nhap hang tuoi song'!$A:$A,BKE!$M:$M,'nhap hang tuoi song'!U$4)</f>
        <v>0</v>
      </c>
      <c r="V21" s="186">
        <f>SUMIFS(BKE!$Q:$Q,BKE!$N:$N,'nhap hang tuoi song'!$A:$A,BKE!$M:$M,'nhap hang tuoi song'!V$4)</f>
        <v>0</v>
      </c>
      <c r="W21" s="186">
        <f>SUMIFS(BKE!$Q:$Q,BKE!$N:$N,'nhap hang tuoi song'!$A:$A,BKE!$M:$M,'nhap hang tuoi song'!W$4)</f>
        <v>0.60399999999999998</v>
      </c>
      <c r="X21" s="186">
        <f>SUMIFS(BKE!$Q:$Q,BKE!$N:$N,'nhap hang tuoi song'!$A:$A,BKE!$M:$M,'nhap hang tuoi song'!X$4)</f>
        <v>0</v>
      </c>
      <c r="Y21" s="186">
        <f>SUMIFS(BKE!$Q:$Q,BKE!$N:$N,'nhap hang tuoi song'!$A:$A,BKE!$M:$M,'nhap hang tuoi song'!Y$4)</f>
        <v>0</v>
      </c>
      <c r="Z21" s="186">
        <f>SUMIFS(BKE!$Q:$Q,BKE!$N:$N,'nhap hang tuoi song'!$A:$A,BKE!$M:$M,'nhap hang tuoi song'!Z$4)</f>
        <v>0</v>
      </c>
      <c r="AA21" s="186">
        <f>SUMIFS(BKE!$Q:$Q,BKE!$N:$N,'nhap hang tuoi song'!$A:$A,BKE!$M:$M,'nhap hang tuoi song'!AA$4)</f>
        <v>1.1499999999999999</v>
      </c>
      <c r="AB21" s="186">
        <f>SUMIFS(BKE!$Q:$Q,BKE!$N:$N,'nhap hang tuoi song'!$A:$A,BKE!$M:$M,'nhap hang tuoi song'!AB$4)</f>
        <v>0</v>
      </c>
      <c r="AC21" s="186">
        <f>SUMIFS(BKE!$Q:$Q,BKE!$N:$N,'nhap hang tuoi song'!$A:$A,BKE!$M:$M,'nhap hang tuoi song'!AC$4)</f>
        <v>0</v>
      </c>
      <c r="AD21" s="186">
        <f>SUMIFS(BKE!$Q:$Q,BKE!$N:$N,'nhap hang tuoi song'!$A:$A,BKE!$M:$M,'nhap hang tuoi song'!AD$4)</f>
        <v>0</v>
      </c>
      <c r="AE21" s="186">
        <f>SUMIFS(BKE!$Q:$Q,BKE!$N:$N,'nhap hang tuoi song'!$A:$A,BKE!$M:$M,'nhap hang tuoi song'!AE$4)</f>
        <v>0</v>
      </c>
      <c r="AF21" s="186">
        <f>SUMIFS(BKE!$Q:$Q,BKE!$N:$N,'nhap hang tuoi song'!$A:$A,BKE!$M:$M,'nhap hang tuoi song'!AF$4)</f>
        <v>0.80800000000000005</v>
      </c>
      <c r="AG21" s="186">
        <f>SUMIFS(BKE!$Q:$Q,BKE!$N:$N,'nhap hang tuoi song'!$A:$A,BKE!$M:$M,'nhap hang tuoi song'!AG$4)</f>
        <v>0</v>
      </c>
      <c r="AH21" s="186">
        <f>SUMIFS(BKE!$Q:$Q,BKE!$N:$N,'nhap hang tuoi song'!$A:$A,BKE!$M:$M,'nhap hang tuoi song'!AH$4)</f>
        <v>0</v>
      </c>
      <c r="AI21" s="186">
        <f>SUMIFS(BKE!$Q:$Q,BKE!$N:$N,'nhap hang tuoi song'!$A:$A,BKE!$M:$M,'nhap hang tuoi song'!AI$4)</f>
        <v>0</v>
      </c>
      <c r="AJ21" s="186">
        <f>SUMIFS(BKE!$Q:$Q,BKE!$N:$N,'nhap hang tuoi song'!$A:$A,BKE!$M:$M,'nhap hang tuoi song'!AJ$4)</f>
        <v>0</v>
      </c>
      <c r="AK21" s="186">
        <f>SUMIFS(BKE!$Q:$Q,BKE!$N:$N,'nhap hang tuoi song'!$A:$A,BKE!$M:$M,'nhap hang tuoi song'!AK$4)</f>
        <v>0.57799999999999996</v>
      </c>
      <c r="AL21" s="186">
        <f>SUMIFS(BKE!$Q:$Q,BKE!$N:$N,'nhap hang tuoi song'!$A:$A,BKE!$M:$M,'nhap hang tuoi song'!AL$4)</f>
        <v>0</v>
      </c>
      <c r="AM21" s="186">
        <f>SUMIFS(BKE!$Q:$Q,BKE!$N:$N,'nhap hang tuoi song'!$A:$A,BKE!$M:$M,'nhap hang tuoi song'!AM$4)</f>
        <v>0</v>
      </c>
      <c r="AN21" s="186">
        <f>SUMIFS(BKE!$Q:$Q,BKE!$N:$N,'nhap hang tuoi song'!$A:$A,BKE!$M:$M,'nhap hang tuoi song'!AN$4)</f>
        <v>0</v>
      </c>
      <c r="AO21" s="186">
        <f>SUMIFS(BKE!$Q:$Q,BKE!$N:$N,'nhap hang tuoi song'!$A:$A,BKE!$M:$M,'nhap hang tuoi song'!AO$4)</f>
        <v>0</v>
      </c>
      <c r="AP21" s="186">
        <f>SUMIFS(BKE!$Q:$Q,BKE!$N:$N,'nhap hang tuoi song'!$A:$A,BKE!$M:$M,'nhap hang tuoi song'!AP$4)</f>
        <v>0</v>
      </c>
      <c r="AQ21" s="186">
        <f>SUMIFS(BKE!$Q:$Q,BKE!$N:$N,'nhap hang tuoi song'!$A:$A,BKE!$M:$M,'nhap hang tuoi song'!AQ$4)</f>
        <v>0</v>
      </c>
    </row>
    <row r="22" spans="1:43" ht="12.75">
      <c r="A22" s="26" t="s">
        <v>556</v>
      </c>
      <c r="B22" s="27" t="s">
        <v>557</v>
      </c>
      <c r="C22" s="28" t="s">
        <v>4</v>
      </c>
      <c r="D22" s="221">
        <f>VLOOKUP(A22,BKE!N209:R233,5,0)</f>
        <v>13822.727833712246</v>
      </c>
      <c r="E22" s="15">
        <v>1</v>
      </c>
      <c r="F22" s="233">
        <v>3080.857255067865</v>
      </c>
      <c r="G22" s="37">
        <f t="shared" si="7"/>
        <v>6.1579999999999995</v>
      </c>
      <c r="H22" s="38">
        <f t="shared" si="8"/>
        <v>85120.358000000007</v>
      </c>
      <c r="I22" s="14">
        <f t="shared" si="4"/>
        <v>6.1579999999999995</v>
      </c>
      <c r="J22" s="224">
        <f t="shared" si="5"/>
        <v>85120.358000000007</v>
      </c>
      <c r="K22" s="15">
        <v>1</v>
      </c>
      <c r="L22" s="224">
        <f t="shared" si="6"/>
        <v>13822.727833712246</v>
      </c>
      <c r="M22" s="186">
        <f>SUMIFS(BKE!$Q:$Q,BKE!$N:$N,'nhap hang tuoi song'!$A:$A,BKE!$M:$M,'nhap hang tuoi song'!M$4)</f>
        <v>0</v>
      </c>
      <c r="N22" s="186">
        <f>SUMIFS(BKE!$Q:$Q,BKE!$N:$N,'nhap hang tuoi song'!$A:$A,BKE!$M:$M,'nhap hang tuoi song'!N$4)</f>
        <v>0</v>
      </c>
      <c r="O22" s="186">
        <f>SUMIFS(BKE!$Q:$Q,BKE!$N:$N,'nhap hang tuoi song'!$A:$A,BKE!$M:$M,'nhap hang tuoi song'!O$4)</f>
        <v>0</v>
      </c>
      <c r="P22" s="186">
        <f>SUMIFS(BKE!$Q:$Q,BKE!$N:$N,'nhap hang tuoi song'!$A:$A,BKE!$M:$M,'nhap hang tuoi song'!P$4)</f>
        <v>0.89200000000000002</v>
      </c>
      <c r="Q22" s="186">
        <f>SUMIFS(BKE!$Q:$Q,BKE!$N:$N,'nhap hang tuoi song'!$A:$A,BKE!$M:$M,'nhap hang tuoi song'!Q$4)</f>
        <v>0</v>
      </c>
      <c r="R22" s="186">
        <f>SUMIFS(BKE!$Q:$Q,BKE!$N:$N,'nhap hang tuoi song'!$A:$A,BKE!$M:$M,'nhap hang tuoi song'!R$4)</f>
        <v>0</v>
      </c>
      <c r="S22" s="186">
        <f>SUMIFS(BKE!$Q:$Q,BKE!$N:$N,'nhap hang tuoi song'!$A:$A,BKE!$M:$M,'nhap hang tuoi song'!S$4)</f>
        <v>0</v>
      </c>
      <c r="T22" s="186">
        <f>SUMIFS(BKE!$Q:$Q,BKE!$N:$N,'nhap hang tuoi song'!$A:$A,BKE!$M:$M,'nhap hang tuoi song'!T$4)</f>
        <v>1.02</v>
      </c>
      <c r="U22" s="186">
        <f>SUMIFS(BKE!$Q:$Q,BKE!$N:$N,'nhap hang tuoi song'!$A:$A,BKE!$M:$M,'nhap hang tuoi song'!U$4)</f>
        <v>0</v>
      </c>
      <c r="V22" s="186">
        <f>SUMIFS(BKE!$Q:$Q,BKE!$N:$N,'nhap hang tuoi song'!$A:$A,BKE!$M:$M,'nhap hang tuoi song'!V$4)</f>
        <v>0</v>
      </c>
      <c r="W22" s="186">
        <f>SUMIFS(BKE!$Q:$Q,BKE!$N:$N,'nhap hang tuoi song'!$A:$A,BKE!$M:$M,'nhap hang tuoi song'!W$4)</f>
        <v>0</v>
      </c>
      <c r="X22" s="186">
        <f>SUMIFS(BKE!$Q:$Q,BKE!$N:$N,'nhap hang tuoi song'!$A:$A,BKE!$M:$M,'nhap hang tuoi song'!X$4)</f>
        <v>0</v>
      </c>
      <c r="Y22" s="186">
        <f>SUMIFS(BKE!$Q:$Q,BKE!$N:$N,'nhap hang tuoi song'!$A:$A,BKE!$M:$M,'nhap hang tuoi song'!Y$4)</f>
        <v>0</v>
      </c>
      <c r="Z22" s="186">
        <f>SUMIFS(BKE!$Q:$Q,BKE!$N:$N,'nhap hang tuoi song'!$A:$A,BKE!$M:$M,'nhap hang tuoi song'!Z$4)</f>
        <v>0</v>
      </c>
      <c r="AA22" s="186">
        <f>SUMIFS(BKE!$Q:$Q,BKE!$N:$N,'nhap hang tuoi song'!$A:$A,BKE!$M:$M,'nhap hang tuoi song'!AA$4)</f>
        <v>1.1000000000000001</v>
      </c>
      <c r="AB22" s="186">
        <f>SUMIFS(BKE!$Q:$Q,BKE!$N:$N,'nhap hang tuoi song'!$A:$A,BKE!$M:$M,'nhap hang tuoi song'!AB$4)</f>
        <v>0</v>
      </c>
      <c r="AC22" s="186">
        <f>SUMIFS(BKE!$Q:$Q,BKE!$N:$N,'nhap hang tuoi song'!$A:$A,BKE!$M:$M,'nhap hang tuoi song'!AC$4)</f>
        <v>0</v>
      </c>
      <c r="AD22" s="186">
        <f>SUMIFS(BKE!$Q:$Q,BKE!$N:$N,'nhap hang tuoi song'!$A:$A,BKE!$M:$M,'nhap hang tuoi song'!AD$4)</f>
        <v>0</v>
      </c>
      <c r="AE22" s="186">
        <f>SUMIFS(BKE!$Q:$Q,BKE!$N:$N,'nhap hang tuoi song'!$A:$A,BKE!$M:$M,'nhap hang tuoi song'!AE$4)</f>
        <v>0</v>
      </c>
      <c r="AF22" s="186">
        <f>SUMIFS(BKE!$Q:$Q,BKE!$N:$N,'nhap hang tuoi song'!$A:$A,BKE!$M:$M,'nhap hang tuoi song'!AF$4)</f>
        <v>1.03</v>
      </c>
      <c r="AG22" s="186">
        <f>SUMIFS(BKE!$Q:$Q,BKE!$N:$N,'nhap hang tuoi song'!$A:$A,BKE!$M:$M,'nhap hang tuoi song'!AG$4)</f>
        <v>0</v>
      </c>
      <c r="AH22" s="186">
        <f>SUMIFS(BKE!$Q:$Q,BKE!$N:$N,'nhap hang tuoi song'!$A:$A,BKE!$M:$M,'nhap hang tuoi song'!AH$4)</f>
        <v>0</v>
      </c>
      <c r="AI22" s="186">
        <f>SUMIFS(BKE!$Q:$Q,BKE!$N:$N,'nhap hang tuoi song'!$A:$A,BKE!$M:$M,'nhap hang tuoi song'!AI$4)</f>
        <v>0</v>
      </c>
      <c r="AJ22" s="186">
        <f>SUMIFS(BKE!$Q:$Q,BKE!$N:$N,'nhap hang tuoi song'!$A:$A,BKE!$M:$M,'nhap hang tuoi song'!AJ$4)</f>
        <v>0</v>
      </c>
      <c r="AK22" s="186">
        <f>SUMIFS(BKE!$Q:$Q,BKE!$N:$N,'nhap hang tuoi song'!$A:$A,BKE!$M:$M,'nhap hang tuoi song'!AK$4)</f>
        <v>1.1200000000000001</v>
      </c>
      <c r="AL22" s="186">
        <f>SUMIFS(BKE!$Q:$Q,BKE!$N:$N,'nhap hang tuoi song'!$A:$A,BKE!$M:$M,'nhap hang tuoi song'!AL$4)</f>
        <v>0</v>
      </c>
      <c r="AM22" s="186">
        <f>SUMIFS(BKE!$Q:$Q,BKE!$N:$N,'nhap hang tuoi song'!$A:$A,BKE!$M:$M,'nhap hang tuoi song'!AM$4)</f>
        <v>0.996</v>
      </c>
      <c r="AN22" s="186">
        <f>SUMIFS(BKE!$Q:$Q,BKE!$N:$N,'nhap hang tuoi song'!$A:$A,BKE!$M:$M,'nhap hang tuoi song'!AN$4)</f>
        <v>0</v>
      </c>
      <c r="AO22" s="186">
        <f>SUMIFS(BKE!$Q:$Q,BKE!$N:$N,'nhap hang tuoi song'!$A:$A,BKE!$M:$M,'nhap hang tuoi song'!AO$4)</f>
        <v>0</v>
      </c>
      <c r="AP22" s="186">
        <f>SUMIFS(BKE!$Q:$Q,BKE!$N:$N,'nhap hang tuoi song'!$A:$A,BKE!$M:$M,'nhap hang tuoi song'!AP$4)</f>
        <v>0</v>
      </c>
      <c r="AQ22" s="186">
        <f>SUMIFS(BKE!$Q:$Q,BKE!$N:$N,'nhap hang tuoi song'!$A:$A,BKE!$M:$M,'nhap hang tuoi song'!AQ$4)</f>
        <v>0</v>
      </c>
    </row>
    <row r="23" spans="1:43" ht="12.75">
      <c r="A23" s="26" t="s">
        <v>558</v>
      </c>
      <c r="B23" s="27" t="s">
        <v>559</v>
      </c>
      <c r="C23" s="28" t="s">
        <v>4</v>
      </c>
      <c r="D23" s="221">
        <f>VLOOKUP(A23,BKE!N210:R234,5,0)</f>
        <v>11904.000000000002</v>
      </c>
      <c r="E23" s="15">
        <v>0.5</v>
      </c>
      <c r="F23" s="233">
        <v>1194.353455470738</v>
      </c>
      <c r="G23" s="37">
        <f t="shared" si="7"/>
        <v>2.1059999999999999</v>
      </c>
      <c r="H23" s="38">
        <f t="shared" si="8"/>
        <v>25069.824000000001</v>
      </c>
      <c r="I23" s="14">
        <f t="shared" si="4"/>
        <v>1.8059999999999998</v>
      </c>
      <c r="J23" s="224">
        <f t="shared" si="5"/>
        <v>21498.624</v>
      </c>
      <c r="K23" s="15">
        <v>0.8</v>
      </c>
      <c r="L23" s="224">
        <f t="shared" si="6"/>
        <v>9523.2000000000025</v>
      </c>
      <c r="M23" s="186">
        <f>SUMIFS(BKE!$Q:$Q,BKE!$N:$N,'nhap hang tuoi song'!$A:$A,BKE!$M:$M,'nhap hang tuoi song'!M$4)</f>
        <v>0</v>
      </c>
      <c r="N23" s="186">
        <f>SUMIFS(BKE!$Q:$Q,BKE!$N:$N,'nhap hang tuoi song'!$A:$A,BKE!$M:$M,'nhap hang tuoi song'!N$4)</f>
        <v>0</v>
      </c>
      <c r="O23" s="186">
        <f>SUMIFS(BKE!$Q:$Q,BKE!$N:$N,'nhap hang tuoi song'!$A:$A,BKE!$M:$M,'nhap hang tuoi song'!O$4)</f>
        <v>0</v>
      </c>
      <c r="P23" s="186">
        <f>SUMIFS(BKE!$Q:$Q,BKE!$N:$N,'nhap hang tuoi song'!$A:$A,BKE!$M:$M,'nhap hang tuoi song'!P$4)</f>
        <v>0</v>
      </c>
      <c r="Q23" s="186">
        <f>SUMIFS(BKE!$Q:$Q,BKE!$N:$N,'nhap hang tuoi song'!$A:$A,BKE!$M:$M,'nhap hang tuoi song'!Q$4)</f>
        <v>0</v>
      </c>
      <c r="R23" s="186">
        <f>SUMIFS(BKE!$Q:$Q,BKE!$N:$N,'nhap hang tuoi song'!$A:$A,BKE!$M:$M,'nhap hang tuoi song'!R$4)</f>
        <v>0</v>
      </c>
      <c r="S23" s="186">
        <f>SUMIFS(BKE!$Q:$Q,BKE!$N:$N,'nhap hang tuoi song'!$A:$A,BKE!$M:$M,'nhap hang tuoi song'!S$4)</f>
        <v>0</v>
      </c>
      <c r="T23" s="186">
        <f>SUMIFS(BKE!$Q:$Q,BKE!$N:$N,'nhap hang tuoi song'!$A:$A,BKE!$M:$M,'nhap hang tuoi song'!T$4)</f>
        <v>0</v>
      </c>
      <c r="U23" s="186">
        <f>SUMIFS(BKE!$Q:$Q,BKE!$N:$N,'nhap hang tuoi song'!$A:$A,BKE!$M:$M,'nhap hang tuoi song'!U$4)</f>
        <v>0</v>
      </c>
      <c r="V23" s="186">
        <f>SUMIFS(BKE!$Q:$Q,BKE!$N:$N,'nhap hang tuoi song'!$A:$A,BKE!$M:$M,'nhap hang tuoi song'!V$4)</f>
        <v>0</v>
      </c>
      <c r="W23" s="186">
        <f>SUMIFS(BKE!$Q:$Q,BKE!$N:$N,'nhap hang tuoi song'!$A:$A,BKE!$M:$M,'nhap hang tuoi song'!W$4)</f>
        <v>0</v>
      </c>
      <c r="X23" s="186">
        <f>SUMIFS(BKE!$Q:$Q,BKE!$N:$N,'nhap hang tuoi song'!$A:$A,BKE!$M:$M,'nhap hang tuoi song'!X$4)</f>
        <v>0</v>
      </c>
      <c r="Y23" s="186">
        <f>SUMIFS(BKE!$Q:$Q,BKE!$N:$N,'nhap hang tuoi song'!$A:$A,BKE!$M:$M,'nhap hang tuoi song'!Y$4)</f>
        <v>0</v>
      </c>
      <c r="Z23" s="186">
        <f>SUMIFS(BKE!$Q:$Q,BKE!$N:$N,'nhap hang tuoi song'!$A:$A,BKE!$M:$M,'nhap hang tuoi song'!Z$4)</f>
        <v>0</v>
      </c>
      <c r="AA23" s="186">
        <f>SUMIFS(BKE!$Q:$Q,BKE!$N:$N,'nhap hang tuoi song'!$A:$A,BKE!$M:$M,'nhap hang tuoi song'!AA$4)</f>
        <v>1.01</v>
      </c>
      <c r="AB23" s="186">
        <f>SUMIFS(BKE!$Q:$Q,BKE!$N:$N,'nhap hang tuoi song'!$A:$A,BKE!$M:$M,'nhap hang tuoi song'!AB$4)</f>
        <v>0</v>
      </c>
      <c r="AC23" s="186">
        <f>SUMIFS(BKE!$Q:$Q,BKE!$N:$N,'nhap hang tuoi song'!$A:$A,BKE!$M:$M,'nhap hang tuoi song'!AC$4)</f>
        <v>0</v>
      </c>
      <c r="AD23" s="186">
        <f>SUMIFS(BKE!$Q:$Q,BKE!$N:$N,'nhap hang tuoi song'!$A:$A,BKE!$M:$M,'nhap hang tuoi song'!AD$4)</f>
        <v>0</v>
      </c>
      <c r="AE23" s="186">
        <f>SUMIFS(BKE!$Q:$Q,BKE!$N:$N,'nhap hang tuoi song'!$A:$A,BKE!$M:$M,'nhap hang tuoi song'!AE$4)</f>
        <v>0</v>
      </c>
      <c r="AF23" s="186">
        <f>SUMIFS(BKE!$Q:$Q,BKE!$N:$N,'nhap hang tuoi song'!$A:$A,BKE!$M:$M,'nhap hang tuoi song'!AF$4)</f>
        <v>0</v>
      </c>
      <c r="AG23" s="186">
        <f>SUMIFS(BKE!$Q:$Q,BKE!$N:$N,'nhap hang tuoi song'!$A:$A,BKE!$M:$M,'nhap hang tuoi song'!AG$4)</f>
        <v>0</v>
      </c>
      <c r="AH23" s="186">
        <f>SUMIFS(BKE!$Q:$Q,BKE!$N:$N,'nhap hang tuoi song'!$A:$A,BKE!$M:$M,'nhap hang tuoi song'!AH$4)</f>
        <v>0</v>
      </c>
      <c r="AI23" s="186">
        <f>SUMIFS(BKE!$Q:$Q,BKE!$N:$N,'nhap hang tuoi song'!$A:$A,BKE!$M:$M,'nhap hang tuoi song'!AI$4)</f>
        <v>0.41599999999999998</v>
      </c>
      <c r="AJ23" s="186">
        <f>SUMIFS(BKE!$Q:$Q,BKE!$N:$N,'nhap hang tuoi song'!$A:$A,BKE!$M:$M,'nhap hang tuoi song'!AJ$4)</f>
        <v>0</v>
      </c>
      <c r="AK23" s="186">
        <f>SUMIFS(BKE!$Q:$Q,BKE!$N:$N,'nhap hang tuoi song'!$A:$A,BKE!$M:$M,'nhap hang tuoi song'!AK$4)</f>
        <v>0.68</v>
      </c>
      <c r="AL23" s="186">
        <f>SUMIFS(BKE!$Q:$Q,BKE!$N:$N,'nhap hang tuoi song'!$A:$A,BKE!$M:$M,'nhap hang tuoi song'!AL$4)</f>
        <v>0</v>
      </c>
      <c r="AM23" s="186">
        <f>SUMIFS(BKE!$Q:$Q,BKE!$N:$N,'nhap hang tuoi song'!$A:$A,BKE!$M:$M,'nhap hang tuoi song'!AM$4)</f>
        <v>0</v>
      </c>
      <c r="AN23" s="186">
        <f>SUMIFS(BKE!$Q:$Q,BKE!$N:$N,'nhap hang tuoi song'!$A:$A,BKE!$M:$M,'nhap hang tuoi song'!AN$4)</f>
        <v>0</v>
      </c>
      <c r="AO23" s="186">
        <f>SUMIFS(BKE!$Q:$Q,BKE!$N:$N,'nhap hang tuoi song'!$A:$A,BKE!$M:$M,'nhap hang tuoi song'!AO$4)</f>
        <v>0</v>
      </c>
      <c r="AP23" s="186">
        <f>SUMIFS(BKE!$Q:$Q,BKE!$N:$N,'nhap hang tuoi song'!$A:$A,BKE!$M:$M,'nhap hang tuoi song'!AP$4)</f>
        <v>0</v>
      </c>
      <c r="AQ23" s="186">
        <f>SUMIFS(BKE!$Q:$Q,BKE!$N:$N,'nhap hang tuoi song'!$A:$A,BKE!$M:$M,'nhap hang tuoi song'!AQ$4)</f>
        <v>0</v>
      </c>
    </row>
    <row r="24" spans="1:43" ht="12.75">
      <c r="A24" s="26" t="s">
        <v>560</v>
      </c>
      <c r="B24" s="27" t="s">
        <v>561</v>
      </c>
      <c r="C24" s="28" t="s">
        <v>4</v>
      </c>
      <c r="D24" s="221">
        <f>VLOOKUP(A24,BKE!N211:R235,5,0)</f>
        <v>39446.627101879327</v>
      </c>
      <c r="E24" s="15">
        <v>0.6</v>
      </c>
      <c r="F24" s="233">
        <v>5950.7129701492549</v>
      </c>
      <c r="G24" s="37">
        <f t="shared" si="7"/>
        <v>6.0659999999999998</v>
      </c>
      <c r="H24" s="38">
        <f t="shared" si="8"/>
        <v>239283.24</v>
      </c>
      <c r="I24" s="14">
        <f t="shared" si="4"/>
        <v>6.3659999999999997</v>
      </c>
      <c r="J24" s="224">
        <f t="shared" si="5"/>
        <v>251117.22813056377</v>
      </c>
      <c r="K24" s="15">
        <v>0.3</v>
      </c>
      <c r="L24" s="224">
        <f t="shared" si="6"/>
        <v>11833.988130563797</v>
      </c>
      <c r="M24" s="186">
        <f>SUMIFS(BKE!$Q:$Q,BKE!$N:$N,'nhap hang tuoi song'!$A:$A,BKE!$M:$M,'nhap hang tuoi song'!M$4)</f>
        <v>0</v>
      </c>
      <c r="N24" s="186">
        <f>SUMIFS(BKE!$Q:$Q,BKE!$N:$N,'nhap hang tuoi song'!$A:$A,BKE!$M:$M,'nhap hang tuoi song'!N$4)</f>
        <v>0</v>
      </c>
      <c r="O24" s="186">
        <f>SUMIFS(BKE!$Q:$Q,BKE!$N:$N,'nhap hang tuoi song'!$A:$A,BKE!$M:$M,'nhap hang tuoi song'!O$4)</f>
        <v>0</v>
      </c>
      <c r="P24" s="186">
        <f>SUMIFS(BKE!$Q:$Q,BKE!$N:$N,'nhap hang tuoi song'!$A:$A,BKE!$M:$M,'nhap hang tuoi song'!P$4)</f>
        <v>0.67600000000000005</v>
      </c>
      <c r="Q24" s="186">
        <f>SUMIFS(BKE!$Q:$Q,BKE!$N:$N,'nhap hang tuoi song'!$A:$A,BKE!$M:$M,'nhap hang tuoi song'!Q$4)</f>
        <v>0</v>
      </c>
      <c r="R24" s="186">
        <f>SUMIFS(BKE!$Q:$Q,BKE!$N:$N,'nhap hang tuoi song'!$A:$A,BKE!$M:$M,'nhap hang tuoi song'!R$4)</f>
        <v>0</v>
      </c>
      <c r="S24" s="186">
        <f>SUMIFS(BKE!$Q:$Q,BKE!$N:$N,'nhap hang tuoi song'!$A:$A,BKE!$M:$M,'nhap hang tuoi song'!S$4)</f>
        <v>0</v>
      </c>
      <c r="T24" s="186">
        <f>SUMIFS(BKE!$Q:$Q,BKE!$N:$N,'nhap hang tuoi song'!$A:$A,BKE!$M:$M,'nhap hang tuoi song'!T$4)</f>
        <v>1.53</v>
      </c>
      <c r="U24" s="186">
        <f>SUMIFS(BKE!$Q:$Q,BKE!$N:$N,'nhap hang tuoi song'!$A:$A,BKE!$M:$M,'nhap hang tuoi song'!U$4)</f>
        <v>0</v>
      </c>
      <c r="V24" s="186">
        <f>SUMIFS(BKE!$Q:$Q,BKE!$N:$N,'nhap hang tuoi song'!$A:$A,BKE!$M:$M,'nhap hang tuoi song'!V$4)</f>
        <v>0</v>
      </c>
      <c r="W24" s="186">
        <f>SUMIFS(BKE!$Q:$Q,BKE!$N:$N,'nhap hang tuoi song'!$A:$A,BKE!$M:$M,'nhap hang tuoi song'!W$4)</f>
        <v>0</v>
      </c>
      <c r="X24" s="186">
        <f>SUMIFS(BKE!$Q:$Q,BKE!$N:$N,'nhap hang tuoi song'!$A:$A,BKE!$M:$M,'nhap hang tuoi song'!X$4)</f>
        <v>0</v>
      </c>
      <c r="Y24" s="186">
        <f>SUMIFS(BKE!$Q:$Q,BKE!$N:$N,'nhap hang tuoi song'!$A:$A,BKE!$M:$M,'nhap hang tuoi song'!Y$4)</f>
        <v>0</v>
      </c>
      <c r="Z24" s="186">
        <f>SUMIFS(BKE!$Q:$Q,BKE!$N:$N,'nhap hang tuoi song'!$A:$A,BKE!$M:$M,'nhap hang tuoi song'!Z$4)</f>
        <v>0</v>
      </c>
      <c r="AA24" s="186">
        <f>SUMIFS(BKE!$Q:$Q,BKE!$N:$N,'nhap hang tuoi song'!$A:$A,BKE!$M:$M,'nhap hang tuoi song'!AA$4)</f>
        <v>1.5</v>
      </c>
      <c r="AB24" s="186">
        <f>SUMIFS(BKE!$Q:$Q,BKE!$N:$N,'nhap hang tuoi song'!$A:$A,BKE!$M:$M,'nhap hang tuoi song'!AB$4)</f>
        <v>0</v>
      </c>
      <c r="AC24" s="186">
        <f>SUMIFS(BKE!$Q:$Q,BKE!$N:$N,'nhap hang tuoi song'!$A:$A,BKE!$M:$M,'nhap hang tuoi song'!AC$4)</f>
        <v>0</v>
      </c>
      <c r="AD24" s="186">
        <f>SUMIFS(BKE!$Q:$Q,BKE!$N:$N,'nhap hang tuoi song'!$A:$A,BKE!$M:$M,'nhap hang tuoi song'!AD$4)</f>
        <v>0</v>
      </c>
      <c r="AE24" s="186">
        <f>SUMIFS(BKE!$Q:$Q,BKE!$N:$N,'nhap hang tuoi song'!$A:$A,BKE!$M:$M,'nhap hang tuoi song'!AE$4)</f>
        <v>0</v>
      </c>
      <c r="AF24" s="186">
        <f>SUMIFS(BKE!$Q:$Q,BKE!$N:$N,'nhap hang tuoi song'!$A:$A,BKE!$M:$M,'nhap hang tuoi song'!AF$4)</f>
        <v>1.27</v>
      </c>
      <c r="AG24" s="186">
        <f>SUMIFS(BKE!$Q:$Q,BKE!$N:$N,'nhap hang tuoi song'!$A:$A,BKE!$M:$M,'nhap hang tuoi song'!AG$4)</f>
        <v>0</v>
      </c>
      <c r="AH24" s="186">
        <f>SUMIFS(BKE!$Q:$Q,BKE!$N:$N,'nhap hang tuoi song'!$A:$A,BKE!$M:$M,'nhap hang tuoi song'!AH$4)</f>
        <v>0</v>
      </c>
      <c r="AI24" s="186">
        <f>SUMIFS(BKE!$Q:$Q,BKE!$N:$N,'nhap hang tuoi song'!$A:$A,BKE!$M:$M,'nhap hang tuoi song'!AI$4)</f>
        <v>0</v>
      </c>
      <c r="AJ24" s="186">
        <f>SUMIFS(BKE!$Q:$Q,BKE!$N:$N,'nhap hang tuoi song'!$A:$A,BKE!$M:$M,'nhap hang tuoi song'!AJ$4)</f>
        <v>0</v>
      </c>
      <c r="AK24" s="186">
        <f>SUMIFS(BKE!$Q:$Q,BKE!$N:$N,'nhap hang tuoi song'!$A:$A,BKE!$M:$M,'nhap hang tuoi song'!AK$4)</f>
        <v>0</v>
      </c>
      <c r="AL24" s="186">
        <f>SUMIFS(BKE!$Q:$Q,BKE!$N:$N,'nhap hang tuoi song'!$A:$A,BKE!$M:$M,'nhap hang tuoi song'!AL$4)</f>
        <v>0</v>
      </c>
      <c r="AM24" s="186">
        <f>SUMIFS(BKE!$Q:$Q,BKE!$N:$N,'nhap hang tuoi song'!$A:$A,BKE!$M:$M,'nhap hang tuoi song'!AM$4)</f>
        <v>1.0900000000000001</v>
      </c>
      <c r="AN24" s="186">
        <f>SUMIFS(BKE!$Q:$Q,BKE!$N:$N,'nhap hang tuoi song'!$A:$A,BKE!$M:$M,'nhap hang tuoi song'!AN$4)</f>
        <v>0</v>
      </c>
      <c r="AO24" s="186">
        <f>SUMIFS(BKE!$Q:$Q,BKE!$N:$N,'nhap hang tuoi song'!$A:$A,BKE!$M:$M,'nhap hang tuoi song'!AO$4)</f>
        <v>0</v>
      </c>
      <c r="AP24" s="186">
        <f>SUMIFS(BKE!$Q:$Q,BKE!$N:$N,'nhap hang tuoi song'!$A:$A,BKE!$M:$M,'nhap hang tuoi song'!AP$4)</f>
        <v>0</v>
      </c>
      <c r="AQ24" s="186">
        <f>SUMIFS(BKE!$Q:$Q,BKE!$N:$N,'nhap hang tuoi song'!$A:$A,BKE!$M:$M,'nhap hang tuoi song'!AQ$4)</f>
        <v>0</v>
      </c>
    </row>
    <row r="25" spans="1:43" ht="12.75">
      <c r="A25" s="26" t="s">
        <v>562</v>
      </c>
      <c r="B25" s="27" t="s">
        <v>563</v>
      </c>
      <c r="C25" s="28" t="s">
        <v>101</v>
      </c>
      <c r="D25" s="221">
        <f>VLOOKUP(A25,BKE!N212:R236,5,0)</f>
        <v>18000</v>
      </c>
      <c r="E25" s="15">
        <v>3</v>
      </c>
      <c r="F25" s="233">
        <v>108000</v>
      </c>
      <c r="G25" s="37">
        <f t="shared" si="7"/>
        <v>11</v>
      </c>
      <c r="H25" s="38">
        <f t="shared" si="8"/>
        <v>198000</v>
      </c>
      <c r="I25" s="14">
        <f t="shared" si="4"/>
        <v>10</v>
      </c>
      <c r="J25" s="224">
        <f t="shared" si="5"/>
        <v>180000</v>
      </c>
      <c r="K25" s="15">
        <v>4</v>
      </c>
      <c r="L25" s="224">
        <f t="shared" si="6"/>
        <v>72000</v>
      </c>
      <c r="M25" s="186">
        <f>SUMIFS(BKE!$Q:$Q,BKE!$N:$N,'nhap hang tuoi song'!$A:$A,BKE!$M:$M,'nhap hang tuoi song'!M$4)</f>
        <v>0</v>
      </c>
      <c r="N25" s="186">
        <f>SUMIFS(BKE!$Q:$Q,BKE!$N:$N,'nhap hang tuoi song'!$A:$A,BKE!$M:$M,'nhap hang tuoi song'!N$4)</f>
        <v>0</v>
      </c>
      <c r="O25" s="186">
        <f>SUMIFS(BKE!$Q:$Q,BKE!$N:$N,'nhap hang tuoi song'!$A:$A,BKE!$M:$M,'nhap hang tuoi song'!O$4)</f>
        <v>0</v>
      </c>
      <c r="P25" s="186">
        <f>SUMIFS(BKE!$Q:$Q,BKE!$N:$N,'nhap hang tuoi song'!$A:$A,BKE!$M:$M,'nhap hang tuoi song'!P$4)</f>
        <v>0</v>
      </c>
      <c r="Q25" s="186">
        <f>SUMIFS(BKE!$Q:$Q,BKE!$N:$N,'nhap hang tuoi song'!$A:$A,BKE!$M:$M,'nhap hang tuoi song'!Q$4)</f>
        <v>0</v>
      </c>
      <c r="R25" s="186">
        <f>SUMIFS(BKE!$Q:$Q,BKE!$N:$N,'nhap hang tuoi song'!$A:$A,BKE!$M:$M,'nhap hang tuoi song'!R$4)</f>
        <v>0</v>
      </c>
      <c r="S25" s="186">
        <f>SUMIFS(BKE!$Q:$Q,BKE!$N:$N,'nhap hang tuoi song'!$A:$A,BKE!$M:$M,'nhap hang tuoi song'!S$4)</f>
        <v>0</v>
      </c>
      <c r="T25" s="186">
        <f>SUMIFS(BKE!$Q:$Q,BKE!$N:$N,'nhap hang tuoi song'!$A:$A,BKE!$M:$M,'nhap hang tuoi song'!T$4)</f>
        <v>3</v>
      </c>
      <c r="U25" s="186">
        <f>SUMIFS(BKE!$Q:$Q,BKE!$N:$N,'nhap hang tuoi song'!$A:$A,BKE!$M:$M,'nhap hang tuoi song'!U$4)</f>
        <v>0</v>
      </c>
      <c r="V25" s="186">
        <f>SUMIFS(BKE!$Q:$Q,BKE!$N:$N,'nhap hang tuoi song'!$A:$A,BKE!$M:$M,'nhap hang tuoi song'!V$4)</f>
        <v>0</v>
      </c>
      <c r="W25" s="186">
        <f>SUMIFS(BKE!$Q:$Q,BKE!$N:$N,'nhap hang tuoi song'!$A:$A,BKE!$M:$M,'nhap hang tuoi song'!W$4)</f>
        <v>0</v>
      </c>
      <c r="X25" s="186">
        <f>SUMIFS(BKE!$Q:$Q,BKE!$N:$N,'nhap hang tuoi song'!$A:$A,BKE!$M:$M,'nhap hang tuoi song'!X$4)</f>
        <v>0</v>
      </c>
      <c r="Y25" s="186">
        <f>SUMIFS(BKE!$Q:$Q,BKE!$N:$N,'nhap hang tuoi song'!$A:$A,BKE!$M:$M,'nhap hang tuoi song'!Y$4)</f>
        <v>0</v>
      </c>
      <c r="Z25" s="186">
        <f>SUMIFS(BKE!$Q:$Q,BKE!$N:$N,'nhap hang tuoi song'!$A:$A,BKE!$M:$M,'nhap hang tuoi song'!Z$4)</f>
        <v>0</v>
      </c>
      <c r="AA25" s="186">
        <f>SUMIFS(BKE!$Q:$Q,BKE!$N:$N,'nhap hang tuoi song'!$A:$A,BKE!$M:$M,'nhap hang tuoi song'!AA$4)</f>
        <v>3</v>
      </c>
      <c r="AB25" s="186">
        <f>SUMIFS(BKE!$Q:$Q,BKE!$N:$N,'nhap hang tuoi song'!$A:$A,BKE!$M:$M,'nhap hang tuoi song'!AB$4)</f>
        <v>0</v>
      </c>
      <c r="AC25" s="186">
        <f>SUMIFS(BKE!$Q:$Q,BKE!$N:$N,'nhap hang tuoi song'!$A:$A,BKE!$M:$M,'nhap hang tuoi song'!AC$4)</f>
        <v>0</v>
      </c>
      <c r="AD25" s="186">
        <f>SUMIFS(BKE!$Q:$Q,BKE!$N:$N,'nhap hang tuoi song'!$A:$A,BKE!$M:$M,'nhap hang tuoi song'!AD$4)</f>
        <v>0</v>
      </c>
      <c r="AE25" s="186">
        <f>SUMIFS(BKE!$Q:$Q,BKE!$N:$N,'nhap hang tuoi song'!$A:$A,BKE!$M:$M,'nhap hang tuoi song'!AE$4)</f>
        <v>0</v>
      </c>
      <c r="AF25" s="186">
        <f>SUMIFS(BKE!$Q:$Q,BKE!$N:$N,'nhap hang tuoi song'!$A:$A,BKE!$M:$M,'nhap hang tuoi song'!AF$4)</f>
        <v>0</v>
      </c>
      <c r="AG25" s="186">
        <f>SUMIFS(BKE!$Q:$Q,BKE!$N:$N,'nhap hang tuoi song'!$A:$A,BKE!$M:$M,'nhap hang tuoi song'!AG$4)</f>
        <v>0</v>
      </c>
      <c r="AH25" s="186">
        <f>SUMIFS(BKE!$Q:$Q,BKE!$N:$N,'nhap hang tuoi song'!$A:$A,BKE!$M:$M,'nhap hang tuoi song'!AH$4)</f>
        <v>0</v>
      </c>
      <c r="AI25" s="186">
        <f>SUMIFS(BKE!$Q:$Q,BKE!$N:$N,'nhap hang tuoi song'!$A:$A,BKE!$M:$M,'nhap hang tuoi song'!AI$4)</f>
        <v>0</v>
      </c>
      <c r="AJ25" s="186">
        <f>SUMIFS(BKE!$Q:$Q,BKE!$N:$N,'nhap hang tuoi song'!$A:$A,BKE!$M:$M,'nhap hang tuoi song'!AJ$4)</f>
        <v>0</v>
      </c>
      <c r="AK25" s="186">
        <f>SUMIFS(BKE!$Q:$Q,BKE!$N:$N,'nhap hang tuoi song'!$A:$A,BKE!$M:$M,'nhap hang tuoi song'!AK$4)</f>
        <v>0</v>
      </c>
      <c r="AL25" s="186">
        <f>SUMIFS(BKE!$Q:$Q,BKE!$N:$N,'nhap hang tuoi song'!$A:$A,BKE!$M:$M,'nhap hang tuoi song'!AL$4)</f>
        <v>0</v>
      </c>
      <c r="AM25" s="186">
        <f>SUMIFS(BKE!$Q:$Q,BKE!$N:$N,'nhap hang tuoi song'!$A:$A,BKE!$M:$M,'nhap hang tuoi song'!AM$4)</f>
        <v>0</v>
      </c>
      <c r="AN25" s="186">
        <f>SUMIFS(BKE!$Q:$Q,BKE!$N:$N,'nhap hang tuoi song'!$A:$A,BKE!$M:$M,'nhap hang tuoi song'!AN$4)</f>
        <v>0</v>
      </c>
      <c r="AO25" s="186">
        <f>SUMIFS(BKE!$Q:$Q,BKE!$N:$N,'nhap hang tuoi song'!$A:$A,BKE!$M:$M,'nhap hang tuoi song'!AO$4)</f>
        <v>5</v>
      </c>
      <c r="AP25" s="186">
        <f>SUMIFS(BKE!$Q:$Q,BKE!$N:$N,'nhap hang tuoi song'!$A:$A,BKE!$M:$M,'nhap hang tuoi song'!AP$4)</f>
        <v>0</v>
      </c>
      <c r="AQ25" s="186">
        <f>SUMIFS(BKE!$Q:$Q,BKE!$N:$N,'nhap hang tuoi song'!$A:$A,BKE!$M:$M,'nhap hang tuoi song'!AQ$4)</f>
        <v>0</v>
      </c>
    </row>
    <row r="26" spans="1:43" ht="12.75">
      <c r="A26" s="26" t="s">
        <v>564</v>
      </c>
      <c r="B26" s="27" t="s">
        <v>565</v>
      </c>
      <c r="C26" s="28" t="s">
        <v>4</v>
      </c>
      <c r="D26" s="221">
        <f>VLOOKUP(A26,BKE!N213:R237,5,0)</f>
        <v>41809.358542141228</v>
      </c>
      <c r="E26" s="15">
        <v>0.5</v>
      </c>
      <c r="F26" s="233">
        <v>3857.793960532354</v>
      </c>
      <c r="G26" s="37">
        <f t="shared" si="7"/>
        <v>4.3900000000000006</v>
      </c>
      <c r="H26" s="38">
        <f t="shared" si="8"/>
        <v>183543.084</v>
      </c>
      <c r="I26" s="14">
        <f t="shared" si="4"/>
        <v>4.8900000000000006</v>
      </c>
      <c r="J26" s="224">
        <f t="shared" si="5"/>
        <v>204447.76327107064</v>
      </c>
      <c r="K26" s="15">
        <v>0</v>
      </c>
      <c r="L26" s="224">
        <f t="shared" si="6"/>
        <v>0</v>
      </c>
      <c r="M26" s="186">
        <f>SUMIFS(BKE!$Q:$Q,BKE!$N:$N,'nhap hang tuoi song'!$A:$A,BKE!$M:$M,'nhap hang tuoi song'!M$4)</f>
        <v>0</v>
      </c>
      <c r="N26" s="186">
        <f>SUMIFS(BKE!$Q:$Q,BKE!$N:$N,'nhap hang tuoi song'!$A:$A,BKE!$M:$M,'nhap hang tuoi song'!N$4)</f>
        <v>0</v>
      </c>
      <c r="O26" s="186">
        <f>SUMIFS(BKE!$Q:$Q,BKE!$N:$N,'nhap hang tuoi song'!$A:$A,BKE!$M:$M,'nhap hang tuoi song'!O$4)</f>
        <v>0</v>
      </c>
      <c r="P26" s="186">
        <f>SUMIFS(BKE!$Q:$Q,BKE!$N:$N,'nhap hang tuoi song'!$A:$A,BKE!$M:$M,'nhap hang tuoi song'!P$4)</f>
        <v>0</v>
      </c>
      <c r="Q26" s="186">
        <f>SUMIFS(BKE!$Q:$Q,BKE!$N:$N,'nhap hang tuoi song'!$A:$A,BKE!$M:$M,'nhap hang tuoi song'!Q$4)</f>
        <v>0</v>
      </c>
      <c r="R26" s="186">
        <f>SUMIFS(BKE!$Q:$Q,BKE!$N:$N,'nhap hang tuoi song'!$A:$A,BKE!$M:$M,'nhap hang tuoi song'!R$4)</f>
        <v>0</v>
      </c>
      <c r="S26" s="186">
        <f>SUMIFS(BKE!$Q:$Q,BKE!$N:$N,'nhap hang tuoi song'!$A:$A,BKE!$M:$M,'nhap hang tuoi song'!S$4)</f>
        <v>0</v>
      </c>
      <c r="T26" s="186">
        <f>SUMIFS(BKE!$Q:$Q,BKE!$N:$N,'nhap hang tuoi song'!$A:$A,BKE!$M:$M,'nhap hang tuoi song'!T$4)</f>
        <v>0.88400000000000001</v>
      </c>
      <c r="U26" s="186">
        <f>SUMIFS(BKE!$Q:$Q,BKE!$N:$N,'nhap hang tuoi song'!$A:$A,BKE!$M:$M,'nhap hang tuoi song'!U$4)</f>
        <v>0</v>
      </c>
      <c r="V26" s="186">
        <f>SUMIFS(BKE!$Q:$Q,BKE!$N:$N,'nhap hang tuoi song'!$A:$A,BKE!$M:$M,'nhap hang tuoi song'!V$4)</f>
        <v>0</v>
      </c>
      <c r="W26" s="186">
        <f>SUMIFS(BKE!$Q:$Q,BKE!$N:$N,'nhap hang tuoi song'!$A:$A,BKE!$M:$M,'nhap hang tuoi song'!W$4)</f>
        <v>0.37</v>
      </c>
      <c r="X26" s="186">
        <f>SUMIFS(BKE!$Q:$Q,BKE!$N:$N,'nhap hang tuoi song'!$A:$A,BKE!$M:$M,'nhap hang tuoi song'!X$4)</f>
        <v>0</v>
      </c>
      <c r="Y26" s="186">
        <f>SUMIFS(BKE!$Q:$Q,BKE!$N:$N,'nhap hang tuoi song'!$A:$A,BKE!$M:$M,'nhap hang tuoi song'!Y$4)</f>
        <v>0</v>
      </c>
      <c r="Z26" s="186">
        <f>SUMIFS(BKE!$Q:$Q,BKE!$N:$N,'nhap hang tuoi song'!$A:$A,BKE!$M:$M,'nhap hang tuoi song'!Z$4)</f>
        <v>0</v>
      </c>
      <c r="AA26" s="186">
        <f>SUMIFS(BKE!$Q:$Q,BKE!$N:$N,'nhap hang tuoi song'!$A:$A,BKE!$M:$M,'nhap hang tuoi song'!AA$4)</f>
        <v>0.79</v>
      </c>
      <c r="AB26" s="186">
        <f>SUMIFS(BKE!$Q:$Q,BKE!$N:$N,'nhap hang tuoi song'!$A:$A,BKE!$M:$M,'nhap hang tuoi song'!AB$4)</f>
        <v>0</v>
      </c>
      <c r="AC26" s="186">
        <f>SUMIFS(BKE!$Q:$Q,BKE!$N:$N,'nhap hang tuoi song'!$A:$A,BKE!$M:$M,'nhap hang tuoi song'!AC$4)</f>
        <v>0</v>
      </c>
      <c r="AD26" s="186">
        <f>SUMIFS(BKE!$Q:$Q,BKE!$N:$N,'nhap hang tuoi song'!$A:$A,BKE!$M:$M,'nhap hang tuoi song'!AD$4)</f>
        <v>0.78400000000000003</v>
      </c>
      <c r="AE26" s="186">
        <f>SUMIFS(BKE!$Q:$Q,BKE!$N:$N,'nhap hang tuoi song'!$A:$A,BKE!$M:$M,'nhap hang tuoi song'!AE$4)</f>
        <v>0</v>
      </c>
      <c r="AF26" s="186">
        <f>SUMIFS(BKE!$Q:$Q,BKE!$N:$N,'nhap hang tuoi song'!$A:$A,BKE!$M:$M,'nhap hang tuoi song'!AF$4)</f>
        <v>0.504</v>
      </c>
      <c r="AG26" s="186">
        <f>SUMIFS(BKE!$Q:$Q,BKE!$N:$N,'nhap hang tuoi song'!$A:$A,BKE!$M:$M,'nhap hang tuoi song'!AG$4)</f>
        <v>0</v>
      </c>
      <c r="AH26" s="186">
        <f>SUMIFS(BKE!$Q:$Q,BKE!$N:$N,'nhap hang tuoi song'!$A:$A,BKE!$M:$M,'nhap hang tuoi song'!AH$4)</f>
        <v>0</v>
      </c>
      <c r="AI26" s="186">
        <f>SUMIFS(BKE!$Q:$Q,BKE!$N:$N,'nhap hang tuoi song'!$A:$A,BKE!$M:$M,'nhap hang tuoi song'!AI$4)</f>
        <v>0</v>
      </c>
      <c r="AJ26" s="186">
        <f>SUMIFS(BKE!$Q:$Q,BKE!$N:$N,'nhap hang tuoi song'!$A:$A,BKE!$M:$M,'nhap hang tuoi song'!AJ$4)</f>
        <v>0</v>
      </c>
      <c r="AK26" s="186">
        <f>SUMIFS(BKE!$Q:$Q,BKE!$N:$N,'nhap hang tuoi song'!$A:$A,BKE!$M:$M,'nhap hang tuoi song'!AK$4)</f>
        <v>0.69</v>
      </c>
      <c r="AL26" s="186">
        <f>SUMIFS(BKE!$Q:$Q,BKE!$N:$N,'nhap hang tuoi song'!$A:$A,BKE!$M:$M,'nhap hang tuoi song'!AL$4)</f>
        <v>0</v>
      </c>
      <c r="AM26" s="186">
        <f>SUMIFS(BKE!$Q:$Q,BKE!$N:$N,'nhap hang tuoi song'!$A:$A,BKE!$M:$M,'nhap hang tuoi song'!AM$4)</f>
        <v>0.36799999999999999</v>
      </c>
      <c r="AN26" s="186">
        <f>SUMIFS(BKE!$Q:$Q,BKE!$N:$N,'nhap hang tuoi song'!$A:$A,BKE!$M:$M,'nhap hang tuoi song'!AN$4)</f>
        <v>0</v>
      </c>
      <c r="AO26" s="186">
        <f>SUMIFS(BKE!$Q:$Q,BKE!$N:$N,'nhap hang tuoi song'!$A:$A,BKE!$M:$M,'nhap hang tuoi song'!AO$4)</f>
        <v>0</v>
      </c>
      <c r="AP26" s="186">
        <f>SUMIFS(BKE!$Q:$Q,BKE!$N:$N,'nhap hang tuoi song'!$A:$A,BKE!$M:$M,'nhap hang tuoi song'!AP$4)</f>
        <v>0</v>
      </c>
      <c r="AQ26" s="186">
        <f>SUMIFS(BKE!$Q:$Q,BKE!$N:$N,'nhap hang tuoi song'!$A:$A,BKE!$M:$M,'nhap hang tuoi song'!AQ$4)</f>
        <v>0</v>
      </c>
    </row>
    <row r="27" spans="1:43" ht="12.75">
      <c r="A27" s="26" t="s">
        <v>695</v>
      </c>
      <c r="B27" s="27" t="s">
        <v>566</v>
      </c>
      <c r="C27" s="28" t="s">
        <v>4</v>
      </c>
      <c r="D27" s="221">
        <f>VLOOKUP(A27,BKE!N214:R238,5,0)</f>
        <v>25122.019937040921</v>
      </c>
      <c r="E27" s="15">
        <v>0.1</v>
      </c>
      <c r="F27" s="233">
        <v>2378.576307437233</v>
      </c>
      <c r="G27" s="37">
        <f t="shared" si="7"/>
        <v>5.718</v>
      </c>
      <c r="H27" s="38">
        <f t="shared" si="8"/>
        <v>143647.71</v>
      </c>
      <c r="I27" s="14">
        <f t="shared" si="4"/>
        <v>5.8179999999999996</v>
      </c>
      <c r="J27" s="224">
        <f t="shared" si="5"/>
        <v>146159.91199370407</v>
      </c>
      <c r="K27" s="15">
        <v>0</v>
      </c>
      <c r="L27" s="224">
        <f t="shared" si="6"/>
        <v>0</v>
      </c>
      <c r="M27" s="186">
        <f>SUMIFS(BKE!$Q:$Q,BKE!$N:$N,'nhap hang tuoi song'!$A:$A,BKE!$M:$M,'nhap hang tuoi song'!M$4)</f>
        <v>0</v>
      </c>
      <c r="N27" s="186">
        <f>SUMIFS(BKE!$Q:$Q,BKE!$N:$N,'nhap hang tuoi song'!$A:$A,BKE!$M:$M,'nhap hang tuoi song'!N$4)</f>
        <v>0</v>
      </c>
      <c r="O27" s="186">
        <f>SUMIFS(BKE!$Q:$Q,BKE!$N:$N,'nhap hang tuoi song'!$A:$A,BKE!$M:$M,'nhap hang tuoi song'!O$4)</f>
        <v>0</v>
      </c>
      <c r="P27" s="186">
        <f>SUMIFS(BKE!$Q:$Q,BKE!$N:$N,'nhap hang tuoi song'!$A:$A,BKE!$M:$M,'nhap hang tuoi song'!P$4)</f>
        <v>0</v>
      </c>
      <c r="Q27" s="186">
        <f>SUMIFS(BKE!$Q:$Q,BKE!$N:$N,'nhap hang tuoi song'!$A:$A,BKE!$M:$M,'nhap hang tuoi song'!Q$4)</f>
        <v>0</v>
      </c>
      <c r="R27" s="186">
        <f>SUMIFS(BKE!$Q:$Q,BKE!$N:$N,'nhap hang tuoi song'!$A:$A,BKE!$M:$M,'nhap hang tuoi song'!R$4)</f>
        <v>0</v>
      </c>
      <c r="S27" s="186">
        <f>SUMIFS(BKE!$Q:$Q,BKE!$N:$N,'nhap hang tuoi song'!$A:$A,BKE!$M:$M,'nhap hang tuoi song'!S$4)</f>
        <v>0</v>
      </c>
      <c r="T27" s="186">
        <f>SUMIFS(BKE!$Q:$Q,BKE!$N:$N,'nhap hang tuoi song'!$A:$A,BKE!$M:$M,'nhap hang tuoi song'!T$4)</f>
        <v>1.04</v>
      </c>
      <c r="U27" s="186">
        <f>SUMIFS(BKE!$Q:$Q,BKE!$N:$N,'nhap hang tuoi song'!$A:$A,BKE!$M:$M,'nhap hang tuoi song'!U$4)</f>
        <v>0</v>
      </c>
      <c r="V27" s="186">
        <f>SUMIFS(BKE!$Q:$Q,BKE!$N:$N,'nhap hang tuoi song'!$A:$A,BKE!$M:$M,'nhap hang tuoi song'!V$4)</f>
        <v>0</v>
      </c>
      <c r="W27" s="186">
        <f>SUMIFS(BKE!$Q:$Q,BKE!$N:$N,'nhap hang tuoi song'!$A:$A,BKE!$M:$M,'nhap hang tuoi song'!W$4)</f>
        <v>0.52400000000000002</v>
      </c>
      <c r="X27" s="186">
        <f>SUMIFS(BKE!$Q:$Q,BKE!$N:$N,'nhap hang tuoi song'!$A:$A,BKE!$M:$M,'nhap hang tuoi song'!X$4)</f>
        <v>0</v>
      </c>
      <c r="Y27" s="186">
        <f>SUMIFS(BKE!$Q:$Q,BKE!$N:$N,'nhap hang tuoi song'!$A:$A,BKE!$M:$M,'nhap hang tuoi song'!Y$4)</f>
        <v>0</v>
      </c>
      <c r="Z27" s="186">
        <f>SUMIFS(BKE!$Q:$Q,BKE!$N:$N,'nhap hang tuoi song'!$A:$A,BKE!$M:$M,'nhap hang tuoi song'!Z$4)</f>
        <v>0</v>
      </c>
      <c r="AA27" s="186">
        <f>SUMIFS(BKE!$Q:$Q,BKE!$N:$N,'nhap hang tuoi song'!$A:$A,BKE!$M:$M,'nhap hang tuoi song'!AA$4)</f>
        <v>0</v>
      </c>
      <c r="AB27" s="186">
        <f>SUMIFS(BKE!$Q:$Q,BKE!$N:$N,'nhap hang tuoi song'!$A:$A,BKE!$M:$M,'nhap hang tuoi song'!AB$4)</f>
        <v>0</v>
      </c>
      <c r="AC27" s="186">
        <f>SUMIFS(BKE!$Q:$Q,BKE!$N:$N,'nhap hang tuoi song'!$A:$A,BKE!$M:$M,'nhap hang tuoi song'!AC$4)</f>
        <v>0.39400000000000002</v>
      </c>
      <c r="AD27" s="186">
        <f>SUMIFS(BKE!$Q:$Q,BKE!$N:$N,'nhap hang tuoi song'!$A:$A,BKE!$M:$M,'nhap hang tuoi song'!AD$4)</f>
        <v>0.45200000000000001</v>
      </c>
      <c r="AE27" s="186">
        <f>SUMIFS(BKE!$Q:$Q,BKE!$N:$N,'nhap hang tuoi song'!$A:$A,BKE!$M:$M,'nhap hang tuoi song'!AE$4)</f>
        <v>0</v>
      </c>
      <c r="AF27" s="186">
        <f>SUMIFS(BKE!$Q:$Q,BKE!$N:$N,'nhap hang tuoi song'!$A:$A,BKE!$M:$M,'nhap hang tuoi song'!AF$4)</f>
        <v>0</v>
      </c>
      <c r="AG27" s="186">
        <f>SUMIFS(BKE!$Q:$Q,BKE!$N:$N,'nhap hang tuoi song'!$A:$A,BKE!$M:$M,'nhap hang tuoi song'!AG$4)</f>
        <v>0</v>
      </c>
      <c r="AH27" s="186">
        <f>SUMIFS(BKE!$Q:$Q,BKE!$N:$N,'nhap hang tuoi song'!$A:$A,BKE!$M:$M,'nhap hang tuoi song'!AH$4)</f>
        <v>0</v>
      </c>
      <c r="AI27" s="186">
        <f>SUMIFS(BKE!$Q:$Q,BKE!$N:$N,'nhap hang tuoi song'!$A:$A,BKE!$M:$M,'nhap hang tuoi song'!AI$4)</f>
        <v>2.1</v>
      </c>
      <c r="AJ27" s="186">
        <f>SUMIFS(BKE!$Q:$Q,BKE!$N:$N,'nhap hang tuoi song'!$A:$A,BKE!$M:$M,'nhap hang tuoi song'!AJ$4)</f>
        <v>0.80800000000000005</v>
      </c>
      <c r="AK27" s="186">
        <f>SUMIFS(BKE!$Q:$Q,BKE!$N:$N,'nhap hang tuoi song'!$A:$A,BKE!$M:$M,'nhap hang tuoi song'!AK$4)</f>
        <v>0.4</v>
      </c>
      <c r="AL27" s="186">
        <f>SUMIFS(BKE!$Q:$Q,BKE!$N:$N,'nhap hang tuoi song'!$A:$A,BKE!$M:$M,'nhap hang tuoi song'!AL$4)</f>
        <v>0</v>
      </c>
      <c r="AM27" s="186">
        <f>SUMIFS(BKE!$Q:$Q,BKE!$N:$N,'nhap hang tuoi song'!$A:$A,BKE!$M:$M,'nhap hang tuoi song'!AM$4)</f>
        <v>0</v>
      </c>
      <c r="AN27" s="186">
        <f>SUMIFS(BKE!$Q:$Q,BKE!$N:$N,'nhap hang tuoi song'!$A:$A,BKE!$M:$M,'nhap hang tuoi song'!AN$4)</f>
        <v>0</v>
      </c>
      <c r="AO27" s="186">
        <f>SUMIFS(BKE!$Q:$Q,BKE!$N:$N,'nhap hang tuoi song'!$A:$A,BKE!$M:$M,'nhap hang tuoi song'!AO$4)</f>
        <v>0</v>
      </c>
      <c r="AP27" s="186">
        <f>SUMIFS(BKE!$Q:$Q,BKE!$N:$N,'nhap hang tuoi song'!$A:$A,BKE!$M:$M,'nhap hang tuoi song'!AP$4)</f>
        <v>0</v>
      </c>
      <c r="AQ27" s="186">
        <f>SUMIFS(BKE!$Q:$Q,BKE!$N:$N,'nhap hang tuoi song'!$A:$A,BKE!$M:$M,'nhap hang tuoi song'!AQ$4)</f>
        <v>0</v>
      </c>
    </row>
    <row r="28" spans="1:43" ht="12.75">
      <c r="A28" s="26" t="s">
        <v>787</v>
      </c>
      <c r="B28" s="27" t="s">
        <v>788</v>
      </c>
      <c r="C28" s="28" t="s">
        <v>4</v>
      </c>
      <c r="D28" s="221">
        <f>VLOOKUP(A28,BKE!N215:R239,5,0)</f>
        <v>48990.283018867922</v>
      </c>
      <c r="E28" s="15">
        <v>0.3</v>
      </c>
      <c r="F28" s="233">
        <v>33565.347234782603</v>
      </c>
      <c r="G28" s="37">
        <f>SUM(M28:AQ28)</f>
        <v>0.84799999999999998</v>
      </c>
      <c r="H28" s="38">
        <f>G28*D28</f>
        <v>41543.759999999995</v>
      </c>
      <c r="I28" s="14">
        <f>E28+G28-K28</f>
        <v>0.64799999999999991</v>
      </c>
      <c r="J28" s="224">
        <f>I28*D28</f>
        <v>31745.70339622641</v>
      </c>
      <c r="K28" s="15">
        <v>0.5</v>
      </c>
      <c r="L28" s="224">
        <f>K28*D28</f>
        <v>24495.141509433961</v>
      </c>
      <c r="M28" s="186">
        <f>SUMIFS(BKE!$Q:$Q,BKE!$N:$N,'nhap hang tuoi song'!$A:$A,BKE!$M:$M,'nhap hang tuoi song'!M$4)</f>
        <v>0</v>
      </c>
      <c r="N28" s="186">
        <f>SUMIFS(BKE!$Q:$Q,BKE!$N:$N,'nhap hang tuoi song'!$A:$A,BKE!$M:$M,'nhap hang tuoi song'!N$4)</f>
        <v>0</v>
      </c>
      <c r="O28" s="186">
        <f>SUMIFS(BKE!$Q:$Q,BKE!$N:$N,'nhap hang tuoi song'!$A:$A,BKE!$M:$M,'nhap hang tuoi song'!O$4)</f>
        <v>0</v>
      </c>
      <c r="P28" s="186">
        <f>SUMIFS(BKE!$Q:$Q,BKE!$N:$N,'nhap hang tuoi song'!$A:$A,BKE!$M:$M,'nhap hang tuoi song'!P$4)</f>
        <v>0.25600000000000001</v>
      </c>
      <c r="Q28" s="186">
        <f>SUMIFS(BKE!$Q:$Q,BKE!$N:$N,'nhap hang tuoi song'!$A:$A,BKE!$M:$M,'nhap hang tuoi song'!Q$4)</f>
        <v>0</v>
      </c>
      <c r="R28" s="186">
        <f>SUMIFS(BKE!$Q:$Q,BKE!$N:$N,'nhap hang tuoi song'!$A:$A,BKE!$M:$M,'nhap hang tuoi song'!R$4)</f>
        <v>0</v>
      </c>
      <c r="S28" s="186">
        <f>SUMIFS(BKE!$Q:$Q,BKE!$N:$N,'nhap hang tuoi song'!$A:$A,BKE!$M:$M,'nhap hang tuoi song'!S$4)</f>
        <v>0</v>
      </c>
      <c r="T28" s="186">
        <f>SUMIFS(BKE!$Q:$Q,BKE!$N:$N,'nhap hang tuoi song'!$A:$A,BKE!$M:$M,'nhap hang tuoi song'!T$4)</f>
        <v>0</v>
      </c>
      <c r="U28" s="186">
        <f>SUMIFS(BKE!$Q:$Q,BKE!$N:$N,'nhap hang tuoi song'!$A:$A,BKE!$M:$M,'nhap hang tuoi song'!U$4)</f>
        <v>0</v>
      </c>
      <c r="V28" s="186">
        <f>SUMIFS(BKE!$Q:$Q,BKE!$N:$N,'nhap hang tuoi song'!$A:$A,BKE!$M:$M,'nhap hang tuoi song'!V$4)</f>
        <v>0</v>
      </c>
      <c r="W28" s="186">
        <f>SUMIFS(BKE!$Q:$Q,BKE!$N:$N,'nhap hang tuoi song'!$A:$A,BKE!$M:$M,'nhap hang tuoi song'!W$4)</f>
        <v>0</v>
      </c>
      <c r="X28" s="186">
        <f>SUMIFS(BKE!$Q:$Q,BKE!$N:$N,'nhap hang tuoi song'!$A:$A,BKE!$M:$M,'nhap hang tuoi song'!X$4)</f>
        <v>0</v>
      </c>
      <c r="Y28" s="186">
        <f>SUMIFS(BKE!$Q:$Q,BKE!$N:$N,'nhap hang tuoi song'!$A:$A,BKE!$M:$M,'nhap hang tuoi song'!Y$4)</f>
        <v>0</v>
      </c>
      <c r="Z28" s="186">
        <f>SUMIFS(BKE!$Q:$Q,BKE!$N:$N,'nhap hang tuoi song'!$A:$A,BKE!$M:$M,'nhap hang tuoi song'!Z$4)</f>
        <v>0</v>
      </c>
      <c r="AA28" s="186">
        <f>SUMIFS(BKE!$Q:$Q,BKE!$N:$N,'nhap hang tuoi song'!$A:$A,BKE!$M:$M,'nhap hang tuoi song'!AA$4)</f>
        <v>0.59199999999999997</v>
      </c>
      <c r="AB28" s="186">
        <f>SUMIFS(BKE!$Q:$Q,BKE!$N:$N,'nhap hang tuoi song'!$A:$A,BKE!$M:$M,'nhap hang tuoi song'!AB$4)</f>
        <v>0</v>
      </c>
      <c r="AC28" s="186">
        <f>SUMIFS(BKE!$Q:$Q,BKE!$N:$N,'nhap hang tuoi song'!$A:$A,BKE!$M:$M,'nhap hang tuoi song'!AC$4)</f>
        <v>0</v>
      </c>
      <c r="AD28" s="186">
        <f>SUMIFS(BKE!$Q:$Q,BKE!$N:$N,'nhap hang tuoi song'!$A:$A,BKE!$M:$M,'nhap hang tuoi song'!AD$4)</f>
        <v>0</v>
      </c>
      <c r="AE28" s="186">
        <f>SUMIFS(BKE!$Q:$Q,BKE!$N:$N,'nhap hang tuoi song'!$A:$A,BKE!$M:$M,'nhap hang tuoi song'!AE$4)</f>
        <v>0</v>
      </c>
      <c r="AF28" s="186">
        <f>SUMIFS(BKE!$Q:$Q,BKE!$N:$N,'nhap hang tuoi song'!$A:$A,BKE!$M:$M,'nhap hang tuoi song'!AF$4)</f>
        <v>0</v>
      </c>
      <c r="AG28" s="186">
        <f>SUMIFS(BKE!$Q:$Q,BKE!$N:$N,'nhap hang tuoi song'!$A:$A,BKE!$M:$M,'nhap hang tuoi song'!AG$4)</f>
        <v>0</v>
      </c>
      <c r="AH28" s="186">
        <f>SUMIFS(BKE!$Q:$Q,BKE!$N:$N,'nhap hang tuoi song'!$A:$A,BKE!$M:$M,'nhap hang tuoi song'!AH$4)</f>
        <v>0</v>
      </c>
      <c r="AI28" s="186">
        <f>SUMIFS(BKE!$Q:$Q,BKE!$N:$N,'nhap hang tuoi song'!$A:$A,BKE!$M:$M,'nhap hang tuoi song'!AI$4)</f>
        <v>0</v>
      </c>
      <c r="AJ28" s="186">
        <f>SUMIFS(BKE!$Q:$Q,BKE!$N:$N,'nhap hang tuoi song'!$A:$A,BKE!$M:$M,'nhap hang tuoi song'!AJ$4)</f>
        <v>0</v>
      </c>
      <c r="AK28" s="186">
        <f>SUMIFS(BKE!$Q:$Q,BKE!$N:$N,'nhap hang tuoi song'!$A:$A,BKE!$M:$M,'nhap hang tuoi song'!AK$4)</f>
        <v>0</v>
      </c>
      <c r="AL28" s="186">
        <f>SUMIFS(BKE!$Q:$Q,BKE!$N:$N,'nhap hang tuoi song'!$A:$A,BKE!$M:$M,'nhap hang tuoi song'!AL$4)</f>
        <v>0</v>
      </c>
      <c r="AM28" s="186">
        <f>SUMIFS(BKE!$Q:$Q,BKE!$N:$N,'nhap hang tuoi song'!$A:$A,BKE!$M:$M,'nhap hang tuoi song'!AM$4)</f>
        <v>0</v>
      </c>
      <c r="AN28" s="186">
        <f>SUMIFS(BKE!$Q:$Q,BKE!$N:$N,'nhap hang tuoi song'!$A:$A,BKE!$M:$M,'nhap hang tuoi song'!AN$4)</f>
        <v>0</v>
      </c>
      <c r="AO28" s="186">
        <f>SUMIFS(BKE!$Q:$Q,BKE!$N:$N,'nhap hang tuoi song'!$A:$A,BKE!$M:$M,'nhap hang tuoi song'!AO$4)</f>
        <v>0</v>
      </c>
      <c r="AP28" s="186">
        <f>SUMIFS(BKE!$Q:$Q,BKE!$N:$N,'nhap hang tuoi song'!$A:$A,BKE!$M:$M,'nhap hang tuoi song'!AP$4)</f>
        <v>0</v>
      </c>
      <c r="AQ28" s="186">
        <f>SUMIFS(BKE!$Q:$Q,BKE!$N:$N,'nhap hang tuoi song'!$A:$A,BKE!$M:$M,'nhap hang tuoi song'!AQ$4)</f>
        <v>0</v>
      </c>
    </row>
    <row r="29" spans="1:43" ht="12.75">
      <c r="A29" s="26" t="s">
        <v>789</v>
      </c>
      <c r="B29" s="27" t="s">
        <v>790</v>
      </c>
      <c r="C29" s="28" t="s">
        <v>4</v>
      </c>
      <c r="D29" s="221">
        <f>VLOOKUP(A29,BKE!N216:R240,5,0)</f>
        <v>17827.992125984252</v>
      </c>
      <c r="E29" s="15">
        <v>1</v>
      </c>
      <c r="F29" s="233">
        <v>0</v>
      </c>
      <c r="G29" s="37">
        <f>SUM(M29:AQ29)</f>
        <v>3.048</v>
      </c>
      <c r="H29" s="38">
        <f>G29*D29</f>
        <v>54339.72</v>
      </c>
      <c r="I29" s="14">
        <f>E29+G29-K29</f>
        <v>3.048</v>
      </c>
      <c r="J29" s="224">
        <f>I29*D29</f>
        <v>54339.72</v>
      </c>
      <c r="K29" s="15">
        <v>1</v>
      </c>
      <c r="L29" s="224">
        <f>K29*D29</f>
        <v>17827.992125984252</v>
      </c>
      <c r="M29" s="186">
        <f>SUMIFS(BKE!$Q:$Q,BKE!$N:$N,'nhap hang tuoi song'!$A:$A,BKE!$M:$M,'nhap hang tuoi song'!M$4)</f>
        <v>0</v>
      </c>
      <c r="N29" s="186">
        <f>SUMIFS(BKE!$Q:$Q,BKE!$N:$N,'nhap hang tuoi song'!$A:$A,BKE!$M:$M,'nhap hang tuoi song'!N$4)</f>
        <v>0</v>
      </c>
      <c r="O29" s="186">
        <f>SUMIFS(BKE!$Q:$Q,BKE!$N:$N,'nhap hang tuoi song'!$A:$A,BKE!$M:$M,'nhap hang tuoi song'!O$4)</f>
        <v>0</v>
      </c>
      <c r="P29" s="186">
        <f>SUMIFS(BKE!$Q:$Q,BKE!$N:$N,'nhap hang tuoi song'!$A:$A,BKE!$M:$M,'nhap hang tuoi song'!P$4)</f>
        <v>1.06</v>
      </c>
      <c r="Q29" s="186">
        <f>SUMIFS(BKE!$Q:$Q,BKE!$N:$N,'nhap hang tuoi song'!$A:$A,BKE!$M:$M,'nhap hang tuoi song'!Q$4)</f>
        <v>0</v>
      </c>
      <c r="R29" s="186">
        <f>SUMIFS(BKE!$Q:$Q,BKE!$N:$N,'nhap hang tuoi song'!$A:$A,BKE!$M:$M,'nhap hang tuoi song'!R$4)</f>
        <v>0</v>
      </c>
      <c r="S29" s="186">
        <f>SUMIFS(BKE!$Q:$Q,BKE!$N:$N,'nhap hang tuoi song'!$A:$A,BKE!$M:$M,'nhap hang tuoi song'!S$4)</f>
        <v>0</v>
      </c>
      <c r="T29" s="186">
        <f>SUMIFS(BKE!$Q:$Q,BKE!$N:$N,'nhap hang tuoi song'!$A:$A,BKE!$M:$M,'nhap hang tuoi song'!T$4)</f>
        <v>0.96799999999999997</v>
      </c>
      <c r="U29" s="186">
        <f>SUMIFS(BKE!$Q:$Q,BKE!$N:$N,'nhap hang tuoi song'!$A:$A,BKE!$M:$M,'nhap hang tuoi song'!U$4)</f>
        <v>0</v>
      </c>
      <c r="V29" s="186">
        <f>SUMIFS(BKE!$Q:$Q,BKE!$N:$N,'nhap hang tuoi song'!$A:$A,BKE!$M:$M,'nhap hang tuoi song'!V$4)</f>
        <v>0</v>
      </c>
      <c r="W29" s="186">
        <f>SUMIFS(BKE!$Q:$Q,BKE!$N:$N,'nhap hang tuoi song'!$A:$A,BKE!$M:$M,'nhap hang tuoi song'!W$4)</f>
        <v>0</v>
      </c>
      <c r="X29" s="186">
        <f>SUMIFS(BKE!$Q:$Q,BKE!$N:$N,'nhap hang tuoi song'!$A:$A,BKE!$M:$M,'nhap hang tuoi song'!X$4)</f>
        <v>0</v>
      </c>
      <c r="Y29" s="186">
        <f>SUMIFS(BKE!$Q:$Q,BKE!$N:$N,'nhap hang tuoi song'!$A:$A,BKE!$M:$M,'nhap hang tuoi song'!Y$4)</f>
        <v>0</v>
      </c>
      <c r="Z29" s="186">
        <f>SUMIFS(BKE!$Q:$Q,BKE!$N:$N,'nhap hang tuoi song'!$A:$A,BKE!$M:$M,'nhap hang tuoi song'!Z$4)</f>
        <v>0</v>
      </c>
      <c r="AA29" s="186">
        <f>SUMIFS(BKE!$Q:$Q,BKE!$N:$N,'nhap hang tuoi song'!$A:$A,BKE!$M:$M,'nhap hang tuoi song'!AA$4)</f>
        <v>1.02</v>
      </c>
      <c r="AB29" s="186">
        <f>SUMIFS(BKE!$Q:$Q,BKE!$N:$N,'nhap hang tuoi song'!$A:$A,BKE!$M:$M,'nhap hang tuoi song'!AB$4)</f>
        <v>0</v>
      </c>
      <c r="AC29" s="186">
        <f>SUMIFS(BKE!$Q:$Q,BKE!$N:$N,'nhap hang tuoi song'!$A:$A,BKE!$M:$M,'nhap hang tuoi song'!AC$4)</f>
        <v>0</v>
      </c>
      <c r="AD29" s="186">
        <f>SUMIFS(BKE!$Q:$Q,BKE!$N:$N,'nhap hang tuoi song'!$A:$A,BKE!$M:$M,'nhap hang tuoi song'!AD$4)</f>
        <v>0</v>
      </c>
      <c r="AE29" s="186">
        <f>SUMIFS(BKE!$Q:$Q,BKE!$N:$N,'nhap hang tuoi song'!$A:$A,BKE!$M:$M,'nhap hang tuoi song'!AE$4)</f>
        <v>0</v>
      </c>
      <c r="AF29" s="186">
        <f>SUMIFS(BKE!$Q:$Q,BKE!$N:$N,'nhap hang tuoi song'!$A:$A,BKE!$M:$M,'nhap hang tuoi song'!AF$4)</f>
        <v>0</v>
      </c>
      <c r="AG29" s="186">
        <f>SUMIFS(BKE!$Q:$Q,BKE!$N:$N,'nhap hang tuoi song'!$A:$A,BKE!$M:$M,'nhap hang tuoi song'!AG$4)</f>
        <v>0</v>
      </c>
      <c r="AH29" s="186">
        <f>SUMIFS(BKE!$Q:$Q,BKE!$N:$N,'nhap hang tuoi song'!$A:$A,BKE!$M:$M,'nhap hang tuoi song'!AH$4)</f>
        <v>0</v>
      </c>
      <c r="AI29" s="186">
        <f>SUMIFS(BKE!$Q:$Q,BKE!$N:$N,'nhap hang tuoi song'!$A:$A,BKE!$M:$M,'nhap hang tuoi song'!AI$4)</f>
        <v>0</v>
      </c>
      <c r="AJ29" s="186">
        <f>SUMIFS(BKE!$Q:$Q,BKE!$N:$N,'nhap hang tuoi song'!$A:$A,BKE!$M:$M,'nhap hang tuoi song'!AJ$4)</f>
        <v>0</v>
      </c>
      <c r="AK29" s="186">
        <f>SUMIFS(BKE!$Q:$Q,BKE!$N:$N,'nhap hang tuoi song'!$A:$A,BKE!$M:$M,'nhap hang tuoi song'!AK$4)</f>
        <v>0</v>
      </c>
      <c r="AL29" s="186">
        <f>SUMIFS(BKE!$Q:$Q,BKE!$N:$N,'nhap hang tuoi song'!$A:$A,BKE!$M:$M,'nhap hang tuoi song'!AL$4)</f>
        <v>0</v>
      </c>
      <c r="AM29" s="186">
        <f>SUMIFS(BKE!$Q:$Q,BKE!$N:$N,'nhap hang tuoi song'!$A:$A,BKE!$M:$M,'nhap hang tuoi song'!AM$4)</f>
        <v>0</v>
      </c>
      <c r="AN29" s="186">
        <f>SUMIFS(BKE!$Q:$Q,BKE!$N:$N,'nhap hang tuoi song'!$A:$A,BKE!$M:$M,'nhap hang tuoi song'!AN$4)</f>
        <v>0</v>
      </c>
      <c r="AO29" s="186">
        <f>SUMIFS(BKE!$Q:$Q,BKE!$N:$N,'nhap hang tuoi song'!$A:$A,BKE!$M:$M,'nhap hang tuoi song'!AO$4)</f>
        <v>0</v>
      </c>
      <c r="AP29" s="186">
        <f>SUMIFS(BKE!$Q:$Q,BKE!$N:$N,'nhap hang tuoi song'!$A:$A,BKE!$M:$M,'nhap hang tuoi song'!AP$4)</f>
        <v>0</v>
      </c>
      <c r="AQ29" s="186">
        <f>SUMIFS(BKE!$Q:$Q,BKE!$N:$N,'nhap hang tuoi song'!$A:$A,BKE!$M:$M,'nhap hang tuoi song'!AQ$4)</f>
        <v>0</v>
      </c>
    </row>
    <row r="30" spans="1:43" ht="12.75">
      <c r="A30" s="26" t="s">
        <v>856</v>
      </c>
      <c r="B30" s="27" t="s">
        <v>857</v>
      </c>
      <c r="C30" s="28" t="s">
        <v>4</v>
      </c>
      <c r="D30" s="221">
        <f>VLOOKUP(A30,BKE!N217:R241,5,0)</f>
        <v>0</v>
      </c>
      <c r="E30" s="15">
        <v>0</v>
      </c>
      <c r="F30" s="233">
        <v>0</v>
      </c>
      <c r="G30" s="37">
        <f>SUM(M30:AQ30)</f>
        <v>0</v>
      </c>
      <c r="H30" s="38">
        <f>G30*D30</f>
        <v>0</v>
      </c>
      <c r="I30" s="14">
        <f>E30+G30-K30</f>
        <v>0</v>
      </c>
      <c r="J30" s="224">
        <f>I30*D30</f>
        <v>0</v>
      </c>
      <c r="K30" s="15"/>
      <c r="L30" s="224">
        <f>K30*D30</f>
        <v>0</v>
      </c>
      <c r="M30" s="186">
        <f>SUMIFS(BKE!$Q:$Q,BKE!$N:$N,'nhap hang tuoi song'!$A:$A,BKE!$M:$M,'nhap hang tuoi song'!M$4)</f>
        <v>0</v>
      </c>
      <c r="N30" s="186">
        <f>SUMIFS(BKE!$Q:$Q,BKE!$N:$N,'nhap hang tuoi song'!$A:$A,BKE!$M:$M,'nhap hang tuoi song'!N$4)</f>
        <v>0</v>
      </c>
      <c r="O30" s="186">
        <f>SUMIFS(BKE!$Q:$Q,BKE!$N:$N,'nhap hang tuoi song'!$A:$A,BKE!$M:$M,'nhap hang tuoi song'!O$4)</f>
        <v>0</v>
      </c>
      <c r="P30" s="186">
        <f>SUMIFS(BKE!$Q:$Q,BKE!$N:$N,'nhap hang tuoi song'!$A:$A,BKE!$M:$M,'nhap hang tuoi song'!P$4)</f>
        <v>0</v>
      </c>
      <c r="Q30" s="186">
        <f>SUMIFS(BKE!$Q:$Q,BKE!$N:$N,'nhap hang tuoi song'!$A:$A,BKE!$M:$M,'nhap hang tuoi song'!Q$4)</f>
        <v>0</v>
      </c>
      <c r="R30" s="186">
        <f>SUMIFS(BKE!$Q:$Q,BKE!$N:$N,'nhap hang tuoi song'!$A:$A,BKE!$M:$M,'nhap hang tuoi song'!R$4)</f>
        <v>0</v>
      </c>
      <c r="S30" s="186">
        <f>SUMIFS(BKE!$Q:$Q,BKE!$N:$N,'nhap hang tuoi song'!$A:$A,BKE!$M:$M,'nhap hang tuoi song'!S$4)</f>
        <v>0</v>
      </c>
      <c r="T30" s="186">
        <f>SUMIFS(BKE!$Q:$Q,BKE!$N:$N,'nhap hang tuoi song'!$A:$A,BKE!$M:$M,'nhap hang tuoi song'!T$4)</f>
        <v>0</v>
      </c>
      <c r="U30" s="186">
        <f>SUMIFS(BKE!$Q:$Q,BKE!$N:$N,'nhap hang tuoi song'!$A:$A,BKE!$M:$M,'nhap hang tuoi song'!U$4)</f>
        <v>0</v>
      </c>
      <c r="V30" s="186">
        <f>SUMIFS(BKE!$Q:$Q,BKE!$N:$N,'nhap hang tuoi song'!$A:$A,BKE!$M:$M,'nhap hang tuoi song'!V$4)</f>
        <v>0</v>
      </c>
      <c r="W30" s="186">
        <f>SUMIFS(BKE!$Q:$Q,BKE!$N:$N,'nhap hang tuoi song'!$A:$A,BKE!$M:$M,'nhap hang tuoi song'!W$4)</f>
        <v>0</v>
      </c>
      <c r="X30" s="186">
        <f>SUMIFS(BKE!$Q:$Q,BKE!$N:$N,'nhap hang tuoi song'!$A:$A,BKE!$M:$M,'nhap hang tuoi song'!X$4)</f>
        <v>0</v>
      </c>
      <c r="Y30" s="186">
        <f>SUMIFS(BKE!$Q:$Q,BKE!$N:$N,'nhap hang tuoi song'!$A:$A,BKE!$M:$M,'nhap hang tuoi song'!Y$4)</f>
        <v>0</v>
      </c>
      <c r="Z30" s="186">
        <f>SUMIFS(BKE!$Q:$Q,BKE!$N:$N,'nhap hang tuoi song'!$A:$A,BKE!$M:$M,'nhap hang tuoi song'!Z$4)</f>
        <v>0</v>
      </c>
      <c r="AA30" s="186">
        <f>SUMIFS(BKE!$Q:$Q,BKE!$N:$N,'nhap hang tuoi song'!$A:$A,BKE!$M:$M,'nhap hang tuoi song'!AA$4)</f>
        <v>0</v>
      </c>
      <c r="AB30" s="186">
        <f>SUMIFS(BKE!$Q:$Q,BKE!$N:$N,'nhap hang tuoi song'!$A:$A,BKE!$M:$M,'nhap hang tuoi song'!AB$4)</f>
        <v>0</v>
      </c>
      <c r="AC30" s="186">
        <f>SUMIFS(BKE!$Q:$Q,BKE!$N:$N,'nhap hang tuoi song'!$A:$A,BKE!$M:$M,'nhap hang tuoi song'!AC$4)</f>
        <v>0</v>
      </c>
      <c r="AD30" s="186">
        <f>SUMIFS(BKE!$Q:$Q,BKE!$N:$N,'nhap hang tuoi song'!$A:$A,BKE!$M:$M,'nhap hang tuoi song'!AD$4)</f>
        <v>0</v>
      </c>
      <c r="AE30" s="186">
        <f>SUMIFS(BKE!$Q:$Q,BKE!$N:$N,'nhap hang tuoi song'!$A:$A,BKE!$M:$M,'nhap hang tuoi song'!AE$4)</f>
        <v>0</v>
      </c>
      <c r="AF30" s="186">
        <f>SUMIFS(BKE!$Q:$Q,BKE!$N:$N,'nhap hang tuoi song'!$A:$A,BKE!$M:$M,'nhap hang tuoi song'!AF$4)</f>
        <v>0</v>
      </c>
      <c r="AG30" s="186">
        <f>SUMIFS(BKE!$Q:$Q,BKE!$N:$N,'nhap hang tuoi song'!$A:$A,BKE!$M:$M,'nhap hang tuoi song'!AG$4)</f>
        <v>0</v>
      </c>
      <c r="AH30" s="186">
        <f>SUMIFS(BKE!$Q:$Q,BKE!$N:$N,'nhap hang tuoi song'!$A:$A,BKE!$M:$M,'nhap hang tuoi song'!AH$4)</f>
        <v>0</v>
      </c>
      <c r="AI30" s="186">
        <f>SUMIFS(BKE!$Q:$Q,BKE!$N:$N,'nhap hang tuoi song'!$A:$A,BKE!$M:$M,'nhap hang tuoi song'!AI$4)</f>
        <v>0</v>
      </c>
      <c r="AJ30" s="186">
        <f>SUMIFS(BKE!$Q:$Q,BKE!$N:$N,'nhap hang tuoi song'!$A:$A,BKE!$M:$M,'nhap hang tuoi song'!AJ$4)</f>
        <v>0</v>
      </c>
      <c r="AK30" s="186">
        <f>SUMIFS(BKE!$Q:$Q,BKE!$N:$N,'nhap hang tuoi song'!$A:$A,BKE!$M:$M,'nhap hang tuoi song'!AK$4)</f>
        <v>0</v>
      </c>
      <c r="AL30" s="186">
        <f>SUMIFS(BKE!$Q:$Q,BKE!$N:$N,'nhap hang tuoi song'!$A:$A,BKE!$M:$M,'nhap hang tuoi song'!AL$4)</f>
        <v>0</v>
      </c>
      <c r="AM30" s="186">
        <f>SUMIFS(BKE!$Q:$Q,BKE!$N:$N,'nhap hang tuoi song'!$A:$A,BKE!$M:$M,'nhap hang tuoi song'!AM$4)</f>
        <v>0</v>
      </c>
      <c r="AN30" s="186">
        <f>SUMIFS(BKE!$Q:$Q,BKE!$N:$N,'nhap hang tuoi song'!$A:$A,BKE!$M:$M,'nhap hang tuoi song'!AN$4)</f>
        <v>0</v>
      </c>
      <c r="AO30" s="186">
        <f>SUMIFS(BKE!$Q:$Q,BKE!$N:$N,'nhap hang tuoi song'!$A:$A,BKE!$M:$M,'nhap hang tuoi song'!AO$4)</f>
        <v>0</v>
      </c>
      <c r="AP30" s="186">
        <f>SUMIFS(BKE!$Q:$Q,BKE!$N:$N,'nhap hang tuoi song'!$A:$A,BKE!$M:$M,'nhap hang tuoi song'!AP$4)</f>
        <v>0</v>
      </c>
      <c r="AQ30" s="186">
        <f>SUMIFS(BKE!$Q:$Q,BKE!$N:$N,'nhap hang tuoi song'!$A:$A,BKE!$M:$M,'nhap hang tuoi song'!AQ$4)</f>
        <v>0</v>
      </c>
    </row>
    <row r="31" spans="1:43" ht="12.75">
      <c r="A31" s="26" t="s">
        <v>700</v>
      </c>
      <c r="B31" s="27" t="s">
        <v>626</v>
      </c>
      <c r="C31" s="28" t="s">
        <v>78</v>
      </c>
      <c r="D31" s="221">
        <f>VLOOKUP(A31,BKE!N218:R242,5,0)</f>
        <v>5013.1374999999998</v>
      </c>
      <c r="E31" s="15">
        <v>8</v>
      </c>
      <c r="F31" s="233">
        <v>0</v>
      </c>
      <c r="G31" s="37">
        <f t="shared" si="7"/>
        <v>80</v>
      </c>
      <c r="H31" s="38">
        <f t="shared" si="8"/>
        <v>401051</v>
      </c>
      <c r="I31" s="14">
        <f t="shared" si="4"/>
        <v>68</v>
      </c>
      <c r="J31" s="224">
        <f t="shared" si="5"/>
        <v>340893.35</v>
      </c>
      <c r="K31" s="15">
        <v>20</v>
      </c>
      <c r="L31" s="224">
        <f t="shared" si="6"/>
        <v>100262.75</v>
      </c>
      <c r="M31" s="186">
        <f>SUMIFS(BKE!$Q:$Q,BKE!$N:$N,'nhap hang tuoi song'!$A:$A,BKE!$M:$M,'nhap hang tuoi song'!M$4)</f>
        <v>0</v>
      </c>
      <c r="N31" s="186">
        <f>SUMIFS(BKE!$Q:$Q,BKE!$N:$N,'nhap hang tuoi song'!$A:$A,BKE!$M:$M,'nhap hang tuoi song'!N$4)</f>
        <v>0</v>
      </c>
      <c r="O31" s="186">
        <f>SUMIFS(BKE!$Q:$Q,BKE!$N:$N,'nhap hang tuoi song'!$A:$A,BKE!$M:$M,'nhap hang tuoi song'!O$4)</f>
        <v>0</v>
      </c>
      <c r="P31" s="186">
        <f>SUMIFS(BKE!$Q:$Q,BKE!$N:$N,'nhap hang tuoi song'!$A:$A,BKE!$M:$M,'nhap hang tuoi song'!P$4)</f>
        <v>8</v>
      </c>
      <c r="Q31" s="186">
        <f>SUMIFS(BKE!$Q:$Q,BKE!$N:$N,'nhap hang tuoi song'!$A:$A,BKE!$M:$M,'nhap hang tuoi song'!Q$4)</f>
        <v>0</v>
      </c>
      <c r="R31" s="186">
        <f>SUMIFS(BKE!$Q:$Q,BKE!$N:$N,'nhap hang tuoi song'!$A:$A,BKE!$M:$M,'nhap hang tuoi song'!R$4)</f>
        <v>0</v>
      </c>
      <c r="S31" s="186">
        <f>SUMIFS(BKE!$Q:$Q,BKE!$N:$N,'nhap hang tuoi song'!$A:$A,BKE!$M:$M,'nhap hang tuoi song'!S$4)</f>
        <v>0</v>
      </c>
      <c r="T31" s="186">
        <f>SUMIFS(BKE!$Q:$Q,BKE!$N:$N,'nhap hang tuoi song'!$A:$A,BKE!$M:$M,'nhap hang tuoi song'!T$4)</f>
        <v>0</v>
      </c>
      <c r="U31" s="186">
        <f>SUMIFS(BKE!$Q:$Q,BKE!$N:$N,'nhap hang tuoi song'!$A:$A,BKE!$M:$M,'nhap hang tuoi song'!U$4)</f>
        <v>8</v>
      </c>
      <c r="V31" s="186">
        <f>SUMIFS(BKE!$Q:$Q,BKE!$N:$N,'nhap hang tuoi song'!$A:$A,BKE!$M:$M,'nhap hang tuoi song'!V$4)</f>
        <v>0</v>
      </c>
      <c r="W31" s="186">
        <f>SUMIFS(BKE!$Q:$Q,BKE!$N:$N,'nhap hang tuoi song'!$A:$A,BKE!$M:$M,'nhap hang tuoi song'!W$4)</f>
        <v>8</v>
      </c>
      <c r="X31" s="186">
        <f>SUMIFS(BKE!$Q:$Q,BKE!$N:$N,'nhap hang tuoi song'!$A:$A,BKE!$M:$M,'nhap hang tuoi song'!X$4)</f>
        <v>0</v>
      </c>
      <c r="Y31" s="186">
        <f>SUMIFS(BKE!$Q:$Q,BKE!$N:$N,'nhap hang tuoi song'!$A:$A,BKE!$M:$M,'nhap hang tuoi song'!Y$4)</f>
        <v>0</v>
      </c>
      <c r="Z31" s="186">
        <f>SUMIFS(BKE!$Q:$Q,BKE!$N:$N,'nhap hang tuoi song'!$A:$A,BKE!$M:$M,'nhap hang tuoi song'!Z$4)</f>
        <v>12</v>
      </c>
      <c r="AA31" s="186">
        <f>SUMIFS(BKE!$Q:$Q,BKE!$N:$N,'nhap hang tuoi song'!$A:$A,BKE!$M:$M,'nhap hang tuoi song'!AA$4)</f>
        <v>8</v>
      </c>
      <c r="AB31" s="186">
        <f>SUMIFS(BKE!$Q:$Q,BKE!$N:$N,'nhap hang tuoi song'!$A:$A,BKE!$M:$M,'nhap hang tuoi song'!AB$4)</f>
        <v>0</v>
      </c>
      <c r="AC31" s="186">
        <f>SUMIFS(BKE!$Q:$Q,BKE!$N:$N,'nhap hang tuoi song'!$A:$A,BKE!$M:$M,'nhap hang tuoi song'!AC$4)</f>
        <v>0</v>
      </c>
      <c r="AD31" s="186">
        <f>SUMIFS(BKE!$Q:$Q,BKE!$N:$N,'nhap hang tuoi song'!$A:$A,BKE!$M:$M,'nhap hang tuoi song'!AD$4)</f>
        <v>8</v>
      </c>
      <c r="AE31" s="186">
        <f>SUMIFS(BKE!$Q:$Q,BKE!$N:$N,'nhap hang tuoi song'!$A:$A,BKE!$M:$M,'nhap hang tuoi song'!AE$4)</f>
        <v>0</v>
      </c>
      <c r="AF31" s="186">
        <f>SUMIFS(BKE!$Q:$Q,BKE!$N:$N,'nhap hang tuoi song'!$A:$A,BKE!$M:$M,'nhap hang tuoi song'!AF$4)</f>
        <v>8</v>
      </c>
      <c r="AG31" s="186">
        <f>SUMIFS(BKE!$Q:$Q,BKE!$N:$N,'nhap hang tuoi song'!$A:$A,BKE!$M:$M,'nhap hang tuoi song'!AG$4)</f>
        <v>0</v>
      </c>
      <c r="AH31" s="186">
        <f>SUMIFS(BKE!$Q:$Q,BKE!$N:$N,'nhap hang tuoi song'!$A:$A,BKE!$M:$M,'nhap hang tuoi song'!AH$4)</f>
        <v>0</v>
      </c>
      <c r="AI31" s="186">
        <f>SUMIFS(BKE!$Q:$Q,BKE!$N:$N,'nhap hang tuoi song'!$A:$A,BKE!$M:$M,'nhap hang tuoi song'!AI$4)</f>
        <v>4</v>
      </c>
      <c r="AJ31" s="186">
        <f>SUMIFS(BKE!$Q:$Q,BKE!$N:$N,'nhap hang tuoi song'!$A:$A,BKE!$M:$M,'nhap hang tuoi song'!AJ$4)</f>
        <v>0</v>
      </c>
      <c r="AK31" s="186">
        <f>SUMIFS(BKE!$Q:$Q,BKE!$N:$N,'nhap hang tuoi song'!$A:$A,BKE!$M:$M,'nhap hang tuoi song'!AK$4)</f>
        <v>8</v>
      </c>
      <c r="AL31" s="186">
        <f>SUMIFS(BKE!$Q:$Q,BKE!$N:$N,'nhap hang tuoi song'!$A:$A,BKE!$M:$M,'nhap hang tuoi song'!AL$4)</f>
        <v>0</v>
      </c>
      <c r="AM31" s="186">
        <f>SUMIFS(BKE!$Q:$Q,BKE!$N:$N,'nhap hang tuoi song'!$A:$A,BKE!$M:$M,'nhap hang tuoi song'!AM$4)</f>
        <v>8</v>
      </c>
      <c r="AN31" s="186">
        <f>SUMIFS(BKE!$Q:$Q,BKE!$N:$N,'nhap hang tuoi song'!$A:$A,BKE!$M:$M,'nhap hang tuoi song'!AN$4)</f>
        <v>0</v>
      </c>
      <c r="AO31" s="186">
        <f>SUMIFS(BKE!$Q:$Q,BKE!$N:$N,'nhap hang tuoi song'!$A:$A,BKE!$M:$M,'nhap hang tuoi song'!AO$4)</f>
        <v>0</v>
      </c>
      <c r="AP31" s="186">
        <f>SUMIFS(BKE!$Q:$Q,BKE!$N:$N,'nhap hang tuoi song'!$A:$A,BKE!$M:$M,'nhap hang tuoi song'!AP$4)</f>
        <v>0</v>
      </c>
      <c r="AQ31" s="186">
        <f>SUMIFS(BKE!$Q:$Q,BKE!$N:$N,'nhap hang tuoi song'!$A:$A,BKE!$M:$M,'nhap hang tuoi song'!AQ$4)</f>
        <v>0</v>
      </c>
    </row>
    <row r="32" spans="1:43" ht="12.75">
      <c r="A32" s="26" t="s">
        <v>701</v>
      </c>
      <c r="B32" s="27" t="s">
        <v>639</v>
      </c>
      <c r="C32" s="28" t="s">
        <v>78</v>
      </c>
      <c r="D32" s="221">
        <f>VLOOKUP(A32,BKE!N219:R243,5,0)</f>
        <v>5151.75</v>
      </c>
      <c r="E32" s="15">
        <v>4</v>
      </c>
      <c r="F32" s="233">
        <v>41000.000000000007</v>
      </c>
      <c r="G32" s="37">
        <f t="shared" si="7"/>
        <v>40</v>
      </c>
      <c r="H32" s="38">
        <f t="shared" si="8"/>
        <v>206070</v>
      </c>
      <c r="I32" s="14">
        <f t="shared" si="4"/>
        <v>37</v>
      </c>
      <c r="J32" s="224">
        <f t="shared" si="5"/>
        <v>190614.75</v>
      </c>
      <c r="K32" s="15">
        <v>7</v>
      </c>
      <c r="L32" s="224">
        <f t="shared" si="6"/>
        <v>36062.25</v>
      </c>
      <c r="M32" s="186">
        <f>SUMIFS(BKE!$Q:$Q,BKE!$N:$N,'nhap hang tuoi song'!$A:$A,BKE!$M:$M,'nhap hang tuoi song'!M$4)</f>
        <v>0</v>
      </c>
      <c r="N32" s="186">
        <f>SUMIFS(BKE!$Q:$Q,BKE!$N:$N,'nhap hang tuoi song'!$A:$A,BKE!$M:$M,'nhap hang tuoi song'!N$4)</f>
        <v>0</v>
      </c>
      <c r="O32" s="186">
        <f>SUMIFS(BKE!$Q:$Q,BKE!$N:$N,'nhap hang tuoi song'!$A:$A,BKE!$M:$M,'nhap hang tuoi song'!O$4)</f>
        <v>0</v>
      </c>
      <c r="P32" s="186">
        <f>SUMIFS(BKE!$Q:$Q,BKE!$N:$N,'nhap hang tuoi song'!$A:$A,BKE!$M:$M,'nhap hang tuoi song'!P$4)</f>
        <v>0</v>
      </c>
      <c r="Q32" s="186">
        <f>SUMIFS(BKE!$Q:$Q,BKE!$N:$N,'nhap hang tuoi song'!$A:$A,BKE!$M:$M,'nhap hang tuoi song'!Q$4)</f>
        <v>0</v>
      </c>
      <c r="R32" s="186">
        <f>SUMIFS(BKE!$Q:$Q,BKE!$N:$N,'nhap hang tuoi song'!$A:$A,BKE!$M:$M,'nhap hang tuoi song'!R$4)</f>
        <v>0</v>
      </c>
      <c r="S32" s="186">
        <f>SUMIFS(BKE!$Q:$Q,BKE!$N:$N,'nhap hang tuoi song'!$A:$A,BKE!$M:$M,'nhap hang tuoi song'!S$4)</f>
        <v>0</v>
      </c>
      <c r="T32" s="186">
        <f>SUMIFS(BKE!$Q:$Q,BKE!$N:$N,'nhap hang tuoi song'!$A:$A,BKE!$M:$M,'nhap hang tuoi song'!T$4)</f>
        <v>0</v>
      </c>
      <c r="U32" s="186">
        <f>SUMIFS(BKE!$Q:$Q,BKE!$N:$N,'nhap hang tuoi song'!$A:$A,BKE!$M:$M,'nhap hang tuoi song'!U$4)</f>
        <v>8</v>
      </c>
      <c r="V32" s="186">
        <f>SUMIFS(BKE!$Q:$Q,BKE!$N:$N,'nhap hang tuoi song'!$A:$A,BKE!$M:$M,'nhap hang tuoi song'!V$4)</f>
        <v>0</v>
      </c>
      <c r="W32" s="186">
        <f>SUMIFS(BKE!$Q:$Q,BKE!$N:$N,'nhap hang tuoi song'!$A:$A,BKE!$M:$M,'nhap hang tuoi song'!W$4)</f>
        <v>8</v>
      </c>
      <c r="X32" s="186">
        <f>SUMIFS(BKE!$Q:$Q,BKE!$N:$N,'nhap hang tuoi song'!$A:$A,BKE!$M:$M,'nhap hang tuoi song'!X$4)</f>
        <v>0</v>
      </c>
      <c r="Y32" s="186">
        <f>SUMIFS(BKE!$Q:$Q,BKE!$N:$N,'nhap hang tuoi song'!$A:$A,BKE!$M:$M,'nhap hang tuoi song'!Y$4)</f>
        <v>0</v>
      </c>
      <c r="Z32" s="186">
        <f>SUMIFS(BKE!$Q:$Q,BKE!$N:$N,'nhap hang tuoi song'!$A:$A,BKE!$M:$M,'nhap hang tuoi song'!Z$4)</f>
        <v>0</v>
      </c>
      <c r="AA32" s="186">
        <f>SUMIFS(BKE!$Q:$Q,BKE!$N:$N,'nhap hang tuoi song'!$A:$A,BKE!$M:$M,'nhap hang tuoi song'!AA$4)</f>
        <v>4</v>
      </c>
      <c r="AB32" s="186">
        <f>SUMIFS(BKE!$Q:$Q,BKE!$N:$N,'nhap hang tuoi song'!$A:$A,BKE!$M:$M,'nhap hang tuoi song'!AB$4)</f>
        <v>0</v>
      </c>
      <c r="AC32" s="186">
        <f>SUMIFS(BKE!$Q:$Q,BKE!$N:$N,'nhap hang tuoi song'!$A:$A,BKE!$M:$M,'nhap hang tuoi song'!AC$4)</f>
        <v>0</v>
      </c>
      <c r="AD32" s="186">
        <f>SUMIFS(BKE!$Q:$Q,BKE!$N:$N,'nhap hang tuoi song'!$A:$A,BKE!$M:$M,'nhap hang tuoi song'!AD$4)</f>
        <v>4</v>
      </c>
      <c r="AE32" s="186">
        <f>SUMIFS(BKE!$Q:$Q,BKE!$N:$N,'nhap hang tuoi song'!$A:$A,BKE!$M:$M,'nhap hang tuoi song'!AE$4)</f>
        <v>0</v>
      </c>
      <c r="AF32" s="186">
        <f>SUMIFS(BKE!$Q:$Q,BKE!$N:$N,'nhap hang tuoi song'!$A:$A,BKE!$M:$M,'nhap hang tuoi song'!AF$4)</f>
        <v>4</v>
      </c>
      <c r="AG32" s="186">
        <f>SUMIFS(BKE!$Q:$Q,BKE!$N:$N,'nhap hang tuoi song'!$A:$A,BKE!$M:$M,'nhap hang tuoi song'!AG$4)</f>
        <v>0</v>
      </c>
      <c r="AH32" s="186">
        <f>SUMIFS(BKE!$Q:$Q,BKE!$N:$N,'nhap hang tuoi song'!$A:$A,BKE!$M:$M,'nhap hang tuoi song'!AH$4)</f>
        <v>0</v>
      </c>
      <c r="AI32" s="186">
        <f>SUMIFS(BKE!$Q:$Q,BKE!$N:$N,'nhap hang tuoi song'!$A:$A,BKE!$M:$M,'nhap hang tuoi song'!AI$4)</f>
        <v>4</v>
      </c>
      <c r="AJ32" s="186">
        <f>SUMIFS(BKE!$Q:$Q,BKE!$N:$N,'nhap hang tuoi song'!$A:$A,BKE!$M:$M,'nhap hang tuoi song'!AJ$4)</f>
        <v>0</v>
      </c>
      <c r="AK32" s="186">
        <f>SUMIFS(BKE!$Q:$Q,BKE!$N:$N,'nhap hang tuoi song'!$A:$A,BKE!$M:$M,'nhap hang tuoi song'!AK$4)</f>
        <v>4</v>
      </c>
      <c r="AL32" s="186">
        <f>SUMIFS(BKE!$Q:$Q,BKE!$N:$N,'nhap hang tuoi song'!$A:$A,BKE!$M:$M,'nhap hang tuoi song'!AL$4)</f>
        <v>0</v>
      </c>
      <c r="AM32" s="186">
        <f>SUMIFS(BKE!$Q:$Q,BKE!$N:$N,'nhap hang tuoi song'!$A:$A,BKE!$M:$M,'nhap hang tuoi song'!AM$4)</f>
        <v>4</v>
      </c>
      <c r="AN32" s="186">
        <f>SUMIFS(BKE!$Q:$Q,BKE!$N:$N,'nhap hang tuoi song'!$A:$A,BKE!$M:$M,'nhap hang tuoi song'!AN$4)</f>
        <v>0</v>
      </c>
      <c r="AO32" s="186">
        <f>SUMIFS(BKE!$Q:$Q,BKE!$N:$N,'nhap hang tuoi song'!$A:$A,BKE!$M:$M,'nhap hang tuoi song'!AO$4)</f>
        <v>0</v>
      </c>
      <c r="AP32" s="186">
        <f>SUMIFS(BKE!$Q:$Q,BKE!$N:$N,'nhap hang tuoi song'!$A:$A,BKE!$M:$M,'nhap hang tuoi song'!AP$4)</f>
        <v>0</v>
      </c>
      <c r="AQ32" s="186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22"/>
      <c r="E33" s="33"/>
      <c r="F33" s="233">
        <v>0</v>
      </c>
      <c r="G33" s="37">
        <f t="shared" si="7"/>
        <v>0</v>
      </c>
      <c r="H33" s="38">
        <f t="shared" si="8"/>
        <v>0</v>
      </c>
      <c r="I33" s="14"/>
      <c r="J33" s="224">
        <f t="shared" si="5"/>
        <v>0</v>
      </c>
      <c r="K33" s="15"/>
      <c r="L33" s="224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9" t="s">
        <v>2</v>
      </c>
      <c r="B34" s="30" t="s">
        <v>696</v>
      </c>
      <c r="C34" s="31"/>
      <c r="D34" s="230"/>
      <c r="E34" s="231">
        <v>0</v>
      </c>
      <c r="F34" s="232">
        <v>0</v>
      </c>
      <c r="G34" s="231">
        <f t="shared" ref="G34:L34" si="9">G35</f>
        <v>0</v>
      </c>
      <c r="H34" s="232">
        <f t="shared" si="9"/>
        <v>0</v>
      </c>
      <c r="I34" s="231">
        <f t="shared" si="9"/>
        <v>0</v>
      </c>
      <c r="J34" s="232">
        <f t="shared" si="9"/>
        <v>0</v>
      </c>
      <c r="K34" s="231">
        <f t="shared" si="9"/>
        <v>0</v>
      </c>
      <c r="L34" s="232">
        <f t="shared" si="9"/>
        <v>0</v>
      </c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</row>
    <row r="35" spans="1:43" ht="12.75">
      <c r="A35" s="6" t="s">
        <v>699</v>
      </c>
      <c r="B35" s="11" t="s">
        <v>697</v>
      </c>
      <c r="C35" s="7" t="s">
        <v>312</v>
      </c>
      <c r="D35" s="221">
        <v>0</v>
      </c>
      <c r="E35" s="33">
        <v>0</v>
      </c>
      <c r="F35" s="233">
        <v>0</v>
      </c>
      <c r="G35" s="37">
        <f t="shared" si="7"/>
        <v>0</v>
      </c>
      <c r="H35" s="38">
        <f>G35*D35</f>
        <v>0</v>
      </c>
      <c r="I35" s="14">
        <f>E35+G35-K35</f>
        <v>0</v>
      </c>
      <c r="J35" s="224"/>
      <c r="K35" s="15">
        <v>0</v>
      </c>
      <c r="L35" s="224">
        <f>K35*D35</f>
        <v>0</v>
      </c>
      <c r="M35" s="186">
        <f>SUMIFS(BKE!$Q:$Q,BKE!$N:$N,'nhap hang tuoi song'!$A:$A,BKE!$M:$M,'nhap hang tuoi song'!M$4)</f>
        <v>0</v>
      </c>
      <c r="N35" s="186">
        <f>SUMIFS(BKE!$Q:$Q,BKE!$N:$N,'nhap hang tuoi song'!$A:$A,BKE!$M:$M,'nhap hang tuoi song'!N$4)</f>
        <v>0</v>
      </c>
      <c r="O35" s="186">
        <f>SUMIFS(BKE!$Q:$Q,BKE!$N:$N,'nhap hang tuoi song'!$A:$A,BKE!$M:$M,'nhap hang tuoi song'!O$4)</f>
        <v>0</v>
      </c>
      <c r="P35" s="186">
        <f>SUMIFS(BKE!$Q:$Q,BKE!$N:$N,'nhap hang tuoi song'!$A:$A,BKE!$M:$M,'nhap hang tuoi song'!P$4)</f>
        <v>0</v>
      </c>
      <c r="Q35" s="186">
        <f>SUMIFS(BKE!$Q:$Q,BKE!$N:$N,'nhap hang tuoi song'!$A:$A,BKE!$M:$M,'nhap hang tuoi song'!Q$4)</f>
        <v>0</v>
      </c>
      <c r="R35" s="186">
        <f>SUMIFS(BKE!$Q:$Q,BKE!$N:$N,'nhap hang tuoi song'!$A:$A,BKE!$M:$M,'nhap hang tuoi song'!R$4)</f>
        <v>0</v>
      </c>
      <c r="S35" s="186">
        <f>SUMIFS(BKE!$Q:$Q,BKE!$N:$N,'nhap hang tuoi song'!$A:$A,BKE!$M:$M,'nhap hang tuoi song'!S$4)</f>
        <v>0</v>
      </c>
      <c r="T35" s="186">
        <f>SUMIFS(BKE!$Q:$Q,BKE!$N:$N,'nhap hang tuoi song'!$A:$A,BKE!$M:$M,'nhap hang tuoi song'!T$4)</f>
        <v>0</v>
      </c>
      <c r="U35" s="186">
        <f>SUMIFS(BKE!$Q:$Q,BKE!$N:$N,'nhap hang tuoi song'!$A:$A,BKE!$M:$M,'nhap hang tuoi song'!U$4)</f>
        <v>0</v>
      </c>
      <c r="V35" s="186">
        <f>SUMIFS(BKE!$Q:$Q,BKE!$N:$N,'nhap hang tuoi song'!$A:$A,BKE!$M:$M,'nhap hang tuoi song'!V$4)</f>
        <v>0</v>
      </c>
      <c r="W35" s="186">
        <f>SUMIFS(BKE!$Q:$Q,BKE!$N:$N,'nhap hang tuoi song'!$A:$A,BKE!$M:$M,'nhap hang tuoi song'!W$4)</f>
        <v>0</v>
      </c>
      <c r="X35" s="186">
        <f>SUMIFS(BKE!$Q:$Q,BKE!$N:$N,'nhap hang tuoi song'!$A:$A,BKE!$M:$M,'nhap hang tuoi song'!X$4)</f>
        <v>0</v>
      </c>
      <c r="Y35" s="186">
        <f>SUMIFS(BKE!$Q:$Q,BKE!$N:$N,'nhap hang tuoi song'!$A:$A,BKE!$M:$M,'nhap hang tuoi song'!Y$4)</f>
        <v>0</v>
      </c>
      <c r="Z35" s="186">
        <f>SUMIFS(BKE!$Q:$Q,BKE!$N:$N,'nhap hang tuoi song'!$A:$A,BKE!$M:$M,'nhap hang tuoi song'!Z$4)</f>
        <v>0</v>
      </c>
      <c r="AA35" s="186">
        <f>SUMIFS(BKE!$Q:$Q,BKE!$N:$N,'nhap hang tuoi song'!$A:$A,BKE!$M:$M,'nhap hang tuoi song'!AA$4)</f>
        <v>0</v>
      </c>
      <c r="AB35" s="186">
        <f>SUMIFS(BKE!$Q:$Q,BKE!$N:$N,'nhap hang tuoi song'!$A:$A,BKE!$M:$M,'nhap hang tuoi song'!AB$4)</f>
        <v>0</v>
      </c>
      <c r="AC35" s="186">
        <f>SUMIFS(BKE!$Q:$Q,BKE!$N:$N,'nhap hang tuoi song'!$A:$A,BKE!$M:$M,'nhap hang tuoi song'!AC$4)</f>
        <v>0</v>
      </c>
      <c r="AD35" s="186">
        <f>SUMIFS(BKE!$Q:$Q,BKE!$N:$N,'nhap hang tuoi song'!$A:$A,BKE!$M:$M,'nhap hang tuoi song'!AD$4)</f>
        <v>0</v>
      </c>
      <c r="AE35" s="186">
        <f>SUMIFS(BKE!$Q:$Q,BKE!$N:$N,'nhap hang tuoi song'!$A:$A,BKE!$M:$M,'nhap hang tuoi song'!AE$4)</f>
        <v>0</v>
      </c>
      <c r="AF35" s="186">
        <f>SUMIFS(BKE!$Q:$Q,BKE!$N:$N,'nhap hang tuoi song'!$A:$A,BKE!$M:$M,'nhap hang tuoi song'!AF$4)</f>
        <v>0</v>
      </c>
      <c r="AG35" s="186">
        <f>SUMIFS(BKE!$Q:$Q,BKE!$N:$N,'nhap hang tuoi song'!$A:$A,BKE!$M:$M,'nhap hang tuoi song'!AG$4)</f>
        <v>0</v>
      </c>
      <c r="AH35" s="186">
        <f>SUMIFS(BKE!$Q:$Q,BKE!$N:$N,'nhap hang tuoi song'!$A:$A,BKE!$M:$M,'nhap hang tuoi song'!AH$4)</f>
        <v>0</v>
      </c>
      <c r="AI35" s="186">
        <f>SUMIFS(BKE!$Q:$Q,BKE!$N:$N,'nhap hang tuoi song'!$A:$A,BKE!$M:$M,'nhap hang tuoi song'!AI$4)</f>
        <v>0</v>
      </c>
      <c r="AJ35" s="186">
        <f>SUMIFS(BKE!$Q:$Q,BKE!$N:$N,'nhap hang tuoi song'!$A:$A,BKE!$M:$M,'nhap hang tuoi song'!AJ$4)</f>
        <v>0</v>
      </c>
      <c r="AK35" s="186">
        <f>SUMIFS(BKE!$Q:$Q,BKE!$N:$N,'nhap hang tuoi song'!$A:$A,BKE!$M:$M,'nhap hang tuoi song'!AK$4)</f>
        <v>0</v>
      </c>
      <c r="AL35" s="186">
        <f>SUMIFS(BKE!$Q:$Q,BKE!$N:$N,'nhap hang tuoi song'!$A:$A,BKE!$M:$M,'nhap hang tuoi song'!AL$4)</f>
        <v>0</v>
      </c>
      <c r="AM35" s="186">
        <f>SUMIFS(BKE!$Q:$Q,BKE!$N:$N,'nhap hang tuoi song'!$A:$A,BKE!$M:$M,'nhap hang tuoi song'!AM$4)</f>
        <v>0</v>
      </c>
      <c r="AN35" s="186">
        <f>SUMIFS(BKE!$Q:$Q,BKE!$N:$N,'nhap hang tuoi song'!$A:$A,BKE!$M:$M,'nhap hang tuoi song'!AN$4)</f>
        <v>0</v>
      </c>
      <c r="AO35" s="186">
        <f>SUMIFS(BKE!$Q:$Q,BKE!$N:$N,'nhap hang tuoi song'!$A:$A,BKE!$M:$M,'nhap hang tuoi song'!AO$4)</f>
        <v>0</v>
      </c>
      <c r="AP35" s="186">
        <f>SUMIFS(BKE!$Q:$Q,BKE!$N:$N,'nhap hang tuoi song'!$A:$A,BKE!$M:$M,'nhap hang tuoi song'!AP$4)</f>
        <v>0</v>
      </c>
      <c r="AQ35" s="186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22"/>
      <c r="E36" s="33"/>
      <c r="F36" s="233"/>
      <c r="G36" s="37"/>
      <c r="H36" s="38"/>
      <c r="I36" s="14"/>
      <c r="J36" s="224"/>
      <c r="K36" s="15"/>
      <c r="L36" s="224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9" t="s">
        <v>2</v>
      </c>
      <c r="B37" s="30" t="s">
        <v>702</v>
      </c>
      <c r="C37" s="31"/>
      <c r="D37" s="230"/>
      <c r="E37" s="231">
        <v>0</v>
      </c>
      <c r="F37" s="232">
        <v>0</v>
      </c>
      <c r="G37" s="231">
        <f t="shared" ref="G37:L37" si="10">G38</f>
        <v>96</v>
      </c>
      <c r="H37" s="232">
        <f t="shared" si="10"/>
        <v>1440000</v>
      </c>
      <c r="I37" s="231">
        <f t="shared" si="10"/>
        <v>96</v>
      </c>
      <c r="J37" s="232">
        <f t="shared" si="10"/>
        <v>1440000</v>
      </c>
      <c r="K37" s="231">
        <f t="shared" si="10"/>
        <v>0</v>
      </c>
      <c r="L37" s="232">
        <f t="shared" si="10"/>
        <v>0</v>
      </c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</row>
    <row r="38" spans="1:43" ht="12.75">
      <c r="A38" s="6" t="s">
        <v>704</v>
      </c>
      <c r="B38" s="11" t="s">
        <v>703</v>
      </c>
      <c r="C38" s="7" t="s">
        <v>628</v>
      </c>
      <c r="D38" s="221">
        <v>15000</v>
      </c>
      <c r="E38" s="33">
        <v>0</v>
      </c>
      <c r="F38" s="233">
        <v>0</v>
      </c>
      <c r="G38" s="37">
        <f>SUM(M38:AQ38)</f>
        <v>96</v>
      </c>
      <c r="H38" s="38">
        <f>G38*D38</f>
        <v>1440000</v>
      </c>
      <c r="I38" s="14">
        <f>E38+G38-K38</f>
        <v>96</v>
      </c>
      <c r="J38" s="224">
        <f>I38*D38</f>
        <v>1440000</v>
      </c>
      <c r="K38" s="15">
        <v>0</v>
      </c>
      <c r="L38" s="224">
        <f>K38*D38</f>
        <v>0</v>
      </c>
      <c r="M38" s="186">
        <f>SUMIFS(BKE!$Q:$Q,BKE!$N:$N,'nhap hang tuoi song'!$A:$A,BKE!$M:$M,'nhap hang tuoi song'!M$4)</f>
        <v>3</v>
      </c>
      <c r="N38" s="186">
        <f>SUMIFS(BKE!$Q:$Q,BKE!$N:$N,'nhap hang tuoi song'!$A:$A,BKE!$M:$M,'nhap hang tuoi song'!N$4)</f>
        <v>4</v>
      </c>
      <c r="O38" s="186">
        <f>SUMIFS(BKE!$Q:$Q,BKE!$N:$N,'nhap hang tuoi song'!$A:$A,BKE!$M:$M,'nhap hang tuoi song'!O$4)</f>
        <v>4</v>
      </c>
      <c r="P38" s="186">
        <f>SUMIFS(BKE!$Q:$Q,BKE!$N:$N,'nhap hang tuoi song'!$A:$A,BKE!$M:$M,'nhap hang tuoi song'!P$4)</f>
        <v>3</v>
      </c>
      <c r="Q38" s="186">
        <f>SUMIFS(BKE!$Q:$Q,BKE!$N:$N,'nhap hang tuoi song'!$A:$A,BKE!$M:$M,'nhap hang tuoi song'!Q$4)</f>
        <v>3</v>
      </c>
      <c r="R38" s="186">
        <f>SUMIFS(BKE!$Q:$Q,BKE!$N:$N,'nhap hang tuoi song'!$A:$A,BKE!$M:$M,'nhap hang tuoi song'!R$4)</f>
        <v>3</v>
      </c>
      <c r="S38" s="186">
        <f>SUMIFS(BKE!$Q:$Q,BKE!$N:$N,'nhap hang tuoi song'!$A:$A,BKE!$M:$M,'nhap hang tuoi song'!S$4)</f>
        <v>3</v>
      </c>
      <c r="T38" s="186">
        <f>SUMIFS(BKE!$Q:$Q,BKE!$N:$N,'nhap hang tuoi song'!$A:$A,BKE!$M:$M,'nhap hang tuoi song'!T$4)</f>
        <v>3</v>
      </c>
      <c r="U38" s="186">
        <f>SUMIFS(BKE!$Q:$Q,BKE!$N:$N,'nhap hang tuoi song'!$A:$A,BKE!$M:$M,'nhap hang tuoi song'!U$4)</f>
        <v>4</v>
      </c>
      <c r="V38" s="186">
        <f>SUMIFS(BKE!$Q:$Q,BKE!$N:$N,'nhap hang tuoi song'!$A:$A,BKE!$M:$M,'nhap hang tuoi song'!V$4)</f>
        <v>4</v>
      </c>
      <c r="W38" s="186">
        <f>SUMIFS(BKE!$Q:$Q,BKE!$N:$N,'nhap hang tuoi song'!$A:$A,BKE!$M:$M,'nhap hang tuoi song'!W$4)</f>
        <v>3</v>
      </c>
      <c r="X38" s="186">
        <f>SUMIFS(BKE!$Q:$Q,BKE!$N:$N,'nhap hang tuoi song'!$A:$A,BKE!$M:$M,'nhap hang tuoi song'!X$4)</f>
        <v>3</v>
      </c>
      <c r="Y38" s="186">
        <f>SUMIFS(BKE!$Q:$Q,BKE!$N:$N,'nhap hang tuoi song'!$A:$A,BKE!$M:$M,'nhap hang tuoi song'!Y$4)</f>
        <v>3</v>
      </c>
      <c r="Z38" s="186">
        <f>SUMIFS(BKE!$Q:$Q,BKE!$N:$N,'nhap hang tuoi song'!$A:$A,BKE!$M:$M,'nhap hang tuoi song'!Z$4)</f>
        <v>3</v>
      </c>
      <c r="AA38" s="186">
        <f>SUMIFS(BKE!$Q:$Q,BKE!$N:$N,'nhap hang tuoi song'!$A:$A,BKE!$M:$M,'nhap hang tuoi song'!AA$4)</f>
        <v>3</v>
      </c>
      <c r="AB38" s="186">
        <f>SUMIFS(BKE!$Q:$Q,BKE!$N:$N,'nhap hang tuoi song'!$A:$A,BKE!$M:$M,'nhap hang tuoi song'!AB$4)</f>
        <v>4</v>
      </c>
      <c r="AC38" s="186">
        <f>SUMIFS(BKE!$Q:$Q,BKE!$N:$N,'nhap hang tuoi song'!$A:$A,BKE!$M:$M,'nhap hang tuoi song'!AC$4)</f>
        <v>4</v>
      </c>
      <c r="AD38" s="186">
        <f>SUMIFS(BKE!$Q:$Q,BKE!$N:$N,'nhap hang tuoi song'!$A:$A,BKE!$M:$M,'nhap hang tuoi song'!AD$4)</f>
        <v>2</v>
      </c>
      <c r="AE38" s="186">
        <f>SUMIFS(BKE!$Q:$Q,BKE!$N:$N,'nhap hang tuoi song'!$A:$A,BKE!$M:$M,'nhap hang tuoi song'!AE$4)</f>
        <v>2</v>
      </c>
      <c r="AF38" s="186">
        <f>SUMIFS(BKE!$Q:$Q,BKE!$N:$N,'nhap hang tuoi song'!$A:$A,BKE!$M:$M,'nhap hang tuoi song'!AF$4)</f>
        <v>2</v>
      </c>
      <c r="AG38" s="186">
        <f>SUMIFS(BKE!$Q:$Q,BKE!$N:$N,'nhap hang tuoi song'!$A:$A,BKE!$M:$M,'nhap hang tuoi song'!AG$4)</f>
        <v>2</v>
      </c>
      <c r="AH38" s="186">
        <f>SUMIFS(BKE!$Q:$Q,BKE!$N:$N,'nhap hang tuoi song'!$A:$A,BKE!$M:$M,'nhap hang tuoi song'!AH$4)</f>
        <v>2</v>
      </c>
      <c r="AI38" s="186">
        <f>SUMIFS(BKE!$Q:$Q,BKE!$N:$N,'nhap hang tuoi song'!$A:$A,BKE!$M:$M,'nhap hang tuoi song'!AI$4)</f>
        <v>4</v>
      </c>
      <c r="AJ38" s="186">
        <f>SUMIFS(BKE!$Q:$Q,BKE!$N:$N,'nhap hang tuoi song'!$A:$A,BKE!$M:$M,'nhap hang tuoi song'!AJ$4)</f>
        <v>4</v>
      </c>
      <c r="AK38" s="186">
        <f>SUMIFS(BKE!$Q:$Q,BKE!$N:$N,'nhap hang tuoi song'!$A:$A,BKE!$M:$M,'nhap hang tuoi song'!AK$4)</f>
        <v>3</v>
      </c>
      <c r="AL38" s="186">
        <f>SUMIFS(BKE!$Q:$Q,BKE!$N:$N,'nhap hang tuoi song'!$A:$A,BKE!$M:$M,'nhap hang tuoi song'!AL$4)</f>
        <v>3</v>
      </c>
      <c r="AM38" s="186">
        <f>SUMIFS(BKE!$Q:$Q,BKE!$N:$N,'nhap hang tuoi song'!$A:$A,BKE!$M:$M,'nhap hang tuoi song'!AM$4)</f>
        <v>2</v>
      </c>
      <c r="AN38" s="186">
        <f>SUMIFS(BKE!$Q:$Q,BKE!$N:$N,'nhap hang tuoi song'!$A:$A,BKE!$M:$M,'nhap hang tuoi song'!AN$4)</f>
        <v>2</v>
      </c>
      <c r="AO38" s="186">
        <f>SUMIFS(BKE!$Q:$Q,BKE!$N:$N,'nhap hang tuoi song'!$A:$A,BKE!$M:$M,'nhap hang tuoi song'!AO$4)</f>
        <v>3</v>
      </c>
      <c r="AP38" s="186">
        <f>SUMIFS(BKE!$Q:$Q,BKE!$N:$N,'nhap hang tuoi song'!$A:$A,BKE!$M:$M,'nhap hang tuoi song'!AP$4)</f>
        <v>4</v>
      </c>
      <c r="AQ38" s="186">
        <f>SUMIFS(BKE!$Q:$Q,BKE!$N:$N,'nhap hang tuoi song'!$A:$A,BKE!$M:$M,'nhap hang tuoi song'!AQ$4)</f>
        <v>4</v>
      </c>
    </row>
    <row r="39" spans="1:43" ht="12.75"/>
    <row r="40" spans="1:43" ht="12.75">
      <c r="F40" s="223">
        <f>F5+F11+F14+F34+F37</f>
        <v>4243929.2104271511</v>
      </c>
      <c r="H40" s="223">
        <f>H5+H11+H14+H34+H37</f>
        <v>28933819.54936</v>
      </c>
      <c r="J40" s="223">
        <f>J5+J11+J14+J34+J37</f>
        <v>25504438.65615648</v>
      </c>
      <c r="L40" s="223">
        <f>L5+L11+L14+L34+L37</f>
        <v>7429926.1031076033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1364" priority="155" stopIfTrue="1">
      <formula>AND(COUNTIF(#REF!, B5)&gt;1,NOT(ISBLANK(B5)))</formula>
    </cfRule>
  </conditionalFormatting>
  <conditionalFormatting sqref="B15:B16 B6:B13">
    <cfRule type="expression" dxfId="1363" priority="150" stopIfTrue="1">
      <formula>AND(COUNTIF(#REF!, B6)+COUNTIF(#REF!, B6)&gt;1,NOT(ISBLANK(B6)))</formula>
    </cfRule>
  </conditionalFormatting>
  <conditionalFormatting sqref="B15">
    <cfRule type="duplicateValues" dxfId="1362" priority="32"/>
  </conditionalFormatting>
  <conditionalFormatting sqref="B15">
    <cfRule type="duplicateValues" dxfId="1361" priority="24"/>
  </conditionalFormatting>
  <conditionalFormatting sqref="B31">
    <cfRule type="duplicateValues" dxfId="1360" priority="15"/>
  </conditionalFormatting>
  <conditionalFormatting sqref="B32 B26:B30">
    <cfRule type="duplicateValues" dxfId="1359" priority="12"/>
  </conditionalFormatting>
  <conditionalFormatting sqref="B20">
    <cfRule type="duplicateValues" dxfId="1358" priority="10"/>
  </conditionalFormatting>
  <conditionalFormatting sqref="B15">
    <cfRule type="expression" dxfId="1357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1356" priority="379" stopIfTrue="1">
      <formula>AND(COUNTIF(#REF!, B15)+COUNTIF(#REF!, B15)+COUNTIF(#REF!, B15)&gt;1,NOT(ISBLANK(B15)))</formula>
    </cfRule>
  </conditionalFormatting>
  <conditionalFormatting sqref="B15">
    <cfRule type="expression" dxfId="1355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1354" priority="6572"/>
  </conditionalFormatting>
  <conditionalFormatting sqref="B22:B24">
    <cfRule type="duplicateValues" dxfId="1353" priority="12613"/>
  </conditionalFormatting>
  <conditionalFormatting sqref="B22:B24 B16:B20">
    <cfRule type="duplicateValues" dxfId="1352" priority="12615"/>
  </conditionalFormatting>
  <conditionalFormatting sqref="B22:B23 B16:B19">
    <cfRule type="duplicateValues" dxfId="1351" priority="12618"/>
  </conditionalFormatting>
  <conditionalFormatting sqref="B22:B23">
    <cfRule type="duplicateValues" dxfId="1350" priority="12620"/>
  </conditionalFormatting>
  <conditionalFormatting sqref="B16:B19 B21:B22">
    <cfRule type="duplicateValues" dxfId="1349" priority="12622"/>
  </conditionalFormatting>
  <conditionalFormatting sqref="B24 B16:B22">
    <cfRule type="duplicateValues" dxfId="1348" priority="12625"/>
  </conditionalFormatting>
  <conditionalFormatting sqref="B24">
    <cfRule type="duplicateValues" dxfId="1347" priority="12627"/>
  </conditionalFormatting>
  <conditionalFormatting sqref="B25:B26">
    <cfRule type="duplicateValues" dxfId="1346" priority="12631"/>
  </conditionalFormatting>
  <conditionalFormatting sqref="B26:B32">
    <cfRule type="duplicateValues" dxfId="1345" priority="12634"/>
  </conditionalFormatting>
  <conditionalFormatting sqref="B26:B30">
    <cfRule type="duplicateValues" dxfId="1344" priority="12636"/>
  </conditionalFormatting>
  <conditionalFormatting sqref="B6:B9">
    <cfRule type="duplicateValues" dxfId="1343" priority="12641"/>
  </conditionalFormatting>
  <conditionalFormatting sqref="B37">
    <cfRule type="expression" dxfId="1342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L31" sqref="L31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7" max="7" width="13.7109375" customWidth="1"/>
    <col min="8" max="8" width="14.28515625" customWidth="1"/>
  </cols>
  <sheetData>
    <row r="1" spans="1:8" ht="21">
      <c r="A1" s="435" t="s">
        <v>608</v>
      </c>
      <c r="B1" s="435"/>
      <c r="C1" s="435"/>
      <c r="D1" s="435"/>
      <c r="E1" s="435"/>
      <c r="F1" s="435"/>
    </row>
    <row r="2" spans="1:8" ht="21">
      <c r="A2" s="65"/>
    </row>
    <row r="3" spans="1:8">
      <c r="A3" s="434" t="s">
        <v>609</v>
      </c>
      <c r="B3" s="436" t="s">
        <v>610</v>
      </c>
      <c r="C3" s="436"/>
      <c r="D3" s="434" t="s">
        <v>611</v>
      </c>
      <c r="E3" s="434" t="s">
        <v>612</v>
      </c>
      <c r="F3" s="434" t="s">
        <v>613</v>
      </c>
      <c r="G3" s="434" t="s">
        <v>614</v>
      </c>
      <c r="H3" s="434" t="s">
        <v>615</v>
      </c>
    </row>
    <row r="4" spans="1:8">
      <c r="A4" s="434"/>
      <c r="B4" s="117" t="s">
        <v>616</v>
      </c>
      <c r="C4" s="117" t="s">
        <v>617</v>
      </c>
      <c r="D4" s="434"/>
      <c r="E4" s="434"/>
      <c r="F4" s="434"/>
      <c r="G4" s="434"/>
      <c r="H4" s="434"/>
    </row>
    <row r="5" spans="1:8">
      <c r="A5" s="118">
        <v>1</v>
      </c>
      <c r="B5" s="119"/>
      <c r="C5" s="119"/>
      <c r="D5" s="119"/>
      <c r="E5" s="119"/>
      <c r="F5" s="119"/>
      <c r="G5" s="119"/>
      <c r="H5" s="119"/>
    </row>
    <row r="6" spans="1:8">
      <c r="A6" s="118">
        <v>2</v>
      </c>
      <c r="B6" s="119"/>
      <c r="C6" s="119"/>
      <c r="D6" s="119"/>
      <c r="E6" s="119"/>
      <c r="F6" s="119"/>
      <c r="G6" s="119"/>
      <c r="H6" s="119"/>
    </row>
    <row r="7" spans="1:8">
      <c r="A7" s="118">
        <v>3</v>
      </c>
      <c r="B7" s="119"/>
      <c r="C7" s="119"/>
      <c r="D7" s="119"/>
      <c r="E7" s="119"/>
      <c r="F7" s="119"/>
      <c r="G7" s="119"/>
      <c r="H7" s="119"/>
    </row>
    <row r="8" spans="1:8">
      <c r="A8" s="118">
        <v>4</v>
      </c>
      <c r="B8" s="119"/>
      <c r="C8" s="119"/>
      <c r="D8" s="119"/>
      <c r="E8" s="119"/>
      <c r="F8" s="119"/>
      <c r="G8" s="119"/>
      <c r="H8" s="119"/>
    </row>
    <row r="9" spans="1:8">
      <c r="A9" s="118">
        <v>5</v>
      </c>
      <c r="B9" s="119"/>
      <c r="C9" s="119"/>
      <c r="D9" s="119"/>
      <c r="E9" s="119"/>
      <c r="F9" s="119"/>
      <c r="G9" s="119"/>
      <c r="H9" s="119"/>
    </row>
    <row r="10" spans="1:8">
      <c r="A10" s="118">
        <v>6</v>
      </c>
      <c r="B10" s="119">
        <v>52769</v>
      </c>
      <c r="C10" s="119">
        <v>58242</v>
      </c>
      <c r="D10" s="119">
        <f>C10-B10</f>
        <v>5473</v>
      </c>
      <c r="E10" s="119"/>
      <c r="F10" s="336">
        <v>19290112</v>
      </c>
      <c r="G10" s="119"/>
      <c r="H10" s="119"/>
    </row>
    <row r="11" spans="1:8">
      <c r="A11" s="118">
        <v>7</v>
      </c>
      <c r="B11" s="119"/>
      <c r="C11" s="119"/>
      <c r="D11" s="119"/>
      <c r="E11" s="119"/>
      <c r="F11" s="119"/>
      <c r="G11" s="119"/>
      <c r="H11" s="119"/>
    </row>
    <row r="12" spans="1:8">
      <c r="A12" s="118">
        <v>8</v>
      </c>
      <c r="B12" s="119"/>
      <c r="C12" s="119"/>
      <c r="D12" s="119"/>
      <c r="E12" s="119"/>
      <c r="F12" s="119"/>
      <c r="G12" s="119"/>
      <c r="H12" s="119"/>
    </row>
    <row r="13" spans="1:8">
      <c r="A13" s="118">
        <v>9</v>
      </c>
      <c r="B13" s="119"/>
      <c r="C13" s="119"/>
      <c r="D13" s="119"/>
      <c r="E13" s="119"/>
      <c r="F13" s="119"/>
      <c r="G13" s="119"/>
      <c r="H13" s="119"/>
    </row>
    <row r="14" spans="1:8">
      <c r="A14" s="118">
        <v>10</v>
      </c>
      <c r="B14" s="119"/>
      <c r="C14" s="119"/>
      <c r="D14" s="119"/>
      <c r="E14" s="119"/>
      <c r="F14" s="119"/>
      <c r="G14" s="119"/>
      <c r="H14" s="119"/>
    </row>
    <row r="15" spans="1:8">
      <c r="A15" s="118">
        <v>11</v>
      </c>
      <c r="B15" s="119"/>
      <c r="C15" s="119"/>
      <c r="D15" s="119"/>
      <c r="E15" s="119"/>
      <c r="F15" s="119"/>
      <c r="G15" s="119"/>
      <c r="H15" s="119"/>
    </row>
    <row r="16" spans="1:8">
      <c r="A16" s="118">
        <v>12</v>
      </c>
      <c r="B16" s="119"/>
      <c r="C16" s="119"/>
      <c r="D16" s="119"/>
      <c r="E16" s="119"/>
      <c r="F16" s="119"/>
      <c r="G16" s="119"/>
      <c r="H16" s="119"/>
    </row>
    <row r="17" spans="1:8">
      <c r="A17" s="119" t="s">
        <v>605</v>
      </c>
      <c r="B17" s="119"/>
      <c r="C17" s="119"/>
      <c r="D17" s="119">
        <f>SUM(D5:D16)</f>
        <v>5473</v>
      </c>
      <c r="E17" s="119">
        <f>SUM(E5:E16)</f>
        <v>0</v>
      </c>
      <c r="F17" s="119"/>
      <c r="G17" s="119">
        <f>SUM(G5:G16)</f>
        <v>0</v>
      </c>
      <c r="H17" s="119">
        <f>SUM(H5:H16)</f>
        <v>0</v>
      </c>
    </row>
    <row r="21" spans="1:8" ht="21">
      <c r="A21" s="435" t="s">
        <v>618</v>
      </c>
      <c r="B21" s="435"/>
      <c r="C21" s="435"/>
      <c r="D21" s="435"/>
      <c r="E21" s="435"/>
      <c r="F21" s="435"/>
    </row>
    <row r="22" spans="1:8" ht="21">
      <c r="A22" s="65"/>
    </row>
    <row r="23" spans="1:8">
      <c r="A23" s="434" t="s">
        <v>609</v>
      </c>
      <c r="B23" s="436" t="s">
        <v>610</v>
      </c>
      <c r="C23" s="436"/>
      <c r="D23" s="434" t="s">
        <v>611</v>
      </c>
      <c r="E23" s="434" t="s">
        <v>612</v>
      </c>
      <c r="F23" s="434" t="s">
        <v>613</v>
      </c>
      <c r="G23" s="434" t="s">
        <v>614</v>
      </c>
      <c r="H23" s="434" t="s">
        <v>615</v>
      </c>
    </row>
    <row r="24" spans="1:8">
      <c r="A24" s="434"/>
      <c r="B24" s="117" t="s">
        <v>616</v>
      </c>
      <c r="C24" s="117" t="s">
        <v>617</v>
      </c>
      <c r="D24" s="434"/>
      <c r="E24" s="434"/>
      <c r="F24" s="434"/>
      <c r="G24" s="434"/>
      <c r="H24" s="434"/>
    </row>
    <row r="25" spans="1:8">
      <c r="A25" s="118">
        <v>1</v>
      </c>
      <c r="B25" s="119"/>
      <c r="C25" s="119"/>
      <c r="D25" s="119"/>
      <c r="E25" s="119"/>
      <c r="F25" s="119"/>
      <c r="G25" s="119"/>
      <c r="H25" s="119"/>
    </row>
    <row r="26" spans="1:8">
      <c r="A26" s="118">
        <v>2</v>
      </c>
      <c r="B26" s="119"/>
      <c r="C26" s="119"/>
      <c r="D26" s="119"/>
      <c r="E26" s="119"/>
      <c r="F26" s="119"/>
      <c r="G26" s="119"/>
      <c r="H26" s="119"/>
    </row>
    <row r="27" spans="1:8">
      <c r="A27" s="118">
        <v>3</v>
      </c>
      <c r="B27" s="119"/>
      <c r="C27" s="119"/>
      <c r="D27" s="119"/>
      <c r="E27" s="119"/>
      <c r="F27" s="119"/>
      <c r="G27" s="119"/>
      <c r="H27" s="119"/>
    </row>
    <row r="28" spans="1:8">
      <c r="A28" s="118">
        <v>4</v>
      </c>
      <c r="B28" s="119"/>
      <c r="C28" s="119"/>
      <c r="D28" s="119"/>
      <c r="E28" s="119"/>
      <c r="F28" s="119"/>
      <c r="G28" s="119"/>
      <c r="H28" s="119"/>
    </row>
    <row r="29" spans="1:8">
      <c r="A29" s="118">
        <v>5</v>
      </c>
      <c r="B29" s="119"/>
      <c r="C29" s="119"/>
      <c r="D29" s="119"/>
      <c r="E29" s="119"/>
      <c r="F29" s="119"/>
      <c r="G29" s="119"/>
      <c r="H29" s="119"/>
    </row>
    <row r="30" spans="1:8">
      <c r="A30" s="118">
        <v>6</v>
      </c>
      <c r="B30" s="119">
        <v>313</v>
      </c>
      <c r="C30" s="119">
        <v>349</v>
      </c>
      <c r="D30" s="119">
        <f>C30-B30</f>
        <v>36</v>
      </c>
      <c r="E30" s="119"/>
      <c r="F30" s="337">
        <v>855720</v>
      </c>
      <c r="G30" s="119"/>
      <c r="H30" s="119"/>
    </row>
    <row r="31" spans="1:8">
      <c r="A31" s="118">
        <v>7</v>
      </c>
      <c r="B31" s="119"/>
      <c r="C31" s="119"/>
      <c r="D31" s="119"/>
      <c r="E31" s="119"/>
      <c r="F31" s="119"/>
      <c r="G31" s="119"/>
      <c r="H31" s="119"/>
    </row>
    <row r="32" spans="1:8">
      <c r="A32" s="118">
        <v>8</v>
      </c>
      <c r="B32" s="119"/>
      <c r="C32" s="119"/>
      <c r="D32" s="119"/>
      <c r="E32" s="119"/>
      <c r="F32" s="119"/>
      <c r="G32" s="119"/>
      <c r="H32" s="119"/>
    </row>
    <row r="33" spans="1:8">
      <c r="A33" s="118">
        <v>9</v>
      </c>
      <c r="B33" s="119"/>
      <c r="C33" s="119"/>
      <c r="D33" s="119"/>
      <c r="E33" s="119"/>
      <c r="F33" s="119"/>
      <c r="G33" s="119"/>
      <c r="H33" s="119"/>
    </row>
    <row r="34" spans="1:8">
      <c r="A34" s="118">
        <v>10</v>
      </c>
      <c r="B34" s="119"/>
      <c r="C34" s="119"/>
      <c r="D34" s="119"/>
      <c r="E34" s="119"/>
      <c r="F34" s="119"/>
      <c r="G34" s="119"/>
      <c r="H34" s="119"/>
    </row>
    <row r="35" spans="1:8">
      <c r="A35" s="118">
        <v>11</v>
      </c>
      <c r="B35" s="119"/>
      <c r="C35" s="119"/>
      <c r="D35" s="119"/>
      <c r="E35" s="119"/>
      <c r="F35" s="119"/>
      <c r="G35" s="119"/>
      <c r="H35" s="119"/>
    </row>
    <row r="36" spans="1:8">
      <c r="A36" s="118">
        <v>12</v>
      </c>
      <c r="B36" s="119"/>
      <c r="C36" s="119"/>
      <c r="D36" s="119"/>
      <c r="E36" s="119"/>
      <c r="F36" s="119"/>
      <c r="G36" s="119"/>
      <c r="H36" s="119"/>
    </row>
    <row r="37" spans="1:8">
      <c r="A37" s="119" t="s">
        <v>605</v>
      </c>
      <c r="B37" s="119"/>
      <c r="C37" s="119"/>
      <c r="D37" s="119">
        <f>SUM(D25:D36)</f>
        <v>36</v>
      </c>
      <c r="E37" s="119">
        <f>SUM(E25:E36)</f>
        <v>0</v>
      </c>
      <c r="F37" s="119">
        <f>SUM(F25:F36)</f>
        <v>855720</v>
      </c>
      <c r="G37" s="119">
        <f>SUM(G25:G36)</f>
        <v>0</v>
      </c>
      <c r="H37" s="119">
        <f>SUM(H25:H36)</f>
        <v>0</v>
      </c>
    </row>
  </sheetData>
  <mergeCells count="16">
    <mergeCell ref="A1:F1"/>
    <mergeCell ref="A3:A4"/>
    <mergeCell ref="B3:C3"/>
    <mergeCell ref="D3:D4"/>
    <mergeCell ref="E3:E4"/>
    <mergeCell ref="F3:F4"/>
    <mergeCell ref="G3:G4"/>
    <mergeCell ref="H3:H4"/>
    <mergeCell ref="A21:F21"/>
    <mergeCell ref="A23:A24"/>
    <mergeCell ref="B23:C23"/>
    <mergeCell ref="D23:D24"/>
    <mergeCell ref="E23:E24"/>
    <mergeCell ref="F23:F24"/>
    <mergeCell ref="G23:G24"/>
    <mergeCell ref="H23:H2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827"/>
  <sheetViews>
    <sheetView zoomScaleNormal="100" workbookViewId="0">
      <pane ySplit="5" topLeftCell="A428" activePane="bottomLeft" state="frozen"/>
      <selection pane="bottomLeft" activeCell="I250" sqref="I250:I286"/>
    </sheetView>
  </sheetViews>
  <sheetFormatPr defaultRowHeight="16.5"/>
  <cols>
    <col min="1" max="1" width="12" style="149" customWidth="1"/>
    <col min="2" max="2" width="13" style="177" customWidth="1"/>
    <col min="3" max="3" width="11.7109375" style="178" customWidth="1"/>
    <col min="4" max="4" width="42.85546875" style="179" customWidth="1"/>
    <col min="5" max="5" width="11.140625" style="179" customWidth="1"/>
    <col min="6" max="6" width="14.140625" style="273" customWidth="1"/>
    <col min="7" max="7" width="16.7109375" style="273" customWidth="1"/>
    <col min="8" max="8" width="19.5703125" style="281" customWidth="1"/>
    <col min="9" max="9" width="21.5703125" style="273" customWidth="1"/>
    <col min="10" max="10" width="17.42578125" style="181" customWidth="1"/>
    <col min="11" max="11" width="5.5703125" style="172" customWidth="1"/>
    <col min="12" max="12" width="12" style="149" customWidth="1"/>
    <col min="13" max="13" width="13" style="177" customWidth="1"/>
    <col min="14" max="14" width="11.7109375" style="178" customWidth="1"/>
    <col min="15" max="15" width="28.140625" style="179" customWidth="1"/>
    <col min="16" max="16" width="7.42578125" style="179" customWidth="1"/>
    <col min="17" max="17" width="13.28515625" style="333" customWidth="1"/>
    <col min="18" max="18" width="16.28515625" style="182" customWidth="1"/>
    <col min="19" max="19" width="17.5703125" style="180" customWidth="1"/>
    <col min="20" max="20" width="33.28515625" style="181" customWidth="1"/>
    <col min="21" max="21" width="10" style="149" bestFit="1" customWidth="1"/>
    <col min="22" max="16384" width="9.140625" style="149"/>
  </cols>
  <sheetData>
    <row r="1" spans="1:20">
      <c r="B1" s="150" t="s">
        <v>921</v>
      </c>
      <c r="C1" s="150"/>
      <c r="D1" s="150"/>
      <c r="E1" s="150"/>
      <c r="F1" s="270"/>
      <c r="G1" s="271"/>
      <c r="H1" s="278"/>
      <c r="I1" s="271"/>
      <c r="J1" s="153"/>
      <c r="K1" s="154"/>
      <c r="M1" s="150" t="s">
        <v>921</v>
      </c>
      <c r="N1" s="150"/>
      <c r="O1" s="150"/>
      <c r="P1" s="150"/>
      <c r="Q1" s="322"/>
      <c r="R1" s="151"/>
      <c r="S1" s="152"/>
      <c r="T1" s="153"/>
    </row>
    <row r="2" spans="1:20">
      <c r="B2" s="152"/>
      <c r="C2" s="155"/>
      <c r="D2" s="156" t="s">
        <v>620</v>
      </c>
      <c r="E2" s="157"/>
      <c r="F2" s="271"/>
      <c r="G2" s="271"/>
      <c r="H2" s="278"/>
      <c r="I2" s="271"/>
      <c r="J2" s="153"/>
      <c r="K2" s="154"/>
      <c r="M2" s="152"/>
      <c r="N2" s="155"/>
      <c r="O2" s="156" t="s">
        <v>620</v>
      </c>
      <c r="P2" s="157"/>
      <c r="Q2" s="323"/>
      <c r="R2" s="151"/>
      <c r="S2" s="158"/>
      <c r="T2" s="153"/>
    </row>
    <row r="3" spans="1:20">
      <c r="A3" s="159" t="s">
        <v>660</v>
      </c>
      <c r="B3" s="152"/>
      <c r="C3" s="155"/>
      <c r="D3" s="156"/>
      <c r="E3" s="157"/>
      <c r="F3" s="271"/>
      <c r="G3" s="271"/>
      <c r="H3" s="278"/>
      <c r="I3" s="271"/>
      <c r="J3" s="153"/>
      <c r="K3" s="154"/>
      <c r="L3" s="159" t="s">
        <v>661</v>
      </c>
      <c r="M3" s="152"/>
      <c r="N3" s="155"/>
      <c r="O3" s="156"/>
      <c r="P3" s="157"/>
      <c r="Q3" s="323"/>
      <c r="R3" s="151"/>
      <c r="S3" s="158"/>
      <c r="T3" s="153"/>
    </row>
    <row r="4" spans="1:20" ht="16.5" customHeight="1">
      <c r="A4" s="471" t="s">
        <v>621</v>
      </c>
      <c r="B4" s="468" t="s">
        <v>622</v>
      </c>
      <c r="C4" s="470" t="s">
        <v>623</v>
      </c>
      <c r="D4" s="462" t="s">
        <v>624</v>
      </c>
      <c r="E4" s="462" t="s">
        <v>1</v>
      </c>
      <c r="F4" s="472" t="s">
        <v>536</v>
      </c>
      <c r="G4" s="473" t="s">
        <v>489</v>
      </c>
      <c r="H4" s="474" t="s">
        <v>486</v>
      </c>
      <c r="I4" s="473" t="s">
        <v>491</v>
      </c>
      <c r="J4" s="468" t="s">
        <v>625</v>
      </c>
      <c r="K4" s="160"/>
      <c r="L4" s="471" t="s">
        <v>621</v>
      </c>
      <c r="M4" s="468" t="s">
        <v>622</v>
      </c>
      <c r="N4" s="470" t="s">
        <v>623</v>
      </c>
      <c r="O4" s="462" t="s">
        <v>624</v>
      </c>
      <c r="P4" s="462" t="s">
        <v>1</v>
      </c>
      <c r="Q4" s="463" t="s">
        <v>536</v>
      </c>
      <c r="R4" s="464" t="s">
        <v>489</v>
      </c>
      <c r="S4" s="469" t="s">
        <v>486</v>
      </c>
      <c r="T4" s="468" t="s">
        <v>625</v>
      </c>
    </row>
    <row r="5" spans="1:20">
      <c r="A5" s="468"/>
      <c r="B5" s="468"/>
      <c r="C5" s="470"/>
      <c r="D5" s="462"/>
      <c r="E5" s="462"/>
      <c r="F5" s="472"/>
      <c r="G5" s="472"/>
      <c r="H5" s="475"/>
      <c r="I5" s="472"/>
      <c r="J5" s="468"/>
      <c r="K5" s="160"/>
      <c r="L5" s="468"/>
      <c r="M5" s="468"/>
      <c r="N5" s="470"/>
      <c r="O5" s="462"/>
      <c r="P5" s="462"/>
      <c r="Q5" s="463"/>
      <c r="R5" s="464"/>
      <c r="S5" s="469"/>
      <c r="T5" s="468"/>
    </row>
    <row r="6" spans="1:20" ht="17.25" customHeight="1">
      <c r="A6" s="437">
        <v>19545</v>
      </c>
      <c r="B6" s="276">
        <v>42559</v>
      </c>
      <c r="C6" s="267" t="s">
        <v>493</v>
      </c>
      <c r="D6" s="267" t="s">
        <v>494</v>
      </c>
      <c r="E6" s="267" t="s">
        <v>28</v>
      </c>
      <c r="F6" s="257">
        <v>50</v>
      </c>
      <c r="G6" s="220">
        <v>5200</v>
      </c>
      <c r="H6" s="220">
        <f>F6*G6</f>
        <v>260000</v>
      </c>
      <c r="I6" s="441">
        <f>SUM(H6:H13)</f>
        <v>1515300</v>
      </c>
      <c r="J6" s="450" t="s">
        <v>879</v>
      </c>
      <c r="K6" s="154"/>
      <c r="L6" s="321" t="s">
        <v>877</v>
      </c>
      <c r="M6" s="321">
        <v>42552</v>
      </c>
      <c r="N6" s="268" t="s">
        <v>704</v>
      </c>
      <c r="O6" s="162" t="s">
        <v>703</v>
      </c>
      <c r="P6" s="162" t="s">
        <v>628</v>
      </c>
      <c r="Q6" s="274">
        <v>3</v>
      </c>
      <c r="R6" s="163">
        <v>15000</v>
      </c>
      <c r="S6" s="163">
        <f t="shared" ref="S6:S13" si="0">Q6*R6</f>
        <v>45000</v>
      </c>
      <c r="T6" s="465" t="s">
        <v>878</v>
      </c>
    </row>
    <row r="7" spans="1:20" ht="17.25" customHeight="1">
      <c r="A7" s="438"/>
      <c r="B7" s="276">
        <v>42559</v>
      </c>
      <c r="C7" s="267" t="s">
        <v>508</v>
      </c>
      <c r="D7" s="267" t="s">
        <v>509</v>
      </c>
      <c r="E7" s="267" t="s">
        <v>932</v>
      </c>
      <c r="F7" s="257">
        <v>1</v>
      </c>
      <c r="G7" s="220">
        <v>128000</v>
      </c>
      <c r="H7" s="220">
        <f t="shared" ref="H7:H52" si="1">F7*G7</f>
        <v>128000</v>
      </c>
      <c r="I7" s="442"/>
      <c r="J7" s="451"/>
      <c r="K7" s="154"/>
      <c r="L7" s="161" t="s">
        <v>877</v>
      </c>
      <c r="M7" s="321">
        <v>42553</v>
      </c>
      <c r="N7" s="268" t="s">
        <v>704</v>
      </c>
      <c r="O7" s="162" t="s">
        <v>703</v>
      </c>
      <c r="P7" s="162" t="s">
        <v>628</v>
      </c>
      <c r="Q7" s="274">
        <v>4</v>
      </c>
      <c r="R7" s="163">
        <v>15000</v>
      </c>
      <c r="S7" s="163">
        <f t="shared" si="0"/>
        <v>60000</v>
      </c>
      <c r="T7" s="466"/>
    </row>
    <row r="8" spans="1:20" ht="17.25" customHeight="1">
      <c r="A8" s="438"/>
      <c r="B8" s="276">
        <v>42559</v>
      </c>
      <c r="C8" s="365" t="s">
        <v>669</v>
      </c>
      <c r="D8" s="366" t="s">
        <v>627</v>
      </c>
      <c r="E8" s="267" t="s">
        <v>4</v>
      </c>
      <c r="F8" s="257">
        <v>5</v>
      </c>
      <c r="G8" s="220">
        <v>63000</v>
      </c>
      <c r="H8" s="220">
        <f t="shared" si="1"/>
        <v>315000</v>
      </c>
      <c r="I8" s="442"/>
      <c r="J8" s="451"/>
      <c r="K8" s="154"/>
      <c r="L8" s="161" t="s">
        <v>877</v>
      </c>
      <c r="M8" s="321">
        <v>42554</v>
      </c>
      <c r="N8" s="268" t="s">
        <v>704</v>
      </c>
      <c r="O8" s="166" t="s">
        <v>703</v>
      </c>
      <c r="P8" s="166" t="s">
        <v>628</v>
      </c>
      <c r="Q8" s="274">
        <v>4</v>
      </c>
      <c r="R8" s="163">
        <v>15000</v>
      </c>
      <c r="S8" s="163">
        <f t="shared" si="0"/>
        <v>60000</v>
      </c>
      <c r="T8" s="466"/>
    </row>
    <row r="9" spans="1:20" ht="17.25" customHeight="1">
      <c r="A9" s="438"/>
      <c r="B9" s="276">
        <v>42559</v>
      </c>
      <c r="C9" s="365" t="s">
        <v>687</v>
      </c>
      <c r="D9" s="366" t="s">
        <v>490</v>
      </c>
      <c r="E9" s="267" t="s">
        <v>4</v>
      </c>
      <c r="F9" s="257">
        <v>0.6</v>
      </c>
      <c r="G9" s="220">
        <v>76000</v>
      </c>
      <c r="H9" s="220">
        <f t="shared" si="1"/>
        <v>45600</v>
      </c>
      <c r="I9" s="442"/>
      <c r="J9" s="451"/>
      <c r="K9" s="154"/>
      <c r="L9" s="161" t="s">
        <v>877</v>
      </c>
      <c r="M9" s="321">
        <v>42555</v>
      </c>
      <c r="N9" s="268" t="s">
        <v>704</v>
      </c>
      <c r="O9" s="162" t="s">
        <v>703</v>
      </c>
      <c r="P9" s="162" t="s">
        <v>628</v>
      </c>
      <c r="Q9" s="274">
        <v>3</v>
      </c>
      <c r="R9" s="163">
        <v>15000</v>
      </c>
      <c r="S9" s="163">
        <f t="shared" si="0"/>
        <v>45000</v>
      </c>
      <c r="T9" s="466"/>
    </row>
    <row r="10" spans="1:20" ht="17.25" customHeight="1">
      <c r="A10" s="438"/>
      <c r="B10" s="276">
        <v>42559</v>
      </c>
      <c r="C10" s="365" t="s">
        <v>671</v>
      </c>
      <c r="D10" s="366" t="s">
        <v>630</v>
      </c>
      <c r="E10" s="267" t="s">
        <v>4</v>
      </c>
      <c r="F10" s="257">
        <v>2</v>
      </c>
      <c r="G10" s="220">
        <v>125000</v>
      </c>
      <c r="H10" s="220">
        <f t="shared" si="1"/>
        <v>250000</v>
      </c>
      <c r="I10" s="442"/>
      <c r="J10" s="451"/>
      <c r="K10" s="154"/>
      <c r="L10" s="161" t="s">
        <v>923</v>
      </c>
      <c r="M10" s="321">
        <v>42555</v>
      </c>
      <c r="N10" s="268" t="s">
        <v>534</v>
      </c>
      <c r="O10" s="344" t="s">
        <v>535</v>
      </c>
      <c r="P10" s="162" t="s">
        <v>4</v>
      </c>
      <c r="Q10" s="274">
        <v>1.48</v>
      </c>
      <c r="R10" s="163">
        <v>42000</v>
      </c>
      <c r="S10" s="163">
        <f t="shared" si="0"/>
        <v>62160</v>
      </c>
      <c r="T10" s="465" t="s">
        <v>922</v>
      </c>
    </row>
    <row r="11" spans="1:20" ht="17.25" customHeight="1">
      <c r="A11" s="438"/>
      <c r="B11" s="276">
        <v>42559</v>
      </c>
      <c r="C11" s="365" t="s">
        <v>672</v>
      </c>
      <c r="D11" s="366" t="s">
        <v>631</v>
      </c>
      <c r="E11" s="267" t="s">
        <v>4</v>
      </c>
      <c r="F11" s="257">
        <v>0.5</v>
      </c>
      <c r="G11" s="220">
        <v>119000</v>
      </c>
      <c r="H11" s="220">
        <f t="shared" si="1"/>
        <v>59500</v>
      </c>
      <c r="I11" s="442"/>
      <c r="J11" s="451"/>
      <c r="K11" s="154"/>
      <c r="L11" s="161"/>
      <c r="M11" s="321">
        <v>42555</v>
      </c>
      <c r="N11" s="268" t="s">
        <v>546</v>
      </c>
      <c r="O11" s="344" t="s">
        <v>547</v>
      </c>
      <c r="P11" s="162" t="s">
        <v>4</v>
      </c>
      <c r="Q11" s="274">
        <v>0.74399999999999999</v>
      </c>
      <c r="R11" s="163">
        <v>39200</v>
      </c>
      <c r="S11" s="163">
        <f t="shared" si="0"/>
        <v>29164.799999999999</v>
      </c>
      <c r="T11" s="466"/>
    </row>
    <row r="12" spans="1:20" ht="17.25" customHeight="1">
      <c r="A12" s="438"/>
      <c r="B12" s="276">
        <v>42559</v>
      </c>
      <c r="C12" s="365" t="s">
        <v>772</v>
      </c>
      <c r="D12" s="366" t="s">
        <v>773</v>
      </c>
      <c r="E12" s="267" t="s">
        <v>4</v>
      </c>
      <c r="F12" s="257">
        <v>2.4</v>
      </c>
      <c r="G12" s="220">
        <v>121000</v>
      </c>
      <c r="H12" s="220">
        <f t="shared" si="1"/>
        <v>290400</v>
      </c>
      <c r="I12" s="442"/>
      <c r="J12" s="451"/>
      <c r="K12" s="154"/>
      <c r="L12" s="161"/>
      <c r="M12" s="321">
        <v>42555</v>
      </c>
      <c r="N12" s="268" t="s">
        <v>532</v>
      </c>
      <c r="O12" s="344" t="s">
        <v>533</v>
      </c>
      <c r="P12" s="162" t="s">
        <v>4</v>
      </c>
      <c r="Q12" s="285"/>
      <c r="R12" s="163"/>
      <c r="S12" s="163">
        <f t="shared" si="0"/>
        <v>0</v>
      </c>
      <c r="T12" s="466"/>
    </row>
    <row r="13" spans="1:20" ht="17.25" customHeight="1">
      <c r="A13" s="439"/>
      <c r="B13" s="276">
        <v>42559</v>
      </c>
      <c r="C13" s="365" t="s">
        <v>673</v>
      </c>
      <c r="D13" s="366" t="s">
        <v>632</v>
      </c>
      <c r="E13" s="267" t="s">
        <v>4</v>
      </c>
      <c r="F13" s="257">
        <v>1.2</v>
      </c>
      <c r="G13" s="220">
        <v>139000</v>
      </c>
      <c r="H13" s="220">
        <f t="shared" si="1"/>
        <v>166800</v>
      </c>
      <c r="I13" s="443"/>
      <c r="J13" s="451"/>
      <c r="K13" s="154"/>
      <c r="L13" s="161"/>
      <c r="M13" s="321">
        <v>42555</v>
      </c>
      <c r="N13" s="268" t="s">
        <v>548</v>
      </c>
      <c r="O13" s="344" t="s">
        <v>549</v>
      </c>
      <c r="P13" s="162" t="s">
        <v>4</v>
      </c>
      <c r="Q13" s="274"/>
      <c r="R13" s="163"/>
      <c r="S13" s="163">
        <f t="shared" si="0"/>
        <v>0</v>
      </c>
      <c r="T13" s="466"/>
    </row>
    <row r="14" spans="1:20" ht="17.25" customHeight="1">
      <c r="A14" s="437" t="s">
        <v>929</v>
      </c>
      <c r="B14" s="276">
        <v>42559</v>
      </c>
      <c r="C14" s="267" t="s">
        <v>745</v>
      </c>
      <c r="D14" s="267" t="s">
        <v>928</v>
      </c>
      <c r="E14" s="267" t="s">
        <v>148</v>
      </c>
      <c r="F14" s="257">
        <v>10</v>
      </c>
      <c r="G14" s="220">
        <v>55510</v>
      </c>
      <c r="H14" s="220">
        <f t="shared" si="1"/>
        <v>555100</v>
      </c>
      <c r="I14" s="441">
        <f>SUM(H14:H32)</f>
        <v>4929828</v>
      </c>
      <c r="J14" s="451"/>
      <c r="K14" s="154"/>
      <c r="L14" s="161"/>
      <c r="M14" s="321">
        <v>42555</v>
      </c>
      <c r="N14" s="268" t="s">
        <v>550</v>
      </c>
      <c r="O14" s="344" t="s">
        <v>551</v>
      </c>
      <c r="P14" s="162" t="s">
        <v>628</v>
      </c>
      <c r="Q14" s="274">
        <v>0.89200000000000002</v>
      </c>
      <c r="R14" s="163">
        <v>18000</v>
      </c>
      <c r="S14" s="163">
        <f t="shared" ref="S14:S20" si="2">Q14*R14</f>
        <v>16056</v>
      </c>
      <c r="T14" s="466"/>
    </row>
    <row r="15" spans="1:20" ht="17.25" customHeight="1">
      <c r="A15" s="438"/>
      <c r="B15" s="276">
        <v>42559</v>
      </c>
      <c r="C15" s="267" t="s">
        <v>663</v>
      </c>
      <c r="D15" s="267" t="s">
        <v>644</v>
      </c>
      <c r="E15" s="267" t="s">
        <v>933</v>
      </c>
      <c r="F15" s="257">
        <v>60</v>
      </c>
      <c r="G15" s="220">
        <v>14545</v>
      </c>
      <c r="H15" s="220">
        <f t="shared" si="1"/>
        <v>872700</v>
      </c>
      <c r="I15" s="442"/>
      <c r="J15" s="451"/>
      <c r="K15" s="154"/>
      <c r="L15" s="161"/>
      <c r="M15" s="321">
        <v>42555</v>
      </c>
      <c r="N15" s="268" t="s">
        <v>552</v>
      </c>
      <c r="O15" s="344" t="s">
        <v>553</v>
      </c>
      <c r="P15" s="162" t="s">
        <v>4</v>
      </c>
      <c r="Q15" s="274">
        <v>0.85799999999999998</v>
      </c>
      <c r="R15" s="163">
        <v>33000</v>
      </c>
      <c r="S15" s="163">
        <f t="shared" si="2"/>
        <v>28314</v>
      </c>
      <c r="T15" s="466"/>
    </row>
    <row r="16" spans="1:20" ht="17.25" customHeight="1">
      <c r="A16" s="438"/>
      <c r="B16" s="276">
        <v>42559</v>
      </c>
      <c r="C16" s="267" t="s">
        <v>428</v>
      </c>
      <c r="D16" s="267" t="s">
        <v>429</v>
      </c>
      <c r="E16" s="267" t="s">
        <v>934</v>
      </c>
      <c r="F16" s="257">
        <v>15</v>
      </c>
      <c r="G16" s="220">
        <v>9600</v>
      </c>
      <c r="H16" s="220">
        <f t="shared" si="1"/>
        <v>144000</v>
      </c>
      <c r="I16" s="442"/>
      <c r="J16" s="451"/>
      <c r="K16" s="154"/>
      <c r="L16" s="161"/>
      <c r="M16" s="321">
        <v>42555</v>
      </c>
      <c r="N16" s="268" t="s">
        <v>554</v>
      </c>
      <c r="O16" s="344" t="s">
        <v>555</v>
      </c>
      <c r="P16" s="162" t="s">
        <v>4</v>
      </c>
      <c r="Q16" s="274">
        <v>0.64200000000000002</v>
      </c>
      <c r="R16" s="163">
        <v>17400</v>
      </c>
      <c r="S16" s="163">
        <f t="shared" si="2"/>
        <v>11170.800000000001</v>
      </c>
      <c r="T16" s="466"/>
    </row>
    <row r="17" spans="1:20" ht="17.25" customHeight="1">
      <c r="A17" s="438"/>
      <c r="B17" s="276">
        <v>42559</v>
      </c>
      <c r="C17" s="267" t="s">
        <v>438</v>
      </c>
      <c r="D17" s="367" t="s">
        <v>439</v>
      </c>
      <c r="E17" s="267" t="s">
        <v>4</v>
      </c>
      <c r="F17" s="257">
        <v>5</v>
      </c>
      <c r="G17" s="220">
        <v>28000</v>
      </c>
      <c r="H17" s="220">
        <f t="shared" si="1"/>
        <v>140000</v>
      </c>
      <c r="I17" s="442"/>
      <c r="J17" s="451"/>
      <c r="K17" s="154"/>
      <c r="L17" s="161"/>
      <c r="M17" s="321">
        <v>42555</v>
      </c>
      <c r="N17" s="268" t="s">
        <v>556</v>
      </c>
      <c r="O17" s="344" t="s">
        <v>557</v>
      </c>
      <c r="P17" s="162" t="s">
        <v>4</v>
      </c>
      <c r="Q17" s="274">
        <v>0.89200000000000002</v>
      </c>
      <c r="R17" s="163">
        <v>18000</v>
      </c>
      <c r="S17" s="163">
        <f t="shared" si="2"/>
        <v>16056</v>
      </c>
      <c r="T17" s="466"/>
    </row>
    <row r="18" spans="1:20" ht="17.25" customHeight="1">
      <c r="A18" s="438"/>
      <c r="B18" s="276">
        <v>42559</v>
      </c>
      <c r="C18" s="267" t="s">
        <v>440</v>
      </c>
      <c r="D18" s="267" t="s">
        <v>441</v>
      </c>
      <c r="E18" s="267" t="s">
        <v>28</v>
      </c>
      <c r="F18" s="257">
        <v>5</v>
      </c>
      <c r="G18" s="220">
        <v>10000</v>
      </c>
      <c r="H18" s="220">
        <f t="shared" si="1"/>
        <v>50000</v>
      </c>
      <c r="I18" s="442"/>
      <c r="J18" s="451"/>
      <c r="K18" s="154"/>
      <c r="L18" s="161"/>
      <c r="M18" s="321">
        <v>42555</v>
      </c>
      <c r="N18" s="268" t="s">
        <v>558</v>
      </c>
      <c r="O18" s="344" t="s">
        <v>559</v>
      </c>
      <c r="P18" s="162" t="s">
        <v>4</v>
      </c>
      <c r="Q18" s="274"/>
      <c r="R18" s="163"/>
      <c r="S18" s="163">
        <f t="shared" si="2"/>
        <v>0</v>
      </c>
      <c r="T18" s="466"/>
    </row>
    <row r="19" spans="1:20" ht="17.25" customHeight="1">
      <c r="A19" s="438"/>
      <c r="B19" s="276">
        <v>42559</v>
      </c>
      <c r="C19" s="267" t="s">
        <v>434</v>
      </c>
      <c r="D19" s="267" t="s">
        <v>435</v>
      </c>
      <c r="E19" s="267" t="s">
        <v>934</v>
      </c>
      <c r="F19" s="257">
        <v>10</v>
      </c>
      <c r="G19" s="220">
        <v>8182</v>
      </c>
      <c r="H19" s="220">
        <f t="shared" si="1"/>
        <v>81820</v>
      </c>
      <c r="I19" s="442"/>
      <c r="J19" s="451"/>
      <c r="K19" s="154"/>
      <c r="L19" s="161"/>
      <c r="M19" s="321">
        <v>42555</v>
      </c>
      <c r="N19" s="268" t="s">
        <v>560</v>
      </c>
      <c r="O19" s="344" t="s">
        <v>561</v>
      </c>
      <c r="P19" s="166" t="s">
        <v>4</v>
      </c>
      <c r="Q19" s="274">
        <v>0.67600000000000005</v>
      </c>
      <c r="R19" s="163">
        <v>31000</v>
      </c>
      <c r="S19" s="163">
        <f t="shared" si="2"/>
        <v>20956</v>
      </c>
      <c r="T19" s="466"/>
    </row>
    <row r="20" spans="1:20" ht="17.25" customHeight="1">
      <c r="A20" s="438"/>
      <c r="B20" s="276">
        <v>42559</v>
      </c>
      <c r="C20" s="267" t="s">
        <v>774</v>
      </c>
      <c r="D20" s="267" t="s">
        <v>775</v>
      </c>
      <c r="E20" s="267" t="s">
        <v>28</v>
      </c>
      <c r="F20" s="257">
        <v>5</v>
      </c>
      <c r="G20" s="220">
        <v>5000</v>
      </c>
      <c r="H20" s="220">
        <f t="shared" si="1"/>
        <v>25000</v>
      </c>
      <c r="I20" s="442"/>
      <c r="J20" s="451"/>
      <c r="K20" s="154"/>
      <c r="L20" s="161"/>
      <c r="M20" s="321">
        <v>42555</v>
      </c>
      <c r="N20" s="343" t="s">
        <v>700</v>
      </c>
      <c r="O20" s="345" t="s">
        <v>626</v>
      </c>
      <c r="P20" s="162" t="s">
        <v>194</v>
      </c>
      <c r="Q20" s="274">
        <v>8</v>
      </c>
      <c r="R20" s="163">
        <v>5100</v>
      </c>
      <c r="S20" s="163">
        <f t="shared" si="2"/>
        <v>40800</v>
      </c>
      <c r="T20" s="466"/>
    </row>
    <row r="21" spans="1:20" ht="17.25" customHeight="1">
      <c r="A21" s="438"/>
      <c r="B21" s="276">
        <v>42559</v>
      </c>
      <c r="C21" s="267" t="s">
        <v>444</v>
      </c>
      <c r="D21" s="267" t="s">
        <v>930</v>
      </c>
      <c r="E21" s="267" t="s">
        <v>28</v>
      </c>
      <c r="F21" s="257">
        <v>5</v>
      </c>
      <c r="G21" s="220">
        <v>5000</v>
      </c>
      <c r="H21" s="220">
        <f t="shared" si="1"/>
        <v>25000</v>
      </c>
      <c r="I21" s="442"/>
      <c r="J21" s="451"/>
      <c r="K21" s="154"/>
      <c r="L21" s="161"/>
      <c r="M21" s="321">
        <v>42555</v>
      </c>
      <c r="N21" s="343" t="s">
        <v>701</v>
      </c>
      <c r="O21" s="345" t="s">
        <v>639</v>
      </c>
      <c r="P21" s="162" t="s">
        <v>194</v>
      </c>
      <c r="Q21" s="274"/>
      <c r="R21" s="163"/>
      <c r="S21" s="163"/>
      <c r="T21" s="466"/>
    </row>
    <row r="22" spans="1:20" ht="17.25" customHeight="1">
      <c r="A22" s="438"/>
      <c r="B22" s="276">
        <v>42559</v>
      </c>
      <c r="C22" s="267" t="s">
        <v>219</v>
      </c>
      <c r="D22" s="267" t="s">
        <v>220</v>
      </c>
      <c r="E22" s="267" t="s">
        <v>4</v>
      </c>
      <c r="F22" s="257">
        <v>3</v>
      </c>
      <c r="G22" s="220">
        <v>48999</v>
      </c>
      <c r="H22" s="220">
        <f t="shared" si="1"/>
        <v>146997</v>
      </c>
      <c r="I22" s="442"/>
      <c r="J22" s="451"/>
      <c r="K22" s="154"/>
      <c r="L22" s="161"/>
      <c r="M22" s="321">
        <v>42555</v>
      </c>
      <c r="N22" s="343" t="s">
        <v>787</v>
      </c>
      <c r="O22" s="345" t="s">
        <v>788</v>
      </c>
      <c r="P22" s="162" t="s">
        <v>4</v>
      </c>
      <c r="Q22" s="274">
        <v>0.25600000000000001</v>
      </c>
      <c r="R22" s="163">
        <v>70000</v>
      </c>
      <c r="S22" s="163">
        <f>Q22*R22</f>
        <v>17920</v>
      </c>
      <c r="T22" s="466"/>
    </row>
    <row r="23" spans="1:20" ht="17.25" customHeight="1">
      <c r="A23" s="438"/>
      <c r="B23" s="276">
        <v>42559</v>
      </c>
      <c r="C23" s="267" t="s">
        <v>221</v>
      </c>
      <c r="D23" s="267" t="s">
        <v>222</v>
      </c>
      <c r="E23" s="267" t="s">
        <v>4</v>
      </c>
      <c r="F23" s="257">
        <v>3</v>
      </c>
      <c r="G23" s="220">
        <v>49006</v>
      </c>
      <c r="H23" s="220">
        <f t="shared" si="1"/>
        <v>147018</v>
      </c>
      <c r="I23" s="442"/>
      <c r="J23" s="451"/>
      <c r="K23" s="154"/>
      <c r="L23" s="161"/>
      <c r="M23" s="321">
        <v>42555</v>
      </c>
      <c r="N23" s="343" t="s">
        <v>789</v>
      </c>
      <c r="O23" s="345" t="s">
        <v>790</v>
      </c>
      <c r="P23" s="162" t="s">
        <v>4</v>
      </c>
      <c r="Q23" s="274">
        <v>1.06</v>
      </c>
      <c r="R23" s="163">
        <v>20900</v>
      </c>
      <c r="S23" s="163">
        <f>Q23*R23</f>
        <v>22154</v>
      </c>
      <c r="T23" s="466"/>
    </row>
    <row r="24" spans="1:20" ht="17.25" customHeight="1">
      <c r="A24" s="438"/>
      <c r="B24" s="276">
        <v>42559</v>
      </c>
      <c r="C24" s="267" t="s">
        <v>245</v>
      </c>
      <c r="D24" s="267" t="s">
        <v>246</v>
      </c>
      <c r="E24" s="267" t="s">
        <v>934</v>
      </c>
      <c r="F24" s="257">
        <v>1</v>
      </c>
      <c r="G24" s="220">
        <v>133333</v>
      </c>
      <c r="H24" s="220">
        <f t="shared" si="1"/>
        <v>133333</v>
      </c>
      <c r="I24" s="442"/>
      <c r="J24" s="451"/>
      <c r="K24" s="154"/>
      <c r="L24" s="161"/>
      <c r="M24" s="321">
        <v>42555</v>
      </c>
      <c r="N24" s="343" t="s">
        <v>564</v>
      </c>
      <c r="O24" s="345" t="s">
        <v>565</v>
      </c>
      <c r="P24" s="162" t="s">
        <v>29</v>
      </c>
      <c r="Q24" s="274"/>
      <c r="R24" s="163"/>
      <c r="S24" s="163"/>
      <c r="T24" s="466"/>
    </row>
    <row r="25" spans="1:20" ht="17.25" customHeight="1">
      <c r="A25" s="438"/>
      <c r="B25" s="276">
        <v>42559</v>
      </c>
      <c r="C25" s="267" t="s">
        <v>843</v>
      </c>
      <c r="D25" s="267" t="s">
        <v>354</v>
      </c>
      <c r="E25" s="267" t="s">
        <v>28</v>
      </c>
      <c r="F25" s="257">
        <v>50</v>
      </c>
      <c r="G25" s="220">
        <v>4143</v>
      </c>
      <c r="H25" s="220">
        <f t="shared" si="1"/>
        <v>207150</v>
      </c>
      <c r="I25" s="442"/>
      <c r="J25" s="451"/>
      <c r="K25" s="154"/>
      <c r="L25" s="161"/>
      <c r="M25" s="321">
        <v>42555</v>
      </c>
      <c r="N25" s="268" t="s">
        <v>550</v>
      </c>
      <c r="O25" s="344" t="s">
        <v>551</v>
      </c>
      <c r="P25" s="162" t="s">
        <v>4</v>
      </c>
      <c r="Q25" s="274">
        <v>0.68</v>
      </c>
      <c r="R25" s="163">
        <v>19400</v>
      </c>
      <c r="S25" s="163">
        <f>Q25*R25</f>
        <v>13192.000000000002</v>
      </c>
      <c r="T25" s="467"/>
    </row>
    <row r="26" spans="1:20" ht="17.25" customHeight="1">
      <c r="A26" s="438"/>
      <c r="B26" s="276">
        <v>42559</v>
      </c>
      <c r="C26" s="267" t="s">
        <v>258</v>
      </c>
      <c r="D26" s="267" t="s">
        <v>259</v>
      </c>
      <c r="E26" s="267" t="s">
        <v>28</v>
      </c>
      <c r="F26" s="257">
        <v>200</v>
      </c>
      <c r="G26" s="220">
        <v>1990</v>
      </c>
      <c r="H26" s="220">
        <f t="shared" si="1"/>
        <v>398000</v>
      </c>
      <c r="I26" s="442"/>
      <c r="J26" s="451"/>
      <c r="K26" s="154"/>
      <c r="L26" s="161" t="s">
        <v>924</v>
      </c>
      <c r="M26" s="321">
        <v>42559</v>
      </c>
      <c r="N26" s="268" t="s">
        <v>534</v>
      </c>
      <c r="O26" s="344" t="s">
        <v>535</v>
      </c>
      <c r="P26" s="166" t="s">
        <v>4</v>
      </c>
      <c r="Q26" s="274">
        <v>0.52</v>
      </c>
      <c r="R26" s="163">
        <v>20952.38</v>
      </c>
      <c r="S26" s="163">
        <f>Q26*R26</f>
        <v>10895.2376</v>
      </c>
      <c r="T26" s="447" t="s">
        <v>925</v>
      </c>
    </row>
    <row r="27" spans="1:20" ht="17.25" customHeight="1">
      <c r="A27" s="438"/>
      <c r="B27" s="276">
        <v>42559</v>
      </c>
      <c r="C27" s="267" t="s">
        <v>270</v>
      </c>
      <c r="D27" s="267" t="s">
        <v>271</v>
      </c>
      <c r="E27" s="267" t="s">
        <v>28</v>
      </c>
      <c r="F27" s="257">
        <v>500</v>
      </c>
      <c r="G27" s="220">
        <v>2100</v>
      </c>
      <c r="H27" s="220">
        <f t="shared" si="1"/>
        <v>1050000</v>
      </c>
      <c r="I27" s="442"/>
      <c r="J27" s="451"/>
      <c r="K27" s="154"/>
      <c r="L27" s="161"/>
      <c r="M27" s="321">
        <v>42559</v>
      </c>
      <c r="N27" s="268" t="s">
        <v>546</v>
      </c>
      <c r="O27" s="344" t="s">
        <v>547</v>
      </c>
      <c r="P27" s="162" t="s">
        <v>4</v>
      </c>
      <c r="Q27" s="274">
        <v>0.92200000000000004</v>
      </c>
      <c r="R27" s="163">
        <v>30476.19</v>
      </c>
      <c r="S27" s="163">
        <f>Q27*R27</f>
        <v>28099.047180000001</v>
      </c>
      <c r="T27" s="449"/>
    </row>
    <row r="28" spans="1:20" ht="17.25" customHeight="1">
      <c r="A28" s="438"/>
      <c r="B28" s="276">
        <v>42559</v>
      </c>
      <c r="C28" s="267" t="s">
        <v>274</v>
      </c>
      <c r="D28" s="267" t="s">
        <v>724</v>
      </c>
      <c r="E28" s="267" t="s">
        <v>101</v>
      </c>
      <c r="F28" s="257">
        <v>2</v>
      </c>
      <c r="G28" s="220">
        <v>6255</v>
      </c>
      <c r="H28" s="220">
        <f t="shared" si="1"/>
        <v>12510</v>
      </c>
      <c r="I28" s="442"/>
      <c r="J28" s="451"/>
      <c r="K28" s="154"/>
      <c r="L28" s="161"/>
      <c r="M28" s="321">
        <v>42559</v>
      </c>
      <c r="N28" s="268" t="s">
        <v>532</v>
      </c>
      <c r="O28" s="344" t="s">
        <v>533</v>
      </c>
      <c r="P28" s="162" t="s">
        <v>4</v>
      </c>
      <c r="Q28" s="274"/>
      <c r="R28" s="163"/>
      <c r="S28" s="163"/>
      <c r="T28" s="449"/>
    </row>
    <row r="29" spans="1:20" ht="17.25" customHeight="1">
      <c r="A29" s="438"/>
      <c r="B29" s="276">
        <v>42559</v>
      </c>
      <c r="C29" s="267" t="s">
        <v>287</v>
      </c>
      <c r="D29" s="267" t="s">
        <v>931</v>
      </c>
      <c r="E29" s="267" t="s">
        <v>148</v>
      </c>
      <c r="F29" s="257">
        <v>1</v>
      </c>
      <c r="G29" s="220">
        <v>14000</v>
      </c>
      <c r="H29" s="220">
        <f t="shared" si="1"/>
        <v>14000</v>
      </c>
      <c r="I29" s="442"/>
      <c r="J29" s="451"/>
      <c r="K29" s="154"/>
      <c r="L29" s="161"/>
      <c r="M29" s="321">
        <v>42559</v>
      </c>
      <c r="N29" s="268" t="s">
        <v>548</v>
      </c>
      <c r="O29" s="344" t="s">
        <v>549</v>
      </c>
      <c r="P29" s="162" t="s">
        <v>4</v>
      </c>
      <c r="Q29" s="274"/>
      <c r="R29" s="163"/>
      <c r="S29" s="163">
        <f>Q29*R29</f>
        <v>0</v>
      </c>
      <c r="T29" s="449"/>
    </row>
    <row r="30" spans="1:20" ht="17.25" customHeight="1">
      <c r="A30" s="438"/>
      <c r="B30" s="276">
        <v>42559</v>
      </c>
      <c r="C30" s="267" t="s">
        <v>889</v>
      </c>
      <c r="D30" s="267" t="s">
        <v>391</v>
      </c>
      <c r="E30" s="267" t="s">
        <v>28</v>
      </c>
      <c r="F30" s="257">
        <v>200</v>
      </c>
      <c r="G30" s="220">
        <v>500</v>
      </c>
      <c r="H30" s="220">
        <f t="shared" si="1"/>
        <v>100000</v>
      </c>
      <c r="I30" s="442"/>
      <c r="J30" s="451"/>
      <c r="K30" s="154"/>
      <c r="L30" s="161"/>
      <c r="M30" s="321">
        <v>42559</v>
      </c>
      <c r="N30" s="268" t="s">
        <v>550</v>
      </c>
      <c r="O30" s="344" t="s">
        <v>551</v>
      </c>
      <c r="P30" s="162" t="s">
        <v>4</v>
      </c>
      <c r="Q30" s="285">
        <v>0.80600000000000005</v>
      </c>
      <c r="R30" s="163">
        <v>18571.43</v>
      </c>
      <c r="S30" s="163">
        <f>Q30*R30</f>
        <v>14968.572580000002</v>
      </c>
      <c r="T30" s="449"/>
    </row>
    <row r="31" spans="1:20" ht="17.25" customHeight="1">
      <c r="A31" s="438"/>
      <c r="B31" s="276">
        <v>42559</v>
      </c>
      <c r="C31" s="267" t="s">
        <v>210</v>
      </c>
      <c r="D31" s="267" t="s">
        <v>323</v>
      </c>
      <c r="E31" s="267" t="s">
        <v>28</v>
      </c>
      <c r="F31" s="257">
        <v>400</v>
      </c>
      <c r="G31" s="220">
        <v>700</v>
      </c>
      <c r="H31" s="220">
        <f t="shared" si="1"/>
        <v>280000</v>
      </c>
      <c r="I31" s="442"/>
      <c r="J31" s="451"/>
      <c r="K31" s="154"/>
      <c r="L31" s="161"/>
      <c r="M31" s="321">
        <v>42559</v>
      </c>
      <c r="N31" s="268" t="s">
        <v>552</v>
      </c>
      <c r="O31" s="344" t="s">
        <v>553</v>
      </c>
      <c r="P31" s="162" t="s">
        <v>4</v>
      </c>
      <c r="Q31" s="285">
        <v>0.48199999999999998</v>
      </c>
      <c r="R31" s="163">
        <v>12857</v>
      </c>
      <c r="S31" s="163">
        <f>Q31*R31</f>
        <v>6197.0739999999996</v>
      </c>
      <c r="T31" s="449"/>
    </row>
    <row r="32" spans="1:20" ht="17.25" customHeight="1">
      <c r="A32" s="439"/>
      <c r="B32" s="276">
        <v>42559</v>
      </c>
      <c r="C32" s="267" t="s">
        <v>678</v>
      </c>
      <c r="D32" s="267" t="s">
        <v>656</v>
      </c>
      <c r="E32" s="267" t="s">
        <v>28</v>
      </c>
      <c r="F32" s="257">
        <v>100</v>
      </c>
      <c r="G32" s="220">
        <v>5472</v>
      </c>
      <c r="H32" s="220">
        <f t="shared" si="1"/>
        <v>547200</v>
      </c>
      <c r="I32" s="443"/>
      <c r="J32" s="451"/>
      <c r="K32" s="154"/>
      <c r="L32" s="161"/>
      <c r="M32" s="321">
        <v>42559</v>
      </c>
      <c r="N32" s="268" t="s">
        <v>554</v>
      </c>
      <c r="O32" s="344" t="s">
        <v>555</v>
      </c>
      <c r="P32" s="162" t="s">
        <v>4</v>
      </c>
      <c r="Q32" s="274">
        <v>0.79800000000000004</v>
      </c>
      <c r="R32" s="163">
        <v>20857</v>
      </c>
      <c r="S32" s="163">
        <f>Q32*R32</f>
        <v>16643.886000000002</v>
      </c>
      <c r="T32" s="449"/>
    </row>
    <row r="33" spans="1:20" ht="17.25" customHeight="1">
      <c r="A33" s="437" t="s">
        <v>937</v>
      </c>
      <c r="B33" s="276">
        <v>42559</v>
      </c>
      <c r="C33" s="267" t="s">
        <v>405</v>
      </c>
      <c r="D33" s="267" t="s">
        <v>406</v>
      </c>
      <c r="E33" s="267" t="s">
        <v>148</v>
      </c>
      <c r="F33" s="257">
        <v>2</v>
      </c>
      <c r="G33" s="220">
        <v>30000</v>
      </c>
      <c r="H33" s="220">
        <f t="shared" si="1"/>
        <v>60000</v>
      </c>
      <c r="I33" s="441">
        <f>SUM(H33:H44)</f>
        <v>1578030</v>
      </c>
      <c r="J33" s="451"/>
      <c r="K33" s="154"/>
      <c r="L33" s="161"/>
      <c r="M33" s="321">
        <v>42559</v>
      </c>
      <c r="N33" s="268" t="s">
        <v>556</v>
      </c>
      <c r="O33" s="344" t="s">
        <v>557</v>
      </c>
      <c r="P33" s="162" t="s">
        <v>4</v>
      </c>
      <c r="Q33" s="349">
        <v>1.02</v>
      </c>
      <c r="R33" s="163">
        <v>14190</v>
      </c>
      <c r="S33" s="163">
        <f>Q33*R33</f>
        <v>14473.800000000001</v>
      </c>
      <c r="T33" s="449"/>
    </row>
    <row r="34" spans="1:20" ht="17.25" customHeight="1">
      <c r="A34" s="438"/>
      <c r="B34" s="276">
        <v>42559</v>
      </c>
      <c r="C34" s="267" t="s">
        <v>935</v>
      </c>
      <c r="D34" s="267" t="s">
        <v>965</v>
      </c>
      <c r="E34" s="267" t="s">
        <v>28</v>
      </c>
      <c r="F34" s="257">
        <v>100</v>
      </c>
      <c r="G34" s="220">
        <v>150</v>
      </c>
      <c r="H34" s="220">
        <f t="shared" si="1"/>
        <v>15000</v>
      </c>
      <c r="I34" s="442"/>
      <c r="J34" s="451"/>
      <c r="K34" s="154"/>
      <c r="L34" s="161"/>
      <c r="M34" s="321">
        <v>42559</v>
      </c>
      <c r="N34" s="268" t="s">
        <v>558</v>
      </c>
      <c r="O34" s="344" t="s">
        <v>559</v>
      </c>
      <c r="P34" s="162" t="s">
        <v>4</v>
      </c>
      <c r="Q34" s="349"/>
      <c r="R34" s="163"/>
      <c r="S34" s="163"/>
      <c r="T34" s="449"/>
    </row>
    <row r="35" spans="1:20" ht="17.25" customHeight="1">
      <c r="A35" s="438"/>
      <c r="B35" s="276">
        <v>42559</v>
      </c>
      <c r="C35" s="267" t="s">
        <v>859</v>
      </c>
      <c r="D35" s="267" t="s">
        <v>966</v>
      </c>
      <c r="E35" s="267" t="s">
        <v>28</v>
      </c>
      <c r="F35" s="257">
        <v>50</v>
      </c>
      <c r="G35" s="220">
        <v>2500</v>
      </c>
      <c r="H35" s="220">
        <f t="shared" si="1"/>
        <v>125000</v>
      </c>
      <c r="I35" s="442"/>
      <c r="J35" s="451"/>
      <c r="K35" s="154"/>
      <c r="L35" s="161"/>
      <c r="M35" s="321">
        <v>42559</v>
      </c>
      <c r="N35" s="268" t="s">
        <v>560</v>
      </c>
      <c r="O35" s="344" t="s">
        <v>561</v>
      </c>
      <c r="P35" s="162" t="s">
        <v>4</v>
      </c>
      <c r="Q35" s="349">
        <v>1.53</v>
      </c>
      <c r="R35" s="163">
        <v>44285</v>
      </c>
      <c r="S35" s="163">
        <f>Q35*R35</f>
        <v>67756.05</v>
      </c>
      <c r="T35" s="449"/>
    </row>
    <row r="36" spans="1:20" ht="17.25" customHeight="1">
      <c r="A36" s="438"/>
      <c r="B36" s="276">
        <v>42559</v>
      </c>
      <c r="C36" s="267" t="s">
        <v>860</v>
      </c>
      <c r="D36" s="367" t="s">
        <v>329</v>
      </c>
      <c r="E36" s="267" t="s">
        <v>28</v>
      </c>
      <c r="F36" s="257">
        <v>50</v>
      </c>
      <c r="G36" s="220">
        <v>150</v>
      </c>
      <c r="H36" s="220">
        <f t="shared" si="1"/>
        <v>7500</v>
      </c>
      <c r="I36" s="442"/>
      <c r="J36" s="451"/>
      <c r="K36" s="154"/>
      <c r="L36" s="161"/>
      <c r="M36" s="321">
        <v>42559</v>
      </c>
      <c r="N36" s="268" t="s">
        <v>562</v>
      </c>
      <c r="O36" s="344" t="s">
        <v>563</v>
      </c>
      <c r="P36" s="162" t="s">
        <v>4</v>
      </c>
      <c r="Q36" s="349"/>
      <c r="R36" s="163"/>
      <c r="S36" s="163"/>
      <c r="T36" s="449"/>
    </row>
    <row r="37" spans="1:20" ht="17.25" customHeight="1">
      <c r="A37" s="438"/>
      <c r="B37" s="276">
        <v>42559</v>
      </c>
      <c r="C37" s="267" t="s">
        <v>936</v>
      </c>
      <c r="D37" s="267" t="s">
        <v>967</v>
      </c>
      <c r="E37" s="267" t="s">
        <v>28</v>
      </c>
      <c r="F37" s="257">
        <v>50</v>
      </c>
      <c r="G37" s="220">
        <v>3000</v>
      </c>
      <c r="H37" s="220">
        <f t="shared" si="1"/>
        <v>150000</v>
      </c>
      <c r="I37" s="442"/>
      <c r="J37" s="451"/>
      <c r="K37" s="154"/>
      <c r="L37" s="161"/>
      <c r="M37" s="321">
        <v>42559</v>
      </c>
      <c r="N37" s="268" t="s">
        <v>564</v>
      </c>
      <c r="O37" s="344" t="s">
        <v>565</v>
      </c>
      <c r="P37" s="162" t="s">
        <v>4</v>
      </c>
      <c r="Q37" s="349">
        <v>0.88400000000000001</v>
      </c>
      <c r="R37" s="163">
        <v>41809</v>
      </c>
      <c r="S37" s="163">
        <f t="shared" ref="S37:S44" si="3">Q37*R37</f>
        <v>36959.156000000003</v>
      </c>
      <c r="T37" s="449"/>
    </row>
    <row r="38" spans="1:20" ht="17.25" customHeight="1">
      <c r="A38" s="438"/>
      <c r="B38" s="276">
        <v>42559</v>
      </c>
      <c r="C38" s="267" t="s">
        <v>839</v>
      </c>
      <c r="D38" s="267" t="s">
        <v>968</v>
      </c>
      <c r="E38" s="267" t="s">
        <v>28</v>
      </c>
      <c r="F38" s="257">
        <v>50</v>
      </c>
      <c r="G38" s="220">
        <v>4100</v>
      </c>
      <c r="H38" s="220">
        <f t="shared" si="1"/>
        <v>205000</v>
      </c>
      <c r="I38" s="442"/>
      <c r="J38" s="451"/>
      <c r="K38" s="154"/>
      <c r="L38" s="161"/>
      <c r="M38" s="321">
        <v>42559</v>
      </c>
      <c r="N38" s="268" t="s">
        <v>695</v>
      </c>
      <c r="O38" s="344" t="s">
        <v>566</v>
      </c>
      <c r="P38" s="162" t="s">
        <v>4</v>
      </c>
      <c r="Q38" s="349">
        <v>1.04</v>
      </c>
      <c r="R38" s="163">
        <v>28095</v>
      </c>
      <c r="S38" s="163">
        <f t="shared" si="3"/>
        <v>29218.799999999999</v>
      </c>
      <c r="T38" s="449"/>
    </row>
    <row r="39" spans="1:20" ht="17.25" customHeight="1">
      <c r="A39" s="438"/>
      <c r="B39" s="276">
        <v>42559</v>
      </c>
      <c r="C39" s="267" t="s">
        <v>880</v>
      </c>
      <c r="D39" s="267" t="s">
        <v>969</v>
      </c>
      <c r="E39" s="267" t="s">
        <v>28</v>
      </c>
      <c r="F39" s="257"/>
      <c r="G39" s="220"/>
      <c r="H39" s="220">
        <f t="shared" si="1"/>
        <v>0</v>
      </c>
      <c r="I39" s="442"/>
      <c r="J39" s="451"/>
      <c r="K39" s="154"/>
      <c r="L39" s="161"/>
      <c r="M39" s="321">
        <v>42559</v>
      </c>
      <c r="N39" s="268" t="s">
        <v>787</v>
      </c>
      <c r="O39" s="344" t="s">
        <v>788</v>
      </c>
      <c r="P39" s="162" t="s">
        <v>4</v>
      </c>
      <c r="Q39" s="349"/>
      <c r="R39" s="163"/>
      <c r="S39" s="163">
        <f t="shared" si="3"/>
        <v>0</v>
      </c>
      <c r="T39" s="449"/>
    </row>
    <row r="40" spans="1:20" ht="17.25" customHeight="1">
      <c r="A40" s="438"/>
      <c r="B40" s="276">
        <v>42559</v>
      </c>
      <c r="C40" s="267" t="s">
        <v>886</v>
      </c>
      <c r="D40" s="267" t="s">
        <v>377</v>
      </c>
      <c r="E40" s="267" t="s">
        <v>28</v>
      </c>
      <c r="F40" s="257">
        <v>50</v>
      </c>
      <c r="G40" s="220">
        <v>200</v>
      </c>
      <c r="H40" s="220">
        <f t="shared" si="1"/>
        <v>10000</v>
      </c>
      <c r="I40" s="442"/>
      <c r="J40" s="451"/>
      <c r="K40" s="154"/>
      <c r="L40" s="161"/>
      <c r="M40" s="321">
        <v>42559</v>
      </c>
      <c r="N40" s="268" t="s">
        <v>789</v>
      </c>
      <c r="O40" s="344" t="s">
        <v>790</v>
      </c>
      <c r="P40" s="162" t="s">
        <v>4</v>
      </c>
      <c r="Q40" s="349">
        <v>0.96799999999999997</v>
      </c>
      <c r="R40" s="163">
        <v>16190</v>
      </c>
      <c r="S40" s="163">
        <f t="shared" si="3"/>
        <v>15671.92</v>
      </c>
      <c r="T40" s="448"/>
    </row>
    <row r="41" spans="1:20" ht="17.25" customHeight="1">
      <c r="A41" s="438"/>
      <c r="B41" s="276">
        <v>42559</v>
      </c>
      <c r="C41" s="267" t="s">
        <v>842</v>
      </c>
      <c r="D41" s="267" t="s">
        <v>355</v>
      </c>
      <c r="E41" s="267" t="s">
        <v>28</v>
      </c>
      <c r="F41" s="257">
        <v>120</v>
      </c>
      <c r="G41" s="220">
        <v>800</v>
      </c>
      <c r="H41" s="220">
        <f t="shared" si="1"/>
        <v>96000</v>
      </c>
      <c r="I41" s="442"/>
      <c r="J41" s="451"/>
      <c r="K41" s="154"/>
      <c r="L41" s="161"/>
      <c r="M41" s="321">
        <v>42559</v>
      </c>
      <c r="N41" s="268" t="s">
        <v>397</v>
      </c>
      <c r="O41" s="344" t="s">
        <v>398</v>
      </c>
      <c r="P41" s="162" t="s">
        <v>926</v>
      </c>
      <c r="Q41" s="349">
        <v>1500</v>
      </c>
      <c r="R41" s="163">
        <v>2100</v>
      </c>
      <c r="S41" s="163">
        <f t="shared" si="3"/>
        <v>3150000</v>
      </c>
      <c r="T41" s="164" t="s">
        <v>976</v>
      </c>
    </row>
    <row r="42" spans="1:20" ht="17.25" customHeight="1">
      <c r="A42" s="438"/>
      <c r="B42" s="276">
        <v>42559</v>
      </c>
      <c r="C42" s="267" t="s">
        <v>751</v>
      </c>
      <c r="D42" s="267" t="s">
        <v>752</v>
      </c>
      <c r="E42" s="267" t="s">
        <v>970</v>
      </c>
      <c r="F42" s="257">
        <v>2</v>
      </c>
      <c r="G42" s="220">
        <v>16500</v>
      </c>
      <c r="H42" s="220">
        <f t="shared" si="1"/>
        <v>33000</v>
      </c>
      <c r="I42" s="442"/>
      <c r="J42" s="451"/>
      <c r="K42" s="154"/>
      <c r="L42" s="161"/>
      <c r="M42" s="321">
        <v>42559</v>
      </c>
      <c r="N42" s="268" t="s">
        <v>532</v>
      </c>
      <c r="O42" s="344" t="s">
        <v>533</v>
      </c>
      <c r="P42" s="162" t="s">
        <v>4</v>
      </c>
      <c r="Q42" s="349">
        <v>3.9</v>
      </c>
      <c r="R42" s="163">
        <v>110000</v>
      </c>
      <c r="S42" s="163">
        <f t="shared" si="3"/>
        <v>429000</v>
      </c>
      <c r="T42" s="447" t="s">
        <v>927</v>
      </c>
    </row>
    <row r="43" spans="1:20" ht="17.25" customHeight="1">
      <c r="A43" s="438"/>
      <c r="B43" s="276">
        <v>42559</v>
      </c>
      <c r="C43" s="267">
        <v>40305019</v>
      </c>
      <c r="D43" s="267" t="s">
        <v>307</v>
      </c>
      <c r="E43" s="267" t="s">
        <v>28</v>
      </c>
      <c r="F43" s="257">
        <v>200</v>
      </c>
      <c r="G43" s="220">
        <v>782.65</v>
      </c>
      <c r="H43" s="220">
        <f t="shared" si="1"/>
        <v>156530</v>
      </c>
      <c r="I43" s="442"/>
      <c r="J43" s="451"/>
      <c r="K43" s="154"/>
      <c r="L43" s="161"/>
      <c r="M43" s="321">
        <v>42559</v>
      </c>
      <c r="N43" s="268" t="s">
        <v>562</v>
      </c>
      <c r="O43" s="344" t="s">
        <v>563</v>
      </c>
      <c r="P43" s="162" t="s">
        <v>4</v>
      </c>
      <c r="Q43" s="349">
        <v>3</v>
      </c>
      <c r="R43" s="163">
        <v>18000</v>
      </c>
      <c r="S43" s="163">
        <f t="shared" si="3"/>
        <v>54000</v>
      </c>
      <c r="T43" s="449"/>
    </row>
    <row r="44" spans="1:20" ht="17.25" customHeight="1">
      <c r="A44" s="439"/>
      <c r="B44" s="276">
        <v>42559</v>
      </c>
      <c r="C44" s="267" t="s">
        <v>399</v>
      </c>
      <c r="D44" s="267" t="s">
        <v>400</v>
      </c>
      <c r="E44" s="267" t="s">
        <v>148</v>
      </c>
      <c r="F44" s="257">
        <v>10</v>
      </c>
      <c r="G44" s="220">
        <v>72000</v>
      </c>
      <c r="H44" s="220">
        <f t="shared" si="1"/>
        <v>720000</v>
      </c>
      <c r="I44" s="443"/>
      <c r="J44" s="451"/>
      <c r="K44" s="154"/>
      <c r="L44" s="161"/>
      <c r="M44" s="321">
        <v>42559</v>
      </c>
      <c r="N44" s="268" t="s">
        <v>548</v>
      </c>
      <c r="O44" s="344" t="s">
        <v>549</v>
      </c>
      <c r="P44" s="162" t="s">
        <v>4</v>
      </c>
      <c r="Q44" s="349">
        <v>3.9</v>
      </c>
      <c r="R44" s="163">
        <v>15000</v>
      </c>
      <c r="S44" s="163">
        <f t="shared" si="3"/>
        <v>58500</v>
      </c>
      <c r="T44" s="448"/>
    </row>
    <row r="45" spans="1:20" ht="17.25" customHeight="1">
      <c r="A45" s="437" t="s">
        <v>938</v>
      </c>
      <c r="B45" s="276">
        <v>42559</v>
      </c>
      <c r="C45" s="267" t="s">
        <v>837</v>
      </c>
      <c r="D45" s="267" t="s">
        <v>567</v>
      </c>
      <c r="E45" s="267" t="s">
        <v>117</v>
      </c>
      <c r="F45" s="257">
        <v>5</v>
      </c>
      <c r="G45" s="220">
        <v>13000</v>
      </c>
      <c r="H45" s="220">
        <f t="shared" si="1"/>
        <v>65000</v>
      </c>
      <c r="I45" s="441">
        <f>SUM(H45:H54)</f>
        <v>1132654</v>
      </c>
      <c r="J45" s="451"/>
      <c r="K45" s="154"/>
      <c r="L45" s="161"/>
      <c r="M45" s="321">
        <v>42559</v>
      </c>
      <c r="N45" s="351" t="s">
        <v>538</v>
      </c>
      <c r="O45" s="188" t="s">
        <v>539</v>
      </c>
      <c r="P45" s="369" t="s">
        <v>4</v>
      </c>
      <c r="Q45" s="349">
        <v>1</v>
      </c>
      <c r="R45" s="163">
        <v>125000</v>
      </c>
      <c r="S45" s="163">
        <f t="shared" ref="S45:S52" si="4">Q45*R45</f>
        <v>125000</v>
      </c>
      <c r="T45" s="447" t="s">
        <v>950</v>
      </c>
    </row>
    <row r="46" spans="1:20" ht="17.25" customHeight="1">
      <c r="A46" s="438"/>
      <c r="B46" s="276">
        <v>42559</v>
      </c>
      <c r="C46" s="267" t="s">
        <v>688</v>
      </c>
      <c r="D46" s="267" t="s">
        <v>689</v>
      </c>
      <c r="E46" s="267" t="s">
        <v>971</v>
      </c>
      <c r="F46" s="257">
        <v>1</v>
      </c>
      <c r="G46" s="220">
        <v>36000</v>
      </c>
      <c r="H46" s="220">
        <f t="shared" si="1"/>
        <v>36000</v>
      </c>
      <c r="I46" s="442"/>
      <c r="J46" s="451"/>
      <c r="K46" s="154"/>
      <c r="L46" s="161"/>
      <c r="M46" s="321">
        <v>42559</v>
      </c>
      <c r="N46" s="351" t="s">
        <v>540</v>
      </c>
      <c r="O46" s="188" t="s">
        <v>541</v>
      </c>
      <c r="P46" s="369" t="s">
        <v>4</v>
      </c>
      <c r="Q46" s="349">
        <v>4</v>
      </c>
      <c r="R46" s="163">
        <v>118170</v>
      </c>
      <c r="S46" s="163">
        <f t="shared" si="4"/>
        <v>472680</v>
      </c>
      <c r="T46" s="449"/>
    </row>
    <row r="47" spans="1:20" ht="17.25" customHeight="1">
      <c r="A47" s="438"/>
      <c r="B47" s="276">
        <v>42559</v>
      </c>
      <c r="C47" s="267" t="s">
        <v>679</v>
      </c>
      <c r="D47" s="267" t="s">
        <v>684</v>
      </c>
      <c r="E47" s="267" t="s">
        <v>971</v>
      </c>
      <c r="F47" s="257">
        <v>1</v>
      </c>
      <c r="G47" s="220">
        <v>68320</v>
      </c>
      <c r="H47" s="220">
        <f t="shared" si="1"/>
        <v>68320</v>
      </c>
      <c r="I47" s="442"/>
      <c r="J47" s="451"/>
      <c r="K47" s="154"/>
      <c r="L47" s="161"/>
      <c r="M47" s="321">
        <v>42559</v>
      </c>
      <c r="N47" s="351" t="s">
        <v>542</v>
      </c>
      <c r="O47" s="188" t="s">
        <v>543</v>
      </c>
      <c r="P47" s="369" t="s">
        <v>4</v>
      </c>
      <c r="Q47" s="349">
        <v>8</v>
      </c>
      <c r="R47" s="163">
        <v>97110</v>
      </c>
      <c r="S47" s="163">
        <f t="shared" si="4"/>
        <v>776880</v>
      </c>
      <c r="T47" s="449"/>
    </row>
    <row r="48" spans="1:20" ht="17.25" customHeight="1">
      <c r="A48" s="438"/>
      <c r="B48" s="276">
        <v>42559</v>
      </c>
      <c r="C48" s="267" t="s">
        <v>682</v>
      </c>
      <c r="D48" s="267" t="s">
        <v>681</v>
      </c>
      <c r="E48" s="267" t="s">
        <v>971</v>
      </c>
      <c r="F48" s="257">
        <v>1</v>
      </c>
      <c r="G48" s="220">
        <v>68232</v>
      </c>
      <c r="H48" s="220">
        <f t="shared" si="1"/>
        <v>68232</v>
      </c>
      <c r="I48" s="442"/>
      <c r="J48" s="451"/>
      <c r="K48" s="154"/>
      <c r="L48" s="161"/>
      <c r="M48" s="321">
        <v>42559</v>
      </c>
      <c r="N48" s="351" t="s">
        <v>544</v>
      </c>
      <c r="O48" s="188" t="s">
        <v>545</v>
      </c>
      <c r="P48" s="369" t="s">
        <v>4</v>
      </c>
      <c r="Q48" s="349">
        <v>2</v>
      </c>
      <c r="R48" s="163">
        <v>128700</v>
      </c>
      <c r="S48" s="163">
        <f t="shared" si="4"/>
        <v>257400</v>
      </c>
      <c r="T48" s="448"/>
    </row>
    <row r="49" spans="1:21" ht="17.25" customHeight="1">
      <c r="A49" s="438"/>
      <c r="B49" s="276">
        <v>42559</v>
      </c>
      <c r="C49" s="267" t="s">
        <v>720</v>
      </c>
      <c r="D49" s="267" t="s">
        <v>721</v>
      </c>
      <c r="E49" s="267" t="s">
        <v>117</v>
      </c>
      <c r="F49" s="257">
        <v>4</v>
      </c>
      <c r="G49" s="220">
        <v>54544</v>
      </c>
      <c r="H49" s="220">
        <f t="shared" si="1"/>
        <v>218176</v>
      </c>
      <c r="I49" s="442"/>
      <c r="J49" s="451"/>
      <c r="K49" s="154"/>
      <c r="L49" s="321" t="s">
        <v>877</v>
      </c>
      <c r="M49" s="321">
        <v>42556</v>
      </c>
      <c r="N49" s="268" t="s">
        <v>704</v>
      </c>
      <c r="O49" s="162" t="s">
        <v>703</v>
      </c>
      <c r="P49" s="162" t="s">
        <v>628</v>
      </c>
      <c r="Q49" s="349">
        <v>3</v>
      </c>
      <c r="R49" s="163">
        <v>15000</v>
      </c>
      <c r="S49" s="163">
        <f t="shared" si="4"/>
        <v>45000</v>
      </c>
      <c r="T49" s="447" t="s">
        <v>878</v>
      </c>
    </row>
    <row r="50" spans="1:21" ht="17.25" customHeight="1">
      <c r="A50" s="438"/>
      <c r="B50" s="276">
        <v>42559</v>
      </c>
      <c r="C50" s="267" t="s">
        <v>664</v>
      </c>
      <c r="D50" s="367" t="s">
        <v>939</v>
      </c>
      <c r="E50" s="267" t="s">
        <v>4</v>
      </c>
      <c r="F50" s="257">
        <v>2</v>
      </c>
      <c r="G50" s="220">
        <v>184998</v>
      </c>
      <c r="H50" s="220">
        <f t="shared" si="1"/>
        <v>369996</v>
      </c>
      <c r="I50" s="442"/>
      <c r="J50" s="451"/>
      <c r="K50" s="154"/>
      <c r="L50" s="161" t="s">
        <v>877</v>
      </c>
      <c r="M50" s="321">
        <v>42557</v>
      </c>
      <c r="N50" s="268" t="s">
        <v>704</v>
      </c>
      <c r="O50" s="162" t="s">
        <v>703</v>
      </c>
      <c r="P50" s="162" t="s">
        <v>628</v>
      </c>
      <c r="Q50" s="349">
        <v>3</v>
      </c>
      <c r="R50" s="163">
        <v>15000</v>
      </c>
      <c r="S50" s="163">
        <f t="shared" si="4"/>
        <v>45000</v>
      </c>
      <c r="T50" s="449"/>
    </row>
    <row r="51" spans="1:21" ht="17.25" customHeight="1">
      <c r="A51" s="438"/>
      <c r="B51" s="276">
        <v>42559</v>
      </c>
      <c r="C51" s="267" t="s">
        <v>693</v>
      </c>
      <c r="D51" s="267" t="s">
        <v>694</v>
      </c>
      <c r="E51" s="267" t="s">
        <v>4</v>
      </c>
      <c r="F51" s="257">
        <v>1</v>
      </c>
      <c r="G51" s="220">
        <v>90000</v>
      </c>
      <c r="H51" s="220">
        <f t="shared" si="1"/>
        <v>90000</v>
      </c>
      <c r="I51" s="442"/>
      <c r="J51" s="451"/>
      <c r="K51" s="154"/>
      <c r="L51" s="161" t="s">
        <v>877</v>
      </c>
      <c r="M51" s="321">
        <v>42558</v>
      </c>
      <c r="N51" s="268" t="s">
        <v>704</v>
      </c>
      <c r="O51" s="166" t="s">
        <v>703</v>
      </c>
      <c r="P51" s="162" t="s">
        <v>628</v>
      </c>
      <c r="Q51" s="349">
        <v>3</v>
      </c>
      <c r="R51" s="163">
        <v>15000</v>
      </c>
      <c r="S51" s="163">
        <f t="shared" si="4"/>
        <v>45000</v>
      </c>
      <c r="T51" s="449"/>
    </row>
    <row r="52" spans="1:21" ht="17.25" customHeight="1">
      <c r="A52" s="438"/>
      <c r="B52" s="276">
        <v>42559</v>
      </c>
      <c r="C52" s="267" t="s">
        <v>722</v>
      </c>
      <c r="D52" s="267" t="s">
        <v>723</v>
      </c>
      <c r="E52" s="267" t="s">
        <v>972</v>
      </c>
      <c r="F52" s="257">
        <v>1</v>
      </c>
      <c r="G52" s="220">
        <v>99130</v>
      </c>
      <c r="H52" s="220">
        <f t="shared" si="1"/>
        <v>99130</v>
      </c>
      <c r="I52" s="442"/>
      <c r="J52" s="451"/>
      <c r="K52" s="154"/>
      <c r="L52" s="161" t="s">
        <v>877</v>
      </c>
      <c r="M52" s="321">
        <v>42559</v>
      </c>
      <c r="N52" s="268" t="s">
        <v>704</v>
      </c>
      <c r="O52" s="162" t="s">
        <v>703</v>
      </c>
      <c r="P52" s="162" t="s">
        <v>628</v>
      </c>
      <c r="Q52" s="349">
        <v>3</v>
      </c>
      <c r="R52" s="163">
        <v>15000</v>
      </c>
      <c r="S52" s="163">
        <f t="shared" si="4"/>
        <v>45000</v>
      </c>
      <c r="T52" s="448"/>
    </row>
    <row r="53" spans="1:21" ht="17.25" customHeight="1">
      <c r="A53" s="438"/>
      <c r="B53" s="276">
        <v>42559</v>
      </c>
      <c r="C53" s="267" t="s">
        <v>785</v>
      </c>
      <c r="D53" s="267" t="s">
        <v>786</v>
      </c>
      <c r="E53" s="267" t="s">
        <v>4</v>
      </c>
      <c r="F53" s="257">
        <v>1</v>
      </c>
      <c r="G53" s="220">
        <v>31000</v>
      </c>
      <c r="H53" s="220">
        <f>F53*G53</f>
        <v>31000</v>
      </c>
      <c r="I53" s="442"/>
      <c r="J53" s="451"/>
      <c r="K53" s="154"/>
      <c r="L53" s="161"/>
      <c r="M53" s="321">
        <v>42560</v>
      </c>
      <c r="N53" s="370" t="s">
        <v>700</v>
      </c>
      <c r="O53" s="371" t="s">
        <v>626</v>
      </c>
      <c r="P53" s="162" t="s">
        <v>194</v>
      </c>
      <c r="Q53" s="349">
        <v>8</v>
      </c>
      <c r="R53" s="163">
        <v>6200</v>
      </c>
      <c r="S53" s="163">
        <f t="shared" ref="S53:S62" si="5">Q53*R53</f>
        <v>49600</v>
      </c>
      <c r="T53" s="447" t="s">
        <v>922</v>
      </c>
    </row>
    <row r="54" spans="1:21" ht="17.25" customHeight="1">
      <c r="A54" s="439"/>
      <c r="B54" s="276">
        <v>42559</v>
      </c>
      <c r="C54" s="267" t="s">
        <v>666</v>
      </c>
      <c r="D54" s="267" t="s">
        <v>647</v>
      </c>
      <c r="E54" s="267" t="s">
        <v>973</v>
      </c>
      <c r="F54" s="257">
        <v>10</v>
      </c>
      <c r="G54" s="220">
        <v>8680</v>
      </c>
      <c r="H54" s="220">
        <f>F54*G54</f>
        <v>86800</v>
      </c>
      <c r="I54" s="443"/>
      <c r="J54" s="451"/>
      <c r="K54" s="154"/>
      <c r="L54" s="161"/>
      <c r="M54" s="321">
        <v>42560</v>
      </c>
      <c r="N54" s="372" t="s">
        <v>701</v>
      </c>
      <c r="O54" s="373" t="s">
        <v>639</v>
      </c>
      <c r="P54" s="162" t="s">
        <v>194</v>
      </c>
      <c r="Q54" s="349">
        <v>8</v>
      </c>
      <c r="R54" s="163">
        <v>5100</v>
      </c>
      <c r="S54" s="163">
        <f t="shared" si="5"/>
        <v>40800</v>
      </c>
      <c r="T54" s="449"/>
    </row>
    <row r="55" spans="1:21" ht="17.25" customHeight="1">
      <c r="A55" s="437" t="s">
        <v>942</v>
      </c>
      <c r="B55" s="276">
        <v>42559</v>
      </c>
      <c r="C55" s="267" t="s">
        <v>940</v>
      </c>
      <c r="D55" s="267" t="s">
        <v>943</v>
      </c>
      <c r="E55" s="267" t="s">
        <v>972</v>
      </c>
      <c r="F55" s="257">
        <v>1</v>
      </c>
      <c r="G55" s="220">
        <v>130000</v>
      </c>
      <c r="H55" s="220">
        <f t="shared" ref="H55:H78" si="6">F55*G55</f>
        <v>130000</v>
      </c>
      <c r="I55" s="441">
        <f>SUM(H55:H78)</f>
        <v>6735503</v>
      </c>
      <c r="J55" s="451"/>
      <c r="K55" s="154"/>
      <c r="L55" s="161"/>
      <c r="M55" s="321">
        <v>42560</v>
      </c>
      <c r="N55" s="370" t="s">
        <v>534</v>
      </c>
      <c r="O55" s="371" t="s">
        <v>535</v>
      </c>
      <c r="P55" s="162" t="s">
        <v>4</v>
      </c>
      <c r="Q55" s="374">
        <v>1.9</v>
      </c>
      <c r="R55" s="163">
        <v>42000</v>
      </c>
      <c r="S55" s="163">
        <f t="shared" si="5"/>
        <v>79800</v>
      </c>
      <c r="T55" s="448"/>
    </row>
    <row r="56" spans="1:21" ht="17.25" customHeight="1">
      <c r="A56" s="438"/>
      <c r="B56" s="276">
        <v>42559</v>
      </c>
      <c r="C56" s="267" t="s">
        <v>109</v>
      </c>
      <c r="D56" s="367" t="s">
        <v>944</v>
      </c>
      <c r="E56" s="267" t="s">
        <v>974</v>
      </c>
      <c r="F56" s="257">
        <v>20</v>
      </c>
      <c r="G56" s="220">
        <v>13635</v>
      </c>
      <c r="H56" s="220">
        <f t="shared" si="6"/>
        <v>272700</v>
      </c>
      <c r="I56" s="442"/>
      <c r="J56" s="451"/>
      <c r="K56" s="154"/>
      <c r="L56" s="161"/>
      <c r="M56" s="321">
        <v>42553</v>
      </c>
      <c r="N56" s="268" t="s">
        <v>397</v>
      </c>
      <c r="O56" s="344" t="s">
        <v>398</v>
      </c>
      <c r="P56" s="162" t="s">
        <v>926</v>
      </c>
      <c r="Q56" s="349">
        <v>1500</v>
      </c>
      <c r="R56" s="163">
        <v>2100</v>
      </c>
      <c r="S56" s="163">
        <f t="shared" si="5"/>
        <v>3150000</v>
      </c>
      <c r="T56" s="164" t="s">
        <v>976</v>
      </c>
    </row>
    <row r="57" spans="1:21" ht="17.25" customHeight="1">
      <c r="A57" s="438"/>
      <c r="B57" s="276">
        <v>42559</v>
      </c>
      <c r="C57" s="267" t="s">
        <v>123</v>
      </c>
      <c r="D57" s="267" t="s">
        <v>945</v>
      </c>
      <c r="E57" s="267" t="s">
        <v>29</v>
      </c>
      <c r="F57" s="257">
        <v>5</v>
      </c>
      <c r="G57" s="220">
        <v>84000</v>
      </c>
      <c r="H57" s="220">
        <f t="shared" si="6"/>
        <v>420000</v>
      </c>
      <c r="I57" s="442"/>
      <c r="J57" s="451"/>
      <c r="K57" s="154"/>
      <c r="L57" s="161"/>
      <c r="M57" s="321">
        <v>42552</v>
      </c>
      <c r="N57" s="268" t="s">
        <v>532</v>
      </c>
      <c r="O57" s="344" t="s">
        <v>533</v>
      </c>
      <c r="P57" s="162" t="s">
        <v>4</v>
      </c>
      <c r="Q57" s="349">
        <v>2</v>
      </c>
      <c r="R57" s="163">
        <v>14000</v>
      </c>
      <c r="S57" s="163">
        <f t="shared" si="5"/>
        <v>28000</v>
      </c>
      <c r="T57" s="447" t="s">
        <v>927</v>
      </c>
    </row>
    <row r="58" spans="1:21" ht="17.25" customHeight="1">
      <c r="A58" s="438"/>
      <c r="B58" s="276">
        <v>42559</v>
      </c>
      <c r="C58" s="267" t="s">
        <v>826</v>
      </c>
      <c r="D58" s="267" t="s">
        <v>946</v>
      </c>
      <c r="E58" s="267" t="s">
        <v>4</v>
      </c>
      <c r="F58" s="257">
        <v>5</v>
      </c>
      <c r="G58" s="220">
        <v>70000</v>
      </c>
      <c r="H58" s="220">
        <f t="shared" si="6"/>
        <v>350000</v>
      </c>
      <c r="I58" s="442"/>
      <c r="J58" s="451"/>
      <c r="K58" s="154"/>
      <c r="L58" s="161"/>
      <c r="M58" s="321">
        <v>42552</v>
      </c>
      <c r="N58" s="268" t="s">
        <v>548</v>
      </c>
      <c r="O58" s="344" t="s">
        <v>549</v>
      </c>
      <c r="P58" s="162" t="s">
        <v>4</v>
      </c>
      <c r="Q58" s="349">
        <v>3.2</v>
      </c>
      <c r="R58" s="163">
        <v>120000</v>
      </c>
      <c r="S58" s="163">
        <f t="shared" si="5"/>
        <v>384000</v>
      </c>
      <c r="T58" s="448"/>
    </row>
    <row r="59" spans="1:21" ht="17.25" customHeight="1">
      <c r="A59" s="438"/>
      <c r="B59" s="276">
        <v>42559</v>
      </c>
      <c r="C59" s="267" t="s">
        <v>829</v>
      </c>
      <c r="D59" s="267" t="s">
        <v>947</v>
      </c>
      <c r="E59" s="267" t="s">
        <v>4</v>
      </c>
      <c r="F59" s="257">
        <v>5</v>
      </c>
      <c r="G59" s="220">
        <v>39272</v>
      </c>
      <c r="H59" s="220">
        <f t="shared" si="6"/>
        <v>196360</v>
      </c>
      <c r="I59" s="442"/>
      <c r="J59" s="451"/>
      <c r="K59" s="154"/>
      <c r="L59" s="161"/>
      <c r="M59" s="321">
        <v>42552</v>
      </c>
      <c r="N59" s="351" t="s">
        <v>538</v>
      </c>
      <c r="O59" s="188" t="s">
        <v>539</v>
      </c>
      <c r="P59" s="369" t="s">
        <v>4</v>
      </c>
      <c r="Q59" s="349">
        <v>1</v>
      </c>
      <c r="R59" s="163">
        <v>125000</v>
      </c>
      <c r="S59" s="163">
        <f t="shared" si="5"/>
        <v>125000</v>
      </c>
      <c r="T59" s="447" t="s">
        <v>950</v>
      </c>
    </row>
    <row r="60" spans="1:21" ht="17.25" customHeight="1">
      <c r="A60" s="438"/>
      <c r="B60" s="276">
        <v>42559</v>
      </c>
      <c r="C60" s="267">
        <v>30802010</v>
      </c>
      <c r="D60" s="267" t="s">
        <v>948</v>
      </c>
      <c r="E60" s="267" t="s">
        <v>4</v>
      </c>
      <c r="F60" s="257">
        <v>100</v>
      </c>
      <c r="G60" s="220">
        <v>15963</v>
      </c>
      <c r="H60" s="220">
        <f t="shared" si="6"/>
        <v>1596300</v>
      </c>
      <c r="I60" s="442"/>
      <c r="J60" s="451"/>
      <c r="K60" s="154"/>
      <c r="L60" s="161"/>
      <c r="M60" s="321">
        <v>42552</v>
      </c>
      <c r="N60" s="351" t="s">
        <v>540</v>
      </c>
      <c r="O60" s="188" t="s">
        <v>541</v>
      </c>
      <c r="P60" s="369" t="s">
        <v>4</v>
      </c>
      <c r="Q60" s="349">
        <v>3</v>
      </c>
      <c r="R60" s="163">
        <v>118170</v>
      </c>
      <c r="S60" s="163">
        <f t="shared" si="5"/>
        <v>354510</v>
      </c>
      <c r="T60" s="449"/>
    </row>
    <row r="61" spans="1:21" ht="17.25" customHeight="1">
      <c r="A61" s="438"/>
      <c r="B61" s="276">
        <v>42559</v>
      </c>
      <c r="C61" s="267">
        <v>30802011</v>
      </c>
      <c r="E61" s="267" t="s">
        <v>4</v>
      </c>
      <c r="F61" s="257"/>
      <c r="G61" s="220"/>
      <c r="H61" s="220">
        <f t="shared" si="6"/>
        <v>0</v>
      </c>
      <c r="I61" s="442"/>
      <c r="J61" s="451"/>
      <c r="K61" s="154"/>
      <c r="L61" s="161"/>
      <c r="M61" s="321">
        <v>42552</v>
      </c>
      <c r="N61" s="351" t="s">
        <v>542</v>
      </c>
      <c r="O61" s="188" t="s">
        <v>543</v>
      </c>
      <c r="P61" s="369" t="s">
        <v>4</v>
      </c>
      <c r="Q61" s="349">
        <v>5</v>
      </c>
      <c r="R61" s="163">
        <v>97110</v>
      </c>
      <c r="S61" s="163">
        <f t="shared" si="5"/>
        <v>485550</v>
      </c>
      <c r="T61" s="449"/>
    </row>
    <row r="62" spans="1:21" ht="17.25" customHeight="1">
      <c r="A62" s="438"/>
      <c r="B62" s="276">
        <v>42559</v>
      </c>
      <c r="C62" s="267">
        <v>20201117</v>
      </c>
      <c r="D62" s="267" t="s">
        <v>883</v>
      </c>
      <c r="E62" s="267" t="s">
        <v>17</v>
      </c>
      <c r="F62" s="257">
        <v>5630</v>
      </c>
      <c r="G62" s="220">
        <v>35.9</v>
      </c>
      <c r="H62" s="220">
        <f t="shared" si="6"/>
        <v>202117</v>
      </c>
      <c r="I62" s="442"/>
      <c r="J62" s="451"/>
      <c r="K62" s="154"/>
      <c r="L62" s="161"/>
      <c r="M62" s="321">
        <v>42552</v>
      </c>
      <c r="N62" s="351" t="s">
        <v>544</v>
      </c>
      <c r="O62" s="188" t="s">
        <v>545</v>
      </c>
      <c r="P62" s="369" t="s">
        <v>4</v>
      </c>
      <c r="Q62" s="349">
        <v>2</v>
      </c>
      <c r="R62" s="163">
        <v>128700</v>
      </c>
      <c r="S62" s="163">
        <f t="shared" si="5"/>
        <v>257400</v>
      </c>
      <c r="T62" s="448"/>
      <c r="U62" s="256"/>
    </row>
    <row r="63" spans="1:21" ht="17.25" customHeight="1">
      <c r="A63" s="438"/>
      <c r="B63" s="276">
        <v>42559</v>
      </c>
      <c r="C63" s="267">
        <v>30602055</v>
      </c>
      <c r="D63" s="267" t="s">
        <v>128</v>
      </c>
      <c r="E63" s="267" t="s">
        <v>4</v>
      </c>
      <c r="F63" s="257">
        <v>2.5</v>
      </c>
      <c r="G63" s="220">
        <v>101664</v>
      </c>
      <c r="H63" s="220">
        <f t="shared" si="6"/>
        <v>254160</v>
      </c>
      <c r="I63" s="442"/>
      <c r="J63" s="451"/>
      <c r="K63" s="154"/>
      <c r="L63" s="161"/>
      <c r="M63" s="321">
        <v>42560</v>
      </c>
      <c r="N63" s="268" t="s">
        <v>704</v>
      </c>
      <c r="O63" s="162" t="s">
        <v>703</v>
      </c>
      <c r="P63" s="162" t="s">
        <v>628</v>
      </c>
      <c r="Q63" s="349">
        <v>4</v>
      </c>
      <c r="R63" s="163">
        <v>15000</v>
      </c>
      <c r="S63" s="163">
        <f t="shared" ref="S63:S74" si="7">Q63*R63</f>
        <v>60000</v>
      </c>
      <c r="T63" s="447" t="s">
        <v>878</v>
      </c>
      <c r="U63" s="256"/>
    </row>
    <row r="64" spans="1:21" ht="17.25" customHeight="1">
      <c r="A64" s="438"/>
      <c r="B64" s="276">
        <v>42559</v>
      </c>
      <c r="C64" s="267">
        <v>30701001</v>
      </c>
      <c r="D64" s="267" t="s">
        <v>949</v>
      </c>
      <c r="E64" s="267" t="s">
        <v>4</v>
      </c>
      <c r="F64" s="257">
        <v>4</v>
      </c>
      <c r="G64" s="220">
        <v>485554</v>
      </c>
      <c r="H64" s="220">
        <f t="shared" si="6"/>
        <v>1942216</v>
      </c>
      <c r="I64" s="442"/>
      <c r="J64" s="451"/>
      <c r="K64" s="154"/>
      <c r="L64" s="161"/>
      <c r="M64" s="321">
        <v>42561</v>
      </c>
      <c r="N64" s="268" t="s">
        <v>704</v>
      </c>
      <c r="O64" s="162" t="s">
        <v>703</v>
      </c>
      <c r="P64" s="162" t="s">
        <v>628</v>
      </c>
      <c r="Q64" s="349">
        <v>4</v>
      </c>
      <c r="R64" s="163">
        <v>15000</v>
      </c>
      <c r="S64" s="163">
        <f t="shared" si="7"/>
        <v>60000</v>
      </c>
      <c r="T64" s="448"/>
      <c r="U64" s="256"/>
    </row>
    <row r="65" spans="1:21" ht="17.25" customHeight="1">
      <c r="A65" s="438"/>
      <c r="B65" s="276">
        <v>42559</v>
      </c>
      <c r="C65" s="267">
        <v>30701004</v>
      </c>
      <c r="D65" s="267" t="s">
        <v>527</v>
      </c>
      <c r="E65" s="267" t="s">
        <v>4</v>
      </c>
      <c r="F65" s="257">
        <v>1</v>
      </c>
      <c r="G65" s="220">
        <v>495072</v>
      </c>
      <c r="H65" s="220">
        <f t="shared" si="6"/>
        <v>495072</v>
      </c>
      <c r="I65" s="442"/>
      <c r="J65" s="451"/>
      <c r="K65" s="154"/>
      <c r="L65" s="161"/>
      <c r="M65" s="321">
        <v>42561</v>
      </c>
      <c r="N65" s="370" t="s">
        <v>534</v>
      </c>
      <c r="O65" s="371" t="s">
        <v>535</v>
      </c>
      <c r="P65" s="162" t="s">
        <v>4</v>
      </c>
      <c r="Q65" s="349">
        <v>2.0699999999999998</v>
      </c>
      <c r="R65" s="163">
        <v>44000</v>
      </c>
      <c r="S65" s="163">
        <f t="shared" si="7"/>
        <v>91080</v>
      </c>
      <c r="T65" s="378" t="s">
        <v>922</v>
      </c>
      <c r="U65" s="256"/>
    </row>
    <row r="66" spans="1:21" ht="17.25" customHeight="1">
      <c r="A66" s="438"/>
      <c r="B66" s="276">
        <v>42559</v>
      </c>
      <c r="C66" s="267"/>
      <c r="D66" s="267"/>
      <c r="E66" s="267"/>
      <c r="F66" s="257"/>
      <c r="G66" s="220"/>
      <c r="H66" s="220">
        <f t="shared" si="6"/>
        <v>0</v>
      </c>
      <c r="I66" s="442"/>
      <c r="J66" s="451"/>
      <c r="K66" s="154"/>
      <c r="L66" s="161"/>
      <c r="M66" s="321">
        <v>42562</v>
      </c>
      <c r="N66" s="370" t="s">
        <v>700</v>
      </c>
      <c r="O66" s="371" t="s">
        <v>626</v>
      </c>
      <c r="P66" s="162" t="s">
        <v>194</v>
      </c>
      <c r="Q66" s="349">
        <v>8</v>
      </c>
      <c r="R66" s="163">
        <f>21727/4</f>
        <v>5431.75</v>
      </c>
      <c r="S66" s="163">
        <f t="shared" si="7"/>
        <v>43454</v>
      </c>
      <c r="T66" s="447" t="s">
        <v>925</v>
      </c>
      <c r="U66" s="256"/>
    </row>
    <row r="67" spans="1:21" ht="17.25" customHeight="1">
      <c r="A67" s="438"/>
      <c r="B67" s="276">
        <v>42559</v>
      </c>
      <c r="C67" s="267" t="s">
        <v>73</v>
      </c>
      <c r="D67" s="267" t="s">
        <v>74</v>
      </c>
      <c r="E67" s="267" t="s">
        <v>974</v>
      </c>
      <c r="F67" s="257">
        <v>2</v>
      </c>
      <c r="G67" s="220">
        <v>24000</v>
      </c>
      <c r="H67" s="220">
        <f t="shared" si="6"/>
        <v>48000</v>
      </c>
      <c r="I67" s="442"/>
      <c r="J67" s="451"/>
      <c r="K67" s="154"/>
      <c r="L67" s="161"/>
      <c r="M67" s="321">
        <v>42562</v>
      </c>
      <c r="N67" s="372" t="s">
        <v>701</v>
      </c>
      <c r="O67" s="373" t="s">
        <v>639</v>
      </c>
      <c r="P67" s="162" t="s">
        <v>194</v>
      </c>
      <c r="Q67" s="349">
        <v>8</v>
      </c>
      <c r="R67" s="163">
        <f>18727/4</f>
        <v>4681.75</v>
      </c>
      <c r="S67" s="163">
        <f t="shared" si="7"/>
        <v>37454</v>
      </c>
      <c r="T67" s="449"/>
      <c r="U67" s="256"/>
    </row>
    <row r="68" spans="1:21" ht="17.25" customHeight="1">
      <c r="A68" s="438"/>
      <c r="B68" s="276">
        <v>42559</v>
      </c>
      <c r="C68" s="267" t="s">
        <v>805</v>
      </c>
      <c r="D68" s="267" t="s">
        <v>170</v>
      </c>
      <c r="E68" s="267" t="s">
        <v>971</v>
      </c>
      <c r="F68" s="257">
        <v>2</v>
      </c>
      <c r="G68" s="220">
        <v>33500</v>
      </c>
      <c r="H68" s="220">
        <f t="shared" si="6"/>
        <v>67000</v>
      </c>
      <c r="I68" s="442"/>
      <c r="J68" s="451"/>
      <c r="K68" s="154"/>
      <c r="L68" s="161"/>
      <c r="M68" s="321">
        <v>42562</v>
      </c>
      <c r="N68" s="343" t="s">
        <v>564</v>
      </c>
      <c r="O68" s="371" t="s">
        <v>565</v>
      </c>
      <c r="P68" s="379" t="s">
        <v>4</v>
      </c>
      <c r="Q68" s="349">
        <v>0.37</v>
      </c>
      <c r="R68" s="163">
        <v>41809</v>
      </c>
      <c r="S68" s="163">
        <f t="shared" si="7"/>
        <v>15469.33</v>
      </c>
      <c r="T68" s="449"/>
      <c r="U68" s="256"/>
    </row>
    <row r="69" spans="1:21" ht="17.25" customHeight="1">
      <c r="A69" s="438"/>
      <c r="B69" s="276">
        <v>42559</v>
      </c>
      <c r="C69" s="267" t="s">
        <v>806</v>
      </c>
      <c r="D69" s="267" t="s">
        <v>172</v>
      </c>
      <c r="E69" s="267" t="s">
        <v>975</v>
      </c>
      <c r="F69" s="257">
        <v>1</v>
      </c>
      <c r="G69" s="220">
        <v>23400</v>
      </c>
      <c r="H69" s="220">
        <f t="shared" si="6"/>
        <v>23400</v>
      </c>
      <c r="I69" s="442"/>
      <c r="J69" s="451"/>
      <c r="K69" s="154"/>
      <c r="L69" s="161"/>
      <c r="M69" s="321">
        <v>42562</v>
      </c>
      <c r="N69" s="343" t="s">
        <v>695</v>
      </c>
      <c r="O69" s="371" t="s">
        <v>566</v>
      </c>
      <c r="P69" s="379" t="s">
        <v>4</v>
      </c>
      <c r="Q69" s="349">
        <v>0.52400000000000002</v>
      </c>
      <c r="R69" s="163">
        <v>28095</v>
      </c>
      <c r="S69" s="163">
        <f t="shared" si="7"/>
        <v>14721.78</v>
      </c>
      <c r="T69" s="449"/>
    </row>
    <row r="70" spans="1:21" ht="17.25" customHeight="1">
      <c r="A70" s="438"/>
      <c r="B70" s="276"/>
      <c r="C70" s="267"/>
      <c r="D70" s="267"/>
      <c r="E70" s="267" t="s">
        <v>4</v>
      </c>
      <c r="F70" s="257"/>
      <c r="G70" s="220"/>
      <c r="H70" s="220">
        <f t="shared" si="6"/>
        <v>0</v>
      </c>
      <c r="I70" s="442"/>
      <c r="J70" s="451"/>
      <c r="K70" s="154"/>
      <c r="L70" s="161"/>
      <c r="M70" s="321">
        <v>42562</v>
      </c>
      <c r="N70" s="343" t="s">
        <v>554</v>
      </c>
      <c r="O70" s="371" t="s">
        <v>555</v>
      </c>
      <c r="P70" s="379" t="s">
        <v>4</v>
      </c>
      <c r="Q70" s="349">
        <v>0.60399999999999998</v>
      </c>
      <c r="R70" s="163">
        <v>26190</v>
      </c>
      <c r="S70" s="163">
        <f t="shared" si="7"/>
        <v>15818.76</v>
      </c>
      <c r="T70" s="449"/>
    </row>
    <row r="71" spans="1:21" ht="17.25" customHeight="1">
      <c r="A71" s="438"/>
      <c r="B71" s="276">
        <v>42559</v>
      </c>
      <c r="C71" s="267" t="s">
        <v>115</v>
      </c>
      <c r="D71" s="267" t="s">
        <v>116</v>
      </c>
      <c r="E71" s="267" t="s">
        <v>117</v>
      </c>
      <c r="F71" s="257">
        <v>100</v>
      </c>
      <c r="G71" s="220">
        <v>481.82</v>
      </c>
      <c r="H71" s="220">
        <f t="shared" si="6"/>
        <v>48182</v>
      </c>
      <c r="I71" s="442"/>
      <c r="J71" s="451"/>
      <c r="K71" s="154"/>
      <c r="L71" s="161"/>
      <c r="M71" s="321">
        <v>42562</v>
      </c>
      <c r="N71" s="343" t="s">
        <v>546</v>
      </c>
      <c r="O71" s="371" t="s">
        <v>547</v>
      </c>
      <c r="P71" s="379" t="s">
        <v>4</v>
      </c>
      <c r="Q71" s="349">
        <v>0.89600000000000002</v>
      </c>
      <c r="R71" s="163">
        <v>30476</v>
      </c>
      <c r="S71" s="163">
        <f t="shared" si="7"/>
        <v>27306.495999999999</v>
      </c>
      <c r="T71" s="449"/>
    </row>
    <row r="72" spans="1:21" ht="17.25" customHeight="1">
      <c r="A72" s="438"/>
      <c r="B72" s="276">
        <v>42559</v>
      </c>
      <c r="C72" s="267" t="s">
        <v>941</v>
      </c>
      <c r="D72" s="267"/>
      <c r="E72" s="267" t="s">
        <v>4</v>
      </c>
      <c r="F72" s="257"/>
      <c r="G72" s="220"/>
      <c r="H72" s="220">
        <f t="shared" si="6"/>
        <v>0</v>
      </c>
      <c r="I72" s="442"/>
      <c r="J72" s="451"/>
      <c r="K72" s="154"/>
      <c r="L72" s="161"/>
      <c r="M72" s="321">
        <v>42562</v>
      </c>
      <c r="N72" s="343" t="s">
        <v>534</v>
      </c>
      <c r="O72" s="371" t="s">
        <v>535</v>
      </c>
      <c r="P72" s="380" t="s">
        <v>4</v>
      </c>
      <c r="Q72" s="349">
        <v>1.1399999999999999</v>
      </c>
      <c r="R72" s="163">
        <v>20952</v>
      </c>
      <c r="S72" s="163">
        <f t="shared" si="7"/>
        <v>23885.279999999999</v>
      </c>
      <c r="T72" s="448"/>
    </row>
    <row r="73" spans="1:21" ht="17.25" customHeight="1">
      <c r="A73" s="438"/>
      <c r="B73" s="276">
        <v>42559</v>
      </c>
      <c r="C73" s="267" t="s">
        <v>810</v>
      </c>
      <c r="D73" s="267" t="s">
        <v>951</v>
      </c>
      <c r="E73" s="267" t="s">
        <v>972</v>
      </c>
      <c r="F73" s="257">
        <v>5</v>
      </c>
      <c r="G73" s="220">
        <v>28000</v>
      </c>
      <c r="H73" s="220">
        <f t="shared" si="6"/>
        <v>140000</v>
      </c>
      <c r="I73" s="442"/>
      <c r="J73" s="451"/>
      <c r="K73" s="154"/>
      <c r="L73" s="161"/>
      <c r="M73" s="321">
        <v>42562</v>
      </c>
      <c r="N73" s="268" t="s">
        <v>704</v>
      </c>
      <c r="O73" s="162" t="s">
        <v>703</v>
      </c>
      <c r="P73" s="162" t="s">
        <v>628</v>
      </c>
      <c r="Q73" s="349">
        <v>3</v>
      </c>
      <c r="R73" s="163">
        <v>15000</v>
      </c>
      <c r="S73" s="163">
        <f t="shared" si="7"/>
        <v>45000</v>
      </c>
      <c r="T73" s="447" t="s">
        <v>878</v>
      </c>
    </row>
    <row r="74" spans="1:21" ht="17.25" customHeight="1">
      <c r="A74" s="438"/>
      <c r="B74" s="276">
        <v>42559</v>
      </c>
      <c r="C74" s="267" t="s">
        <v>113</v>
      </c>
      <c r="D74" s="267" t="s">
        <v>952</v>
      </c>
      <c r="E74" s="267" t="s">
        <v>975</v>
      </c>
      <c r="F74" s="257">
        <v>1</v>
      </c>
      <c r="G74" s="220">
        <v>130000</v>
      </c>
      <c r="H74" s="220">
        <f t="shared" si="6"/>
        <v>130000</v>
      </c>
      <c r="I74" s="442"/>
      <c r="J74" s="451"/>
      <c r="K74" s="154"/>
      <c r="L74" s="161"/>
      <c r="M74" s="321">
        <v>42563</v>
      </c>
      <c r="N74" s="268" t="s">
        <v>704</v>
      </c>
      <c r="O74" s="162" t="s">
        <v>703</v>
      </c>
      <c r="P74" s="162" t="s">
        <v>628</v>
      </c>
      <c r="Q74" s="349">
        <v>3</v>
      </c>
      <c r="R74" s="163">
        <v>15000</v>
      </c>
      <c r="S74" s="163">
        <f t="shared" si="7"/>
        <v>45000</v>
      </c>
      <c r="T74" s="449"/>
    </row>
    <row r="75" spans="1:21" ht="17.25" customHeight="1">
      <c r="A75" s="438"/>
      <c r="B75" s="276">
        <v>42559</v>
      </c>
      <c r="C75" s="267" t="s">
        <v>803</v>
      </c>
      <c r="D75" s="267" t="s">
        <v>202</v>
      </c>
      <c r="E75" s="267" t="s">
        <v>974</v>
      </c>
      <c r="F75" s="257">
        <v>4</v>
      </c>
      <c r="G75" s="220">
        <v>32999</v>
      </c>
      <c r="H75" s="220">
        <f t="shared" si="6"/>
        <v>131996</v>
      </c>
      <c r="I75" s="442"/>
      <c r="J75" s="451"/>
      <c r="K75" s="154"/>
      <c r="L75" s="161"/>
      <c r="M75" s="321">
        <v>42564</v>
      </c>
      <c r="N75" s="268" t="s">
        <v>704</v>
      </c>
      <c r="O75" s="162" t="s">
        <v>703</v>
      </c>
      <c r="P75" s="162" t="s">
        <v>628</v>
      </c>
      <c r="Q75" s="349">
        <v>3</v>
      </c>
      <c r="R75" s="163">
        <v>15000</v>
      </c>
      <c r="S75" s="163">
        <f>Q75*R75</f>
        <v>45000</v>
      </c>
      <c r="T75" s="449"/>
    </row>
    <row r="76" spans="1:21" ht="17.25" customHeight="1">
      <c r="A76" s="438"/>
      <c r="B76" s="276">
        <v>42559</v>
      </c>
      <c r="C76" s="267" t="s">
        <v>813</v>
      </c>
      <c r="D76" s="367" t="s">
        <v>173</v>
      </c>
      <c r="E76" s="267" t="s">
        <v>972</v>
      </c>
      <c r="F76" s="257">
        <v>4</v>
      </c>
      <c r="G76" s="220">
        <v>7000</v>
      </c>
      <c r="H76" s="220">
        <f t="shared" si="6"/>
        <v>28000</v>
      </c>
      <c r="I76" s="442"/>
      <c r="J76" s="451"/>
      <c r="K76" s="154"/>
      <c r="L76" s="161"/>
      <c r="M76" s="321">
        <v>42565</v>
      </c>
      <c r="N76" s="268" t="s">
        <v>704</v>
      </c>
      <c r="O76" s="162" t="s">
        <v>703</v>
      </c>
      <c r="P76" s="162" t="s">
        <v>628</v>
      </c>
      <c r="Q76" s="349">
        <v>3</v>
      </c>
      <c r="R76" s="163">
        <v>15000</v>
      </c>
      <c r="S76" s="163">
        <f>Q76*R76</f>
        <v>45000</v>
      </c>
      <c r="T76" s="448"/>
    </row>
    <row r="77" spans="1:21" ht="17.25" customHeight="1">
      <c r="A77" s="438"/>
      <c r="B77" s="276">
        <v>42559</v>
      </c>
      <c r="C77" s="267" t="s">
        <v>815</v>
      </c>
      <c r="D77" s="267" t="s">
        <v>953</v>
      </c>
      <c r="E77" s="267" t="s">
        <v>972</v>
      </c>
      <c r="F77" s="257">
        <v>1</v>
      </c>
      <c r="G77" s="220">
        <v>130000</v>
      </c>
      <c r="H77" s="220">
        <f t="shared" si="6"/>
        <v>130000</v>
      </c>
      <c r="I77" s="442"/>
      <c r="J77" s="451"/>
      <c r="K77" s="154"/>
      <c r="L77" s="161"/>
      <c r="M77" s="321">
        <v>42565</v>
      </c>
      <c r="N77" s="370" t="s">
        <v>700</v>
      </c>
      <c r="O77" s="371" t="s">
        <v>626</v>
      </c>
      <c r="P77" s="162" t="s">
        <v>194</v>
      </c>
      <c r="Q77" s="349">
        <v>12</v>
      </c>
      <c r="R77" s="163">
        <v>5100</v>
      </c>
      <c r="S77" s="163">
        <f>Q77*R77</f>
        <v>61200</v>
      </c>
      <c r="T77" s="447" t="s">
        <v>922</v>
      </c>
    </row>
    <row r="78" spans="1:21" ht="17.25" customHeight="1">
      <c r="A78" s="438"/>
      <c r="B78" s="276">
        <v>42559</v>
      </c>
      <c r="C78" s="368" t="s">
        <v>814</v>
      </c>
      <c r="D78" s="267" t="s">
        <v>167</v>
      </c>
      <c r="E78" s="267" t="s">
        <v>972</v>
      </c>
      <c r="F78" s="257">
        <v>1</v>
      </c>
      <c r="G78" s="220">
        <v>130000</v>
      </c>
      <c r="H78" s="220">
        <f t="shared" si="6"/>
        <v>130000</v>
      </c>
      <c r="I78" s="443"/>
      <c r="J78" s="451"/>
      <c r="K78" s="154"/>
      <c r="L78" s="161"/>
      <c r="M78" s="321">
        <v>42565</v>
      </c>
      <c r="N78" s="343" t="s">
        <v>534</v>
      </c>
      <c r="O78" s="371" t="s">
        <v>535</v>
      </c>
      <c r="P78" s="380" t="s">
        <v>4</v>
      </c>
      <c r="Q78" s="349">
        <v>1.55</v>
      </c>
      <c r="R78" s="163">
        <v>44000</v>
      </c>
      <c r="S78" s="163">
        <f>Q78*R78</f>
        <v>68200</v>
      </c>
      <c r="T78" s="449"/>
    </row>
    <row r="79" spans="1:21" ht="17.25" customHeight="1">
      <c r="A79" s="437" t="s">
        <v>955</v>
      </c>
      <c r="B79" s="276">
        <v>42559</v>
      </c>
      <c r="C79" s="169" t="s">
        <v>82</v>
      </c>
      <c r="D79" s="267" t="s">
        <v>83</v>
      </c>
      <c r="E79" s="267" t="s">
        <v>78</v>
      </c>
      <c r="F79" s="257">
        <v>2</v>
      </c>
      <c r="G79" s="220">
        <v>87454</v>
      </c>
      <c r="H79" s="220">
        <f>F79*G79</f>
        <v>174908</v>
      </c>
      <c r="I79" s="441">
        <f>SUM(H79:H105)</f>
        <v>14958311</v>
      </c>
      <c r="J79" s="451"/>
      <c r="K79" s="154"/>
      <c r="L79" s="161"/>
      <c r="M79" s="321">
        <v>42565</v>
      </c>
      <c r="N79" s="343" t="s">
        <v>546</v>
      </c>
      <c r="O79" s="371" t="s">
        <v>547</v>
      </c>
      <c r="P79" s="379" t="s">
        <v>4</v>
      </c>
      <c r="Q79" s="349">
        <v>0.63800000000000001</v>
      </c>
      <c r="R79" s="163">
        <v>57200</v>
      </c>
      <c r="S79" s="163">
        <f>Q79*R79</f>
        <v>36493.599999999999</v>
      </c>
      <c r="T79" s="448"/>
    </row>
    <row r="80" spans="1:21" ht="17.25" customHeight="1">
      <c r="A80" s="438"/>
      <c r="B80" s="276">
        <v>42559</v>
      </c>
      <c r="C80" s="169" t="s">
        <v>93</v>
      </c>
      <c r="D80" s="267" t="s">
        <v>94</v>
      </c>
      <c r="E80" s="267" t="s">
        <v>4</v>
      </c>
      <c r="F80" s="257">
        <v>1</v>
      </c>
      <c r="G80" s="220">
        <v>270000</v>
      </c>
      <c r="H80" s="220">
        <f t="shared" ref="H80:H105" si="8">F80*G80</f>
        <v>270000</v>
      </c>
      <c r="I80" s="451"/>
      <c r="J80" s="451"/>
      <c r="K80" s="154"/>
      <c r="L80" s="161"/>
      <c r="M80" s="321">
        <v>42566</v>
      </c>
      <c r="N80" s="370" t="s">
        <v>700</v>
      </c>
      <c r="O80" s="371" t="s">
        <v>626</v>
      </c>
      <c r="P80" s="162" t="s">
        <v>194</v>
      </c>
      <c r="Q80" s="349">
        <v>8</v>
      </c>
      <c r="R80" s="182">
        <f>18727/4</f>
        <v>4681.75</v>
      </c>
      <c r="S80" s="163">
        <f t="shared" ref="S80:S94" si="9">Q80*R80</f>
        <v>37454</v>
      </c>
      <c r="T80" s="447" t="s">
        <v>925</v>
      </c>
    </row>
    <row r="81" spans="1:21" ht="17.25" customHeight="1">
      <c r="A81" s="438"/>
      <c r="B81" s="276">
        <v>42559</v>
      </c>
      <c r="C81" s="169" t="s">
        <v>95</v>
      </c>
      <c r="D81" s="267" t="s">
        <v>956</v>
      </c>
      <c r="E81" s="267" t="s">
        <v>4</v>
      </c>
      <c r="F81" s="257">
        <v>5</v>
      </c>
      <c r="G81" s="220">
        <v>173000</v>
      </c>
      <c r="H81" s="220">
        <f t="shared" si="8"/>
        <v>865000</v>
      </c>
      <c r="I81" s="451"/>
      <c r="J81" s="451"/>
      <c r="K81" s="154"/>
      <c r="L81" s="161"/>
      <c r="M81" s="321">
        <v>42566</v>
      </c>
      <c r="N81" s="372" t="s">
        <v>701</v>
      </c>
      <c r="O81" s="373" t="s">
        <v>639</v>
      </c>
      <c r="P81" s="162" t="s">
        <v>194</v>
      </c>
      <c r="Q81" s="349">
        <v>4</v>
      </c>
      <c r="R81" s="163">
        <f>21727/4</f>
        <v>5431.75</v>
      </c>
      <c r="S81" s="163">
        <f t="shared" si="9"/>
        <v>21727</v>
      </c>
      <c r="T81" s="449"/>
    </row>
    <row r="82" spans="1:21" ht="17.25" customHeight="1">
      <c r="A82" s="438"/>
      <c r="B82" s="276">
        <v>42559</v>
      </c>
      <c r="C82" s="169" t="s">
        <v>97</v>
      </c>
      <c r="D82" s="267" t="s">
        <v>957</v>
      </c>
      <c r="E82" s="267" t="s">
        <v>4</v>
      </c>
      <c r="F82" s="257">
        <v>20</v>
      </c>
      <c r="G82" s="220">
        <v>134000</v>
      </c>
      <c r="H82" s="220">
        <f t="shared" si="8"/>
        <v>2680000</v>
      </c>
      <c r="I82" s="451"/>
      <c r="J82" s="451"/>
      <c r="K82" s="154"/>
      <c r="L82" s="161"/>
      <c r="M82" s="321">
        <v>42566</v>
      </c>
      <c r="N82" s="343" t="s">
        <v>787</v>
      </c>
      <c r="O82" s="371" t="s">
        <v>788</v>
      </c>
      <c r="P82" s="379" t="s">
        <v>4</v>
      </c>
      <c r="Q82" s="349">
        <v>0.59199999999999997</v>
      </c>
      <c r="R82" s="163">
        <v>39905</v>
      </c>
      <c r="S82" s="163">
        <f t="shared" si="9"/>
        <v>23623.759999999998</v>
      </c>
      <c r="T82" s="449"/>
    </row>
    <row r="83" spans="1:21" ht="17.25" customHeight="1">
      <c r="A83" s="438"/>
      <c r="B83" s="276">
        <v>42559</v>
      </c>
      <c r="C83" s="267" t="s">
        <v>954</v>
      </c>
      <c r="D83" s="267" t="s">
        <v>958</v>
      </c>
      <c r="E83" s="267" t="s">
        <v>117</v>
      </c>
      <c r="F83" s="257">
        <v>2</v>
      </c>
      <c r="G83" s="220">
        <v>195000</v>
      </c>
      <c r="H83" s="220">
        <f t="shared" si="8"/>
        <v>390000</v>
      </c>
      <c r="I83" s="451"/>
      <c r="J83" s="451"/>
      <c r="K83" s="154"/>
      <c r="L83" s="161"/>
      <c r="M83" s="321">
        <v>42566</v>
      </c>
      <c r="N83" s="343" t="s">
        <v>564</v>
      </c>
      <c r="O83" s="371" t="s">
        <v>565</v>
      </c>
      <c r="P83" s="379" t="s">
        <v>4</v>
      </c>
      <c r="Q83" s="349">
        <v>0.79</v>
      </c>
      <c r="R83" s="163">
        <v>41810</v>
      </c>
      <c r="S83" s="163">
        <f t="shared" si="9"/>
        <v>33029.9</v>
      </c>
      <c r="T83" s="449"/>
    </row>
    <row r="84" spans="1:21" ht="17.25" customHeight="1">
      <c r="A84" s="438"/>
      <c r="B84" s="276">
        <v>42559</v>
      </c>
      <c r="C84" s="267" t="s">
        <v>102</v>
      </c>
      <c r="D84" s="267" t="s">
        <v>103</v>
      </c>
      <c r="E84" s="267" t="s">
        <v>4</v>
      </c>
      <c r="F84" s="257">
        <v>1</v>
      </c>
      <c r="G84" s="220">
        <v>140000</v>
      </c>
      <c r="H84" s="220">
        <f t="shared" si="8"/>
        <v>140000</v>
      </c>
      <c r="I84" s="451"/>
      <c r="J84" s="451"/>
      <c r="K84" s="154"/>
      <c r="L84" s="161"/>
      <c r="M84" s="321">
        <v>42566</v>
      </c>
      <c r="N84" s="343" t="s">
        <v>558</v>
      </c>
      <c r="O84" s="371" t="s">
        <v>559</v>
      </c>
      <c r="P84" s="379" t="s">
        <v>4</v>
      </c>
      <c r="Q84" s="349">
        <v>1.01</v>
      </c>
      <c r="R84" s="163">
        <v>11904</v>
      </c>
      <c r="S84" s="163">
        <f t="shared" si="9"/>
        <v>12023.04</v>
      </c>
      <c r="T84" s="449"/>
    </row>
    <row r="85" spans="1:21" ht="17.25" customHeight="1">
      <c r="A85" s="438"/>
      <c r="B85" s="276">
        <v>42559</v>
      </c>
      <c r="C85" s="267" t="s">
        <v>66</v>
      </c>
      <c r="D85" s="267" t="s">
        <v>6</v>
      </c>
      <c r="E85" s="267" t="s">
        <v>4</v>
      </c>
      <c r="F85" s="257">
        <v>25</v>
      </c>
      <c r="G85" s="220">
        <v>84999</v>
      </c>
      <c r="H85" s="220">
        <f t="shared" si="8"/>
        <v>2124975</v>
      </c>
      <c r="I85" s="451"/>
      <c r="J85" s="451"/>
      <c r="K85" s="154"/>
      <c r="L85" s="161"/>
      <c r="M85" s="321">
        <v>42566</v>
      </c>
      <c r="N85" s="343" t="s">
        <v>789</v>
      </c>
      <c r="O85" s="371" t="s">
        <v>790</v>
      </c>
      <c r="P85" s="379" t="s">
        <v>4</v>
      </c>
      <c r="Q85" s="349">
        <v>1.02</v>
      </c>
      <c r="R85" s="163">
        <v>16190</v>
      </c>
      <c r="S85" s="163">
        <f t="shared" si="9"/>
        <v>16513.8</v>
      </c>
      <c r="T85" s="449"/>
    </row>
    <row r="86" spans="1:21" ht="17.25" customHeight="1">
      <c r="A86" s="438"/>
      <c r="B86" s="276">
        <v>42559</v>
      </c>
      <c r="C86" s="267" t="s">
        <v>67</v>
      </c>
      <c r="D86" s="267" t="s">
        <v>68</v>
      </c>
      <c r="E86" s="267" t="s">
        <v>4</v>
      </c>
      <c r="F86" s="257">
        <v>1</v>
      </c>
      <c r="G86" s="220">
        <v>75000</v>
      </c>
      <c r="H86" s="220">
        <f t="shared" si="8"/>
        <v>75000</v>
      </c>
      <c r="I86" s="451"/>
      <c r="J86" s="451"/>
      <c r="K86" s="154"/>
      <c r="L86" s="161"/>
      <c r="M86" s="321">
        <v>42566</v>
      </c>
      <c r="N86" s="343" t="s">
        <v>556</v>
      </c>
      <c r="O86" s="371" t="s">
        <v>557</v>
      </c>
      <c r="P86" s="379" t="s">
        <v>4</v>
      </c>
      <c r="Q86" s="349">
        <v>1.1000000000000001</v>
      </c>
      <c r="R86" s="163">
        <v>10952</v>
      </c>
      <c r="S86" s="163">
        <f t="shared" si="9"/>
        <v>12047.2</v>
      </c>
      <c r="T86" s="449"/>
    </row>
    <row r="87" spans="1:21" ht="17.25" customHeight="1">
      <c r="A87" s="438"/>
      <c r="B87" s="276">
        <v>42559</v>
      </c>
      <c r="C87" s="267" t="s">
        <v>106</v>
      </c>
      <c r="D87" s="267" t="s">
        <v>7</v>
      </c>
      <c r="E87" s="267" t="s">
        <v>4</v>
      </c>
      <c r="F87" s="257">
        <v>3</v>
      </c>
      <c r="G87" s="220">
        <v>30727</v>
      </c>
      <c r="H87" s="220">
        <f t="shared" si="8"/>
        <v>92181</v>
      </c>
      <c r="I87" s="451"/>
      <c r="J87" s="451"/>
      <c r="K87" s="154"/>
      <c r="L87" s="161"/>
      <c r="M87" s="321">
        <v>42566</v>
      </c>
      <c r="N87" s="343" t="s">
        <v>554</v>
      </c>
      <c r="O87" s="371" t="s">
        <v>555</v>
      </c>
      <c r="P87" s="379" t="s">
        <v>4</v>
      </c>
      <c r="Q87" s="349">
        <v>1.1499999999999999</v>
      </c>
      <c r="R87" s="163">
        <v>29048</v>
      </c>
      <c r="S87" s="163">
        <f t="shared" si="9"/>
        <v>33405.199999999997</v>
      </c>
      <c r="T87" s="449"/>
    </row>
    <row r="88" spans="1:21" ht="15.75" customHeight="1">
      <c r="A88" s="438"/>
      <c r="B88" s="276">
        <v>42559</v>
      </c>
      <c r="C88" s="267" t="s">
        <v>33</v>
      </c>
      <c r="D88" s="267" t="s">
        <v>34</v>
      </c>
      <c r="E88" s="267" t="s">
        <v>148</v>
      </c>
      <c r="F88" s="257">
        <v>12</v>
      </c>
      <c r="G88" s="220">
        <v>50021</v>
      </c>
      <c r="H88" s="220">
        <f t="shared" si="8"/>
        <v>600252</v>
      </c>
      <c r="I88" s="451"/>
      <c r="J88" s="451"/>
      <c r="K88" s="154"/>
      <c r="L88" s="161"/>
      <c r="M88" s="321">
        <v>42566</v>
      </c>
      <c r="N88" s="343" t="s">
        <v>550</v>
      </c>
      <c r="O88" s="371" t="s">
        <v>551</v>
      </c>
      <c r="P88" s="379" t="s">
        <v>4</v>
      </c>
      <c r="Q88" s="349">
        <v>1.2</v>
      </c>
      <c r="R88" s="163">
        <v>11905</v>
      </c>
      <c r="S88" s="163">
        <f t="shared" si="9"/>
        <v>14286</v>
      </c>
      <c r="T88" s="449"/>
    </row>
    <row r="89" spans="1:21" ht="17.25" customHeight="1">
      <c r="A89" s="438"/>
      <c r="B89" s="276">
        <v>42559</v>
      </c>
      <c r="C89" s="267" t="s">
        <v>35</v>
      </c>
      <c r="D89" s="267" t="s">
        <v>36</v>
      </c>
      <c r="E89" s="267" t="s">
        <v>148</v>
      </c>
      <c r="F89" s="257">
        <v>6</v>
      </c>
      <c r="G89" s="220">
        <v>56000</v>
      </c>
      <c r="H89" s="220">
        <f t="shared" si="8"/>
        <v>336000</v>
      </c>
      <c r="I89" s="451"/>
      <c r="J89" s="451"/>
      <c r="K89" s="154"/>
      <c r="L89" s="161"/>
      <c r="M89" s="321">
        <v>42566</v>
      </c>
      <c r="N89" s="343" t="s">
        <v>560</v>
      </c>
      <c r="O89" s="371" t="s">
        <v>561</v>
      </c>
      <c r="P89" s="379" t="s">
        <v>4</v>
      </c>
      <c r="Q89" s="349">
        <v>1.5</v>
      </c>
      <c r="R89" s="163">
        <v>41429</v>
      </c>
      <c r="S89" s="163">
        <f t="shared" si="9"/>
        <v>62143.5</v>
      </c>
      <c r="T89" s="449"/>
    </row>
    <row r="90" spans="1:21" ht="17.25" customHeight="1">
      <c r="A90" s="438"/>
      <c r="B90" s="276">
        <v>42559</v>
      </c>
      <c r="C90" s="267" t="s">
        <v>838</v>
      </c>
      <c r="D90" s="267" t="s">
        <v>959</v>
      </c>
      <c r="E90" s="267" t="s">
        <v>148</v>
      </c>
      <c r="F90" s="257">
        <v>24</v>
      </c>
      <c r="G90" s="220">
        <v>83999</v>
      </c>
      <c r="H90" s="220">
        <f t="shared" si="8"/>
        <v>2015976</v>
      </c>
      <c r="I90" s="451"/>
      <c r="J90" s="451"/>
      <c r="K90" s="154"/>
      <c r="L90" s="161"/>
      <c r="M90" s="321">
        <v>42566</v>
      </c>
      <c r="N90" s="343" t="s">
        <v>546</v>
      </c>
      <c r="O90" s="371" t="s">
        <v>547</v>
      </c>
      <c r="P90" s="379" t="s">
        <v>4</v>
      </c>
      <c r="Q90" s="349">
        <v>1.6</v>
      </c>
      <c r="R90" s="163">
        <v>37619</v>
      </c>
      <c r="S90" s="163">
        <f t="shared" si="9"/>
        <v>60190.400000000001</v>
      </c>
      <c r="T90" s="449"/>
    </row>
    <row r="91" spans="1:21" ht="17.25" customHeight="1">
      <c r="A91" s="438"/>
      <c r="B91" s="276">
        <v>42559</v>
      </c>
      <c r="C91" s="267" t="s">
        <v>37</v>
      </c>
      <c r="D91" s="267" t="s">
        <v>960</v>
      </c>
      <c r="E91" s="267" t="s">
        <v>4</v>
      </c>
      <c r="F91" s="257">
        <v>5</v>
      </c>
      <c r="G91" s="220">
        <v>82363</v>
      </c>
      <c r="H91" s="220">
        <f t="shared" si="8"/>
        <v>411815</v>
      </c>
      <c r="I91" s="451"/>
      <c r="J91" s="451"/>
      <c r="K91" s="154"/>
      <c r="L91" s="161"/>
      <c r="M91" s="321">
        <v>42566</v>
      </c>
      <c r="N91" s="343" t="s">
        <v>552</v>
      </c>
      <c r="O91" s="371" t="s">
        <v>553</v>
      </c>
      <c r="P91" s="379" t="s">
        <v>4</v>
      </c>
      <c r="Q91" s="349">
        <v>1.69</v>
      </c>
      <c r="R91" s="163">
        <v>17048</v>
      </c>
      <c r="S91" s="163">
        <f t="shared" si="9"/>
        <v>28811.119999999999</v>
      </c>
      <c r="T91" s="449"/>
      <c r="U91" s="256"/>
    </row>
    <row r="92" spans="1:21" ht="17.25" customHeight="1">
      <c r="A92" s="438"/>
      <c r="B92" s="276">
        <v>42559</v>
      </c>
      <c r="C92" s="267" t="s">
        <v>39</v>
      </c>
      <c r="D92" s="367" t="s">
        <v>961</v>
      </c>
      <c r="E92" s="267" t="s">
        <v>148</v>
      </c>
      <c r="F92" s="257">
        <v>24</v>
      </c>
      <c r="G92" s="220">
        <v>22497</v>
      </c>
      <c r="H92" s="220">
        <f t="shared" si="8"/>
        <v>539928</v>
      </c>
      <c r="I92" s="451"/>
      <c r="J92" s="451"/>
      <c r="K92" s="154"/>
      <c r="L92" s="161"/>
      <c r="M92" s="321">
        <v>42566</v>
      </c>
      <c r="N92" s="343" t="s">
        <v>534</v>
      </c>
      <c r="O92" s="371" t="s">
        <v>535</v>
      </c>
      <c r="P92" s="380" t="s">
        <v>4</v>
      </c>
      <c r="Q92" s="349">
        <v>1.93</v>
      </c>
      <c r="R92" s="163">
        <v>20000</v>
      </c>
      <c r="S92" s="163">
        <f t="shared" si="9"/>
        <v>38600</v>
      </c>
      <c r="T92" s="448"/>
      <c r="U92" s="256"/>
    </row>
    <row r="93" spans="1:21" ht="17.25" customHeight="1">
      <c r="A93" s="438"/>
      <c r="B93" s="276">
        <v>42559</v>
      </c>
      <c r="C93" s="267" t="s">
        <v>144</v>
      </c>
      <c r="D93" s="267" t="s">
        <v>9</v>
      </c>
      <c r="E93" s="267" t="s">
        <v>4</v>
      </c>
      <c r="F93" s="257">
        <v>48</v>
      </c>
      <c r="G93" s="220">
        <v>16699</v>
      </c>
      <c r="H93" s="220">
        <f t="shared" si="8"/>
        <v>801552</v>
      </c>
      <c r="I93" s="451"/>
      <c r="J93" s="451"/>
      <c r="K93" s="154"/>
      <c r="L93" s="161"/>
      <c r="M93" s="321">
        <v>42566</v>
      </c>
      <c r="N93" s="343" t="s">
        <v>548</v>
      </c>
      <c r="O93" s="371" t="s">
        <v>549</v>
      </c>
      <c r="P93" s="379" t="s">
        <v>4</v>
      </c>
      <c r="Q93" s="349">
        <v>5</v>
      </c>
      <c r="R93" s="163">
        <v>15000</v>
      </c>
      <c r="S93" s="163">
        <f t="shared" si="9"/>
        <v>75000</v>
      </c>
      <c r="T93" s="447" t="s">
        <v>927</v>
      </c>
      <c r="U93" s="256"/>
    </row>
    <row r="94" spans="1:21" ht="15.75" customHeight="1">
      <c r="A94" s="438"/>
      <c r="B94" s="276">
        <v>42559</v>
      </c>
      <c r="C94" s="267" t="s">
        <v>142</v>
      </c>
      <c r="D94" s="367" t="s">
        <v>962</v>
      </c>
      <c r="E94" s="267" t="s">
        <v>4</v>
      </c>
      <c r="F94" s="257">
        <v>10</v>
      </c>
      <c r="G94" s="220">
        <v>19046</v>
      </c>
      <c r="H94" s="220">
        <f t="shared" si="8"/>
        <v>190460</v>
      </c>
      <c r="I94" s="451"/>
      <c r="J94" s="451"/>
      <c r="K94" s="154"/>
      <c r="L94" s="161"/>
      <c r="M94" s="321">
        <v>42566</v>
      </c>
      <c r="N94" s="343" t="s">
        <v>532</v>
      </c>
      <c r="O94" s="371" t="s">
        <v>533</v>
      </c>
      <c r="P94" s="379" t="s">
        <v>4</v>
      </c>
      <c r="Q94" s="349">
        <v>2</v>
      </c>
      <c r="R94" s="163">
        <v>130000</v>
      </c>
      <c r="S94" s="163">
        <f t="shared" si="9"/>
        <v>260000</v>
      </c>
      <c r="T94" s="449"/>
      <c r="U94" s="256"/>
    </row>
    <row r="95" spans="1:21" ht="15.75" customHeight="1">
      <c r="A95" s="438"/>
      <c r="B95" s="276">
        <v>42559</v>
      </c>
      <c r="C95" s="267" t="s">
        <v>794</v>
      </c>
      <c r="D95" s="267" t="s">
        <v>10</v>
      </c>
      <c r="E95" s="267" t="s">
        <v>4</v>
      </c>
      <c r="F95" s="257">
        <v>2</v>
      </c>
      <c r="G95" s="220">
        <v>6986</v>
      </c>
      <c r="H95" s="220">
        <f t="shared" si="8"/>
        <v>13972</v>
      </c>
      <c r="I95" s="451"/>
      <c r="J95" s="451"/>
      <c r="K95" s="154"/>
      <c r="L95" s="161"/>
      <c r="M95" s="321">
        <v>42566</v>
      </c>
      <c r="N95" s="381" t="s">
        <v>562</v>
      </c>
      <c r="O95" s="373" t="s">
        <v>563</v>
      </c>
      <c r="P95" s="382" t="s">
        <v>4</v>
      </c>
      <c r="Q95" s="349">
        <v>3</v>
      </c>
      <c r="R95" s="163">
        <v>18000</v>
      </c>
      <c r="S95" s="163">
        <f t="shared" ref="S95:S102" si="10">Q95*R95</f>
        <v>54000</v>
      </c>
      <c r="T95" s="448"/>
    </row>
    <row r="96" spans="1:21" ht="15.75" customHeight="1">
      <c r="A96" s="438"/>
      <c r="B96" s="276">
        <v>42559</v>
      </c>
      <c r="C96" s="267" t="s">
        <v>133</v>
      </c>
      <c r="D96" s="267" t="s">
        <v>134</v>
      </c>
      <c r="E96" s="267" t="s">
        <v>4</v>
      </c>
      <c r="F96" s="257">
        <v>2</v>
      </c>
      <c r="G96" s="220">
        <v>334993</v>
      </c>
      <c r="H96" s="220">
        <f t="shared" si="8"/>
        <v>669986</v>
      </c>
      <c r="I96" s="451"/>
      <c r="J96" s="451"/>
      <c r="K96" s="154"/>
      <c r="L96" s="161"/>
      <c r="M96" s="321">
        <v>42559</v>
      </c>
      <c r="N96" s="343" t="s">
        <v>532</v>
      </c>
      <c r="O96" s="371" t="s">
        <v>533</v>
      </c>
      <c r="P96" s="379" t="s">
        <v>4</v>
      </c>
      <c r="Q96" s="349">
        <v>2</v>
      </c>
      <c r="R96" s="163">
        <v>160000</v>
      </c>
      <c r="S96" s="163">
        <f t="shared" si="10"/>
        <v>320000</v>
      </c>
      <c r="T96" s="447" t="s">
        <v>1017</v>
      </c>
    </row>
    <row r="97" spans="1:21" ht="15.75" customHeight="1">
      <c r="A97" s="438"/>
      <c r="B97" s="276">
        <v>42559</v>
      </c>
      <c r="C97" s="267" t="s">
        <v>795</v>
      </c>
      <c r="D97" s="267" t="s">
        <v>11</v>
      </c>
      <c r="E97" s="267" t="s">
        <v>4</v>
      </c>
      <c r="F97" s="257">
        <v>3</v>
      </c>
      <c r="G97" s="220">
        <v>45000</v>
      </c>
      <c r="H97" s="220">
        <f t="shared" si="8"/>
        <v>135000</v>
      </c>
      <c r="I97" s="451"/>
      <c r="J97" s="451"/>
      <c r="L97" s="161"/>
      <c r="M97" s="321">
        <v>42566</v>
      </c>
      <c r="N97" s="343" t="s">
        <v>532</v>
      </c>
      <c r="O97" s="371" t="s">
        <v>533</v>
      </c>
      <c r="P97" s="379" t="s">
        <v>4</v>
      </c>
      <c r="Q97" s="349">
        <v>2</v>
      </c>
      <c r="R97" s="163">
        <v>160000</v>
      </c>
      <c r="S97" s="163">
        <f t="shared" si="10"/>
        <v>320000</v>
      </c>
      <c r="T97" s="448"/>
    </row>
    <row r="98" spans="1:21" ht="15.75" customHeight="1">
      <c r="A98" s="438"/>
      <c r="B98" s="276">
        <v>42559</v>
      </c>
      <c r="C98" s="267" t="s">
        <v>64</v>
      </c>
      <c r="D98" s="267" t="s">
        <v>963</v>
      </c>
      <c r="E98" s="267" t="s">
        <v>4</v>
      </c>
      <c r="F98" s="257">
        <v>3</v>
      </c>
      <c r="G98" s="220">
        <v>25500</v>
      </c>
      <c r="H98" s="220">
        <f t="shared" si="8"/>
        <v>76500</v>
      </c>
      <c r="I98" s="451"/>
      <c r="J98" s="451"/>
      <c r="L98" s="161"/>
      <c r="M98" s="321">
        <v>42566</v>
      </c>
      <c r="N98" s="384" t="s">
        <v>538</v>
      </c>
      <c r="O98" s="385" t="s">
        <v>539</v>
      </c>
      <c r="P98" s="386" t="s">
        <v>1018</v>
      </c>
      <c r="Q98" s="349">
        <v>1</v>
      </c>
      <c r="R98" s="163">
        <v>125000</v>
      </c>
      <c r="S98" s="163">
        <f t="shared" si="10"/>
        <v>125000</v>
      </c>
      <c r="T98" s="447" t="s">
        <v>950</v>
      </c>
    </row>
    <row r="99" spans="1:21" ht="15.75" customHeight="1">
      <c r="A99" s="438"/>
      <c r="B99" s="276">
        <v>42559</v>
      </c>
      <c r="C99" s="267" t="s">
        <v>61</v>
      </c>
      <c r="D99" s="267" t="s">
        <v>964</v>
      </c>
      <c r="E99" s="267" t="s">
        <v>4</v>
      </c>
      <c r="F99" s="257">
        <v>2</v>
      </c>
      <c r="G99" s="220">
        <v>57732</v>
      </c>
      <c r="H99" s="220">
        <f t="shared" si="8"/>
        <v>115464</v>
      </c>
      <c r="I99" s="451"/>
      <c r="J99" s="451"/>
      <c r="L99" s="161"/>
      <c r="M99" s="321">
        <v>42566</v>
      </c>
      <c r="N99" s="384" t="s">
        <v>540</v>
      </c>
      <c r="O99" s="385" t="s">
        <v>541</v>
      </c>
      <c r="P99" s="386" t="s">
        <v>1018</v>
      </c>
      <c r="Q99" s="349">
        <v>4</v>
      </c>
      <c r="R99" s="163">
        <v>118170</v>
      </c>
      <c r="S99" s="163">
        <f t="shared" si="10"/>
        <v>472680</v>
      </c>
      <c r="T99" s="449"/>
      <c r="U99" s="256"/>
    </row>
    <row r="100" spans="1:21" ht="15.75" customHeight="1">
      <c r="A100" s="438"/>
      <c r="B100" s="276">
        <v>42559</v>
      </c>
      <c r="C100" s="267" t="s">
        <v>818</v>
      </c>
      <c r="D100" s="267" t="s">
        <v>160</v>
      </c>
      <c r="E100" s="267" t="s">
        <v>4</v>
      </c>
      <c r="F100" s="257">
        <v>2</v>
      </c>
      <c r="G100" s="220">
        <v>335000</v>
      </c>
      <c r="H100" s="220">
        <f t="shared" si="8"/>
        <v>670000</v>
      </c>
      <c r="I100" s="451"/>
      <c r="J100" s="451"/>
      <c r="L100" s="161"/>
      <c r="M100" s="321">
        <v>42566</v>
      </c>
      <c r="N100" s="384" t="s">
        <v>542</v>
      </c>
      <c r="O100" s="385" t="s">
        <v>543</v>
      </c>
      <c r="P100" s="386" t="s">
        <v>1018</v>
      </c>
      <c r="Q100" s="349">
        <v>8</v>
      </c>
      <c r="R100" s="163">
        <v>97110</v>
      </c>
      <c r="S100" s="163">
        <f t="shared" si="10"/>
        <v>776880</v>
      </c>
      <c r="T100" s="449"/>
      <c r="U100" s="256"/>
    </row>
    <row r="101" spans="1:21" ht="15.75" customHeight="1">
      <c r="A101" s="438"/>
      <c r="B101" s="276">
        <v>42559</v>
      </c>
      <c r="C101" s="267" t="s">
        <v>799</v>
      </c>
      <c r="D101" s="267" t="s">
        <v>16</v>
      </c>
      <c r="E101" s="267" t="s">
        <v>4</v>
      </c>
      <c r="F101" s="257">
        <v>1</v>
      </c>
      <c r="G101" s="220">
        <v>45000</v>
      </c>
      <c r="H101" s="220">
        <f t="shared" si="8"/>
        <v>45000</v>
      </c>
      <c r="I101" s="451"/>
      <c r="J101" s="451"/>
      <c r="K101" s="154"/>
      <c r="L101" s="161"/>
      <c r="M101" s="321">
        <v>42566</v>
      </c>
      <c r="N101" s="387" t="s">
        <v>544</v>
      </c>
      <c r="O101" s="388" t="s">
        <v>545</v>
      </c>
      <c r="P101" s="389" t="s">
        <v>1018</v>
      </c>
      <c r="Q101" s="349">
        <v>2</v>
      </c>
      <c r="R101" s="163">
        <v>128700</v>
      </c>
      <c r="S101" s="163">
        <f t="shared" si="10"/>
        <v>257400</v>
      </c>
      <c r="T101" s="448"/>
      <c r="U101" s="256"/>
    </row>
    <row r="102" spans="1:21" ht="15.75" customHeight="1">
      <c r="A102" s="438"/>
      <c r="B102" s="276">
        <v>42559</v>
      </c>
      <c r="C102" s="267" t="s">
        <v>800</v>
      </c>
      <c r="D102" s="267" t="s">
        <v>163</v>
      </c>
      <c r="E102" s="267" t="s">
        <v>975</v>
      </c>
      <c r="F102" s="257">
        <v>12</v>
      </c>
      <c r="G102" s="220">
        <v>43954</v>
      </c>
      <c r="H102" s="220">
        <f t="shared" si="8"/>
        <v>527448</v>
      </c>
      <c r="I102" s="451"/>
      <c r="J102" s="451"/>
      <c r="L102" s="161"/>
      <c r="M102" s="321">
        <v>42567</v>
      </c>
      <c r="N102" s="268" t="s">
        <v>397</v>
      </c>
      <c r="O102" s="344" t="s">
        <v>398</v>
      </c>
      <c r="P102" s="162" t="s">
        <v>926</v>
      </c>
      <c r="Q102" s="349">
        <v>1500</v>
      </c>
      <c r="R102" s="163">
        <v>2100</v>
      </c>
      <c r="S102" s="163">
        <f t="shared" si="10"/>
        <v>3150000</v>
      </c>
      <c r="T102" s="164" t="s">
        <v>976</v>
      </c>
      <c r="U102" s="256"/>
    </row>
    <row r="103" spans="1:21" ht="15.75" customHeight="1">
      <c r="A103" s="438"/>
      <c r="B103" s="276">
        <v>42559</v>
      </c>
      <c r="C103" s="267" t="s">
        <v>120</v>
      </c>
      <c r="D103" s="367" t="s">
        <v>121</v>
      </c>
      <c r="E103" s="267" t="s">
        <v>975</v>
      </c>
      <c r="F103" s="257">
        <v>10</v>
      </c>
      <c r="G103" s="220">
        <v>19411</v>
      </c>
      <c r="H103" s="220">
        <f t="shared" si="8"/>
        <v>194110</v>
      </c>
      <c r="I103" s="451"/>
      <c r="J103" s="451"/>
      <c r="L103" s="161"/>
      <c r="M103" s="321">
        <v>42566</v>
      </c>
      <c r="N103" s="268" t="s">
        <v>704</v>
      </c>
      <c r="O103" s="162" t="s">
        <v>703</v>
      </c>
      <c r="P103" s="162" t="s">
        <v>628</v>
      </c>
      <c r="Q103" s="349">
        <v>3</v>
      </c>
      <c r="R103" s="163">
        <v>15000</v>
      </c>
      <c r="S103" s="163">
        <f t="shared" ref="S103:S108" si="11">Q103*R103</f>
        <v>45000</v>
      </c>
      <c r="T103" s="164"/>
      <c r="U103" s="256"/>
    </row>
    <row r="104" spans="1:21" ht="15.75" customHeight="1">
      <c r="A104" s="438"/>
      <c r="B104" s="276">
        <v>42559</v>
      </c>
      <c r="C104" s="267" t="s">
        <v>801</v>
      </c>
      <c r="D104" s="267" t="s">
        <v>168</v>
      </c>
      <c r="E104" s="267" t="s">
        <v>974</v>
      </c>
      <c r="F104" s="257">
        <v>4</v>
      </c>
      <c r="G104" s="220">
        <v>75900</v>
      </c>
      <c r="H104" s="220">
        <f t="shared" si="8"/>
        <v>303600</v>
      </c>
      <c r="I104" s="451"/>
      <c r="J104" s="451"/>
      <c r="L104" s="161"/>
      <c r="M104" s="321">
        <v>42567</v>
      </c>
      <c r="N104" s="268" t="s">
        <v>704</v>
      </c>
      <c r="O104" s="162" t="s">
        <v>703</v>
      </c>
      <c r="P104" s="162" t="s">
        <v>628</v>
      </c>
      <c r="Q104" s="349">
        <v>4</v>
      </c>
      <c r="R104" s="163">
        <v>15000</v>
      </c>
      <c r="S104" s="163">
        <f t="shared" si="11"/>
        <v>60000</v>
      </c>
      <c r="T104" s="164"/>
      <c r="U104" s="256"/>
    </row>
    <row r="105" spans="1:21" ht="15.75" customHeight="1">
      <c r="A105" s="439"/>
      <c r="B105" s="276">
        <v>42559</v>
      </c>
      <c r="C105" s="267" t="s">
        <v>802</v>
      </c>
      <c r="D105" s="267" t="s">
        <v>164</v>
      </c>
      <c r="E105" s="267" t="s">
        <v>974</v>
      </c>
      <c r="F105" s="257">
        <v>8</v>
      </c>
      <c r="G105" s="220">
        <v>62398</v>
      </c>
      <c r="H105" s="220">
        <f t="shared" si="8"/>
        <v>499184</v>
      </c>
      <c r="I105" s="452"/>
      <c r="J105" s="451"/>
      <c r="L105" s="161"/>
      <c r="M105" s="321">
        <v>42568</v>
      </c>
      <c r="N105" s="343" t="s">
        <v>534</v>
      </c>
      <c r="O105" s="371" t="s">
        <v>535</v>
      </c>
      <c r="P105" s="380" t="s">
        <v>4</v>
      </c>
      <c r="Q105" s="349">
        <v>1.74</v>
      </c>
      <c r="R105" s="163">
        <v>20000</v>
      </c>
      <c r="S105" s="163">
        <f t="shared" si="11"/>
        <v>34800</v>
      </c>
      <c r="T105" s="447" t="s">
        <v>925</v>
      </c>
      <c r="U105" s="256"/>
    </row>
    <row r="106" spans="1:21" ht="15.75" customHeight="1">
      <c r="A106" s="450">
        <v>19543</v>
      </c>
      <c r="B106" s="276">
        <v>42552</v>
      </c>
      <c r="C106" s="366" t="s">
        <v>493</v>
      </c>
      <c r="D106" s="366" t="s">
        <v>494</v>
      </c>
      <c r="E106" s="366" t="s">
        <v>27</v>
      </c>
      <c r="F106" s="257">
        <v>50</v>
      </c>
      <c r="G106" s="376">
        <v>5200</v>
      </c>
      <c r="H106" s="220">
        <f>F106*G106</f>
        <v>260000</v>
      </c>
      <c r="I106" s="441">
        <f>SUM(H106:H112)</f>
        <v>1554000</v>
      </c>
      <c r="J106" s="451"/>
      <c r="L106" s="161"/>
      <c r="M106" s="321">
        <v>42568</v>
      </c>
      <c r="N106" s="343" t="s">
        <v>695</v>
      </c>
      <c r="O106" s="371" t="s">
        <v>566</v>
      </c>
      <c r="P106" s="379" t="s">
        <v>4</v>
      </c>
      <c r="Q106" s="349">
        <v>0.39400000000000002</v>
      </c>
      <c r="R106" s="163">
        <v>28095</v>
      </c>
      <c r="S106" s="163">
        <f t="shared" si="11"/>
        <v>11069.43</v>
      </c>
      <c r="T106" s="448"/>
      <c r="U106" s="256"/>
    </row>
    <row r="107" spans="1:21" ht="15.75" customHeight="1">
      <c r="A107" s="451"/>
      <c r="B107" s="276">
        <v>42552</v>
      </c>
      <c r="C107" s="375" t="s">
        <v>513</v>
      </c>
      <c r="D107" s="375" t="s">
        <v>514</v>
      </c>
      <c r="E107" s="375" t="s">
        <v>27</v>
      </c>
      <c r="F107" s="257">
        <v>50</v>
      </c>
      <c r="G107" s="377">
        <v>5200</v>
      </c>
      <c r="H107" s="220">
        <f t="shared" ref="H107:H170" si="12">F107*G107</f>
        <v>260000</v>
      </c>
      <c r="I107" s="451"/>
      <c r="J107" s="451"/>
      <c r="L107" s="161"/>
      <c r="M107" s="321">
        <v>42569</v>
      </c>
      <c r="N107" s="343" t="s">
        <v>695</v>
      </c>
      <c r="O107" s="371" t="s">
        <v>566</v>
      </c>
      <c r="P107" s="379" t="s">
        <v>4</v>
      </c>
      <c r="Q107" s="349">
        <v>0.45200000000000001</v>
      </c>
      <c r="R107" s="163">
        <v>28095</v>
      </c>
      <c r="S107" s="163">
        <f t="shared" si="11"/>
        <v>12698.94</v>
      </c>
      <c r="T107" s="447" t="s">
        <v>925</v>
      </c>
    </row>
    <row r="108" spans="1:21" ht="15.75" customHeight="1">
      <c r="A108" s="451"/>
      <c r="B108" s="276">
        <v>42552</v>
      </c>
      <c r="C108" s="375" t="s">
        <v>501</v>
      </c>
      <c r="D108" s="375" t="s">
        <v>502</v>
      </c>
      <c r="E108" s="375" t="s">
        <v>27</v>
      </c>
      <c r="F108" s="257">
        <v>50</v>
      </c>
      <c r="G108" s="377">
        <v>5200</v>
      </c>
      <c r="H108" s="220">
        <f t="shared" si="12"/>
        <v>260000</v>
      </c>
      <c r="I108" s="451"/>
      <c r="J108" s="451"/>
      <c r="L108" s="161"/>
      <c r="M108" s="321">
        <v>42569</v>
      </c>
      <c r="N108" s="343" t="s">
        <v>564</v>
      </c>
      <c r="O108" s="371" t="s">
        <v>565</v>
      </c>
      <c r="P108" s="379" t="s">
        <v>4</v>
      </c>
      <c r="Q108" s="349">
        <v>0.78400000000000003</v>
      </c>
      <c r="R108" s="163">
        <v>41810</v>
      </c>
      <c r="S108" s="163">
        <f t="shared" si="11"/>
        <v>32779.040000000001</v>
      </c>
      <c r="T108" s="449"/>
    </row>
    <row r="109" spans="1:21" ht="15.75" customHeight="1">
      <c r="A109" s="451"/>
      <c r="B109" s="276">
        <v>42552</v>
      </c>
      <c r="C109" s="375" t="s">
        <v>497</v>
      </c>
      <c r="D109" s="375" t="s">
        <v>498</v>
      </c>
      <c r="E109" s="375" t="s">
        <v>27</v>
      </c>
      <c r="F109" s="257">
        <v>50</v>
      </c>
      <c r="G109" s="377">
        <v>5200</v>
      </c>
      <c r="H109" s="220">
        <f t="shared" si="12"/>
        <v>260000</v>
      </c>
      <c r="I109" s="451"/>
      <c r="J109" s="451"/>
      <c r="L109" s="161"/>
      <c r="M109" s="321">
        <v>42569</v>
      </c>
      <c r="N109" s="370" t="s">
        <v>534</v>
      </c>
      <c r="O109" s="371" t="s">
        <v>535</v>
      </c>
      <c r="P109" s="379" t="s">
        <v>4</v>
      </c>
      <c r="Q109" s="349">
        <v>1.24</v>
      </c>
      <c r="R109" s="163">
        <v>20000</v>
      </c>
      <c r="S109" s="163">
        <f t="shared" ref="S109:S116" si="13">Q109*R109</f>
        <v>24800</v>
      </c>
      <c r="T109" s="449"/>
    </row>
    <row r="110" spans="1:21" ht="15.75" customHeight="1">
      <c r="A110" s="451"/>
      <c r="B110" s="276">
        <v>42552</v>
      </c>
      <c r="C110" s="375" t="s">
        <v>519</v>
      </c>
      <c r="D110" s="375" t="s">
        <v>520</v>
      </c>
      <c r="E110" s="375" t="s">
        <v>510</v>
      </c>
      <c r="F110" s="257">
        <v>1</v>
      </c>
      <c r="G110" s="377">
        <v>76000</v>
      </c>
      <c r="H110" s="220">
        <f t="shared" si="12"/>
        <v>76000</v>
      </c>
      <c r="I110" s="451"/>
      <c r="J110" s="451"/>
      <c r="L110" s="161"/>
      <c r="M110" s="321">
        <v>42569</v>
      </c>
      <c r="N110" s="370" t="s">
        <v>700</v>
      </c>
      <c r="O110" s="371" t="s">
        <v>626</v>
      </c>
      <c r="P110" s="379" t="s">
        <v>194</v>
      </c>
      <c r="Q110" s="349">
        <v>8</v>
      </c>
      <c r="R110" s="163">
        <f>18727/4</f>
        <v>4681.75</v>
      </c>
      <c r="S110" s="163">
        <f t="shared" si="13"/>
        <v>37454</v>
      </c>
      <c r="T110" s="449"/>
    </row>
    <row r="111" spans="1:21" ht="15.75" customHeight="1">
      <c r="A111" s="451"/>
      <c r="B111" s="276">
        <v>42552</v>
      </c>
      <c r="C111" s="375" t="s">
        <v>145</v>
      </c>
      <c r="D111" s="375" t="s">
        <v>146</v>
      </c>
      <c r="E111" s="375" t="s">
        <v>117</v>
      </c>
      <c r="F111" s="257">
        <v>10</v>
      </c>
      <c r="G111" s="377">
        <v>31000</v>
      </c>
      <c r="H111" s="220">
        <f t="shared" si="12"/>
        <v>310000</v>
      </c>
      <c r="I111" s="451"/>
      <c r="J111" s="451"/>
      <c r="L111" s="161"/>
      <c r="M111" s="321">
        <v>42569</v>
      </c>
      <c r="N111" s="372" t="s">
        <v>701</v>
      </c>
      <c r="O111" s="373" t="s">
        <v>639</v>
      </c>
      <c r="P111" s="382" t="s">
        <v>194</v>
      </c>
      <c r="Q111" s="349">
        <v>4</v>
      </c>
      <c r="R111" s="163">
        <f>21727/4</f>
        <v>5431.75</v>
      </c>
      <c r="S111" s="163">
        <f t="shared" si="13"/>
        <v>21727</v>
      </c>
      <c r="T111" s="448"/>
    </row>
    <row r="112" spans="1:21" ht="15.75" customHeight="1">
      <c r="A112" s="452"/>
      <c r="B112" s="276">
        <v>42552</v>
      </c>
      <c r="C112" s="366" t="s">
        <v>508</v>
      </c>
      <c r="D112" s="366" t="s">
        <v>509</v>
      </c>
      <c r="E112" s="366" t="s">
        <v>932</v>
      </c>
      <c r="F112" s="257">
        <v>1</v>
      </c>
      <c r="G112" s="376">
        <v>128000</v>
      </c>
      <c r="H112" s="220">
        <f t="shared" si="12"/>
        <v>128000</v>
      </c>
      <c r="I112" s="452"/>
      <c r="J112" s="451"/>
      <c r="K112" s="154"/>
      <c r="L112" s="161"/>
      <c r="M112" s="321">
        <v>42568</v>
      </c>
      <c r="N112" s="268" t="s">
        <v>704</v>
      </c>
      <c r="O112" s="162" t="s">
        <v>703</v>
      </c>
      <c r="P112" s="162" t="s">
        <v>628</v>
      </c>
      <c r="Q112" s="349">
        <v>4</v>
      </c>
      <c r="R112" s="163">
        <v>15000</v>
      </c>
      <c r="S112" s="163">
        <f t="shared" si="13"/>
        <v>60000</v>
      </c>
      <c r="T112" s="164"/>
    </row>
    <row r="113" spans="1:21" ht="15.75" customHeight="1">
      <c r="A113" s="450">
        <v>19544</v>
      </c>
      <c r="B113" s="276">
        <v>42552</v>
      </c>
      <c r="C113" s="365" t="s">
        <v>669</v>
      </c>
      <c r="D113" s="366" t="s">
        <v>627</v>
      </c>
      <c r="E113" s="267" t="s">
        <v>4</v>
      </c>
      <c r="F113" s="257">
        <v>5</v>
      </c>
      <c r="G113" s="220">
        <v>63000</v>
      </c>
      <c r="H113" s="220">
        <f t="shared" si="12"/>
        <v>315000</v>
      </c>
      <c r="I113" s="441">
        <f>SUM(H113:H117)</f>
        <v>963400</v>
      </c>
      <c r="J113" s="451"/>
      <c r="L113" s="161"/>
      <c r="M113" s="321">
        <v>42569</v>
      </c>
      <c r="N113" s="268" t="s">
        <v>704</v>
      </c>
      <c r="O113" s="162" t="s">
        <v>703</v>
      </c>
      <c r="P113" s="162" t="s">
        <v>628</v>
      </c>
      <c r="Q113" s="349">
        <v>2</v>
      </c>
      <c r="R113" s="163">
        <v>15000</v>
      </c>
      <c r="S113" s="163">
        <f t="shared" si="13"/>
        <v>30000</v>
      </c>
      <c r="T113" s="164"/>
    </row>
    <row r="114" spans="1:21" ht="15.75" customHeight="1">
      <c r="A114" s="451"/>
      <c r="B114" s="276">
        <v>42552</v>
      </c>
      <c r="C114" s="365" t="s">
        <v>687</v>
      </c>
      <c r="D114" s="366" t="s">
        <v>490</v>
      </c>
      <c r="E114" s="267" t="s">
        <v>4</v>
      </c>
      <c r="F114" s="257">
        <v>1.5</v>
      </c>
      <c r="G114" s="220">
        <v>76000</v>
      </c>
      <c r="H114" s="220">
        <f t="shared" si="12"/>
        <v>114000</v>
      </c>
      <c r="I114" s="451"/>
      <c r="J114" s="451"/>
      <c r="L114" s="161"/>
      <c r="M114" s="321">
        <v>42570</v>
      </c>
      <c r="N114" s="268" t="s">
        <v>704</v>
      </c>
      <c r="O114" s="162" t="s">
        <v>703</v>
      </c>
      <c r="P114" s="162" t="s">
        <v>628</v>
      </c>
      <c r="Q114" s="349">
        <v>2</v>
      </c>
      <c r="R114" s="163">
        <v>15000</v>
      </c>
      <c r="S114" s="163">
        <f t="shared" si="13"/>
        <v>30000</v>
      </c>
      <c r="T114" s="164"/>
    </row>
    <row r="115" spans="1:21" ht="15.75" customHeight="1">
      <c r="A115" s="451"/>
      <c r="B115" s="276">
        <v>42552</v>
      </c>
      <c r="C115" s="365" t="s">
        <v>671</v>
      </c>
      <c r="D115" s="366" t="s">
        <v>630</v>
      </c>
      <c r="E115" s="267" t="s">
        <v>4</v>
      </c>
      <c r="F115" s="257">
        <v>1</v>
      </c>
      <c r="G115" s="220">
        <v>125000</v>
      </c>
      <c r="H115" s="220">
        <f t="shared" si="12"/>
        <v>125000</v>
      </c>
      <c r="I115" s="451"/>
      <c r="J115" s="451"/>
      <c r="K115" s="154"/>
      <c r="L115" s="161"/>
      <c r="M115" s="321">
        <v>42571</v>
      </c>
      <c r="N115" s="370" t="s">
        <v>700</v>
      </c>
      <c r="O115" s="371" t="s">
        <v>626</v>
      </c>
      <c r="P115" s="379" t="s">
        <v>194</v>
      </c>
      <c r="Q115" s="349">
        <v>8</v>
      </c>
      <c r="R115" s="163">
        <f>18727/4</f>
        <v>4681.75</v>
      </c>
      <c r="S115" s="163">
        <f t="shared" si="13"/>
        <v>37454</v>
      </c>
      <c r="T115" s="447" t="s">
        <v>925</v>
      </c>
    </row>
    <row r="116" spans="1:21" ht="15.75" customHeight="1">
      <c r="A116" s="451"/>
      <c r="B116" s="276">
        <v>42552</v>
      </c>
      <c r="C116" s="365" t="s">
        <v>672</v>
      </c>
      <c r="D116" s="366" t="s">
        <v>631</v>
      </c>
      <c r="E116" s="267" t="s">
        <v>4</v>
      </c>
      <c r="F116" s="257">
        <v>1</v>
      </c>
      <c r="G116" s="220">
        <v>119000</v>
      </c>
      <c r="H116" s="220">
        <f t="shared" si="12"/>
        <v>119000</v>
      </c>
      <c r="I116" s="451"/>
      <c r="J116" s="451"/>
      <c r="L116" s="161"/>
      <c r="M116" s="321">
        <v>42571</v>
      </c>
      <c r="N116" s="372" t="s">
        <v>701</v>
      </c>
      <c r="O116" s="373" t="s">
        <v>639</v>
      </c>
      <c r="P116" s="382" t="s">
        <v>194</v>
      </c>
      <c r="Q116" s="349">
        <v>4</v>
      </c>
      <c r="R116" s="163">
        <f>21727/4</f>
        <v>5431.75</v>
      </c>
      <c r="S116" s="163">
        <f t="shared" si="13"/>
        <v>21727</v>
      </c>
      <c r="T116" s="449"/>
    </row>
    <row r="117" spans="1:21" ht="15.75" customHeight="1">
      <c r="A117" s="452"/>
      <c r="B117" s="276">
        <v>42552</v>
      </c>
      <c r="C117" s="365" t="s">
        <v>772</v>
      </c>
      <c r="D117" s="366" t="s">
        <v>773</v>
      </c>
      <c r="E117" s="267" t="s">
        <v>4</v>
      </c>
      <c r="F117" s="257">
        <v>2.4</v>
      </c>
      <c r="G117" s="220">
        <v>121000</v>
      </c>
      <c r="H117" s="220">
        <f t="shared" si="12"/>
        <v>290400</v>
      </c>
      <c r="I117" s="452"/>
      <c r="J117" s="451"/>
      <c r="L117" s="161"/>
      <c r="M117" s="321">
        <v>42571</v>
      </c>
      <c r="N117" s="343" t="s">
        <v>552</v>
      </c>
      <c r="O117" s="371" t="s">
        <v>553</v>
      </c>
      <c r="P117" s="379" t="s">
        <v>4</v>
      </c>
      <c r="Q117" s="349">
        <v>0.45</v>
      </c>
      <c r="R117" s="163">
        <v>17047</v>
      </c>
      <c r="S117" s="163">
        <f t="shared" ref="S117:S125" si="14">Q117*R117</f>
        <v>7671.1500000000005</v>
      </c>
      <c r="T117" s="449"/>
    </row>
    <row r="118" spans="1:21" ht="15.75" customHeight="1">
      <c r="A118" s="459" t="s">
        <v>986</v>
      </c>
      <c r="B118" s="276">
        <v>42552</v>
      </c>
      <c r="C118" s="267" t="s">
        <v>858</v>
      </c>
      <c r="D118" s="267" t="s">
        <v>157</v>
      </c>
      <c r="E118" s="267" t="s">
        <v>4</v>
      </c>
      <c r="F118" s="257">
        <v>1</v>
      </c>
      <c r="G118" s="220">
        <v>627272</v>
      </c>
      <c r="H118" s="220">
        <f t="shared" si="12"/>
        <v>627272</v>
      </c>
      <c r="I118" s="441">
        <f>SUM(H118:H139)</f>
        <v>13915477.5</v>
      </c>
      <c r="J118" s="451"/>
      <c r="L118" s="161"/>
      <c r="M118" s="321">
        <v>42571</v>
      </c>
      <c r="N118" s="343" t="s">
        <v>564</v>
      </c>
      <c r="O118" s="371" t="s">
        <v>565</v>
      </c>
      <c r="P118" s="379" t="s">
        <v>4</v>
      </c>
      <c r="Q118" s="349">
        <v>0.504</v>
      </c>
      <c r="R118" s="163">
        <v>41809</v>
      </c>
      <c r="S118" s="163">
        <f t="shared" si="14"/>
        <v>21071.736000000001</v>
      </c>
      <c r="T118" s="449"/>
      <c r="U118" s="256"/>
    </row>
    <row r="119" spans="1:21" ht="15.75" customHeight="1">
      <c r="A119" s="460"/>
      <c r="B119" s="276">
        <v>42552</v>
      </c>
      <c r="C119" s="267" t="s">
        <v>111</v>
      </c>
      <c r="D119" s="267" t="s">
        <v>977</v>
      </c>
      <c r="E119" s="267" t="s">
        <v>974</v>
      </c>
      <c r="F119" s="257">
        <v>5</v>
      </c>
      <c r="G119" s="220">
        <v>54999</v>
      </c>
      <c r="H119" s="220">
        <f t="shared" si="12"/>
        <v>274995</v>
      </c>
      <c r="I119" s="451"/>
      <c r="J119" s="451"/>
      <c r="L119" s="161"/>
      <c r="M119" s="321">
        <v>42571</v>
      </c>
      <c r="N119" s="343" t="s">
        <v>554</v>
      </c>
      <c r="O119" s="371" t="s">
        <v>555</v>
      </c>
      <c r="P119" s="379" t="s">
        <v>4</v>
      </c>
      <c r="Q119" s="349">
        <v>0.80800000000000005</v>
      </c>
      <c r="R119" s="163">
        <v>29047</v>
      </c>
      <c r="S119" s="163">
        <f t="shared" si="14"/>
        <v>23469.976000000002</v>
      </c>
      <c r="T119" s="449"/>
      <c r="U119" s="299"/>
    </row>
    <row r="120" spans="1:21" ht="15.75" customHeight="1">
      <c r="A120" s="460"/>
      <c r="B120" s="276">
        <v>42552</v>
      </c>
      <c r="C120" s="267" t="s">
        <v>62</v>
      </c>
      <c r="D120" s="267" t="s">
        <v>63</v>
      </c>
      <c r="E120" s="267" t="s">
        <v>4</v>
      </c>
      <c r="F120" s="257">
        <v>25</v>
      </c>
      <c r="G120" s="220">
        <v>12500</v>
      </c>
      <c r="H120" s="220">
        <f t="shared" si="12"/>
        <v>312500</v>
      </c>
      <c r="I120" s="451"/>
      <c r="J120" s="451"/>
      <c r="K120" s="154"/>
      <c r="L120" s="161"/>
      <c r="M120" s="321">
        <v>42571</v>
      </c>
      <c r="N120" s="343" t="s">
        <v>550</v>
      </c>
      <c r="O120" s="371" t="s">
        <v>551</v>
      </c>
      <c r="P120" s="379" t="s">
        <v>4</v>
      </c>
      <c r="Q120" s="349">
        <v>0.85399999999999998</v>
      </c>
      <c r="R120" s="163">
        <v>21428</v>
      </c>
      <c r="S120" s="163">
        <f t="shared" si="14"/>
        <v>18299.511999999999</v>
      </c>
      <c r="T120" s="449"/>
      <c r="U120" s="299"/>
    </row>
    <row r="121" spans="1:21" ht="15.75" customHeight="1">
      <c r="A121" s="460"/>
      <c r="B121" s="276">
        <v>42552</v>
      </c>
      <c r="C121" s="267" t="s">
        <v>133</v>
      </c>
      <c r="D121" s="267" t="s">
        <v>978</v>
      </c>
      <c r="E121" s="267" t="s">
        <v>4</v>
      </c>
      <c r="F121" s="257">
        <v>2</v>
      </c>
      <c r="G121" s="220">
        <v>334993</v>
      </c>
      <c r="H121" s="220">
        <f t="shared" si="12"/>
        <v>669986</v>
      </c>
      <c r="I121" s="451"/>
      <c r="J121" s="451"/>
      <c r="L121" s="161"/>
      <c r="M121" s="321">
        <v>42571</v>
      </c>
      <c r="N121" s="343" t="s">
        <v>556</v>
      </c>
      <c r="O121" s="371" t="s">
        <v>557</v>
      </c>
      <c r="P121" s="379" t="s">
        <v>4</v>
      </c>
      <c r="Q121" s="349">
        <v>1.03</v>
      </c>
      <c r="R121" s="163">
        <v>13523</v>
      </c>
      <c r="S121" s="163">
        <f t="shared" si="14"/>
        <v>13928.69</v>
      </c>
      <c r="T121" s="449"/>
      <c r="U121" s="256"/>
    </row>
    <row r="122" spans="1:21" ht="15.75" customHeight="1">
      <c r="A122" s="460"/>
      <c r="B122" s="276">
        <v>42552</v>
      </c>
      <c r="C122" s="267" t="s">
        <v>135</v>
      </c>
      <c r="D122" s="267" t="s">
        <v>979</v>
      </c>
      <c r="E122" s="267" t="s">
        <v>4</v>
      </c>
      <c r="F122" s="257">
        <v>2</v>
      </c>
      <c r="G122" s="220">
        <v>361929</v>
      </c>
      <c r="H122" s="220">
        <f t="shared" si="12"/>
        <v>723858</v>
      </c>
      <c r="I122" s="451"/>
      <c r="J122" s="451"/>
      <c r="K122" s="154"/>
      <c r="L122" s="161"/>
      <c r="M122" s="321">
        <v>42571</v>
      </c>
      <c r="N122" s="343" t="s">
        <v>560</v>
      </c>
      <c r="O122" s="371" t="s">
        <v>561</v>
      </c>
      <c r="P122" s="379" t="s">
        <v>4</v>
      </c>
      <c r="Q122" s="349">
        <v>1.27</v>
      </c>
      <c r="R122" s="163">
        <v>41428</v>
      </c>
      <c r="S122" s="163">
        <f t="shared" si="14"/>
        <v>52613.56</v>
      </c>
      <c r="T122" s="449"/>
      <c r="U122" s="256"/>
    </row>
    <row r="123" spans="1:21" ht="15.75" customHeight="1">
      <c r="A123" s="460"/>
      <c r="B123" s="276">
        <v>42552</v>
      </c>
      <c r="C123" s="267" t="s">
        <v>137</v>
      </c>
      <c r="D123" s="267" t="s">
        <v>980</v>
      </c>
      <c r="E123" s="267" t="s">
        <v>4</v>
      </c>
      <c r="F123" s="257">
        <v>3</v>
      </c>
      <c r="G123" s="220">
        <v>270000</v>
      </c>
      <c r="H123" s="220">
        <f t="shared" si="12"/>
        <v>810000</v>
      </c>
      <c r="I123" s="451"/>
      <c r="J123" s="451"/>
      <c r="L123" s="161"/>
      <c r="M123" s="321">
        <v>42571</v>
      </c>
      <c r="N123" s="343" t="s">
        <v>534</v>
      </c>
      <c r="O123" s="371" t="s">
        <v>535</v>
      </c>
      <c r="P123" s="380" t="s">
        <v>4</v>
      </c>
      <c r="Q123" s="349">
        <v>1.8</v>
      </c>
      <c r="R123" s="163">
        <v>20000</v>
      </c>
      <c r="S123" s="163">
        <f t="shared" si="14"/>
        <v>36000</v>
      </c>
      <c r="T123" s="448"/>
      <c r="U123" s="256"/>
    </row>
    <row r="124" spans="1:21" ht="17.25" customHeight="1">
      <c r="A124" s="460"/>
      <c r="B124" s="276">
        <v>42552</v>
      </c>
      <c r="C124" s="267" t="s">
        <v>81</v>
      </c>
      <c r="D124" s="267" t="s">
        <v>3</v>
      </c>
      <c r="E124" s="267" t="s">
        <v>4</v>
      </c>
      <c r="F124" s="257">
        <v>1</v>
      </c>
      <c r="G124" s="220">
        <v>308400</v>
      </c>
      <c r="H124" s="220">
        <f t="shared" si="12"/>
        <v>308400</v>
      </c>
      <c r="I124" s="451"/>
      <c r="J124" s="451"/>
      <c r="K124" s="154"/>
      <c r="L124" s="161"/>
      <c r="M124" s="321">
        <v>42571</v>
      </c>
      <c r="N124" s="268" t="s">
        <v>704</v>
      </c>
      <c r="O124" s="162" t="s">
        <v>703</v>
      </c>
      <c r="P124" s="162" t="s">
        <v>628</v>
      </c>
      <c r="Q124" s="349">
        <v>2</v>
      </c>
      <c r="R124" s="163">
        <v>15000</v>
      </c>
      <c r="S124" s="163">
        <f t="shared" si="14"/>
        <v>30000</v>
      </c>
      <c r="T124" s="164"/>
    </row>
    <row r="125" spans="1:21" ht="17.25" customHeight="1">
      <c r="A125" s="460"/>
      <c r="B125" s="276">
        <v>42552</v>
      </c>
      <c r="C125" s="267" t="s">
        <v>84</v>
      </c>
      <c r="D125" s="267" t="s">
        <v>5</v>
      </c>
      <c r="E125" s="267" t="s">
        <v>4</v>
      </c>
      <c r="F125" s="257">
        <v>10</v>
      </c>
      <c r="G125" s="220">
        <v>89979</v>
      </c>
      <c r="H125" s="220">
        <f t="shared" si="12"/>
        <v>899790</v>
      </c>
      <c r="I125" s="451"/>
      <c r="J125" s="451"/>
      <c r="K125" s="154"/>
      <c r="L125" s="161"/>
      <c r="M125" s="321">
        <v>42572</v>
      </c>
      <c r="N125" s="268" t="s">
        <v>704</v>
      </c>
      <c r="O125" s="162" t="s">
        <v>703</v>
      </c>
      <c r="P125" s="162" t="s">
        <v>628</v>
      </c>
      <c r="Q125" s="349">
        <v>2</v>
      </c>
      <c r="R125" s="163">
        <v>15000</v>
      </c>
      <c r="S125" s="163">
        <f t="shared" si="14"/>
        <v>30000</v>
      </c>
      <c r="T125" s="164"/>
    </row>
    <row r="126" spans="1:21" ht="15.75" customHeight="1">
      <c r="A126" s="460"/>
      <c r="B126" s="276">
        <v>42552</v>
      </c>
      <c r="C126" s="267" t="s">
        <v>85</v>
      </c>
      <c r="D126" s="267" t="s">
        <v>86</v>
      </c>
      <c r="E126" s="267" t="s">
        <v>4</v>
      </c>
      <c r="F126" s="257">
        <v>10</v>
      </c>
      <c r="G126" s="220">
        <v>93213</v>
      </c>
      <c r="H126" s="220">
        <f t="shared" si="12"/>
        <v>932130</v>
      </c>
      <c r="I126" s="451"/>
      <c r="J126" s="451"/>
      <c r="K126" s="154"/>
      <c r="L126" s="161"/>
      <c r="M126" s="321">
        <v>42573</v>
      </c>
      <c r="N126" s="268" t="s">
        <v>548</v>
      </c>
      <c r="O126" s="344" t="s">
        <v>549</v>
      </c>
      <c r="P126" s="162" t="s">
        <v>4</v>
      </c>
      <c r="Q126" s="349">
        <v>5</v>
      </c>
      <c r="R126" s="163">
        <v>15000</v>
      </c>
      <c r="S126" s="163">
        <f t="shared" ref="S126:S132" si="15">Q126*R126</f>
        <v>75000</v>
      </c>
      <c r="T126" s="164"/>
    </row>
    <row r="127" spans="1:21" ht="17.25" customHeight="1">
      <c r="A127" s="460"/>
      <c r="B127" s="276">
        <v>42552</v>
      </c>
      <c r="C127" s="267" t="s">
        <v>89</v>
      </c>
      <c r="D127" s="267" t="s">
        <v>981</v>
      </c>
      <c r="E127" s="267" t="s">
        <v>4</v>
      </c>
      <c r="F127" s="257">
        <v>1</v>
      </c>
      <c r="G127" s="220">
        <v>115000</v>
      </c>
      <c r="H127" s="220">
        <f t="shared" si="12"/>
        <v>115000</v>
      </c>
      <c r="I127" s="451"/>
      <c r="J127" s="451"/>
      <c r="K127" s="154"/>
      <c r="L127" s="161"/>
      <c r="M127" s="321">
        <v>42573</v>
      </c>
      <c r="N127" s="343" t="s">
        <v>532</v>
      </c>
      <c r="O127" s="371" t="s">
        <v>533</v>
      </c>
      <c r="P127" s="379" t="s">
        <v>4</v>
      </c>
      <c r="Q127" s="349">
        <v>1</v>
      </c>
      <c r="R127" s="163">
        <v>160000</v>
      </c>
      <c r="S127" s="163">
        <f t="shared" si="15"/>
        <v>160000</v>
      </c>
      <c r="T127" s="164"/>
    </row>
    <row r="128" spans="1:21" ht="17.25" customHeight="1">
      <c r="A128" s="460"/>
      <c r="B128" s="276">
        <v>42552</v>
      </c>
      <c r="C128" s="267" t="s">
        <v>95</v>
      </c>
      <c r="D128" s="267" t="s">
        <v>956</v>
      </c>
      <c r="E128" s="267" t="s">
        <v>4</v>
      </c>
      <c r="F128" s="257">
        <v>3</v>
      </c>
      <c r="G128" s="220">
        <v>173000</v>
      </c>
      <c r="H128" s="220">
        <f t="shared" si="12"/>
        <v>519000</v>
      </c>
      <c r="I128" s="451"/>
      <c r="J128" s="451"/>
      <c r="K128" s="154"/>
      <c r="L128" s="161"/>
      <c r="M128" s="321">
        <v>42573</v>
      </c>
      <c r="N128" s="384" t="s">
        <v>538</v>
      </c>
      <c r="O128" s="385" t="s">
        <v>539</v>
      </c>
      <c r="P128" s="386" t="s">
        <v>1018</v>
      </c>
      <c r="Q128" s="349">
        <v>1</v>
      </c>
      <c r="R128" s="163">
        <v>125000</v>
      </c>
      <c r="S128" s="163">
        <f t="shared" si="15"/>
        <v>125000</v>
      </c>
      <c r="T128" s="447" t="s">
        <v>950</v>
      </c>
    </row>
    <row r="129" spans="1:21" ht="17.25" customHeight="1">
      <c r="A129" s="460"/>
      <c r="B129" s="276">
        <v>42552</v>
      </c>
      <c r="C129" s="267" t="s">
        <v>97</v>
      </c>
      <c r="D129" s="267" t="s">
        <v>982</v>
      </c>
      <c r="E129" s="267" t="s">
        <v>4</v>
      </c>
      <c r="F129" s="257">
        <v>20</v>
      </c>
      <c r="G129" s="220">
        <v>134001</v>
      </c>
      <c r="H129" s="220">
        <f t="shared" si="12"/>
        <v>2680020</v>
      </c>
      <c r="I129" s="451"/>
      <c r="J129" s="451"/>
      <c r="K129" s="154"/>
      <c r="L129" s="161"/>
      <c r="M129" s="321">
        <v>42573</v>
      </c>
      <c r="N129" s="384" t="s">
        <v>540</v>
      </c>
      <c r="O129" s="385" t="s">
        <v>541</v>
      </c>
      <c r="P129" s="386" t="s">
        <v>1018</v>
      </c>
      <c r="Q129" s="349">
        <v>2</v>
      </c>
      <c r="R129" s="163">
        <v>118170</v>
      </c>
      <c r="S129" s="163">
        <f t="shared" si="15"/>
        <v>236340</v>
      </c>
      <c r="T129" s="449"/>
    </row>
    <row r="130" spans="1:21" ht="17.25" customHeight="1">
      <c r="A130" s="460"/>
      <c r="B130" s="276">
        <v>42552</v>
      </c>
      <c r="C130" s="267" t="s">
        <v>99</v>
      </c>
      <c r="D130" s="267" t="s">
        <v>983</v>
      </c>
      <c r="E130" s="267" t="s">
        <v>117</v>
      </c>
      <c r="F130" s="257">
        <v>1</v>
      </c>
      <c r="G130" s="220">
        <v>187000</v>
      </c>
      <c r="H130" s="220">
        <f t="shared" si="12"/>
        <v>187000</v>
      </c>
      <c r="I130" s="451"/>
      <c r="J130" s="451"/>
      <c r="K130" s="154"/>
      <c r="L130" s="161"/>
      <c r="M130" s="321">
        <v>42573</v>
      </c>
      <c r="N130" s="384" t="s">
        <v>542</v>
      </c>
      <c r="O130" s="385" t="s">
        <v>543</v>
      </c>
      <c r="P130" s="386" t="s">
        <v>1018</v>
      </c>
      <c r="Q130" s="349">
        <v>2</v>
      </c>
      <c r="R130" s="163">
        <v>97110</v>
      </c>
      <c r="S130" s="163">
        <f t="shared" si="15"/>
        <v>194220</v>
      </c>
      <c r="T130" s="449"/>
    </row>
    <row r="131" spans="1:21" ht="17.25" customHeight="1">
      <c r="A131" s="460"/>
      <c r="B131" s="276">
        <v>42552</v>
      </c>
      <c r="C131" s="267" t="s">
        <v>102</v>
      </c>
      <c r="D131" s="267" t="s">
        <v>103</v>
      </c>
      <c r="E131" s="267" t="s">
        <v>4</v>
      </c>
      <c r="F131" s="257">
        <v>1</v>
      </c>
      <c r="G131" s="220">
        <v>140000</v>
      </c>
      <c r="H131" s="220">
        <f t="shared" si="12"/>
        <v>140000</v>
      </c>
      <c r="I131" s="451"/>
      <c r="J131" s="451"/>
      <c r="K131" s="154"/>
      <c r="L131" s="161"/>
      <c r="M131" s="321">
        <v>42573</v>
      </c>
      <c r="N131" s="387" t="s">
        <v>544</v>
      </c>
      <c r="O131" s="388" t="s">
        <v>545</v>
      </c>
      <c r="P131" s="389" t="s">
        <v>1018</v>
      </c>
      <c r="Q131" s="349">
        <v>1</v>
      </c>
      <c r="R131" s="163">
        <v>128700</v>
      </c>
      <c r="S131" s="163">
        <f t="shared" si="15"/>
        <v>128700</v>
      </c>
      <c r="T131" s="448"/>
    </row>
    <row r="132" spans="1:21" ht="17.25" customHeight="1">
      <c r="A132" s="460"/>
      <c r="B132" s="276">
        <v>42552</v>
      </c>
      <c r="C132" s="267" t="s">
        <v>66</v>
      </c>
      <c r="D132" s="267" t="s">
        <v>6</v>
      </c>
      <c r="E132" s="267" t="s">
        <v>4</v>
      </c>
      <c r="F132" s="257">
        <v>25</v>
      </c>
      <c r="G132" s="220">
        <v>84999</v>
      </c>
      <c r="H132" s="220">
        <f t="shared" si="12"/>
        <v>2124975</v>
      </c>
      <c r="I132" s="451"/>
      <c r="J132" s="451"/>
      <c r="K132" s="154"/>
      <c r="L132" s="161"/>
      <c r="M132" s="321">
        <v>42574</v>
      </c>
      <c r="N132" s="370" t="s">
        <v>700</v>
      </c>
      <c r="O132" s="371" t="s">
        <v>626</v>
      </c>
      <c r="P132" s="379" t="s">
        <v>194</v>
      </c>
      <c r="Q132" s="349">
        <v>4</v>
      </c>
      <c r="R132" s="163">
        <f>18727/4</f>
        <v>4681.75</v>
      </c>
      <c r="S132" s="163">
        <f t="shared" si="15"/>
        <v>18727</v>
      </c>
      <c r="T132" s="453" t="s">
        <v>925</v>
      </c>
    </row>
    <row r="133" spans="1:21" ht="17.25" customHeight="1">
      <c r="A133" s="460"/>
      <c r="B133" s="276">
        <v>42552</v>
      </c>
      <c r="C133" s="267" t="s">
        <v>104</v>
      </c>
      <c r="D133" s="267" t="s">
        <v>984</v>
      </c>
      <c r="E133" s="267" t="s">
        <v>4</v>
      </c>
      <c r="F133" s="257">
        <v>3</v>
      </c>
      <c r="G133" s="220">
        <v>57271</v>
      </c>
      <c r="H133" s="220">
        <f t="shared" si="12"/>
        <v>171813</v>
      </c>
      <c r="I133" s="451"/>
      <c r="J133" s="451"/>
      <c r="K133" s="154"/>
      <c r="L133" s="161"/>
      <c r="M133" s="321">
        <v>42574</v>
      </c>
      <c r="N133" s="372" t="s">
        <v>701</v>
      </c>
      <c r="O133" s="373" t="s">
        <v>639</v>
      </c>
      <c r="P133" s="382" t="s">
        <v>194</v>
      </c>
      <c r="Q133" s="349">
        <v>4</v>
      </c>
      <c r="R133" s="163">
        <f>21727/4</f>
        <v>5431.75</v>
      </c>
      <c r="S133" s="163">
        <f>Q133*R133</f>
        <v>21727</v>
      </c>
      <c r="T133" s="454"/>
    </row>
    <row r="134" spans="1:21" ht="17.25" customHeight="1">
      <c r="A134" s="460"/>
      <c r="B134" s="276">
        <v>42552</v>
      </c>
      <c r="C134" s="267" t="s">
        <v>106</v>
      </c>
      <c r="D134" s="267" t="s">
        <v>7</v>
      </c>
      <c r="E134" s="267" t="s">
        <v>148</v>
      </c>
      <c r="F134" s="257">
        <v>2.5</v>
      </c>
      <c r="G134" s="220">
        <v>30727</v>
      </c>
      <c r="H134" s="220">
        <f t="shared" si="12"/>
        <v>76817.5</v>
      </c>
      <c r="I134" s="451"/>
      <c r="J134" s="451"/>
      <c r="K134" s="154"/>
      <c r="L134" s="161"/>
      <c r="M134" s="321">
        <v>42574</v>
      </c>
      <c r="N134" s="343" t="s">
        <v>558</v>
      </c>
      <c r="O134" s="371" t="s">
        <v>559</v>
      </c>
      <c r="P134" s="379" t="s">
        <v>4</v>
      </c>
      <c r="Q134" s="349">
        <v>0.41599999999999998</v>
      </c>
      <c r="R134" s="163">
        <v>11904</v>
      </c>
      <c r="S134" s="163">
        <f>Q134*R134</f>
        <v>4952.0639999999994</v>
      </c>
      <c r="T134" s="454"/>
    </row>
    <row r="135" spans="1:21" ht="17.25" customHeight="1">
      <c r="A135" s="460"/>
      <c r="B135" s="276">
        <v>42552</v>
      </c>
      <c r="C135" s="267" t="s">
        <v>33</v>
      </c>
      <c r="D135" s="267" t="s">
        <v>34</v>
      </c>
      <c r="E135" s="267" t="s">
        <v>4</v>
      </c>
      <c r="F135" s="257">
        <v>12</v>
      </c>
      <c r="G135" s="220">
        <v>49972</v>
      </c>
      <c r="H135" s="220">
        <f t="shared" si="12"/>
        <v>599664</v>
      </c>
      <c r="I135" s="451"/>
      <c r="J135" s="451"/>
      <c r="K135" s="154"/>
      <c r="L135" s="161"/>
      <c r="M135" s="321">
        <v>42574</v>
      </c>
      <c r="N135" s="370" t="s">
        <v>534</v>
      </c>
      <c r="O135" s="371" t="s">
        <v>535</v>
      </c>
      <c r="P135" s="379" t="s">
        <v>4</v>
      </c>
      <c r="Q135" s="349">
        <v>0.56799999999999995</v>
      </c>
      <c r="R135" s="163">
        <v>28095</v>
      </c>
      <c r="S135" s="163">
        <f t="shared" ref="S135:S143" si="16">Q135*R135</f>
        <v>15957.96</v>
      </c>
      <c r="T135" s="454"/>
    </row>
    <row r="136" spans="1:21" ht="17.25" customHeight="1">
      <c r="A136" s="460"/>
      <c r="B136" s="276">
        <v>42552</v>
      </c>
      <c r="C136" s="267" t="s">
        <v>37</v>
      </c>
      <c r="D136" s="367" t="s">
        <v>960</v>
      </c>
      <c r="E136" s="267" t="s">
        <v>4</v>
      </c>
      <c r="F136" s="257">
        <v>5</v>
      </c>
      <c r="G136" s="220">
        <v>82363</v>
      </c>
      <c r="H136" s="220">
        <f t="shared" si="12"/>
        <v>411815</v>
      </c>
      <c r="I136" s="451"/>
      <c r="J136" s="451"/>
      <c r="K136" s="154"/>
      <c r="L136" s="161"/>
      <c r="M136" s="321">
        <v>42574</v>
      </c>
      <c r="N136" s="343" t="s">
        <v>695</v>
      </c>
      <c r="O136" s="371" t="s">
        <v>566</v>
      </c>
      <c r="P136" s="379" t="s">
        <v>4</v>
      </c>
      <c r="Q136" s="349">
        <v>2.1</v>
      </c>
      <c r="R136" s="163">
        <v>20000</v>
      </c>
      <c r="S136" s="163">
        <f t="shared" si="16"/>
        <v>42000</v>
      </c>
      <c r="T136" s="454"/>
      <c r="U136" s="256"/>
    </row>
    <row r="137" spans="1:21" ht="17.25" customHeight="1">
      <c r="A137" s="460"/>
      <c r="B137" s="276">
        <v>42552</v>
      </c>
      <c r="C137" s="267" t="s">
        <v>39</v>
      </c>
      <c r="D137" s="267" t="s">
        <v>961</v>
      </c>
      <c r="E137" s="267" t="s">
        <v>148</v>
      </c>
      <c r="F137" s="257">
        <v>24</v>
      </c>
      <c r="G137" s="220">
        <v>22481</v>
      </c>
      <c r="H137" s="220">
        <f t="shared" si="12"/>
        <v>539544</v>
      </c>
      <c r="I137" s="451"/>
      <c r="J137" s="451"/>
      <c r="K137" s="154"/>
      <c r="L137" s="161"/>
      <c r="M137" s="321">
        <v>42575</v>
      </c>
      <c r="N137" s="370" t="s">
        <v>534</v>
      </c>
      <c r="O137" s="371" t="s">
        <v>535</v>
      </c>
      <c r="P137" s="379" t="s">
        <v>4</v>
      </c>
      <c r="Q137" s="349">
        <v>1.51</v>
      </c>
      <c r="R137" s="163">
        <v>20952</v>
      </c>
      <c r="S137" s="163">
        <f t="shared" si="16"/>
        <v>31637.52</v>
      </c>
      <c r="T137" s="454"/>
      <c r="U137" s="256"/>
    </row>
    <row r="138" spans="1:21" ht="17.25" customHeight="1">
      <c r="A138" s="460"/>
      <c r="B138" s="276">
        <v>42552</v>
      </c>
      <c r="C138" s="267" t="s">
        <v>144</v>
      </c>
      <c r="D138" s="267" t="s">
        <v>985</v>
      </c>
      <c r="E138" s="267" t="s">
        <v>4</v>
      </c>
      <c r="F138" s="257">
        <v>36</v>
      </c>
      <c r="G138" s="220">
        <v>16678</v>
      </c>
      <c r="H138" s="220">
        <f t="shared" si="12"/>
        <v>600408</v>
      </c>
      <c r="I138" s="451"/>
      <c r="J138" s="451"/>
      <c r="K138" s="154"/>
      <c r="L138" s="161"/>
      <c r="M138" s="321">
        <v>42575</v>
      </c>
      <c r="N138" s="343" t="s">
        <v>695</v>
      </c>
      <c r="O138" s="371" t="s">
        <v>566</v>
      </c>
      <c r="P138" s="379" t="s">
        <v>4</v>
      </c>
      <c r="Q138" s="349">
        <v>0.80800000000000005</v>
      </c>
      <c r="R138" s="163">
        <v>28095</v>
      </c>
      <c r="S138" s="163">
        <f t="shared" si="16"/>
        <v>22700.760000000002</v>
      </c>
      <c r="T138" s="455"/>
      <c r="U138" s="256"/>
    </row>
    <row r="139" spans="1:21" ht="17.25" customHeight="1">
      <c r="A139" s="461"/>
      <c r="B139" s="276">
        <v>42552</v>
      </c>
      <c r="C139" s="267" t="s">
        <v>142</v>
      </c>
      <c r="D139" s="267" t="s">
        <v>962</v>
      </c>
      <c r="E139" s="267" t="s">
        <v>4</v>
      </c>
      <c r="F139" s="257">
        <v>10</v>
      </c>
      <c r="G139" s="220">
        <v>19049</v>
      </c>
      <c r="H139" s="220">
        <f t="shared" si="12"/>
        <v>190490</v>
      </c>
      <c r="I139" s="452"/>
      <c r="J139" s="451"/>
      <c r="K139" s="154"/>
      <c r="L139" s="161"/>
      <c r="M139" s="321">
        <v>42574</v>
      </c>
      <c r="N139" s="268" t="s">
        <v>397</v>
      </c>
      <c r="O139" s="344" t="s">
        <v>398</v>
      </c>
      <c r="P139" s="162" t="s">
        <v>926</v>
      </c>
      <c r="Q139" s="349">
        <v>1500</v>
      </c>
      <c r="R139" s="163">
        <v>2100</v>
      </c>
      <c r="S139" s="163">
        <f t="shared" si="16"/>
        <v>3150000</v>
      </c>
      <c r="T139" s="164"/>
      <c r="U139" s="256"/>
    </row>
    <row r="140" spans="1:21" ht="17.25" customHeight="1">
      <c r="A140" s="450" t="s">
        <v>987</v>
      </c>
      <c r="B140" s="276">
        <v>42552</v>
      </c>
      <c r="C140" s="267" t="s">
        <v>59</v>
      </c>
      <c r="D140" s="267" t="s">
        <v>60</v>
      </c>
      <c r="E140" s="267" t="s">
        <v>4</v>
      </c>
      <c r="F140" s="257">
        <v>1</v>
      </c>
      <c r="G140" s="220">
        <v>700000</v>
      </c>
      <c r="H140" s="220">
        <f t="shared" si="12"/>
        <v>700000</v>
      </c>
      <c r="I140" s="441">
        <f>SUM(H140:H162)</f>
        <v>6823348</v>
      </c>
      <c r="J140" s="451"/>
      <c r="K140" s="154"/>
      <c r="L140" s="161"/>
      <c r="M140" s="321">
        <v>42573</v>
      </c>
      <c r="N140" s="268" t="s">
        <v>704</v>
      </c>
      <c r="O140" s="162" t="s">
        <v>703</v>
      </c>
      <c r="P140" s="162" t="s">
        <v>628</v>
      </c>
      <c r="Q140" s="349">
        <v>2</v>
      </c>
      <c r="R140" s="163">
        <v>15000</v>
      </c>
      <c r="S140" s="163">
        <f t="shared" si="16"/>
        <v>30000</v>
      </c>
      <c r="T140" s="164"/>
      <c r="U140" s="256"/>
    </row>
    <row r="141" spans="1:21" ht="17.25" customHeight="1">
      <c r="A141" s="451"/>
      <c r="B141" s="276">
        <v>42552</v>
      </c>
      <c r="C141" s="267" t="s">
        <v>51</v>
      </c>
      <c r="D141" s="267" t="s">
        <v>52</v>
      </c>
      <c r="E141" s="267" t="s">
        <v>4</v>
      </c>
      <c r="F141" s="257">
        <v>1</v>
      </c>
      <c r="G141" s="220">
        <v>40000</v>
      </c>
      <c r="H141" s="220">
        <f t="shared" si="12"/>
        <v>40000</v>
      </c>
      <c r="I141" s="442"/>
      <c r="J141" s="451"/>
      <c r="K141" s="154"/>
      <c r="L141" s="161"/>
      <c r="M141" s="321">
        <v>42574</v>
      </c>
      <c r="N141" s="268" t="s">
        <v>704</v>
      </c>
      <c r="O141" s="162" t="s">
        <v>703</v>
      </c>
      <c r="P141" s="162" t="s">
        <v>628</v>
      </c>
      <c r="Q141" s="349">
        <v>4</v>
      </c>
      <c r="R141" s="163">
        <v>15000</v>
      </c>
      <c r="S141" s="163">
        <f t="shared" si="16"/>
        <v>60000</v>
      </c>
      <c r="T141" s="164"/>
      <c r="U141" s="256"/>
    </row>
    <row r="142" spans="1:21" ht="17.25" customHeight="1">
      <c r="A142" s="451"/>
      <c r="B142" s="276">
        <v>42552</v>
      </c>
      <c r="C142" s="267" t="s">
        <v>47</v>
      </c>
      <c r="D142" s="267" t="s">
        <v>988</v>
      </c>
      <c r="E142" s="267" t="s">
        <v>4</v>
      </c>
      <c r="F142" s="257">
        <v>1</v>
      </c>
      <c r="G142" s="220">
        <v>335071</v>
      </c>
      <c r="H142" s="220">
        <f t="shared" si="12"/>
        <v>335071</v>
      </c>
      <c r="I142" s="442"/>
      <c r="J142" s="451"/>
      <c r="K142" s="154"/>
      <c r="L142" s="161"/>
      <c r="M142" s="321">
        <v>42575</v>
      </c>
      <c r="N142" s="268" t="s">
        <v>704</v>
      </c>
      <c r="O142" s="162" t="s">
        <v>703</v>
      </c>
      <c r="P142" s="162" t="s">
        <v>628</v>
      </c>
      <c r="Q142" s="349">
        <v>4</v>
      </c>
      <c r="R142" s="163">
        <v>15000</v>
      </c>
      <c r="S142" s="163">
        <f t="shared" si="16"/>
        <v>60000</v>
      </c>
      <c r="T142" s="164"/>
      <c r="U142" s="256"/>
    </row>
    <row r="143" spans="1:21" ht="17.25" customHeight="1">
      <c r="A143" s="451"/>
      <c r="B143" s="276">
        <v>42552</v>
      </c>
      <c r="C143" s="267" t="s">
        <v>799</v>
      </c>
      <c r="D143" s="267" t="s">
        <v>16</v>
      </c>
      <c r="E143" s="267" t="s">
        <v>4</v>
      </c>
      <c r="F143" s="257">
        <v>1</v>
      </c>
      <c r="G143" s="220">
        <v>45000</v>
      </c>
      <c r="H143" s="220">
        <f t="shared" si="12"/>
        <v>45000</v>
      </c>
      <c r="I143" s="442"/>
      <c r="J143" s="451"/>
      <c r="K143" s="154"/>
      <c r="L143" s="161"/>
      <c r="M143" s="321">
        <v>42576</v>
      </c>
      <c r="N143" s="370" t="s">
        <v>700</v>
      </c>
      <c r="O143" s="371" t="s">
        <v>626</v>
      </c>
      <c r="P143" s="379" t="s">
        <v>194</v>
      </c>
      <c r="Q143" s="349">
        <v>8</v>
      </c>
      <c r="R143" s="163">
        <f>18727/4</f>
        <v>4681.75</v>
      </c>
      <c r="S143" s="163">
        <f t="shared" si="16"/>
        <v>37454</v>
      </c>
      <c r="T143" s="164"/>
      <c r="U143" s="256"/>
    </row>
    <row r="144" spans="1:21" ht="17.25" customHeight="1">
      <c r="A144" s="451"/>
      <c r="B144" s="276">
        <v>42552</v>
      </c>
      <c r="C144" s="267" t="s">
        <v>800</v>
      </c>
      <c r="D144" s="267" t="s">
        <v>163</v>
      </c>
      <c r="E144" s="267" t="s">
        <v>26</v>
      </c>
      <c r="F144" s="257">
        <v>12</v>
      </c>
      <c r="G144" s="220">
        <v>43954</v>
      </c>
      <c r="H144" s="220">
        <f t="shared" si="12"/>
        <v>527448</v>
      </c>
      <c r="I144" s="442"/>
      <c r="J144" s="451"/>
      <c r="K144" s="154"/>
      <c r="L144" s="161"/>
      <c r="M144" s="321">
        <v>42576</v>
      </c>
      <c r="N144" s="372" t="s">
        <v>701</v>
      </c>
      <c r="O144" s="373" t="s">
        <v>639</v>
      </c>
      <c r="P144" s="382" t="s">
        <v>194</v>
      </c>
      <c r="Q144" s="349">
        <v>4</v>
      </c>
      <c r="R144" s="163">
        <f>20454/4</f>
        <v>5113.5</v>
      </c>
      <c r="S144" s="163">
        <f t="shared" ref="S144:S149" si="17">Q144*R144</f>
        <v>20454</v>
      </c>
      <c r="T144" s="164"/>
      <c r="U144" s="256"/>
    </row>
    <row r="145" spans="1:21" ht="17.25" customHeight="1">
      <c r="A145" s="451"/>
      <c r="B145" s="276">
        <v>42552</v>
      </c>
      <c r="C145" s="267" t="s">
        <v>801</v>
      </c>
      <c r="D145" s="267" t="s">
        <v>168</v>
      </c>
      <c r="E145" s="267" t="s">
        <v>50</v>
      </c>
      <c r="F145" s="257">
        <v>2</v>
      </c>
      <c r="G145" s="220">
        <v>75900</v>
      </c>
      <c r="H145" s="220">
        <f t="shared" si="12"/>
        <v>151800</v>
      </c>
      <c r="I145" s="442"/>
      <c r="J145" s="451"/>
      <c r="K145" s="154"/>
      <c r="L145" s="161"/>
      <c r="M145" s="321">
        <v>42576</v>
      </c>
      <c r="N145" s="343" t="s">
        <v>695</v>
      </c>
      <c r="O145" s="371" t="s">
        <v>566</v>
      </c>
      <c r="P145" s="379" t="s">
        <v>4</v>
      </c>
      <c r="Q145" s="349">
        <v>0.4</v>
      </c>
      <c r="R145" s="163">
        <v>28095</v>
      </c>
      <c r="S145" s="163">
        <f t="shared" si="17"/>
        <v>11238</v>
      </c>
      <c r="T145" s="164"/>
      <c r="U145" s="256"/>
    </row>
    <row r="146" spans="1:21" ht="17.25" customHeight="1">
      <c r="A146" s="451"/>
      <c r="B146" s="276">
        <v>42552</v>
      </c>
      <c r="C146" s="267" t="s">
        <v>802</v>
      </c>
      <c r="D146" s="267" t="s">
        <v>164</v>
      </c>
      <c r="E146" s="267" t="s">
        <v>974</v>
      </c>
      <c r="F146" s="257">
        <v>2</v>
      </c>
      <c r="G146" s="220">
        <v>62457</v>
      </c>
      <c r="H146" s="220">
        <f t="shared" si="12"/>
        <v>124914</v>
      </c>
      <c r="I146" s="442"/>
      <c r="J146" s="451"/>
      <c r="K146" s="154"/>
      <c r="L146" s="161"/>
      <c r="M146" s="321">
        <v>42576</v>
      </c>
      <c r="N146" s="343" t="s">
        <v>554</v>
      </c>
      <c r="O146" s="371" t="s">
        <v>555</v>
      </c>
      <c r="P146" s="379" t="s">
        <v>4</v>
      </c>
      <c r="Q146" s="349">
        <v>0.57799999999999996</v>
      </c>
      <c r="R146" s="163">
        <v>29047</v>
      </c>
      <c r="S146" s="163">
        <f t="shared" si="17"/>
        <v>16789.165999999997</v>
      </c>
      <c r="T146" s="164"/>
    </row>
    <row r="147" spans="1:21" ht="17.25" customHeight="1">
      <c r="A147" s="451"/>
      <c r="B147" s="276">
        <v>42552</v>
      </c>
      <c r="C147" s="267" t="s">
        <v>73</v>
      </c>
      <c r="D147" s="267" t="s">
        <v>74</v>
      </c>
      <c r="E147" s="267" t="s">
        <v>974</v>
      </c>
      <c r="F147" s="257">
        <v>2</v>
      </c>
      <c r="G147" s="220">
        <v>24000</v>
      </c>
      <c r="H147" s="220">
        <f t="shared" si="12"/>
        <v>48000</v>
      </c>
      <c r="I147" s="442"/>
      <c r="J147" s="451"/>
      <c r="L147" s="161"/>
      <c r="M147" s="321">
        <v>42576</v>
      </c>
      <c r="N147" s="343" t="s">
        <v>558</v>
      </c>
      <c r="O147" s="371" t="s">
        <v>559</v>
      </c>
      <c r="P147" s="379" t="s">
        <v>4</v>
      </c>
      <c r="Q147" s="349">
        <v>0.68</v>
      </c>
      <c r="R147" s="163">
        <v>11904</v>
      </c>
      <c r="S147" s="163">
        <f t="shared" si="17"/>
        <v>8094.72</v>
      </c>
      <c r="T147" s="164"/>
    </row>
    <row r="148" spans="1:21" ht="17.25" customHeight="1">
      <c r="A148" s="451"/>
      <c r="B148" s="276">
        <v>42552</v>
      </c>
      <c r="C148" s="267" t="s">
        <v>805</v>
      </c>
      <c r="D148" s="267" t="s">
        <v>170</v>
      </c>
      <c r="E148" s="267" t="s">
        <v>971</v>
      </c>
      <c r="F148" s="257">
        <v>2</v>
      </c>
      <c r="G148" s="220">
        <v>33500</v>
      </c>
      <c r="H148" s="220">
        <f t="shared" si="12"/>
        <v>67000</v>
      </c>
      <c r="I148" s="442"/>
      <c r="J148" s="451"/>
      <c r="K148" s="154"/>
      <c r="L148" s="161"/>
      <c r="M148" s="321">
        <v>42576</v>
      </c>
      <c r="N148" s="343" t="s">
        <v>564</v>
      </c>
      <c r="O148" s="371" t="s">
        <v>565</v>
      </c>
      <c r="P148" s="379" t="s">
        <v>4</v>
      </c>
      <c r="Q148" s="349">
        <v>0.69</v>
      </c>
      <c r="R148" s="163">
        <v>41809</v>
      </c>
      <c r="S148" s="163">
        <f t="shared" si="17"/>
        <v>28848.21</v>
      </c>
      <c r="T148" s="164"/>
    </row>
    <row r="149" spans="1:21" ht="17.25" customHeight="1">
      <c r="A149" s="451"/>
      <c r="B149" s="276">
        <v>42552</v>
      </c>
      <c r="C149" s="267" t="s">
        <v>75</v>
      </c>
      <c r="D149" s="267" t="s">
        <v>76</v>
      </c>
      <c r="E149" s="267" t="s">
        <v>4</v>
      </c>
      <c r="F149" s="257">
        <v>3</v>
      </c>
      <c r="G149" s="220">
        <v>48181</v>
      </c>
      <c r="H149" s="220">
        <f t="shared" si="12"/>
        <v>144543</v>
      </c>
      <c r="I149" s="442"/>
      <c r="J149" s="451"/>
      <c r="K149" s="154"/>
      <c r="L149" s="161"/>
      <c r="M149" s="321">
        <v>42576</v>
      </c>
      <c r="N149" s="343" t="s">
        <v>552</v>
      </c>
      <c r="O149" s="371" t="s">
        <v>553</v>
      </c>
      <c r="P149" s="379" t="s">
        <v>4</v>
      </c>
      <c r="Q149" s="349">
        <v>0.73399999999999999</v>
      </c>
      <c r="R149" s="163">
        <v>17047</v>
      </c>
      <c r="S149" s="163">
        <f t="shared" si="17"/>
        <v>12512.498</v>
      </c>
      <c r="T149" s="164"/>
    </row>
    <row r="150" spans="1:21" ht="17.25" customHeight="1">
      <c r="A150" s="451"/>
      <c r="B150" s="276">
        <v>42552</v>
      </c>
      <c r="C150" s="267" t="s">
        <v>115</v>
      </c>
      <c r="D150" s="367" t="s">
        <v>116</v>
      </c>
      <c r="E150" s="267" t="s">
        <v>117</v>
      </c>
      <c r="F150" s="257">
        <v>100</v>
      </c>
      <c r="G150" s="220">
        <v>481</v>
      </c>
      <c r="H150" s="220">
        <f t="shared" si="12"/>
        <v>48100</v>
      </c>
      <c r="I150" s="442"/>
      <c r="J150" s="451"/>
      <c r="K150" s="154"/>
      <c r="L150" s="161"/>
      <c r="M150" s="321">
        <v>42576</v>
      </c>
      <c r="N150" s="343" t="s">
        <v>550</v>
      </c>
      <c r="O150" s="371" t="s">
        <v>551</v>
      </c>
      <c r="P150" s="379" t="s">
        <v>4</v>
      </c>
      <c r="Q150" s="349">
        <v>0.78400000000000003</v>
      </c>
      <c r="R150" s="163">
        <v>21428</v>
      </c>
      <c r="S150" s="163">
        <f t="shared" ref="S150:S159" si="18">Q150*R150</f>
        <v>16799.552</v>
      </c>
      <c r="T150" s="164"/>
    </row>
    <row r="151" spans="1:21" ht="17.25" customHeight="1">
      <c r="A151" s="451"/>
      <c r="B151" s="276">
        <v>42552</v>
      </c>
      <c r="C151" s="267" t="s">
        <v>812</v>
      </c>
      <c r="D151" s="267" t="s">
        <v>989</v>
      </c>
      <c r="E151" s="267" t="s">
        <v>975</v>
      </c>
      <c r="F151" s="257">
        <v>1</v>
      </c>
      <c r="G151" s="220">
        <v>130000</v>
      </c>
      <c r="H151" s="220">
        <f t="shared" si="12"/>
        <v>130000</v>
      </c>
      <c r="I151" s="442"/>
      <c r="J151" s="451"/>
      <c r="K151" s="154"/>
      <c r="L151" s="161"/>
      <c r="M151" s="321">
        <v>42576</v>
      </c>
      <c r="N151" s="343" t="s">
        <v>546</v>
      </c>
      <c r="O151" s="371" t="s">
        <v>547</v>
      </c>
      <c r="P151" s="379" t="s">
        <v>4</v>
      </c>
      <c r="Q151" s="349">
        <v>0.95199999999999996</v>
      </c>
      <c r="R151" s="163">
        <v>38000</v>
      </c>
      <c r="S151" s="163">
        <f t="shared" si="18"/>
        <v>36176</v>
      </c>
      <c r="T151" s="164"/>
    </row>
    <row r="152" spans="1:21" ht="17.25" customHeight="1">
      <c r="A152" s="451"/>
      <c r="B152" s="276">
        <v>42552</v>
      </c>
      <c r="C152" s="267" t="s">
        <v>803</v>
      </c>
      <c r="D152" s="267" t="s">
        <v>202</v>
      </c>
      <c r="E152" s="267" t="s">
        <v>50</v>
      </c>
      <c r="F152" s="257">
        <v>4</v>
      </c>
      <c r="G152" s="220">
        <v>32999</v>
      </c>
      <c r="H152" s="220">
        <f t="shared" si="12"/>
        <v>131996</v>
      </c>
      <c r="I152" s="442"/>
      <c r="J152" s="451"/>
      <c r="K152" s="154"/>
      <c r="L152" s="161"/>
      <c r="M152" s="321">
        <v>42576</v>
      </c>
      <c r="N152" s="343" t="s">
        <v>556</v>
      </c>
      <c r="O152" s="371" t="s">
        <v>557</v>
      </c>
      <c r="P152" s="379" t="s">
        <v>4</v>
      </c>
      <c r="Q152" s="349">
        <v>1.1200000000000001</v>
      </c>
      <c r="R152" s="163">
        <v>13523</v>
      </c>
      <c r="S152" s="163">
        <f t="shared" si="18"/>
        <v>15145.760000000002</v>
      </c>
      <c r="T152" s="164"/>
    </row>
    <row r="153" spans="1:21" ht="17.25" customHeight="1">
      <c r="A153" s="451"/>
      <c r="B153" s="276">
        <v>42552</v>
      </c>
      <c r="C153" s="267" t="s">
        <v>111</v>
      </c>
      <c r="D153" s="267" t="s">
        <v>977</v>
      </c>
      <c r="E153" s="267" t="s">
        <v>974</v>
      </c>
      <c r="F153" s="257">
        <v>5</v>
      </c>
      <c r="G153" s="220">
        <v>54999</v>
      </c>
      <c r="H153" s="220">
        <f t="shared" si="12"/>
        <v>274995</v>
      </c>
      <c r="I153" s="442"/>
      <c r="J153" s="451"/>
      <c r="L153" s="161"/>
      <c r="M153" s="321">
        <v>42576</v>
      </c>
      <c r="N153" s="343" t="s">
        <v>534</v>
      </c>
      <c r="O153" s="371" t="s">
        <v>535</v>
      </c>
      <c r="P153" s="380" t="s">
        <v>4</v>
      </c>
      <c r="Q153" s="349">
        <v>1.9</v>
      </c>
      <c r="R153" s="163">
        <v>20952</v>
      </c>
      <c r="S153" s="163">
        <f t="shared" si="18"/>
        <v>39808.799999999996</v>
      </c>
      <c r="T153" s="164"/>
    </row>
    <row r="154" spans="1:21" ht="17.25" customHeight="1">
      <c r="A154" s="451"/>
      <c r="B154" s="276">
        <v>42552</v>
      </c>
      <c r="C154" s="267" t="s">
        <v>109</v>
      </c>
      <c r="D154" s="267" t="s">
        <v>990</v>
      </c>
      <c r="E154" s="267" t="s">
        <v>974</v>
      </c>
      <c r="F154" s="257">
        <v>20</v>
      </c>
      <c r="G154" s="220">
        <v>13635</v>
      </c>
      <c r="H154" s="220">
        <f t="shared" si="12"/>
        <v>272700</v>
      </c>
      <c r="I154" s="442"/>
      <c r="J154" s="451"/>
      <c r="L154" s="161"/>
      <c r="M154" s="321">
        <v>42577</v>
      </c>
      <c r="N154" s="268" t="s">
        <v>704</v>
      </c>
      <c r="O154" s="162" t="s">
        <v>703</v>
      </c>
      <c r="P154" s="162" t="s">
        <v>628</v>
      </c>
      <c r="Q154" s="349">
        <v>3</v>
      </c>
      <c r="R154" s="163">
        <v>15000</v>
      </c>
      <c r="S154" s="163">
        <f t="shared" si="18"/>
        <v>45000</v>
      </c>
      <c r="T154" s="164"/>
    </row>
    <row r="155" spans="1:21" ht="17.25" customHeight="1">
      <c r="A155" s="451"/>
      <c r="B155" s="276">
        <v>42552</v>
      </c>
      <c r="C155" s="267" t="s">
        <v>123</v>
      </c>
      <c r="D155" s="267" t="s">
        <v>945</v>
      </c>
      <c r="E155" s="267" t="s">
        <v>4</v>
      </c>
      <c r="F155" s="257">
        <v>5</v>
      </c>
      <c r="G155" s="220">
        <v>84000</v>
      </c>
      <c r="H155" s="220">
        <f t="shared" si="12"/>
        <v>420000</v>
      </c>
      <c r="I155" s="442"/>
      <c r="J155" s="451"/>
      <c r="K155" s="154"/>
      <c r="L155" s="161"/>
      <c r="M155" s="321">
        <v>42578</v>
      </c>
      <c r="N155" s="370" t="s">
        <v>700</v>
      </c>
      <c r="O155" s="371" t="s">
        <v>626</v>
      </c>
      <c r="P155" s="379" t="s">
        <v>194</v>
      </c>
      <c r="Q155" s="349">
        <v>8</v>
      </c>
      <c r="R155" s="163">
        <f>18727/4</f>
        <v>4681.75</v>
      </c>
      <c r="S155" s="163">
        <f t="shared" si="18"/>
        <v>37454</v>
      </c>
      <c r="T155" s="164"/>
    </row>
    <row r="156" spans="1:21" ht="17.25" customHeight="1">
      <c r="A156" s="451"/>
      <c r="B156" s="276">
        <v>42552</v>
      </c>
      <c r="C156" s="267" t="s">
        <v>826</v>
      </c>
      <c r="D156" s="267" t="s">
        <v>195</v>
      </c>
      <c r="E156" s="267" t="s">
        <v>4</v>
      </c>
      <c r="F156" s="257">
        <v>5</v>
      </c>
      <c r="G156" s="220">
        <v>70000</v>
      </c>
      <c r="H156" s="220">
        <f t="shared" si="12"/>
        <v>350000</v>
      </c>
      <c r="I156" s="442"/>
      <c r="J156" s="451"/>
      <c r="K156" s="154"/>
      <c r="L156" s="161"/>
      <c r="M156" s="321">
        <v>42578</v>
      </c>
      <c r="N156" s="372" t="s">
        <v>701</v>
      </c>
      <c r="O156" s="373" t="s">
        <v>639</v>
      </c>
      <c r="P156" s="382" t="s">
        <v>194</v>
      </c>
      <c r="Q156" s="349">
        <v>4</v>
      </c>
      <c r="R156" s="163">
        <f>20454/4</f>
        <v>5113.5</v>
      </c>
      <c r="S156" s="163">
        <f t="shared" si="18"/>
        <v>20454</v>
      </c>
      <c r="T156" s="164"/>
    </row>
    <row r="157" spans="1:21" ht="17.25" customHeight="1">
      <c r="A157" s="451"/>
      <c r="B157" s="276">
        <v>42552</v>
      </c>
      <c r="C157" s="267">
        <v>30802010</v>
      </c>
      <c r="D157" s="267" t="s">
        <v>991</v>
      </c>
      <c r="E157" s="267" t="s">
        <v>4</v>
      </c>
      <c r="F157" s="257">
        <v>75</v>
      </c>
      <c r="G157" s="220">
        <v>15963</v>
      </c>
      <c r="H157" s="220">
        <f t="shared" si="12"/>
        <v>1197225</v>
      </c>
      <c r="I157" s="442"/>
      <c r="J157" s="451"/>
      <c r="K157" s="154"/>
      <c r="L157" s="161"/>
      <c r="M157" s="321">
        <v>42578</v>
      </c>
      <c r="N157" s="343" t="s">
        <v>564</v>
      </c>
      <c r="O157" s="371" t="s">
        <v>565</v>
      </c>
      <c r="P157" s="379" t="s">
        <v>4</v>
      </c>
      <c r="Q157" s="349">
        <v>0.36799999999999999</v>
      </c>
      <c r="R157" s="163">
        <v>41809</v>
      </c>
      <c r="S157" s="163">
        <f t="shared" si="18"/>
        <v>15385.712</v>
      </c>
      <c r="T157" s="164"/>
    </row>
    <row r="158" spans="1:21" ht="17.25" customHeight="1">
      <c r="A158" s="451"/>
      <c r="B158" s="276">
        <v>42552</v>
      </c>
      <c r="C158" s="267">
        <v>30802011</v>
      </c>
      <c r="D158" s="267"/>
      <c r="E158" s="267"/>
      <c r="F158" s="257"/>
      <c r="G158" s="220"/>
      <c r="H158" s="220">
        <f t="shared" si="12"/>
        <v>0</v>
      </c>
      <c r="I158" s="442"/>
      <c r="J158" s="451"/>
      <c r="K158" s="154"/>
      <c r="L158" s="161"/>
      <c r="M158" s="321">
        <v>42578</v>
      </c>
      <c r="N158" s="343" t="s">
        <v>552</v>
      </c>
      <c r="O158" s="371" t="s">
        <v>553</v>
      </c>
      <c r="P158" s="379" t="s">
        <v>4</v>
      </c>
      <c r="Q158" s="349">
        <v>0.67400000000000004</v>
      </c>
      <c r="R158" s="163">
        <v>13809</v>
      </c>
      <c r="S158" s="163">
        <f t="shared" si="18"/>
        <v>9307.2660000000014</v>
      </c>
      <c r="T158" s="164"/>
    </row>
    <row r="159" spans="1:21" ht="17.25" customHeight="1">
      <c r="A159" s="451"/>
      <c r="B159" s="276">
        <v>42552</v>
      </c>
      <c r="C159" s="267">
        <v>20201002</v>
      </c>
      <c r="D159" s="367" t="s">
        <v>179</v>
      </c>
      <c r="E159" s="267" t="s">
        <v>1003</v>
      </c>
      <c r="F159" s="349">
        <v>3400</v>
      </c>
      <c r="G159" s="220">
        <v>23.01</v>
      </c>
      <c r="H159" s="220">
        <f t="shared" si="12"/>
        <v>78234</v>
      </c>
      <c r="I159" s="442"/>
      <c r="J159" s="451"/>
      <c r="K159" s="154"/>
      <c r="L159" s="161"/>
      <c r="M159" s="321">
        <v>42578</v>
      </c>
      <c r="N159" s="343" t="s">
        <v>556</v>
      </c>
      <c r="O159" s="371" t="s">
        <v>557</v>
      </c>
      <c r="P159" s="379" t="s">
        <v>4</v>
      </c>
      <c r="Q159" s="349">
        <v>0.996</v>
      </c>
      <c r="R159" s="163">
        <v>13523</v>
      </c>
      <c r="S159" s="163">
        <f t="shared" si="18"/>
        <v>13468.907999999999</v>
      </c>
      <c r="T159" s="164"/>
    </row>
    <row r="160" spans="1:21" ht="17.25" customHeight="1">
      <c r="A160" s="451"/>
      <c r="B160" s="276">
        <v>42552</v>
      </c>
      <c r="C160" s="267">
        <v>30602055</v>
      </c>
      <c r="D160" s="267" t="s">
        <v>128</v>
      </c>
      <c r="E160" s="267" t="s">
        <v>4</v>
      </c>
      <c r="F160" s="257">
        <v>2.5</v>
      </c>
      <c r="G160" s="220">
        <v>101664</v>
      </c>
      <c r="H160" s="220">
        <f t="shared" si="12"/>
        <v>254160</v>
      </c>
      <c r="I160" s="442"/>
      <c r="J160" s="451"/>
      <c r="K160" s="154"/>
      <c r="L160" s="161"/>
      <c r="M160" s="321">
        <v>42578</v>
      </c>
      <c r="N160" s="343" t="s">
        <v>560</v>
      </c>
      <c r="O160" s="371" t="s">
        <v>561</v>
      </c>
      <c r="P160" s="379" t="s">
        <v>4</v>
      </c>
      <c r="Q160" s="349">
        <v>1.0900000000000001</v>
      </c>
      <c r="R160" s="163">
        <v>32857</v>
      </c>
      <c r="S160" s="163">
        <f t="shared" ref="S160:S168" si="19">Q160*R160</f>
        <v>35814.130000000005</v>
      </c>
      <c r="T160" s="164"/>
    </row>
    <row r="161" spans="1:21" ht="17.25" customHeight="1">
      <c r="A161" s="451"/>
      <c r="B161" s="276">
        <v>42552</v>
      </c>
      <c r="C161" s="267">
        <v>30701001</v>
      </c>
      <c r="D161" s="267" t="s">
        <v>119</v>
      </c>
      <c r="E161" s="267" t="s">
        <v>4</v>
      </c>
      <c r="F161" s="257">
        <v>3</v>
      </c>
      <c r="G161" s="220">
        <v>485554</v>
      </c>
      <c r="H161" s="220">
        <f t="shared" si="12"/>
        <v>1456662</v>
      </c>
      <c r="I161" s="442"/>
      <c r="J161" s="451"/>
      <c r="K161" s="154"/>
      <c r="L161" s="161"/>
      <c r="M161" s="321">
        <v>42578</v>
      </c>
      <c r="N161" s="370" t="s">
        <v>534</v>
      </c>
      <c r="O161" s="371" t="s">
        <v>535</v>
      </c>
      <c r="P161" s="379" t="s">
        <v>4</v>
      </c>
      <c r="Q161" s="349">
        <v>1.1200000000000001</v>
      </c>
      <c r="R161" s="163">
        <v>26666</v>
      </c>
      <c r="S161" s="163">
        <f t="shared" si="19"/>
        <v>29865.920000000002</v>
      </c>
      <c r="T161" s="164"/>
    </row>
    <row r="162" spans="1:21" ht="17.25" customHeight="1">
      <c r="A162" s="452"/>
      <c r="B162" s="276">
        <v>42552</v>
      </c>
      <c r="C162" s="267" t="s">
        <v>64</v>
      </c>
      <c r="D162" s="267" t="s">
        <v>963</v>
      </c>
      <c r="E162" s="267" t="s">
        <v>4</v>
      </c>
      <c r="F162" s="257">
        <v>1</v>
      </c>
      <c r="G162" s="220">
        <v>25500</v>
      </c>
      <c r="H162" s="220">
        <f t="shared" si="12"/>
        <v>25500</v>
      </c>
      <c r="I162" s="443"/>
      <c r="J162" s="451"/>
      <c r="K162" s="154"/>
      <c r="L162" s="161"/>
      <c r="M162" s="321">
        <v>42578</v>
      </c>
      <c r="N162" s="343" t="s">
        <v>550</v>
      </c>
      <c r="O162" s="371" t="s">
        <v>551</v>
      </c>
      <c r="P162" s="379" t="s">
        <v>4</v>
      </c>
      <c r="Q162" s="349">
        <v>1.19</v>
      </c>
      <c r="R162" s="163">
        <v>21428</v>
      </c>
      <c r="S162" s="163">
        <f t="shared" si="19"/>
        <v>25499.32</v>
      </c>
      <c r="T162" s="164"/>
    </row>
    <row r="163" spans="1:21" ht="17.25" customHeight="1">
      <c r="A163" s="450" t="s">
        <v>993</v>
      </c>
      <c r="B163" s="276">
        <v>42552</v>
      </c>
      <c r="C163" s="169" t="s">
        <v>860</v>
      </c>
      <c r="D163" s="301" t="s">
        <v>329</v>
      </c>
      <c r="E163" s="267" t="s">
        <v>28</v>
      </c>
      <c r="F163" s="257">
        <v>50</v>
      </c>
      <c r="G163" s="220">
        <v>150</v>
      </c>
      <c r="H163" s="220">
        <f t="shared" si="12"/>
        <v>7500</v>
      </c>
      <c r="I163" s="441">
        <f>SUM(H163:H167)</f>
        <v>695487</v>
      </c>
      <c r="J163" s="451"/>
      <c r="K163" s="154"/>
      <c r="L163" s="161"/>
      <c r="M163" s="321">
        <v>42578</v>
      </c>
      <c r="N163" s="268" t="s">
        <v>704</v>
      </c>
      <c r="O163" s="162" t="s">
        <v>703</v>
      </c>
      <c r="P163" s="162" t="s">
        <v>628</v>
      </c>
      <c r="Q163" s="349">
        <v>2</v>
      </c>
      <c r="R163" s="163">
        <v>15000</v>
      </c>
      <c r="S163" s="163">
        <f t="shared" si="19"/>
        <v>30000</v>
      </c>
      <c r="T163" s="164"/>
    </row>
    <row r="164" spans="1:21" ht="17.25" customHeight="1">
      <c r="A164" s="451"/>
      <c r="B164" s="276">
        <v>42552</v>
      </c>
      <c r="C164" s="169" t="s">
        <v>841</v>
      </c>
      <c r="D164" s="301" t="s">
        <v>326</v>
      </c>
      <c r="E164" s="267" t="s">
        <v>1004</v>
      </c>
      <c r="F164" s="257">
        <v>1</v>
      </c>
      <c r="G164" s="220">
        <v>249982</v>
      </c>
      <c r="H164" s="220">
        <f t="shared" si="12"/>
        <v>249982</v>
      </c>
      <c r="I164" s="442"/>
      <c r="J164" s="451"/>
      <c r="K164" s="154"/>
      <c r="L164" s="161"/>
      <c r="M164" s="321">
        <v>42579</v>
      </c>
      <c r="N164" s="268" t="s">
        <v>704</v>
      </c>
      <c r="O164" s="162" t="s">
        <v>703</v>
      </c>
      <c r="P164" s="162" t="s">
        <v>628</v>
      </c>
      <c r="Q164" s="349">
        <v>2</v>
      </c>
      <c r="R164" s="163">
        <v>15000</v>
      </c>
      <c r="S164" s="163">
        <f t="shared" si="19"/>
        <v>30000</v>
      </c>
      <c r="T164" s="164"/>
    </row>
    <row r="165" spans="1:21" ht="17.25" customHeight="1">
      <c r="A165" s="451"/>
      <c r="B165" s="276">
        <v>42552</v>
      </c>
      <c r="C165" s="169" t="s">
        <v>992</v>
      </c>
      <c r="D165" s="301" t="s">
        <v>311</v>
      </c>
      <c r="E165" s="267" t="s">
        <v>148</v>
      </c>
      <c r="F165" s="257">
        <v>2</v>
      </c>
      <c r="G165" s="220">
        <v>9000</v>
      </c>
      <c r="H165" s="220">
        <f t="shared" si="12"/>
        <v>18000</v>
      </c>
      <c r="I165" s="442"/>
      <c r="J165" s="451"/>
      <c r="K165" s="154"/>
      <c r="L165" s="161"/>
      <c r="M165" s="321">
        <v>42580</v>
      </c>
      <c r="N165" s="384" t="s">
        <v>538</v>
      </c>
      <c r="O165" s="385" t="s">
        <v>539</v>
      </c>
      <c r="P165" s="386" t="s">
        <v>1018</v>
      </c>
      <c r="Q165" s="349">
        <v>2</v>
      </c>
      <c r="R165" s="163">
        <v>125000</v>
      </c>
      <c r="S165" s="163">
        <f t="shared" si="19"/>
        <v>250000</v>
      </c>
      <c r="T165" s="171"/>
    </row>
    <row r="166" spans="1:21" ht="17.25" customHeight="1">
      <c r="A166" s="451"/>
      <c r="B166" s="276">
        <v>42552</v>
      </c>
      <c r="C166" s="169" t="s">
        <v>399</v>
      </c>
      <c r="D166" s="301" t="s">
        <v>400</v>
      </c>
      <c r="E166" s="267" t="s">
        <v>148</v>
      </c>
      <c r="F166" s="257">
        <v>5</v>
      </c>
      <c r="G166" s="220">
        <v>72001</v>
      </c>
      <c r="H166" s="220">
        <f t="shared" si="12"/>
        <v>360005</v>
      </c>
      <c r="I166" s="442"/>
      <c r="J166" s="451"/>
      <c r="K166" s="154"/>
      <c r="L166" s="161"/>
      <c r="M166" s="321">
        <v>42580</v>
      </c>
      <c r="N166" s="384" t="s">
        <v>540</v>
      </c>
      <c r="O166" s="385" t="s">
        <v>541</v>
      </c>
      <c r="P166" s="386" t="s">
        <v>1018</v>
      </c>
      <c r="Q166" s="349">
        <v>2</v>
      </c>
      <c r="R166" s="163">
        <v>118170</v>
      </c>
      <c r="S166" s="163">
        <f t="shared" si="19"/>
        <v>236340</v>
      </c>
      <c r="T166" s="164"/>
    </row>
    <row r="167" spans="1:21" ht="17.25" customHeight="1">
      <c r="A167" s="452"/>
      <c r="B167" s="276">
        <v>42552</v>
      </c>
      <c r="C167" s="267" t="s">
        <v>405</v>
      </c>
      <c r="D167" s="267" t="s">
        <v>406</v>
      </c>
      <c r="E167" s="267" t="s">
        <v>148</v>
      </c>
      <c r="F167" s="257">
        <v>2</v>
      </c>
      <c r="G167" s="220">
        <v>30000</v>
      </c>
      <c r="H167" s="220">
        <f t="shared" si="12"/>
        <v>60000</v>
      </c>
      <c r="I167" s="443"/>
      <c r="J167" s="451"/>
      <c r="K167" s="154"/>
      <c r="L167" s="161"/>
      <c r="M167" s="321">
        <v>42580</v>
      </c>
      <c r="N167" s="384" t="s">
        <v>542</v>
      </c>
      <c r="O167" s="385" t="s">
        <v>543</v>
      </c>
      <c r="P167" s="386" t="s">
        <v>1018</v>
      </c>
      <c r="Q167" s="349">
        <v>4</v>
      </c>
      <c r="R167" s="163">
        <v>97110</v>
      </c>
      <c r="S167" s="163">
        <f t="shared" si="19"/>
        <v>388440</v>
      </c>
      <c r="T167" s="164"/>
      <c r="U167" s="256"/>
    </row>
    <row r="168" spans="1:21" ht="17.25" customHeight="1">
      <c r="A168" s="450" t="s">
        <v>994</v>
      </c>
      <c r="B168" s="276">
        <v>42552</v>
      </c>
      <c r="C168" s="267" t="s">
        <v>274</v>
      </c>
      <c r="D168" s="267" t="s">
        <v>724</v>
      </c>
      <c r="E168" s="267" t="s">
        <v>117</v>
      </c>
      <c r="F168" s="257">
        <v>2</v>
      </c>
      <c r="G168" s="220">
        <v>6255</v>
      </c>
      <c r="H168" s="220">
        <f t="shared" si="12"/>
        <v>12510</v>
      </c>
      <c r="I168" s="441">
        <f>SUM(H168:H189)</f>
        <v>5175062</v>
      </c>
      <c r="J168" s="451"/>
      <c r="K168" s="154"/>
      <c r="L168" s="161"/>
      <c r="M168" s="321">
        <v>42580</v>
      </c>
      <c r="N168" s="387" t="s">
        <v>544</v>
      </c>
      <c r="O168" s="388" t="s">
        <v>545</v>
      </c>
      <c r="P168" s="389" t="s">
        <v>1018</v>
      </c>
      <c r="Q168" s="349">
        <v>1</v>
      </c>
      <c r="R168" s="163">
        <v>128700</v>
      </c>
      <c r="S168" s="163">
        <f t="shared" si="19"/>
        <v>128700</v>
      </c>
      <c r="T168" s="164"/>
      <c r="U168" s="256"/>
    </row>
    <row r="169" spans="1:21" ht="17.25" customHeight="1">
      <c r="A169" s="451"/>
      <c r="B169" s="276">
        <v>42552</v>
      </c>
      <c r="C169" s="267" t="s">
        <v>281</v>
      </c>
      <c r="D169" s="267" t="s">
        <v>995</v>
      </c>
      <c r="E169" s="267" t="s">
        <v>148</v>
      </c>
      <c r="F169" s="257">
        <v>1</v>
      </c>
      <c r="G169" s="220">
        <v>14000</v>
      </c>
      <c r="H169" s="220">
        <f t="shared" si="12"/>
        <v>14000</v>
      </c>
      <c r="I169" s="442"/>
      <c r="J169" s="451"/>
      <c r="K169" s="154"/>
      <c r="L169" s="161"/>
      <c r="M169" s="321">
        <v>42580</v>
      </c>
      <c r="N169" s="343" t="s">
        <v>532</v>
      </c>
      <c r="O169" s="371" t="s">
        <v>533</v>
      </c>
      <c r="P169" s="379" t="s">
        <v>4</v>
      </c>
      <c r="Q169" s="349">
        <v>4.2</v>
      </c>
      <c r="R169" s="163">
        <v>160000</v>
      </c>
      <c r="S169" s="163">
        <f t="shared" ref="S169:S188" si="20">Q169*R169</f>
        <v>672000</v>
      </c>
      <c r="T169" s="164"/>
      <c r="U169" s="256"/>
    </row>
    <row r="170" spans="1:21" ht="17.25" customHeight="1">
      <c r="A170" s="451"/>
      <c r="B170" s="276">
        <v>42552</v>
      </c>
      <c r="C170" s="267" t="s">
        <v>283</v>
      </c>
      <c r="D170" s="267" t="s">
        <v>996</v>
      </c>
      <c r="E170" s="267" t="s">
        <v>148</v>
      </c>
      <c r="F170" s="257">
        <v>1</v>
      </c>
      <c r="G170" s="220">
        <v>12203</v>
      </c>
      <c r="H170" s="220">
        <f t="shared" si="12"/>
        <v>12203</v>
      </c>
      <c r="I170" s="442"/>
      <c r="J170" s="451"/>
      <c r="K170" s="174"/>
      <c r="L170" s="161"/>
      <c r="M170" s="321">
        <v>42580</v>
      </c>
      <c r="N170" s="370" t="s">
        <v>534</v>
      </c>
      <c r="O170" s="371" t="s">
        <v>535</v>
      </c>
      <c r="P170" s="379" t="s">
        <v>4</v>
      </c>
      <c r="Q170" s="349">
        <v>3.09</v>
      </c>
      <c r="R170" s="163">
        <v>26666</v>
      </c>
      <c r="S170" s="163">
        <f t="shared" si="20"/>
        <v>82397.94</v>
      </c>
      <c r="T170" s="164"/>
      <c r="U170" s="256"/>
    </row>
    <row r="171" spans="1:21" ht="17.25" customHeight="1">
      <c r="A171" s="451"/>
      <c r="B171" s="276">
        <v>42552</v>
      </c>
      <c r="C171" s="267" t="s">
        <v>219</v>
      </c>
      <c r="D171" s="267" t="s">
        <v>220</v>
      </c>
      <c r="E171" s="267" t="s">
        <v>4</v>
      </c>
      <c r="F171" s="257">
        <v>3</v>
      </c>
      <c r="G171" s="220">
        <v>48999</v>
      </c>
      <c r="H171" s="220">
        <f t="shared" ref="H171:H234" si="21">F171*G171</f>
        <v>146997</v>
      </c>
      <c r="I171" s="442"/>
      <c r="J171" s="451"/>
      <c r="K171" s="174"/>
      <c r="L171" s="161"/>
      <c r="M171" s="321">
        <v>42580</v>
      </c>
      <c r="N171" s="268" t="s">
        <v>397</v>
      </c>
      <c r="O171" s="344" t="s">
        <v>398</v>
      </c>
      <c r="P171" s="162" t="s">
        <v>926</v>
      </c>
      <c r="Q171" s="349">
        <v>1500</v>
      </c>
      <c r="R171" s="163">
        <v>2050</v>
      </c>
      <c r="S171" s="163">
        <f t="shared" si="20"/>
        <v>3075000</v>
      </c>
      <c r="T171" s="164"/>
      <c r="U171" s="256"/>
    </row>
    <row r="172" spans="1:21" ht="17.25" customHeight="1">
      <c r="A172" s="451"/>
      <c r="B172" s="276">
        <v>42552</v>
      </c>
      <c r="C172" s="267" t="s">
        <v>221</v>
      </c>
      <c r="D172" s="267" t="s">
        <v>222</v>
      </c>
      <c r="E172" s="267" t="s">
        <v>4</v>
      </c>
      <c r="F172" s="257">
        <v>3</v>
      </c>
      <c r="G172" s="220">
        <v>49858</v>
      </c>
      <c r="H172" s="220">
        <f t="shared" si="21"/>
        <v>149574</v>
      </c>
      <c r="I172" s="442"/>
      <c r="J172" s="451"/>
      <c r="K172" s="174"/>
      <c r="L172" s="161"/>
      <c r="M172" s="321">
        <v>42580</v>
      </c>
      <c r="N172" s="268" t="s">
        <v>704</v>
      </c>
      <c r="O172" s="162" t="s">
        <v>703</v>
      </c>
      <c r="P172" s="162" t="s">
        <v>628</v>
      </c>
      <c r="Q172" s="349">
        <v>3</v>
      </c>
      <c r="R172" s="163">
        <v>15000</v>
      </c>
      <c r="S172" s="163">
        <f t="shared" si="20"/>
        <v>45000</v>
      </c>
      <c r="T172" s="164"/>
      <c r="U172" s="256"/>
    </row>
    <row r="173" spans="1:21" ht="17.25" customHeight="1">
      <c r="A173" s="451"/>
      <c r="B173" s="276">
        <v>42552</v>
      </c>
      <c r="C173" s="267" t="s">
        <v>233</v>
      </c>
      <c r="D173" s="267" t="s">
        <v>997</v>
      </c>
      <c r="E173" s="267" t="s">
        <v>4</v>
      </c>
      <c r="F173" s="257">
        <v>5</v>
      </c>
      <c r="G173" s="220">
        <v>49000</v>
      </c>
      <c r="H173" s="220">
        <f t="shared" si="21"/>
        <v>245000</v>
      </c>
      <c r="I173" s="442"/>
      <c r="J173" s="451"/>
      <c r="K173" s="174"/>
      <c r="L173" s="161"/>
      <c r="M173" s="321">
        <v>42581</v>
      </c>
      <c r="N173" s="268" t="s">
        <v>704</v>
      </c>
      <c r="O173" s="162" t="s">
        <v>703</v>
      </c>
      <c r="P173" s="162" t="s">
        <v>628</v>
      </c>
      <c r="Q173" s="349">
        <v>4</v>
      </c>
      <c r="R173" s="163">
        <v>15000</v>
      </c>
      <c r="S173" s="163">
        <f t="shared" si="20"/>
        <v>60000</v>
      </c>
      <c r="T173" s="164"/>
      <c r="U173" s="256"/>
    </row>
    <row r="174" spans="1:21" ht="17.25" customHeight="1">
      <c r="A174" s="451"/>
      <c r="B174" s="276">
        <v>42552</v>
      </c>
      <c r="C174" s="267" t="s">
        <v>245</v>
      </c>
      <c r="D174" s="267" t="s">
        <v>246</v>
      </c>
      <c r="E174" s="267" t="s">
        <v>430</v>
      </c>
      <c r="F174" s="257">
        <v>1</v>
      </c>
      <c r="G174" s="220">
        <v>133333</v>
      </c>
      <c r="H174" s="220">
        <f t="shared" si="21"/>
        <v>133333</v>
      </c>
      <c r="I174" s="442"/>
      <c r="J174" s="451"/>
      <c r="K174" s="174"/>
      <c r="L174" s="161"/>
      <c r="M174" s="321">
        <v>42582</v>
      </c>
      <c r="N174" s="268" t="s">
        <v>704</v>
      </c>
      <c r="O174" s="162" t="s">
        <v>703</v>
      </c>
      <c r="P174" s="162" t="s">
        <v>628</v>
      </c>
      <c r="Q174" s="349">
        <v>4</v>
      </c>
      <c r="R174" s="163">
        <v>15000</v>
      </c>
      <c r="S174" s="163">
        <f t="shared" si="20"/>
        <v>60000</v>
      </c>
      <c r="T174" s="164"/>
      <c r="U174" s="256"/>
    </row>
    <row r="175" spans="1:21" ht="17.25" customHeight="1">
      <c r="A175" s="451"/>
      <c r="B175" s="276">
        <v>42552</v>
      </c>
      <c r="C175" s="267" t="s">
        <v>258</v>
      </c>
      <c r="D175" s="267" t="s">
        <v>259</v>
      </c>
      <c r="E175" s="267" t="s">
        <v>28</v>
      </c>
      <c r="F175" s="257">
        <v>100</v>
      </c>
      <c r="G175" s="220">
        <v>1978</v>
      </c>
      <c r="H175" s="220">
        <f t="shared" si="21"/>
        <v>197800</v>
      </c>
      <c r="I175" s="442"/>
      <c r="J175" s="451"/>
      <c r="K175" s="174"/>
      <c r="L175" s="161"/>
      <c r="M175" s="321">
        <v>42576</v>
      </c>
      <c r="N175" s="268" t="s">
        <v>704</v>
      </c>
      <c r="O175" s="162" t="s">
        <v>703</v>
      </c>
      <c r="P175" s="162" t="s">
        <v>628</v>
      </c>
      <c r="Q175" s="349">
        <v>3</v>
      </c>
      <c r="R175" s="163">
        <v>15000</v>
      </c>
      <c r="S175" s="163">
        <f t="shared" si="20"/>
        <v>45000</v>
      </c>
      <c r="T175" s="164"/>
    </row>
    <row r="176" spans="1:21" ht="17.25" customHeight="1">
      <c r="A176" s="451"/>
      <c r="B176" s="276">
        <v>42552</v>
      </c>
      <c r="C176" s="267" t="s">
        <v>270</v>
      </c>
      <c r="D176" s="267" t="s">
        <v>271</v>
      </c>
      <c r="E176" s="267" t="s">
        <v>28</v>
      </c>
      <c r="F176" s="257">
        <v>1000</v>
      </c>
      <c r="G176" s="220">
        <v>2100</v>
      </c>
      <c r="H176" s="220">
        <f t="shared" si="21"/>
        <v>2100000</v>
      </c>
      <c r="I176" s="442"/>
      <c r="J176" s="451"/>
      <c r="K176" s="174"/>
      <c r="L176" s="161"/>
      <c r="M176" s="321">
        <v>42580</v>
      </c>
      <c r="N176" s="381" t="s">
        <v>562</v>
      </c>
      <c r="O176" s="373" t="s">
        <v>563</v>
      </c>
      <c r="P176" s="382" t="s">
        <v>4</v>
      </c>
      <c r="Q176" s="349">
        <v>5</v>
      </c>
      <c r="R176" s="163">
        <v>18000</v>
      </c>
      <c r="S176" s="163">
        <f t="shared" si="20"/>
        <v>90000</v>
      </c>
      <c r="T176" s="164"/>
    </row>
    <row r="177" spans="1:20" ht="17.25" customHeight="1">
      <c r="A177" s="451"/>
      <c r="B177" s="276">
        <v>42552</v>
      </c>
      <c r="C177" s="267" t="s">
        <v>272</v>
      </c>
      <c r="D177" s="267" t="s">
        <v>273</v>
      </c>
      <c r="E177" s="267" t="s">
        <v>28</v>
      </c>
      <c r="F177" s="257">
        <v>1000</v>
      </c>
      <c r="G177" s="220">
        <v>300</v>
      </c>
      <c r="H177" s="220">
        <f t="shared" si="21"/>
        <v>300000</v>
      </c>
      <c r="I177" s="442"/>
      <c r="J177" s="451"/>
      <c r="K177" s="174"/>
      <c r="L177" s="161"/>
      <c r="M177" s="321">
        <v>42580</v>
      </c>
      <c r="N177" s="268" t="s">
        <v>548</v>
      </c>
      <c r="O177" s="344" t="s">
        <v>549</v>
      </c>
      <c r="P177" s="162" t="s">
        <v>4</v>
      </c>
      <c r="Q177" s="349">
        <v>4.5999999999999996</v>
      </c>
      <c r="R177" s="163">
        <v>15000</v>
      </c>
      <c r="S177" s="163">
        <f t="shared" si="20"/>
        <v>69000</v>
      </c>
      <c r="T177" s="164"/>
    </row>
    <row r="178" spans="1:20" ht="17.25" customHeight="1">
      <c r="A178" s="451"/>
      <c r="B178" s="276">
        <v>42552</v>
      </c>
      <c r="C178" s="267" t="s">
        <v>428</v>
      </c>
      <c r="D178" s="267" t="s">
        <v>998</v>
      </c>
      <c r="E178" s="267" t="s">
        <v>430</v>
      </c>
      <c r="F178" s="257">
        <v>15</v>
      </c>
      <c r="G178" s="220">
        <v>9599</v>
      </c>
      <c r="H178" s="220">
        <f t="shared" si="21"/>
        <v>143985</v>
      </c>
      <c r="I178" s="442"/>
      <c r="J178" s="451"/>
      <c r="K178" s="174"/>
      <c r="L178" s="161"/>
      <c r="M178" s="162"/>
      <c r="N178" s="268"/>
      <c r="O178" s="162"/>
      <c r="P178" s="162"/>
      <c r="Q178" s="349"/>
      <c r="R178" s="163"/>
      <c r="S178" s="163">
        <f t="shared" si="20"/>
        <v>0</v>
      </c>
      <c r="T178" s="164"/>
    </row>
    <row r="179" spans="1:20" ht="17.25" customHeight="1">
      <c r="A179" s="451"/>
      <c r="B179" s="276">
        <v>42552</v>
      </c>
      <c r="C179" s="267" t="s">
        <v>438</v>
      </c>
      <c r="D179" s="267" t="s">
        <v>439</v>
      </c>
      <c r="E179" s="267" t="s">
        <v>4</v>
      </c>
      <c r="F179" s="257">
        <v>4</v>
      </c>
      <c r="G179" s="220">
        <v>28000</v>
      </c>
      <c r="H179" s="220">
        <f t="shared" si="21"/>
        <v>112000</v>
      </c>
      <c r="I179" s="442"/>
      <c r="J179" s="451"/>
      <c r="K179" s="174"/>
      <c r="L179" s="161"/>
      <c r="M179" s="162"/>
      <c r="N179" s="268"/>
      <c r="O179" s="162"/>
      <c r="P179" s="162"/>
      <c r="Q179" s="349"/>
      <c r="R179" s="163"/>
      <c r="S179" s="163">
        <f t="shared" si="20"/>
        <v>0</v>
      </c>
      <c r="T179" s="171"/>
    </row>
    <row r="180" spans="1:20" ht="17.25" customHeight="1">
      <c r="A180" s="451"/>
      <c r="B180" s="276">
        <v>42552</v>
      </c>
      <c r="C180" s="267" t="s">
        <v>835</v>
      </c>
      <c r="D180" s="267" t="s">
        <v>390</v>
      </c>
      <c r="E180" s="267" t="s">
        <v>28</v>
      </c>
      <c r="F180" s="257">
        <v>20</v>
      </c>
      <c r="G180" s="220">
        <v>9000</v>
      </c>
      <c r="H180" s="220">
        <f t="shared" si="21"/>
        <v>180000</v>
      </c>
      <c r="I180" s="442"/>
      <c r="J180" s="451"/>
      <c r="K180" s="174"/>
      <c r="L180" s="161"/>
      <c r="M180" s="162"/>
      <c r="N180" s="268"/>
      <c r="O180" s="162"/>
      <c r="P180" s="162"/>
      <c r="Q180" s="349"/>
      <c r="R180" s="163"/>
      <c r="S180" s="163">
        <f t="shared" si="20"/>
        <v>0</v>
      </c>
      <c r="T180" s="171"/>
    </row>
    <row r="181" spans="1:20" ht="17.25" customHeight="1">
      <c r="A181" s="451"/>
      <c r="B181" s="276">
        <v>42552</v>
      </c>
      <c r="C181" s="267" t="s">
        <v>725</v>
      </c>
      <c r="D181" s="267" t="s">
        <v>726</v>
      </c>
      <c r="E181" s="267" t="s">
        <v>27</v>
      </c>
      <c r="F181" s="257">
        <v>100</v>
      </c>
      <c r="G181" s="220">
        <v>2000</v>
      </c>
      <c r="H181" s="220">
        <f t="shared" si="21"/>
        <v>200000</v>
      </c>
      <c r="I181" s="442"/>
      <c r="J181" s="451"/>
      <c r="K181" s="174"/>
      <c r="L181" s="161"/>
      <c r="M181" s="162"/>
      <c r="N181" s="268"/>
      <c r="O181" s="162"/>
      <c r="P181" s="162"/>
      <c r="Q181" s="349"/>
      <c r="R181" s="163"/>
      <c r="S181" s="163">
        <f t="shared" si="20"/>
        <v>0</v>
      </c>
      <c r="T181" s="171"/>
    </row>
    <row r="182" spans="1:20" ht="17.25" customHeight="1">
      <c r="A182" s="451"/>
      <c r="B182" s="276">
        <v>42552</v>
      </c>
      <c r="C182" s="267" t="s">
        <v>674</v>
      </c>
      <c r="D182" s="267" t="s">
        <v>651</v>
      </c>
      <c r="E182" s="267" t="s">
        <v>28</v>
      </c>
      <c r="F182" s="257">
        <v>100</v>
      </c>
      <c r="G182" s="220">
        <v>4444</v>
      </c>
      <c r="H182" s="220">
        <f t="shared" si="21"/>
        <v>444400</v>
      </c>
      <c r="I182" s="442"/>
      <c r="J182" s="451"/>
      <c r="K182" s="174"/>
      <c r="L182" s="161"/>
      <c r="M182" s="162"/>
      <c r="N182" s="300"/>
      <c r="O182" s="162"/>
      <c r="P182" s="162"/>
      <c r="Q182" s="274"/>
      <c r="R182" s="163"/>
      <c r="S182" s="163">
        <f t="shared" si="20"/>
        <v>0</v>
      </c>
      <c r="T182" s="171"/>
    </row>
    <row r="183" spans="1:20" ht="17.25" customHeight="1">
      <c r="A183" s="451"/>
      <c r="B183" s="276">
        <v>42552</v>
      </c>
      <c r="C183" s="267" t="s">
        <v>676</v>
      </c>
      <c r="D183" s="267" t="s">
        <v>653</v>
      </c>
      <c r="E183" s="267" t="s">
        <v>28</v>
      </c>
      <c r="F183" s="257">
        <v>10</v>
      </c>
      <c r="G183" s="220">
        <v>5500</v>
      </c>
      <c r="H183" s="220">
        <f t="shared" si="21"/>
        <v>55000</v>
      </c>
      <c r="I183" s="442"/>
      <c r="J183" s="451"/>
      <c r="K183" s="174"/>
      <c r="L183" s="161"/>
      <c r="M183" s="162"/>
      <c r="N183" s="268"/>
      <c r="O183" s="162"/>
      <c r="P183" s="162"/>
      <c r="Q183" s="274"/>
      <c r="R183" s="163"/>
      <c r="S183" s="163">
        <f t="shared" si="20"/>
        <v>0</v>
      </c>
      <c r="T183" s="171"/>
    </row>
    <row r="184" spans="1:20" ht="17.25" customHeight="1">
      <c r="A184" s="451"/>
      <c r="B184" s="276">
        <v>42552</v>
      </c>
      <c r="C184" s="267" t="s">
        <v>737</v>
      </c>
      <c r="D184" s="267" t="s">
        <v>739</v>
      </c>
      <c r="E184" s="267" t="s">
        <v>27</v>
      </c>
      <c r="F184" s="257">
        <v>10</v>
      </c>
      <c r="G184" s="220">
        <v>3500</v>
      </c>
      <c r="H184" s="220">
        <f t="shared" si="21"/>
        <v>35000</v>
      </c>
      <c r="I184" s="442"/>
      <c r="J184" s="451"/>
      <c r="K184" s="174"/>
      <c r="L184" s="161"/>
      <c r="M184" s="162"/>
      <c r="N184" s="268"/>
      <c r="O184" s="166"/>
      <c r="P184" s="166"/>
      <c r="Q184" s="274"/>
      <c r="R184" s="163"/>
      <c r="S184" s="163">
        <f t="shared" si="20"/>
        <v>0</v>
      </c>
      <c r="T184" s="164"/>
    </row>
    <row r="185" spans="1:20" ht="17.25" customHeight="1">
      <c r="A185" s="451"/>
      <c r="B185" s="276">
        <v>42552</v>
      </c>
      <c r="C185" s="267" t="s">
        <v>741</v>
      </c>
      <c r="D185" s="367" t="s">
        <v>743</v>
      </c>
      <c r="E185" s="267" t="s">
        <v>117</v>
      </c>
      <c r="F185" s="257">
        <v>10</v>
      </c>
      <c r="G185" s="220">
        <v>3006</v>
      </c>
      <c r="H185" s="220">
        <f t="shared" si="21"/>
        <v>30060</v>
      </c>
      <c r="I185" s="442"/>
      <c r="J185" s="451"/>
      <c r="K185" s="174"/>
      <c r="L185" s="161"/>
      <c r="M185" s="162"/>
      <c r="N185" s="268"/>
      <c r="O185" s="162"/>
      <c r="P185" s="162"/>
      <c r="Q185" s="274"/>
      <c r="R185" s="163"/>
      <c r="S185" s="163">
        <f t="shared" si="20"/>
        <v>0</v>
      </c>
      <c r="T185" s="164"/>
    </row>
    <row r="186" spans="1:20" ht="17.25" customHeight="1">
      <c r="A186" s="451"/>
      <c r="B186" s="276">
        <v>42552</v>
      </c>
      <c r="C186" s="267" t="s">
        <v>677</v>
      </c>
      <c r="D186" s="267" t="s">
        <v>654</v>
      </c>
      <c r="E186" s="267" t="s">
        <v>117</v>
      </c>
      <c r="F186" s="257">
        <v>10</v>
      </c>
      <c r="G186" s="220">
        <v>7100</v>
      </c>
      <c r="H186" s="220">
        <f t="shared" si="21"/>
        <v>71000</v>
      </c>
      <c r="I186" s="442"/>
      <c r="J186" s="451"/>
      <c r="K186" s="174"/>
      <c r="L186" s="161"/>
      <c r="M186" s="162"/>
      <c r="N186" s="268"/>
      <c r="O186" s="166"/>
      <c r="P186" s="166"/>
      <c r="Q186" s="274"/>
      <c r="R186" s="163"/>
      <c r="S186" s="163">
        <f t="shared" si="20"/>
        <v>0</v>
      </c>
      <c r="T186" s="164"/>
    </row>
    <row r="187" spans="1:20" ht="17.25" customHeight="1">
      <c r="A187" s="451"/>
      <c r="B187" s="276">
        <v>42552</v>
      </c>
      <c r="C187" s="267" t="s">
        <v>678</v>
      </c>
      <c r="D187" s="267" t="s">
        <v>656</v>
      </c>
      <c r="E187" s="267" t="s">
        <v>28</v>
      </c>
      <c r="F187" s="257">
        <v>100</v>
      </c>
      <c r="G187" s="220">
        <v>5472</v>
      </c>
      <c r="H187" s="220">
        <f t="shared" si="21"/>
        <v>547200</v>
      </c>
      <c r="I187" s="442"/>
      <c r="J187" s="451"/>
      <c r="K187" s="174"/>
      <c r="L187" s="161"/>
      <c r="M187" s="162"/>
      <c r="N187" s="268"/>
      <c r="O187" s="162"/>
      <c r="P187" s="162"/>
      <c r="Q187" s="274"/>
      <c r="R187" s="163"/>
      <c r="S187" s="163">
        <f t="shared" si="20"/>
        <v>0</v>
      </c>
      <c r="T187" s="164"/>
    </row>
    <row r="188" spans="1:20" ht="17.25" customHeight="1">
      <c r="A188" s="451"/>
      <c r="B188" s="276">
        <v>42552</v>
      </c>
      <c r="C188" s="267" t="s">
        <v>412</v>
      </c>
      <c r="D188" s="367" t="s">
        <v>413</v>
      </c>
      <c r="E188" s="267" t="s">
        <v>972</v>
      </c>
      <c r="F188" s="257">
        <v>1</v>
      </c>
      <c r="G188" s="220">
        <v>25000</v>
      </c>
      <c r="H188" s="220">
        <f t="shared" si="21"/>
        <v>25000</v>
      </c>
      <c r="I188" s="442"/>
      <c r="J188" s="451"/>
      <c r="K188" s="174"/>
      <c r="L188" s="161"/>
      <c r="M188" s="162"/>
      <c r="N188" s="268"/>
      <c r="O188" s="166"/>
      <c r="P188" s="166"/>
      <c r="Q188" s="274"/>
      <c r="R188" s="163"/>
      <c r="S188" s="163">
        <f t="shared" si="20"/>
        <v>0</v>
      </c>
      <c r="T188" s="164"/>
    </row>
    <row r="189" spans="1:20" ht="17.25" customHeight="1">
      <c r="A189" s="452"/>
      <c r="B189" s="276">
        <v>42552</v>
      </c>
      <c r="C189" s="267" t="s">
        <v>420</v>
      </c>
      <c r="D189" s="267" t="s">
        <v>421</v>
      </c>
      <c r="E189" s="267" t="s">
        <v>28</v>
      </c>
      <c r="F189" s="257">
        <v>4</v>
      </c>
      <c r="G189" s="220">
        <v>5000</v>
      </c>
      <c r="H189" s="220">
        <f t="shared" si="21"/>
        <v>20000</v>
      </c>
      <c r="I189" s="443"/>
      <c r="J189" s="451"/>
      <c r="K189" s="174"/>
      <c r="L189" s="183"/>
      <c r="M189" s="162"/>
      <c r="N189" s="268"/>
      <c r="O189" s="162"/>
      <c r="P189" s="162"/>
      <c r="Q189" s="274"/>
      <c r="R189" s="286"/>
      <c r="S189" s="163"/>
      <c r="T189" s="167"/>
    </row>
    <row r="190" spans="1:20" ht="17.25" customHeight="1">
      <c r="A190" s="450" t="s">
        <v>1000</v>
      </c>
      <c r="B190" s="276">
        <v>42552</v>
      </c>
      <c r="C190" s="267" t="s">
        <v>837</v>
      </c>
      <c r="D190" s="267" t="s">
        <v>567</v>
      </c>
      <c r="E190" s="267" t="s">
        <v>117</v>
      </c>
      <c r="F190" s="257">
        <v>4</v>
      </c>
      <c r="G190" s="220">
        <v>13000</v>
      </c>
      <c r="H190" s="220">
        <f t="shared" si="21"/>
        <v>52000</v>
      </c>
      <c r="I190" s="441">
        <f>SUM(H190:H196)</f>
        <v>2890635</v>
      </c>
      <c r="J190" s="451"/>
      <c r="K190" s="174"/>
      <c r="L190" s="161"/>
      <c r="M190" s="162"/>
      <c r="N190" s="268"/>
      <c r="O190" s="166"/>
      <c r="P190" s="166"/>
      <c r="Q190" s="274"/>
      <c r="R190" s="163"/>
      <c r="S190" s="163"/>
      <c r="T190" s="164"/>
    </row>
    <row r="191" spans="1:20" ht="17.25" customHeight="1">
      <c r="A191" s="451"/>
      <c r="B191" s="276">
        <v>42552</v>
      </c>
      <c r="C191" s="267" t="s">
        <v>688</v>
      </c>
      <c r="D191" s="267" t="s">
        <v>689</v>
      </c>
      <c r="E191" s="267" t="s">
        <v>194</v>
      </c>
      <c r="F191" s="257">
        <v>1</v>
      </c>
      <c r="G191" s="220">
        <v>36000</v>
      </c>
      <c r="H191" s="220">
        <f t="shared" si="21"/>
        <v>36000</v>
      </c>
      <c r="I191" s="451"/>
      <c r="J191" s="451"/>
      <c r="K191" s="174"/>
      <c r="L191" s="183"/>
      <c r="M191" s="162"/>
      <c r="N191" s="268"/>
      <c r="O191" s="162"/>
      <c r="P191" s="162"/>
      <c r="Q191" s="274"/>
      <c r="R191" s="286"/>
      <c r="S191" s="163"/>
      <c r="T191" s="167"/>
    </row>
    <row r="192" spans="1:20" ht="17.25" customHeight="1">
      <c r="A192" s="451"/>
      <c r="B192" s="276">
        <v>42552</v>
      </c>
      <c r="C192" s="267" t="s">
        <v>683</v>
      </c>
      <c r="D192" s="267" t="s">
        <v>658</v>
      </c>
      <c r="E192" s="267" t="s">
        <v>4</v>
      </c>
      <c r="F192" s="257">
        <v>2</v>
      </c>
      <c r="G192" s="220">
        <v>200000</v>
      </c>
      <c r="H192" s="220">
        <f t="shared" si="21"/>
        <v>400000</v>
      </c>
      <c r="I192" s="451"/>
      <c r="J192" s="451"/>
      <c r="K192" s="174"/>
      <c r="L192" s="161"/>
      <c r="M192" s="162"/>
      <c r="N192" s="268"/>
      <c r="O192" s="166"/>
      <c r="P192" s="166"/>
      <c r="Q192" s="274"/>
      <c r="R192" s="163"/>
      <c r="S192" s="163"/>
      <c r="T192" s="164"/>
    </row>
    <row r="193" spans="1:21" ht="17.25" customHeight="1">
      <c r="A193" s="451"/>
      <c r="B193" s="276">
        <v>42552</v>
      </c>
      <c r="C193" s="267" t="s">
        <v>665</v>
      </c>
      <c r="D193" s="267" t="s">
        <v>646</v>
      </c>
      <c r="E193" s="267" t="s">
        <v>148</v>
      </c>
      <c r="F193" s="257">
        <v>10</v>
      </c>
      <c r="G193" s="220">
        <v>26494</v>
      </c>
      <c r="H193" s="220">
        <f t="shared" si="21"/>
        <v>264940</v>
      </c>
      <c r="I193" s="451"/>
      <c r="J193" s="451"/>
      <c r="K193" s="174"/>
      <c r="L193" s="183"/>
      <c r="M193" s="162"/>
      <c r="N193" s="268"/>
      <c r="O193" s="162"/>
      <c r="P193" s="162"/>
      <c r="Q193" s="274"/>
      <c r="R193" s="286"/>
      <c r="S193" s="163"/>
      <c r="T193" s="167"/>
    </row>
    <row r="194" spans="1:21" ht="17.25" customHeight="1">
      <c r="A194" s="451"/>
      <c r="B194" s="276">
        <v>42552</v>
      </c>
      <c r="C194" s="267" t="s">
        <v>999</v>
      </c>
      <c r="D194" s="267" t="s">
        <v>1001</v>
      </c>
      <c r="E194" s="267" t="s">
        <v>972</v>
      </c>
      <c r="F194" s="257">
        <v>5</v>
      </c>
      <c r="G194" s="220">
        <v>241818</v>
      </c>
      <c r="H194" s="220">
        <f t="shared" si="21"/>
        <v>1209090</v>
      </c>
      <c r="I194" s="451"/>
      <c r="J194" s="451"/>
      <c r="K194" s="174"/>
      <c r="L194" s="183"/>
      <c r="M194" s="162"/>
      <c r="N194" s="268"/>
      <c r="O194" s="162"/>
      <c r="P194" s="162"/>
      <c r="Q194" s="274"/>
      <c r="R194" s="286"/>
      <c r="S194" s="163"/>
      <c r="T194" s="167"/>
    </row>
    <row r="195" spans="1:21" ht="17.25" customHeight="1">
      <c r="A195" s="451"/>
      <c r="B195" s="276">
        <v>42552</v>
      </c>
      <c r="C195" s="267" t="s">
        <v>793</v>
      </c>
      <c r="D195" s="267" t="s">
        <v>1002</v>
      </c>
      <c r="E195" s="267" t="s">
        <v>148</v>
      </c>
      <c r="F195" s="257">
        <v>12</v>
      </c>
      <c r="G195" s="220">
        <v>51360</v>
      </c>
      <c r="H195" s="220">
        <f t="shared" si="21"/>
        <v>616320</v>
      </c>
      <c r="I195" s="451"/>
      <c r="J195" s="451"/>
      <c r="K195" s="174"/>
      <c r="L195" s="183"/>
      <c r="M195" s="162"/>
      <c r="N195" s="268"/>
      <c r="O195" s="162"/>
      <c r="P195" s="162"/>
      <c r="Q195" s="274"/>
      <c r="R195" s="286"/>
      <c r="S195" s="163"/>
      <c r="T195" s="167"/>
    </row>
    <row r="196" spans="1:21" ht="17.25" customHeight="1">
      <c r="A196" s="452"/>
      <c r="B196" s="276">
        <v>42552</v>
      </c>
      <c r="C196" s="267" t="s">
        <v>802</v>
      </c>
      <c r="D196" s="267" t="s">
        <v>164</v>
      </c>
      <c r="E196" s="267" t="s">
        <v>974</v>
      </c>
      <c r="F196" s="257">
        <v>5</v>
      </c>
      <c r="G196" s="220">
        <v>62457</v>
      </c>
      <c r="H196" s="220">
        <f t="shared" si="21"/>
        <v>312285</v>
      </c>
      <c r="I196" s="452"/>
      <c r="J196" s="451"/>
      <c r="K196" s="174"/>
      <c r="L196" s="183"/>
      <c r="M196" s="162"/>
      <c r="N196" s="268"/>
      <c r="O196" s="162"/>
      <c r="P196" s="162"/>
      <c r="Q196" s="274"/>
      <c r="R196" s="286"/>
      <c r="S196" s="163"/>
      <c r="T196" s="167"/>
    </row>
    <row r="197" spans="1:21" ht="17.25" customHeight="1">
      <c r="A197" s="437" t="s">
        <v>1022</v>
      </c>
      <c r="B197" s="276">
        <v>42566</v>
      </c>
      <c r="C197" s="366" t="s">
        <v>493</v>
      </c>
      <c r="D197" s="366" t="s">
        <v>494</v>
      </c>
      <c r="E197" s="366" t="s">
        <v>27</v>
      </c>
      <c r="F197" s="257">
        <v>50</v>
      </c>
      <c r="G197" s="220">
        <v>5200</v>
      </c>
      <c r="H197" s="220">
        <f t="shared" si="21"/>
        <v>260000</v>
      </c>
      <c r="I197" s="456">
        <f>SUM(H197:H201)</f>
        <v>1505000</v>
      </c>
      <c r="J197" s="451"/>
      <c r="K197" s="174"/>
      <c r="L197" s="183"/>
      <c r="M197" s="162"/>
      <c r="N197" s="165"/>
      <c r="O197" s="166"/>
      <c r="P197" s="166"/>
      <c r="Q197" s="274"/>
      <c r="R197" s="286"/>
      <c r="S197" s="163"/>
      <c r="T197" s="167"/>
    </row>
    <row r="198" spans="1:21" ht="17.25" customHeight="1">
      <c r="A198" s="438"/>
      <c r="B198" s="276">
        <v>42566</v>
      </c>
      <c r="C198" s="375" t="s">
        <v>513</v>
      </c>
      <c r="D198" s="375" t="s">
        <v>514</v>
      </c>
      <c r="E198" s="375" t="s">
        <v>27</v>
      </c>
      <c r="F198" s="257">
        <v>50</v>
      </c>
      <c r="G198" s="220">
        <v>5200</v>
      </c>
      <c r="H198" s="220">
        <f t="shared" si="21"/>
        <v>260000</v>
      </c>
      <c r="I198" s="445"/>
      <c r="J198" s="451"/>
      <c r="K198" s="174"/>
      <c r="L198" s="183"/>
      <c r="M198" s="162"/>
      <c r="N198" s="268"/>
      <c r="O198" s="162"/>
      <c r="P198" s="162"/>
      <c r="Q198" s="274"/>
      <c r="R198" s="286"/>
      <c r="S198" s="163"/>
      <c r="T198" s="167"/>
    </row>
    <row r="199" spans="1:21" ht="17.25" customHeight="1">
      <c r="A199" s="438"/>
      <c r="B199" s="276">
        <v>42566</v>
      </c>
      <c r="C199" s="375" t="s">
        <v>501</v>
      </c>
      <c r="D199" s="375" t="s">
        <v>502</v>
      </c>
      <c r="E199" s="375" t="s">
        <v>27</v>
      </c>
      <c r="F199" s="257">
        <v>50</v>
      </c>
      <c r="G199" s="220">
        <v>5200</v>
      </c>
      <c r="H199" s="220">
        <f t="shared" si="21"/>
        <v>260000</v>
      </c>
      <c r="I199" s="445"/>
      <c r="J199" s="451"/>
      <c r="K199" s="174"/>
      <c r="L199" s="183"/>
      <c r="M199" s="162"/>
      <c r="N199" s="269"/>
      <c r="O199" s="188"/>
      <c r="P199" s="189"/>
      <c r="Q199" s="274"/>
      <c r="R199" s="286"/>
      <c r="S199" s="163"/>
      <c r="T199" s="167"/>
    </row>
    <row r="200" spans="1:21" ht="17.25" customHeight="1">
      <c r="A200" s="438"/>
      <c r="B200" s="276">
        <v>42566</v>
      </c>
      <c r="C200" s="375" t="s">
        <v>497</v>
      </c>
      <c r="D200" s="375" t="s">
        <v>498</v>
      </c>
      <c r="E200" s="375" t="s">
        <v>27</v>
      </c>
      <c r="F200" s="257">
        <v>50</v>
      </c>
      <c r="G200" s="220">
        <v>5200</v>
      </c>
      <c r="H200" s="220">
        <f t="shared" si="21"/>
        <v>260000</v>
      </c>
      <c r="I200" s="445"/>
      <c r="J200" s="451"/>
      <c r="K200" s="174"/>
      <c r="L200" s="183"/>
      <c r="M200" s="162"/>
      <c r="N200" s="268"/>
      <c r="O200" s="162"/>
      <c r="P200" s="162"/>
      <c r="Q200" s="274"/>
      <c r="R200" s="286"/>
      <c r="S200" s="163"/>
      <c r="T200" s="167"/>
    </row>
    <row r="201" spans="1:21" ht="17.25" customHeight="1">
      <c r="A201" s="438"/>
      <c r="B201" s="276">
        <v>42566</v>
      </c>
      <c r="C201" s="375" t="s">
        <v>145</v>
      </c>
      <c r="D201" s="375" t="s">
        <v>146</v>
      </c>
      <c r="E201" s="375" t="s">
        <v>117</v>
      </c>
      <c r="F201" s="257">
        <v>15</v>
      </c>
      <c r="G201" s="220">
        <v>31000</v>
      </c>
      <c r="H201" s="220">
        <f t="shared" si="21"/>
        <v>465000</v>
      </c>
      <c r="I201" s="446"/>
      <c r="J201" s="451"/>
      <c r="K201" s="174"/>
      <c r="L201" s="183"/>
      <c r="M201" s="162"/>
      <c r="N201" s="298"/>
      <c r="O201" s="162"/>
      <c r="P201" s="162"/>
      <c r="Q201" s="274"/>
      <c r="R201" s="163"/>
      <c r="S201" s="163"/>
      <c r="T201" s="167"/>
    </row>
    <row r="202" spans="1:21" ht="17.25" customHeight="1">
      <c r="A202" s="438"/>
      <c r="B202" s="276">
        <v>42566</v>
      </c>
      <c r="C202" s="365" t="s">
        <v>687</v>
      </c>
      <c r="D202" s="366" t="s">
        <v>490</v>
      </c>
      <c r="E202" s="366" t="s">
        <v>4</v>
      </c>
      <c r="F202" s="390">
        <v>0.9</v>
      </c>
      <c r="G202" s="220">
        <v>76000</v>
      </c>
      <c r="H202" s="220">
        <f t="shared" si="21"/>
        <v>68400</v>
      </c>
      <c r="I202" s="440">
        <f>SUM(H202:H207)</f>
        <v>1519200</v>
      </c>
      <c r="J202" s="451"/>
      <c r="K202" s="174"/>
      <c r="L202" s="183"/>
      <c r="M202" s="162"/>
      <c r="N202" s="268"/>
      <c r="O202" s="162"/>
      <c r="P202" s="162"/>
      <c r="Q202" s="274"/>
      <c r="R202" s="163"/>
      <c r="S202" s="163"/>
      <c r="T202" s="167"/>
    </row>
    <row r="203" spans="1:21" ht="17.25" customHeight="1">
      <c r="A203" s="438"/>
      <c r="B203" s="276">
        <v>42566</v>
      </c>
      <c r="C203" s="365" t="s">
        <v>669</v>
      </c>
      <c r="D203" s="366" t="s">
        <v>627</v>
      </c>
      <c r="E203" s="366" t="s">
        <v>4</v>
      </c>
      <c r="F203" s="390">
        <v>5</v>
      </c>
      <c r="G203" s="220">
        <v>63000</v>
      </c>
      <c r="H203" s="220">
        <f t="shared" si="21"/>
        <v>315000</v>
      </c>
      <c r="I203" s="457"/>
      <c r="J203" s="451"/>
      <c r="K203" s="174"/>
      <c r="L203" s="183"/>
      <c r="M203" s="168"/>
      <c r="N203" s="169"/>
      <c r="O203" s="287" t="s">
        <v>491</v>
      </c>
      <c r="P203" s="291"/>
      <c r="Q203" s="325"/>
      <c r="R203" s="292"/>
      <c r="S203" s="292">
        <f>SUM(S6:S202)</f>
        <v>28933819.549360003</v>
      </c>
      <c r="T203" s="167"/>
    </row>
    <row r="204" spans="1:21" ht="17.25" customHeight="1">
      <c r="A204" s="438"/>
      <c r="B204" s="276">
        <v>42566</v>
      </c>
      <c r="C204" s="365" t="s">
        <v>671</v>
      </c>
      <c r="D204" s="366" t="s">
        <v>630</v>
      </c>
      <c r="E204" s="366" t="s">
        <v>4</v>
      </c>
      <c r="F204" s="390">
        <v>3</v>
      </c>
      <c r="G204" s="220">
        <v>125000</v>
      </c>
      <c r="H204" s="220">
        <f t="shared" si="21"/>
        <v>375000</v>
      </c>
      <c r="I204" s="457"/>
      <c r="J204" s="451"/>
      <c r="K204" s="174"/>
      <c r="L204" s="195"/>
      <c r="M204" s="191"/>
      <c r="N204" s="192"/>
      <c r="O204" s="191"/>
      <c r="P204" s="191"/>
      <c r="Q204" s="326"/>
      <c r="R204" s="194"/>
      <c r="S204" s="193"/>
      <c r="T204" s="174"/>
    </row>
    <row r="205" spans="1:21" ht="17.25" customHeight="1">
      <c r="A205" s="438"/>
      <c r="B205" s="276">
        <v>42566</v>
      </c>
      <c r="C205" s="383" t="s">
        <v>672</v>
      </c>
      <c r="D205" s="375" t="s">
        <v>631</v>
      </c>
      <c r="E205" s="375" t="s">
        <v>4</v>
      </c>
      <c r="F205" s="390">
        <v>1.5</v>
      </c>
      <c r="G205" s="220">
        <v>119000</v>
      </c>
      <c r="H205" s="220">
        <f t="shared" si="21"/>
        <v>178500</v>
      </c>
      <c r="I205" s="457"/>
      <c r="J205" s="451"/>
      <c r="K205" s="174"/>
      <c r="L205" s="161"/>
      <c r="M205" s="162"/>
      <c r="N205" s="351" t="s">
        <v>538</v>
      </c>
      <c r="O205" s="188" t="s">
        <v>539</v>
      </c>
      <c r="P205" s="354" t="s">
        <v>4</v>
      </c>
      <c r="Q205" s="324">
        <f t="shared" ref="Q205:Q222" si="22">SUMIF($N$6:$N$202,N205,$Q$6:$Q$202)</f>
        <v>6</v>
      </c>
      <c r="R205" s="163">
        <f>S205/Q205</f>
        <v>125000</v>
      </c>
      <c r="S205" s="220">
        <f t="shared" ref="S205:S222" si="23">SUMIF($N$6:$N$202,N205,$S$6:$S$202)</f>
        <v>750000</v>
      </c>
      <c r="T205" s="220"/>
    </row>
    <row r="206" spans="1:21" ht="17.25" customHeight="1">
      <c r="A206" s="438"/>
      <c r="B206" s="276">
        <v>42566</v>
      </c>
      <c r="C206" s="383" t="s">
        <v>772</v>
      </c>
      <c r="D206" s="375" t="s">
        <v>773</v>
      </c>
      <c r="E206" s="375" t="s">
        <v>4</v>
      </c>
      <c r="F206" s="390">
        <v>2.4</v>
      </c>
      <c r="G206" s="220">
        <v>121000</v>
      </c>
      <c r="H206" s="220">
        <f t="shared" si="21"/>
        <v>290400</v>
      </c>
      <c r="I206" s="457"/>
      <c r="J206" s="451"/>
      <c r="K206" s="174"/>
      <c r="L206" s="161"/>
      <c r="M206" s="162"/>
      <c r="N206" s="351" t="s">
        <v>540</v>
      </c>
      <c r="O206" s="188" t="s">
        <v>541</v>
      </c>
      <c r="P206" s="355" t="s">
        <v>4</v>
      </c>
      <c r="Q206" s="346">
        <f t="shared" si="22"/>
        <v>15</v>
      </c>
      <c r="R206" s="347">
        <f t="shared" ref="R206:R222" si="24">S206/Q206</f>
        <v>118170</v>
      </c>
      <c r="S206" s="348">
        <f t="shared" si="23"/>
        <v>1772550</v>
      </c>
      <c r="T206" s="348"/>
    </row>
    <row r="207" spans="1:21" ht="17.25" customHeight="1">
      <c r="A207" s="438"/>
      <c r="B207" s="276">
        <v>42566</v>
      </c>
      <c r="C207" s="365" t="s">
        <v>673</v>
      </c>
      <c r="D207" s="366" t="s">
        <v>632</v>
      </c>
      <c r="E207" s="366" t="s">
        <v>4</v>
      </c>
      <c r="F207" s="390">
        <v>2.1</v>
      </c>
      <c r="G207" s="220">
        <v>139000</v>
      </c>
      <c r="H207" s="220">
        <f t="shared" si="21"/>
        <v>291900</v>
      </c>
      <c r="I207" s="458"/>
      <c r="J207" s="451"/>
      <c r="K207" s="174"/>
      <c r="L207" s="161"/>
      <c r="M207" s="162"/>
      <c r="N207" s="351" t="s">
        <v>542</v>
      </c>
      <c r="O207" s="188" t="s">
        <v>543</v>
      </c>
      <c r="P207" s="356" t="s">
        <v>4</v>
      </c>
      <c r="Q207" s="324">
        <f t="shared" si="22"/>
        <v>27</v>
      </c>
      <c r="R207" s="163">
        <f t="shared" si="24"/>
        <v>97110</v>
      </c>
      <c r="S207" s="220">
        <f t="shared" si="23"/>
        <v>2621970</v>
      </c>
      <c r="T207" s="220"/>
      <c r="U207" s="213"/>
    </row>
    <row r="208" spans="1:21" ht="17.25" customHeight="1">
      <c r="A208" s="438"/>
      <c r="B208" s="276">
        <v>42566</v>
      </c>
      <c r="C208" s="267" t="s">
        <v>847</v>
      </c>
      <c r="D208" s="267" t="s">
        <v>657</v>
      </c>
      <c r="E208" s="267" t="s">
        <v>4</v>
      </c>
      <c r="F208" s="257">
        <v>1</v>
      </c>
      <c r="G208" s="220">
        <v>110000</v>
      </c>
      <c r="H208" s="220">
        <f t="shared" si="21"/>
        <v>110000</v>
      </c>
      <c r="I208" s="440">
        <f>SUM(H208:H224)</f>
        <v>1932950</v>
      </c>
      <c r="J208" s="451"/>
      <c r="K208" s="174"/>
      <c r="L208" s="161"/>
      <c r="M208" s="162"/>
      <c r="N208" s="351" t="s">
        <v>544</v>
      </c>
      <c r="O208" s="188" t="s">
        <v>545</v>
      </c>
      <c r="P208" s="356" t="s">
        <v>4</v>
      </c>
      <c r="Q208" s="324">
        <f t="shared" si="22"/>
        <v>8</v>
      </c>
      <c r="R208" s="163">
        <f t="shared" si="24"/>
        <v>128700</v>
      </c>
      <c r="S208" s="220">
        <f t="shared" si="23"/>
        <v>1029600</v>
      </c>
      <c r="T208" s="220"/>
    </row>
    <row r="209" spans="1:20" ht="17.25" customHeight="1">
      <c r="A209" s="438"/>
      <c r="B209" s="276">
        <v>42566</v>
      </c>
      <c r="C209" s="267" t="s">
        <v>837</v>
      </c>
      <c r="D209" s="267" t="s">
        <v>1005</v>
      </c>
      <c r="E209" s="267" t="s">
        <v>117</v>
      </c>
      <c r="F209" s="257">
        <v>5</v>
      </c>
      <c r="G209" s="220">
        <v>13000</v>
      </c>
      <c r="H209" s="220">
        <f t="shared" si="21"/>
        <v>65000</v>
      </c>
      <c r="I209" s="438"/>
      <c r="J209" s="451"/>
      <c r="K209" s="174"/>
      <c r="L209" s="161"/>
      <c r="M209" s="162"/>
      <c r="N209" s="351" t="s">
        <v>397</v>
      </c>
      <c r="O209" s="359" t="s">
        <v>398</v>
      </c>
      <c r="P209" s="356" t="s">
        <v>531</v>
      </c>
      <c r="Q209" s="324">
        <f t="shared" si="22"/>
        <v>7500</v>
      </c>
      <c r="R209" s="163">
        <f t="shared" si="24"/>
        <v>2090</v>
      </c>
      <c r="S209" s="220">
        <f t="shared" si="23"/>
        <v>15675000</v>
      </c>
      <c r="T209" s="220"/>
    </row>
    <row r="210" spans="1:20" ht="17.25" customHeight="1">
      <c r="A210" s="438"/>
      <c r="B210" s="276">
        <v>42566</v>
      </c>
      <c r="C210" s="267" t="s">
        <v>688</v>
      </c>
      <c r="D210" s="267" t="s">
        <v>689</v>
      </c>
      <c r="E210" s="267" t="s">
        <v>971</v>
      </c>
      <c r="F210" s="257">
        <v>2</v>
      </c>
      <c r="G210" s="220">
        <v>36000</v>
      </c>
      <c r="H210" s="220">
        <f t="shared" si="21"/>
        <v>72000</v>
      </c>
      <c r="I210" s="438"/>
      <c r="J210" s="451"/>
      <c r="K210" s="174"/>
      <c r="L210" s="161"/>
      <c r="M210" s="162"/>
      <c r="N210" s="352" t="s">
        <v>534</v>
      </c>
      <c r="O210" s="344" t="s">
        <v>535</v>
      </c>
      <c r="P210" s="357" t="s">
        <v>4</v>
      </c>
      <c r="Q210" s="15">
        <f>SUMIF($N$6:$N$202,N210,$Q$6:$Q$202)</f>
        <v>23.558</v>
      </c>
      <c r="R210" s="163">
        <f>S210/Q210</f>
        <v>28435.718549961799</v>
      </c>
      <c r="S210" s="220">
        <f>SUMIF($N$6:$N$202,N210,$S$6:$S$202)</f>
        <v>669888.65760000004</v>
      </c>
      <c r="T210" s="220"/>
    </row>
    <row r="211" spans="1:20" ht="17.25" customHeight="1">
      <c r="A211" s="438"/>
      <c r="B211" s="276">
        <v>42566</v>
      </c>
      <c r="C211" s="267" t="s">
        <v>853</v>
      </c>
      <c r="D211" s="267" t="s">
        <v>680</v>
      </c>
      <c r="E211" s="267" t="s">
        <v>971</v>
      </c>
      <c r="F211" s="257">
        <v>1</v>
      </c>
      <c r="G211" s="220">
        <v>68194</v>
      </c>
      <c r="H211" s="220">
        <f t="shared" si="21"/>
        <v>68194</v>
      </c>
      <c r="I211" s="438"/>
      <c r="J211" s="451"/>
      <c r="K211" s="174"/>
      <c r="L211" s="161"/>
      <c r="M211" s="162"/>
      <c r="N211" s="352" t="s">
        <v>546</v>
      </c>
      <c r="O211" s="344" t="s">
        <v>547</v>
      </c>
      <c r="P211" s="357" t="s">
        <v>4</v>
      </c>
      <c r="Q211" s="346">
        <f t="shared" si="22"/>
        <v>5.7519999999999998</v>
      </c>
      <c r="R211" s="163">
        <f t="shared" si="24"/>
        <v>37800.824614047291</v>
      </c>
      <c r="S211" s="220">
        <f t="shared" si="23"/>
        <v>217430.34318</v>
      </c>
      <c r="T211" s="220"/>
    </row>
    <row r="212" spans="1:20" ht="17.25" customHeight="1">
      <c r="A212" s="438"/>
      <c r="B212" s="276">
        <v>42566</v>
      </c>
      <c r="C212" s="267" t="s">
        <v>682</v>
      </c>
      <c r="D212" s="367" t="s">
        <v>681</v>
      </c>
      <c r="E212" s="267" t="s">
        <v>971</v>
      </c>
      <c r="F212" s="257">
        <v>1</v>
      </c>
      <c r="G212" s="220">
        <v>68181</v>
      </c>
      <c r="H212" s="220">
        <f t="shared" si="21"/>
        <v>68181</v>
      </c>
      <c r="I212" s="438"/>
      <c r="J212" s="451"/>
      <c r="K212" s="174"/>
      <c r="L212" s="161"/>
      <c r="M212" s="162"/>
      <c r="N212" s="352" t="s">
        <v>532</v>
      </c>
      <c r="O212" s="344" t="s">
        <v>533</v>
      </c>
      <c r="P212" s="357" t="s">
        <v>4</v>
      </c>
      <c r="Q212" s="324">
        <f t="shared" si="22"/>
        <v>17.100000000000001</v>
      </c>
      <c r="R212" s="163">
        <f t="shared" si="24"/>
        <v>128011.69590643274</v>
      </c>
      <c r="S212" s="220">
        <f t="shared" si="23"/>
        <v>2189000</v>
      </c>
      <c r="T212" s="220"/>
    </row>
    <row r="213" spans="1:20" ht="17.25" customHeight="1">
      <c r="A213" s="438"/>
      <c r="B213" s="276">
        <v>42566</v>
      </c>
      <c r="C213" s="267" t="s">
        <v>679</v>
      </c>
      <c r="D213" s="267" t="s">
        <v>684</v>
      </c>
      <c r="E213" s="267" t="s">
        <v>971</v>
      </c>
      <c r="F213" s="257">
        <v>1</v>
      </c>
      <c r="G213" s="220">
        <v>68237</v>
      </c>
      <c r="H213" s="220">
        <f t="shared" si="21"/>
        <v>68237</v>
      </c>
      <c r="I213" s="438"/>
      <c r="J213" s="451"/>
      <c r="K213" s="174"/>
      <c r="L213" s="161"/>
      <c r="M213" s="162"/>
      <c r="N213" s="352" t="s">
        <v>548</v>
      </c>
      <c r="O213" s="344" t="s">
        <v>549</v>
      </c>
      <c r="P213" s="357" t="s">
        <v>4</v>
      </c>
      <c r="Q213" s="324">
        <f t="shared" si="22"/>
        <v>21.700000000000003</v>
      </c>
      <c r="R213" s="163">
        <f t="shared" si="24"/>
        <v>30483.870967741932</v>
      </c>
      <c r="S213" s="220">
        <f t="shared" si="23"/>
        <v>661500</v>
      </c>
      <c r="T213" s="220"/>
    </row>
    <row r="214" spans="1:20" ht="17.25" customHeight="1">
      <c r="A214" s="438"/>
      <c r="B214" s="276">
        <v>42566</v>
      </c>
      <c r="C214" s="267" t="s">
        <v>712</v>
      </c>
      <c r="D214" s="267" t="s">
        <v>713</v>
      </c>
      <c r="E214" s="267" t="s">
        <v>972</v>
      </c>
      <c r="F214" s="257">
        <v>1</v>
      </c>
      <c r="G214" s="220">
        <v>76364</v>
      </c>
      <c r="H214" s="220">
        <f t="shared" si="21"/>
        <v>76364</v>
      </c>
      <c r="I214" s="438"/>
      <c r="J214" s="451"/>
      <c r="K214" s="174"/>
      <c r="L214" s="161"/>
      <c r="M214" s="162"/>
      <c r="N214" s="352" t="s">
        <v>550</v>
      </c>
      <c r="O214" s="344" t="s">
        <v>551</v>
      </c>
      <c r="P214" s="357" t="s">
        <v>4</v>
      </c>
      <c r="Q214" s="324">
        <f t="shared" si="22"/>
        <v>6.4060000000000006</v>
      </c>
      <c r="R214" s="163">
        <f t="shared" si="24"/>
        <v>18592.094377146423</v>
      </c>
      <c r="S214" s="220">
        <f t="shared" si="23"/>
        <v>119100.95658</v>
      </c>
      <c r="T214" s="220"/>
    </row>
    <row r="215" spans="1:20" ht="17.25" customHeight="1">
      <c r="A215" s="438"/>
      <c r="B215" s="276">
        <v>42566</v>
      </c>
      <c r="C215" s="267" t="s">
        <v>714</v>
      </c>
      <c r="D215" s="267" t="s">
        <v>715</v>
      </c>
      <c r="E215" s="267" t="s">
        <v>975</v>
      </c>
      <c r="F215" s="257">
        <v>1</v>
      </c>
      <c r="G215" s="220">
        <v>73591</v>
      </c>
      <c r="H215" s="220">
        <f t="shared" si="21"/>
        <v>73591</v>
      </c>
      <c r="I215" s="438"/>
      <c r="J215" s="451"/>
      <c r="K215" s="174"/>
      <c r="L215" s="161"/>
      <c r="M215" s="162"/>
      <c r="N215" s="352" t="s">
        <v>552</v>
      </c>
      <c r="O215" s="344" t="s">
        <v>553</v>
      </c>
      <c r="P215" s="357" t="s">
        <v>4</v>
      </c>
      <c r="Q215" s="324">
        <f t="shared" si="22"/>
        <v>4.8880000000000008</v>
      </c>
      <c r="R215" s="163">
        <f t="shared" si="24"/>
        <v>18987.951718494271</v>
      </c>
      <c r="S215" s="220">
        <f t="shared" si="23"/>
        <v>92813.108000000007</v>
      </c>
      <c r="T215" s="220"/>
    </row>
    <row r="216" spans="1:20" ht="17.25" customHeight="1">
      <c r="A216" s="438"/>
      <c r="B216" s="276">
        <v>42566</v>
      </c>
      <c r="C216" s="267" t="s">
        <v>716</v>
      </c>
      <c r="D216" s="267" t="s">
        <v>717</v>
      </c>
      <c r="E216" s="267" t="s">
        <v>972</v>
      </c>
      <c r="F216" s="257">
        <v>1</v>
      </c>
      <c r="G216" s="220">
        <v>75056</v>
      </c>
      <c r="H216" s="220">
        <f t="shared" si="21"/>
        <v>75056</v>
      </c>
      <c r="I216" s="438"/>
      <c r="J216" s="451"/>
      <c r="K216" s="174"/>
      <c r="L216" s="161"/>
      <c r="M216" s="162"/>
      <c r="N216" s="352" t="s">
        <v>554</v>
      </c>
      <c r="O216" s="344" t="s">
        <v>555</v>
      </c>
      <c r="P216" s="357" t="s">
        <v>4</v>
      </c>
      <c r="Q216" s="324">
        <f t="shared" si="22"/>
        <v>4.58</v>
      </c>
      <c r="R216" s="163">
        <f t="shared" si="24"/>
        <v>25610.870742358078</v>
      </c>
      <c r="S216" s="220">
        <f t="shared" si="23"/>
        <v>117297.788</v>
      </c>
      <c r="T216" s="220"/>
    </row>
    <row r="217" spans="1:20" ht="17.25" customHeight="1">
      <c r="A217" s="438"/>
      <c r="B217" s="276">
        <v>42566</v>
      </c>
      <c r="C217" s="267" t="s">
        <v>720</v>
      </c>
      <c r="D217" s="267" t="s">
        <v>721</v>
      </c>
      <c r="E217" s="267" t="s">
        <v>117</v>
      </c>
      <c r="F217" s="257">
        <v>2</v>
      </c>
      <c r="G217" s="220">
        <v>54546</v>
      </c>
      <c r="H217" s="220">
        <f t="shared" si="21"/>
        <v>109092</v>
      </c>
      <c r="I217" s="438"/>
      <c r="J217" s="451"/>
      <c r="K217" s="174"/>
      <c r="L217" s="161"/>
      <c r="M217" s="162"/>
      <c r="N217" s="352" t="s">
        <v>556</v>
      </c>
      <c r="O217" s="344" t="s">
        <v>557</v>
      </c>
      <c r="P217" s="357" t="s">
        <v>4</v>
      </c>
      <c r="Q217" s="324">
        <f t="shared" si="22"/>
        <v>6.1579999999999995</v>
      </c>
      <c r="R217" s="163">
        <f t="shared" si="24"/>
        <v>13822.727833712246</v>
      </c>
      <c r="S217" s="220">
        <f t="shared" si="23"/>
        <v>85120.358000000007</v>
      </c>
      <c r="T217" s="220"/>
    </row>
    <row r="218" spans="1:20" ht="17.25" customHeight="1">
      <c r="A218" s="438"/>
      <c r="B218" s="276">
        <v>42566</v>
      </c>
      <c r="C218" s="267" t="s">
        <v>683</v>
      </c>
      <c r="D218" s="267" t="s">
        <v>658</v>
      </c>
      <c r="E218" s="267" t="s">
        <v>29</v>
      </c>
      <c r="F218" s="257">
        <v>1</v>
      </c>
      <c r="G218" s="220">
        <v>200000</v>
      </c>
      <c r="H218" s="220">
        <f t="shared" si="21"/>
        <v>200000</v>
      </c>
      <c r="I218" s="438"/>
      <c r="J218" s="451"/>
      <c r="K218" s="174"/>
      <c r="L218" s="161"/>
      <c r="M218" s="162"/>
      <c r="N218" s="352" t="s">
        <v>558</v>
      </c>
      <c r="O218" s="344" t="s">
        <v>559</v>
      </c>
      <c r="P218" s="357" t="s">
        <v>4</v>
      </c>
      <c r="Q218" s="324">
        <f t="shared" si="22"/>
        <v>2.1059999999999999</v>
      </c>
      <c r="R218" s="163">
        <f t="shared" si="24"/>
        <v>11904.000000000002</v>
      </c>
      <c r="S218" s="220">
        <f t="shared" si="23"/>
        <v>25069.824000000001</v>
      </c>
      <c r="T218" s="220"/>
    </row>
    <row r="219" spans="1:20" ht="17.25" customHeight="1">
      <c r="A219" s="438"/>
      <c r="B219" s="276">
        <v>42566</v>
      </c>
      <c r="C219" s="267" t="s">
        <v>664</v>
      </c>
      <c r="D219" s="267" t="s">
        <v>939</v>
      </c>
      <c r="E219" s="267" t="s">
        <v>4</v>
      </c>
      <c r="F219" s="257">
        <v>1</v>
      </c>
      <c r="G219" s="220">
        <v>184998</v>
      </c>
      <c r="H219" s="220">
        <f t="shared" si="21"/>
        <v>184998</v>
      </c>
      <c r="I219" s="438"/>
      <c r="J219" s="451"/>
      <c r="K219" s="174"/>
      <c r="L219" s="161"/>
      <c r="M219" s="162"/>
      <c r="N219" s="352" t="s">
        <v>560</v>
      </c>
      <c r="O219" s="344" t="s">
        <v>561</v>
      </c>
      <c r="P219" s="357" t="s">
        <v>4</v>
      </c>
      <c r="Q219" s="324">
        <f t="shared" si="22"/>
        <v>6.0659999999999998</v>
      </c>
      <c r="R219" s="163">
        <f t="shared" si="24"/>
        <v>39446.627101879327</v>
      </c>
      <c r="S219" s="220">
        <f t="shared" si="23"/>
        <v>239283.24</v>
      </c>
      <c r="T219" s="220"/>
    </row>
    <row r="220" spans="1:20" ht="17.25" customHeight="1">
      <c r="A220" s="438"/>
      <c r="B220" s="276">
        <v>42566</v>
      </c>
      <c r="C220" s="267" t="s">
        <v>999</v>
      </c>
      <c r="D220" s="267" t="s">
        <v>1001</v>
      </c>
      <c r="E220" s="267" t="s">
        <v>972</v>
      </c>
      <c r="F220" s="257">
        <v>1</v>
      </c>
      <c r="G220" s="220">
        <v>241818</v>
      </c>
      <c r="H220" s="220">
        <f t="shared" si="21"/>
        <v>241818</v>
      </c>
      <c r="I220" s="438"/>
      <c r="J220" s="451"/>
      <c r="K220" s="174"/>
      <c r="L220" s="161"/>
      <c r="M220" s="162"/>
      <c r="N220" s="352" t="s">
        <v>562</v>
      </c>
      <c r="O220" s="344" t="s">
        <v>563</v>
      </c>
      <c r="P220" s="357" t="s">
        <v>101</v>
      </c>
      <c r="Q220" s="324">
        <f t="shared" si="22"/>
        <v>11</v>
      </c>
      <c r="R220" s="163">
        <f t="shared" si="24"/>
        <v>18000</v>
      </c>
      <c r="S220" s="220">
        <f t="shared" si="23"/>
        <v>198000</v>
      </c>
      <c r="T220" s="220"/>
    </row>
    <row r="221" spans="1:20" ht="17.25" customHeight="1">
      <c r="A221" s="438"/>
      <c r="B221" s="276">
        <v>42566</v>
      </c>
      <c r="C221" s="267" t="s">
        <v>722</v>
      </c>
      <c r="D221" s="267" t="s">
        <v>723</v>
      </c>
      <c r="E221" s="267" t="s">
        <v>972</v>
      </c>
      <c r="F221" s="257">
        <v>1</v>
      </c>
      <c r="G221" s="220">
        <v>89419</v>
      </c>
      <c r="H221" s="220">
        <f t="shared" si="21"/>
        <v>89419</v>
      </c>
      <c r="I221" s="438"/>
      <c r="J221" s="451"/>
      <c r="K221" s="174"/>
      <c r="L221" s="161"/>
      <c r="M221" s="162"/>
      <c r="N221" s="352" t="s">
        <v>564</v>
      </c>
      <c r="O221" s="344" t="s">
        <v>565</v>
      </c>
      <c r="P221" s="357" t="s">
        <v>4</v>
      </c>
      <c r="Q221" s="324">
        <f t="shared" si="22"/>
        <v>4.3900000000000006</v>
      </c>
      <c r="R221" s="163">
        <f t="shared" si="24"/>
        <v>41809.358542141228</v>
      </c>
      <c r="S221" s="220">
        <f t="shared" si="23"/>
        <v>183543.084</v>
      </c>
      <c r="T221" s="220"/>
    </row>
    <row r="222" spans="1:20" ht="17.25" customHeight="1">
      <c r="A222" s="438"/>
      <c r="B222" s="276">
        <v>42566</v>
      </c>
      <c r="C222" s="267" t="s">
        <v>666</v>
      </c>
      <c r="D222" s="267" t="s">
        <v>647</v>
      </c>
      <c r="E222" s="267" t="s">
        <v>973</v>
      </c>
      <c r="F222" s="257">
        <v>10</v>
      </c>
      <c r="G222" s="220">
        <v>8680</v>
      </c>
      <c r="H222" s="220">
        <f t="shared" si="21"/>
        <v>86800</v>
      </c>
      <c r="I222" s="438"/>
      <c r="J222" s="451"/>
      <c r="K222" s="174"/>
      <c r="L222" s="161"/>
      <c r="M222" s="162"/>
      <c r="N222" s="352" t="s">
        <v>695</v>
      </c>
      <c r="O222" s="344" t="s">
        <v>566</v>
      </c>
      <c r="P222" s="357" t="s">
        <v>4</v>
      </c>
      <c r="Q222" s="324">
        <f t="shared" si="22"/>
        <v>5.718</v>
      </c>
      <c r="R222" s="163">
        <f t="shared" si="24"/>
        <v>25122.019937040921</v>
      </c>
      <c r="S222" s="220">
        <f t="shared" si="23"/>
        <v>143647.71</v>
      </c>
      <c r="T222" s="220"/>
    </row>
    <row r="223" spans="1:20" ht="17.25" customHeight="1">
      <c r="A223" s="438"/>
      <c r="B223" s="276">
        <v>42566</v>
      </c>
      <c r="C223" s="267" t="s">
        <v>665</v>
      </c>
      <c r="D223" s="267" t="s">
        <v>1006</v>
      </c>
      <c r="E223" s="267" t="s">
        <v>148</v>
      </c>
      <c r="F223" s="257">
        <v>12</v>
      </c>
      <c r="G223" s="220">
        <v>26100</v>
      </c>
      <c r="H223" s="220">
        <f t="shared" si="21"/>
        <v>313200</v>
      </c>
      <c r="I223" s="438"/>
      <c r="J223" s="451"/>
      <c r="K223" s="174"/>
      <c r="L223" s="161"/>
      <c r="M223" s="162"/>
      <c r="N223" s="352" t="s">
        <v>787</v>
      </c>
      <c r="O223" s="344" t="s">
        <v>788</v>
      </c>
      <c r="P223" s="357" t="s">
        <v>4</v>
      </c>
      <c r="Q223" s="324">
        <f>SUMIF($N$6:$N$202,N223,$Q$6:$Q$202)</f>
        <v>0.84799999999999998</v>
      </c>
      <c r="R223" s="163">
        <f t="shared" ref="R223:R229" si="25">S223/Q223</f>
        <v>48990.283018867922</v>
      </c>
      <c r="S223" s="220">
        <f t="shared" ref="S223:S228" si="26">SUMIF($N$6:$N$202,N223,$S$6:$S$202)</f>
        <v>41543.759999999995</v>
      </c>
      <c r="T223" s="220"/>
    </row>
    <row r="224" spans="1:20" ht="17.25" customHeight="1">
      <c r="A224" s="439"/>
      <c r="B224" s="276">
        <v>42566</v>
      </c>
      <c r="C224" s="267" t="s">
        <v>785</v>
      </c>
      <c r="D224" s="267" t="s">
        <v>786</v>
      </c>
      <c r="E224" s="267" t="s">
        <v>4</v>
      </c>
      <c r="F224" s="257">
        <v>1</v>
      </c>
      <c r="G224" s="220">
        <v>31000</v>
      </c>
      <c r="H224" s="220">
        <f t="shared" si="21"/>
        <v>31000</v>
      </c>
      <c r="I224" s="439"/>
      <c r="J224" s="451"/>
      <c r="K224" s="174"/>
      <c r="L224" s="161"/>
      <c r="M224" s="162"/>
      <c r="N224" s="352" t="s">
        <v>789</v>
      </c>
      <c r="O224" s="344" t="s">
        <v>790</v>
      </c>
      <c r="P224" s="357" t="s">
        <v>4</v>
      </c>
      <c r="Q224" s="324">
        <f t="shared" ref="Q224:Q228" si="27">SUMIF($N$6:$N$202,N224,$Q$6:$Q$202)</f>
        <v>3.048</v>
      </c>
      <c r="R224" s="163">
        <f t="shared" si="25"/>
        <v>17827.992125984252</v>
      </c>
      <c r="S224" s="220">
        <f t="shared" si="26"/>
        <v>54339.72</v>
      </c>
      <c r="T224" s="220"/>
    </row>
    <row r="225" spans="1:20" ht="17.25" customHeight="1">
      <c r="A225" s="437" t="s">
        <v>1023</v>
      </c>
      <c r="B225" s="276">
        <v>42566</v>
      </c>
      <c r="C225" s="267" t="s">
        <v>274</v>
      </c>
      <c r="D225" s="267" t="s">
        <v>724</v>
      </c>
      <c r="E225" s="267" t="s">
        <v>117</v>
      </c>
      <c r="F225" s="257">
        <v>2</v>
      </c>
      <c r="G225" s="220">
        <v>6255</v>
      </c>
      <c r="H225" s="220">
        <f t="shared" si="21"/>
        <v>12510</v>
      </c>
      <c r="I225" s="440">
        <f>SUM(H225:H246)</f>
        <v>3340725</v>
      </c>
      <c r="J225" s="451"/>
      <c r="K225" s="174"/>
      <c r="L225" s="183"/>
      <c r="M225" s="168"/>
      <c r="N225" s="350" t="s">
        <v>856</v>
      </c>
      <c r="O225" s="301" t="s">
        <v>857</v>
      </c>
      <c r="P225" s="179" t="s">
        <v>4</v>
      </c>
      <c r="Q225" s="324">
        <f t="shared" si="27"/>
        <v>0</v>
      </c>
      <c r="R225" s="163">
        <v>0</v>
      </c>
      <c r="S225" s="220">
        <f t="shared" si="26"/>
        <v>0</v>
      </c>
      <c r="T225" s="167"/>
    </row>
    <row r="226" spans="1:20" ht="17.25" customHeight="1">
      <c r="A226" s="438"/>
      <c r="B226" s="276">
        <v>42566</v>
      </c>
      <c r="C226" s="267" t="s">
        <v>275</v>
      </c>
      <c r="D226" s="267" t="s">
        <v>1007</v>
      </c>
      <c r="E226" s="267" t="s">
        <v>28</v>
      </c>
      <c r="F226" s="257">
        <v>50</v>
      </c>
      <c r="G226" s="220">
        <v>199</v>
      </c>
      <c r="H226" s="220">
        <f t="shared" si="21"/>
        <v>9950</v>
      </c>
      <c r="I226" s="438"/>
      <c r="J226" s="451"/>
      <c r="K226" s="174"/>
      <c r="L226" s="161"/>
      <c r="M226" s="162"/>
      <c r="N226" s="352" t="s">
        <v>700</v>
      </c>
      <c r="O226" s="344" t="s">
        <v>626</v>
      </c>
      <c r="P226" s="357" t="s">
        <v>78</v>
      </c>
      <c r="Q226" s="324">
        <f t="shared" si="27"/>
        <v>80</v>
      </c>
      <c r="R226" s="163">
        <f t="shared" si="25"/>
        <v>5013.1374999999998</v>
      </c>
      <c r="S226" s="220">
        <f t="shared" si="26"/>
        <v>401051</v>
      </c>
      <c r="T226" s="220"/>
    </row>
    <row r="227" spans="1:20" ht="17.25" customHeight="1">
      <c r="A227" s="438"/>
      <c r="B227" s="276">
        <v>42566</v>
      </c>
      <c r="C227" s="267" t="s">
        <v>835</v>
      </c>
      <c r="D227" s="267" t="s">
        <v>390</v>
      </c>
      <c r="E227" s="267" t="s">
        <v>28</v>
      </c>
      <c r="F227" s="257">
        <v>50</v>
      </c>
      <c r="G227" s="220">
        <v>9000</v>
      </c>
      <c r="H227" s="220">
        <f t="shared" si="21"/>
        <v>450000</v>
      </c>
      <c r="I227" s="438"/>
      <c r="J227" s="451"/>
      <c r="K227" s="174"/>
      <c r="L227" s="161"/>
      <c r="M227" s="162"/>
      <c r="N227" s="352" t="s">
        <v>701</v>
      </c>
      <c r="O227" s="344" t="s">
        <v>639</v>
      </c>
      <c r="P227" s="357" t="s">
        <v>78</v>
      </c>
      <c r="Q227" s="324">
        <f t="shared" si="27"/>
        <v>40</v>
      </c>
      <c r="R227" s="163">
        <f t="shared" si="25"/>
        <v>5151.75</v>
      </c>
      <c r="S227" s="220">
        <f t="shared" si="26"/>
        <v>206070</v>
      </c>
      <c r="T227" s="220"/>
    </row>
    <row r="228" spans="1:20" ht="17.25" customHeight="1">
      <c r="A228" s="438"/>
      <c r="B228" s="276">
        <v>42566</v>
      </c>
      <c r="C228" s="267" t="s">
        <v>887</v>
      </c>
      <c r="D228" s="267" t="s">
        <v>380</v>
      </c>
      <c r="E228" s="267" t="s">
        <v>28</v>
      </c>
      <c r="F228" s="257">
        <v>50</v>
      </c>
      <c r="G228" s="220">
        <v>1000</v>
      </c>
      <c r="H228" s="220">
        <f t="shared" si="21"/>
        <v>50000</v>
      </c>
      <c r="I228" s="438"/>
      <c r="J228" s="451"/>
      <c r="K228" s="174"/>
      <c r="L228" s="161"/>
      <c r="M228" s="162"/>
      <c r="N228" s="353" t="s">
        <v>699</v>
      </c>
      <c r="O228" s="360" t="s">
        <v>697</v>
      </c>
      <c r="P228" s="358" t="s">
        <v>312</v>
      </c>
      <c r="Q228" s="324">
        <f t="shared" si="27"/>
        <v>0</v>
      </c>
      <c r="R228" s="163">
        <v>0</v>
      </c>
      <c r="S228" s="220">
        <f t="shared" si="26"/>
        <v>0</v>
      </c>
      <c r="T228" s="220"/>
    </row>
    <row r="229" spans="1:20" ht="17.25" customHeight="1">
      <c r="A229" s="438"/>
      <c r="B229" s="276">
        <v>42566</v>
      </c>
      <c r="C229" s="267" t="s">
        <v>674</v>
      </c>
      <c r="D229" s="267" t="s">
        <v>651</v>
      </c>
      <c r="E229" s="267" t="s">
        <v>28</v>
      </c>
      <c r="F229" s="257">
        <v>200</v>
      </c>
      <c r="G229" s="220">
        <v>4000</v>
      </c>
      <c r="H229" s="220">
        <f t="shared" si="21"/>
        <v>800000</v>
      </c>
      <c r="I229" s="438"/>
      <c r="J229" s="451"/>
      <c r="K229" s="174"/>
      <c r="L229" s="161"/>
      <c r="M229" s="162"/>
      <c r="N229" s="353" t="s">
        <v>704</v>
      </c>
      <c r="O229" s="360" t="s">
        <v>703</v>
      </c>
      <c r="P229" s="358" t="s">
        <v>628</v>
      </c>
      <c r="Q229" s="324">
        <f>SUMIF($N$6:$N$202,N229,$Q$6:$Q$202)</f>
        <v>96</v>
      </c>
      <c r="R229" s="163">
        <f t="shared" si="25"/>
        <v>15000</v>
      </c>
      <c r="S229" s="220">
        <f>SUMIF($N$6:$N$202,N229,$S$6:$S$202)</f>
        <v>1440000</v>
      </c>
      <c r="T229" s="220"/>
    </row>
    <row r="230" spans="1:20" ht="17.25" customHeight="1">
      <c r="A230" s="438"/>
      <c r="B230" s="276">
        <v>42566</v>
      </c>
      <c r="C230" s="267" t="s">
        <v>210</v>
      </c>
      <c r="D230" s="267" t="s">
        <v>323</v>
      </c>
      <c r="E230" s="267" t="s">
        <v>28</v>
      </c>
      <c r="F230" s="257">
        <v>200</v>
      </c>
      <c r="G230" s="220">
        <v>700</v>
      </c>
      <c r="H230" s="220">
        <f t="shared" si="21"/>
        <v>140000</v>
      </c>
      <c r="I230" s="438"/>
      <c r="J230" s="451"/>
      <c r="K230" s="174"/>
      <c r="L230" s="161"/>
      <c r="M230" s="162"/>
      <c r="N230" s="170"/>
      <c r="O230" s="288" t="s">
        <v>491</v>
      </c>
      <c r="P230" s="289"/>
      <c r="Q230" s="327"/>
      <c r="R230" s="290"/>
      <c r="S230" s="282">
        <f>SUM(S204:S229)</f>
        <v>28933819.549359996</v>
      </c>
      <c r="T230" s="173"/>
    </row>
    <row r="231" spans="1:20" ht="17.25" customHeight="1">
      <c r="A231" s="438"/>
      <c r="B231" s="276">
        <v>42566</v>
      </c>
      <c r="C231" s="267" t="s">
        <v>676</v>
      </c>
      <c r="D231" s="267" t="s">
        <v>653</v>
      </c>
      <c r="E231" s="267" t="s">
        <v>28</v>
      </c>
      <c r="F231" s="257">
        <v>10</v>
      </c>
      <c r="G231" s="220">
        <v>5500</v>
      </c>
      <c r="H231" s="220">
        <f t="shared" si="21"/>
        <v>55000</v>
      </c>
      <c r="I231" s="438"/>
      <c r="J231" s="451"/>
      <c r="K231" s="174"/>
      <c r="L231" s="190"/>
      <c r="M231" s="191"/>
      <c r="N231" s="192"/>
      <c r="O231" s="191"/>
      <c r="P231" s="191"/>
      <c r="Q231" s="326"/>
      <c r="R231" s="194"/>
      <c r="S231" s="193"/>
      <c r="T231" s="174"/>
    </row>
    <row r="232" spans="1:20" ht="17.25" customHeight="1">
      <c r="A232" s="438"/>
      <c r="B232" s="276">
        <v>42566</v>
      </c>
      <c r="C232" s="267" t="s">
        <v>737</v>
      </c>
      <c r="D232" s="267" t="s">
        <v>739</v>
      </c>
      <c r="E232" s="267" t="s">
        <v>1021</v>
      </c>
      <c r="F232" s="257">
        <v>10</v>
      </c>
      <c r="G232" s="220">
        <v>3500</v>
      </c>
      <c r="H232" s="220">
        <f t="shared" si="21"/>
        <v>35000</v>
      </c>
      <c r="I232" s="438"/>
      <c r="J232" s="451"/>
      <c r="K232" s="174"/>
      <c r="L232" s="190"/>
      <c r="M232" s="191"/>
      <c r="N232" s="192"/>
      <c r="O232" s="191"/>
      <c r="P232" s="191"/>
      <c r="Q232" s="326"/>
      <c r="R232" s="194"/>
      <c r="S232" s="193"/>
      <c r="T232" s="174"/>
    </row>
    <row r="233" spans="1:20" ht="17.25" customHeight="1">
      <c r="A233" s="438"/>
      <c r="B233" s="276">
        <v>42566</v>
      </c>
      <c r="C233" s="267" t="s">
        <v>662</v>
      </c>
      <c r="D233" s="267" t="s">
        <v>642</v>
      </c>
      <c r="E233" s="267" t="s">
        <v>643</v>
      </c>
      <c r="F233" s="257">
        <v>10</v>
      </c>
      <c r="G233" s="220">
        <v>4000</v>
      </c>
      <c r="H233" s="220">
        <f t="shared" si="21"/>
        <v>40000</v>
      </c>
      <c r="I233" s="438"/>
      <c r="J233" s="451"/>
      <c r="K233" s="174"/>
      <c r="L233" s="190"/>
      <c r="M233" s="191"/>
      <c r="N233" s="192"/>
      <c r="O233" s="191"/>
      <c r="P233" s="191"/>
      <c r="Q233" s="326"/>
      <c r="R233" s="194"/>
      <c r="S233" s="193"/>
      <c r="T233" s="174"/>
    </row>
    <row r="234" spans="1:20" ht="17.25" customHeight="1">
      <c r="A234" s="438"/>
      <c r="B234" s="276">
        <v>42566</v>
      </c>
      <c r="C234" s="267" t="s">
        <v>410</v>
      </c>
      <c r="D234" s="267" t="s">
        <v>1008</v>
      </c>
      <c r="E234" s="267" t="s">
        <v>975</v>
      </c>
      <c r="F234" s="257">
        <v>4</v>
      </c>
      <c r="G234" s="220">
        <v>20000</v>
      </c>
      <c r="H234" s="220">
        <f t="shared" si="21"/>
        <v>80000</v>
      </c>
      <c r="I234" s="438"/>
      <c r="J234" s="451"/>
      <c r="K234" s="174"/>
      <c r="L234" s="190"/>
      <c r="M234" s="191"/>
      <c r="N234" s="192"/>
      <c r="O234" s="191"/>
      <c r="P234" s="191"/>
      <c r="Q234" s="326"/>
      <c r="R234" s="194"/>
      <c r="S234" s="193"/>
      <c r="T234" s="174"/>
    </row>
    <row r="235" spans="1:20" ht="17.25" customHeight="1">
      <c r="A235" s="438"/>
      <c r="B235" s="276">
        <v>42566</v>
      </c>
      <c r="C235" s="267" t="s">
        <v>428</v>
      </c>
      <c r="D235" s="267" t="s">
        <v>998</v>
      </c>
      <c r="E235" s="267" t="s">
        <v>934</v>
      </c>
      <c r="F235" s="257">
        <v>10</v>
      </c>
      <c r="G235" s="220">
        <v>9600</v>
      </c>
      <c r="H235" s="220">
        <f t="shared" ref="H235:H298" si="28">F235*G235</f>
        <v>96000</v>
      </c>
      <c r="I235" s="438"/>
      <c r="J235" s="451"/>
      <c r="K235" s="174"/>
      <c r="L235" s="190"/>
      <c r="M235" s="191"/>
      <c r="N235" s="192"/>
      <c r="O235" s="191"/>
      <c r="P235" s="191"/>
      <c r="Q235" s="326"/>
      <c r="R235" s="194"/>
      <c r="S235" s="193"/>
      <c r="T235" s="174"/>
    </row>
    <row r="236" spans="1:20" ht="17.25" customHeight="1">
      <c r="A236" s="438"/>
      <c r="B236" s="276">
        <v>42566</v>
      </c>
      <c r="C236" s="267" t="s">
        <v>438</v>
      </c>
      <c r="D236" s="267" t="s">
        <v>439</v>
      </c>
      <c r="E236" s="267" t="s">
        <v>4</v>
      </c>
      <c r="F236" s="257">
        <v>5</v>
      </c>
      <c r="G236" s="220">
        <v>29587</v>
      </c>
      <c r="H236" s="220">
        <f t="shared" si="28"/>
        <v>147935</v>
      </c>
      <c r="I236" s="438"/>
      <c r="J236" s="451"/>
      <c r="K236" s="174"/>
      <c r="L236" s="190"/>
      <c r="M236" s="191"/>
      <c r="N236" s="192"/>
      <c r="O236" s="191"/>
      <c r="P236" s="191"/>
      <c r="Q236" s="326"/>
      <c r="R236" s="194"/>
      <c r="S236" s="193"/>
      <c r="T236" s="174"/>
    </row>
    <row r="237" spans="1:20" ht="17.25" customHeight="1">
      <c r="A237" s="438"/>
      <c r="B237" s="276">
        <v>42566</v>
      </c>
      <c r="C237" s="267" t="s">
        <v>440</v>
      </c>
      <c r="D237" s="267" t="s">
        <v>441</v>
      </c>
      <c r="E237" s="267" t="s">
        <v>28</v>
      </c>
      <c r="F237" s="257">
        <v>5</v>
      </c>
      <c r="G237" s="220">
        <v>10000</v>
      </c>
      <c r="H237" s="220">
        <f t="shared" si="28"/>
        <v>50000</v>
      </c>
      <c r="I237" s="438"/>
      <c r="J237" s="451"/>
      <c r="K237" s="174"/>
      <c r="L237" s="190"/>
      <c r="M237" s="191"/>
      <c r="N237" s="192"/>
      <c r="O237" s="191"/>
      <c r="P237" s="191"/>
      <c r="Q237" s="326"/>
      <c r="R237" s="194"/>
      <c r="S237" s="193"/>
      <c r="T237" s="174"/>
    </row>
    <row r="238" spans="1:20" ht="17.25" customHeight="1">
      <c r="A238" s="438"/>
      <c r="B238" s="276">
        <v>42566</v>
      </c>
      <c r="C238" s="267" t="s">
        <v>444</v>
      </c>
      <c r="D238" s="267" t="s">
        <v>930</v>
      </c>
      <c r="E238" s="267" t="s">
        <v>28</v>
      </c>
      <c r="F238" s="257">
        <v>5</v>
      </c>
      <c r="G238" s="220">
        <v>5000</v>
      </c>
      <c r="H238" s="220">
        <f t="shared" si="28"/>
        <v>25000</v>
      </c>
      <c r="I238" s="438"/>
      <c r="J238" s="451"/>
      <c r="K238" s="174"/>
      <c r="L238" s="190"/>
      <c r="M238" s="191"/>
      <c r="N238" s="192"/>
      <c r="O238" s="191"/>
      <c r="P238" s="191"/>
      <c r="Q238" s="326"/>
      <c r="R238" s="194"/>
      <c r="S238" s="193"/>
      <c r="T238" s="174"/>
    </row>
    <row r="239" spans="1:20" ht="17.25" customHeight="1">
      <c r="A239" s="438"/>
      <c r="B239" s="276">
        <v>42566</v>
      </c>
      <c r="C239" s="267" t="s">
        <v>436</v>
      </c>
      <c r="D239" s="267" t="s">
        <v>1009</v>
      </c>
      <c r="E239" s="267" t="s">
        <v>28</v>
      </c>
      <c r="F239" s="257">
        <v>5</v>
      </c>
      <c r="G239" s="220">
        <v>5000</v>
      </c>
      <c r="H239" s="220">
        <f t="shared" si="28"/>
        <v>25000</v>
      </c>
      <c r="I239" s="438"/>
      <c r="J239" s="451"/>
      <c r="K239" s="174"/>
      <c r="L239" s="190"/>
      <c r="M239" s="191"/>
      <c r="N239" s="192"/>
      <c r="O239" s="191"/>
      <c r="P239" s="191"/>
      <c r="Q239" s="326"/>
      <c r="R239" s="194"/>
      <c r="S239" s="193"/>
      <c r="T239" s="174"/>
    </row>
    <row r="240" spans="1:20" ht="17.25" customHeight="1">
      <c r="A240" s="438"/>
      <c r="B240" s="276">
        <v>42566</v>
      </c>
      <c r="C240" s="267" t="s">
        <v>219</v>
      </c>
      <c r="D240" s="267" t="s">
        <v>220</v>
      </c>
      <c r="E240" s="267" t="s">
        <v>4</v>
      </c>
      <c r="F240" s="257">
        <v>3</v>
      </c>
      <c r="G240" s="220">
        <v>48999</v>
      </c>
      <c r="H240" s="220">
        <f t="shared" si="28"/>
        <v>146997</v>
      </c>
      <c r="I240" s="438"/>
      <c r="J240" s="451"/>
      <c r="K240" s="174"/>
      <c r="L240" s="190"/>
      <c r="M240" s="191"/>
      <c r="N240" s="192"/>
      <c r="O240" s="191"/>
      <c r="P240" s="191"/>
      <c r="Q240" s="326"/>
      <c r="R240" s="194"/>
      <c r="S240" s="193"/>
      <c r="T240" s="174"/>
    </row>
    <row r="241" spans="1:20" ht="17.25" customHeight="1">
      <c r="A241" s="438"/>
      <c r="B241" s="276">
        <v>42566</v>
      </c>
      <c r="C241" s="267" t="s">
        <v>221</v>
      </c>
      <c r="D241" s="267" t="s">
        <v>222</v>
      </c>
      <c r="E241" s="267" t="s">
        <v>4</v>
      </c>
      <c r="F241" s="257">
        <v>3</v>
      </c>
      <c r="G241" s="220">
        <v>49000</v>
      </c>
      <c r="H241" s="220">
        <f t="shared" si="28"/>
        <v>147000</v>
      </c>
      <c r="I241" s="438"/>
      <c r="J241" s="451"/>
      <c r="K241" s="174"/>
      <c r="L241" s="190"/>
      <c r="M241" s="191"/>
      <c r="N241" s="192"/>
      <c r="O241" s="191"/>
      <c r="P241" s="191"/>
      <c r="Q241" s="326"/>
      <c r="R241" s="194"/>
      <c r="S241" s="193"/>
      <c r="T241" s="174"/>
    </row>
    <row r="242" spans="1:20" ht="17.25" customHeight="1">
      <c r="A242" s="438"/>
      <c r="B242" s="276">
        <v>42566</v>
      </c>
      <c r="C242" s="267" t="s">
        <v>233</v>
      </c>
      <c r="D242" s="267" t="s">
        <v>997</v>
      </c>
      <c r="E242" s="267" t="s">
        <v>4</v>
      </c>
      <c r="F242" s="257">
        <v>2</v>
      </c>
      <c r="G242" s="220">
        <v>49000</v>
      </c>
      <c r="H242" s="220">
        <f t="shared" si="28"/>
        <v>98000</v>
      </c>
      <c r="I242" s="438"/>
      <c r="J242" s="451"/>
      <c r="K242" s="174"/>
      <c r="L242" s="190"/>
      <c r="M242" s="191"/>
      <c r="N242" s="192"/>
      <c r="O242" s="191"/>
      <c r="P242" s="191"/>
      <c r="Q242" s="326"/>
      <c r="R242" s="194"/>
      <c r="S242" s="193"/>
      <c r="T242" s="174"/>
    </row>
    <row r="243" spans="1:20" ht="17.25" customHeight="1">
      <c r="A243" s="438"/>
      <c r="B243" s="276">
        <v>42566</v>
      </c>
      <c r="C243" s="267" t="s">
        <v>245</v>
      </c>
      <c r="D243" s="267" t="s">
        <v>246</v>
      </c>
      <c r="E243" s="267" t="s">
        <v>934</v>
      </c>
      <c r="F243" s="257">
        <v>1</v>
      </c>
      <c r="G243" s="220">
        <v>133333</v>
      </c>
      <c r="H243" s="220">
        <f t="shared" si="28"/>
        <v>133333</v>
      </c>
      <c r="I243" s="438"/>
      <c r="J243" s="451"/>
      <c r="K243" s="174"/>
      <c r="L243" s="190"/>
      <c r="M243" s="191"/>
      <c r="N243" s="192"/>
      <c r="O243" s="191"/>
      <c r="P243" s="191"/>
      <c r="Q243" s="326"/>
      <c r="R243" s="194"/>
      <c r="S243" s="193"/>
      <c r="T243" s="174"/>
    </row>
    <row r="244" spans="1:20" ht="17.25" customHeight="1">
      <c r="A244" s="438"/>
      <c r="B244" s="276">
        <v>42566</v>
      </c>
      <c r="C244" s="267" t="s">
        <v>258</v>
      </c>
      <c r="D244" s="267" t="s">
        <v>1010</v>
      </c>
      <c r="E244" s="267" t="s">
        <v>28</v>
      </c>
      <c r="F244" s="257">
        <v>100</v>
      </c>
      <c r="G244" s="220">
        <v>1990</v>
      </c>
      <c r="H244" s="220">
        <f t="shared" si="28"/>
        <v>199000</v>
      </c>
      <c r="I244" s="438"/>
      <c r="J244" s="451"/>
      <c r="K244" s="174"/>
      <c r="L244" s="190"/>
      <c r="M244" s="191"/>
      <c r="N244" s="196"/>
      <c r="O244" s="191"/>
      <c r="P244" s="191"/>
      <c r="Q244" s="326"/>
      <c r="R244" s="194"/>
      <c r="S244" s="193"/>
      <c r="T244" s="174"/>
    </row>
    <row r="245" spans="1:20" ht="17.25" customHeight="1">
      <c r="A245" s="438"/>
      <c r="B245" s="276">
        <v>42566</v>
      </c>
      <c r="C245" s="267" t="s">
        <v>270</v>
      </c>
      <c r="D245" s="267" t="s">
        <v>271</v>
      </c>
      <c r="E245" s="267" t="s">
        <v>28</v>
      </c>
      <c r="F245" s="257">
        <v>250</v>
      </c>
      <c r="G245" s="220">
        <v>2100</v>
      </c>
      <c r="H245" s="220">
        <f t="shared" si="28"/>
        <v>525000</v>
      </c>
      <c r="I245" s="438"/>
      <c r="J245" s="451"/>
      <c r="K245" s="174"/>
      <c r="L245" s="190"/>
      <c r="M245" s="191"/>
      <c r="N245" s="197"/>
      <c r="O245" s="191"/>
      <c r="P245" s="191"/>
      <c r="Q245" s="326"/>
      <c r="R245" s="194"/>
      <c r="S245" s="193"/>
      <c r="T245" s="174"/>
    </row>
    <row r="246" spans="1:20" ht="17.25" customHeight="1">
      <c r="A246" s="439"/>
      <c r="B246" s="276">
        <v>42566</v>
      </c>
      <c r="C246" s="267" t="s">
        <v>272</v>
      </c>
      <c r="D246" s="267" t="s">
        <v>273</v>
      </c>
      <c r="E246" s="267" t="s">
        <v>28</v>
      </c>
      <c r="F246" s="257">
        <v>250</v>
      </c>
      <c r="G246" s="220">
        <v>300</v>
      </c>
      <c r="H246" s="220">
        <f t="shared" si="28"/>
        <v>75000</v>
      </c>
      <c r="I246" s="439"/>
      <c r="J246" s="451"/>
      <c r="K246" s="174"/>
      <c r="L246" s="190"/>
      <c r="M246" s="191"/>
      <c r="N246" s="192"/>
      <c r="O246" s="191"/>
      <c r="P246" s="191"/>
      <c r="Q246" s="326"/>
      <c r="R246" s="194"/>
      <c r="S246" s="193"/>
      <c r="T246" s="174"/>
    </row>
    <row r="247" spans="1:20" ht="17.25" customHeight="1">
      <c r="A247" s="437" t="s">
        <v>1024</v>
      </c>
      <c r="B247" s="276">
        <v>42566</v>
      </c>
      <c r="C247" s="267" t="s">
        <v>476</v>
      </c>
      <c r="D247" s="267" t="s">
        <v>1012</v>
      </c>
      <c r="E247" s="267" t="s">
        <v>1004</v>
      </c>
      <c r="F247" s="257">
        <v>20</v>
      </c>
      <c r="G247" s="220">
        <v>16406</v>
      </c>
      <c r="H247" s="220">
        <f t="shared" si="28"/>
        <v>328120</v>
      </c>
      <c r="I247" s="440">
        <f>SUM(H247:H249)</f>
        <v>488120</v>
      </c>
      <c r="J247" s="451"/>
      <c r="K247" s="174"/>
      <c r="L247" s="190"/>
      <c r="M247" s="191"/>
      <c r="N247" s="192"/>
      <c r="O247" s="191"/>
      <c r="P247" s="191"/>
      <c r="Q247" s="326"/>
      <c r="R247" s="194"/>
      <c r="S247" s="193"/>
      <c r="T247" s="174"/>
    </row>
    <row r="248" spans="1:20" ht="17.25" customHeight="1">
      <c r="A248" s="438"/>
      <c r="B248" s="276">
        <v>42566</v>
      </c>
      <c r="C248" s="267" t="s">
        <v>474</v>
      </c>
      <c r="D248" s="267" t="s">
        <v>475</v>
      </c>
      <c r="E248" s="267" t="s">
        <v>1004</v>
      </c>
      <c r="F248" s="257">
        <v>10</v>
      </c>
      <c r="G248" s="220">
        <v>4000</v>
      </c>
      <c r="H248" s="220">
        <f t="shared" si="28"/>
        <v>40000</v>
      </c>
      <c r="I248" s="438"/>
      <c r="J248" s="451"/>
      <c r="K248" s="174"/>
      <c r="L248" s="190"/>
      <c r="M248" s="191"/>
      <c r="N248" s="197"/>
      <c r="O248" s="191"/>
      <c r="P248" s="191"/>
      <c r="Q248" s="326"/>
      <c r="R248" s="194"/>
      <c r="S248" s="193"/>
      <c r="T248" s="174"/>
    </row>
    <row r="249" spans="1:20" ht="17.25" customHeight="1">
      <c r="A249" s="439"/>
      <c r="B249" s="276">
        <v>42566</v>
      </c>
      <c r="C249" s="267" t="s">
        <v>1011</v>
      </c>
      <c r="D249" s="267" t="s">
        <v>1013</v>
      </c>
      <c r="E249" s="267" t="s">
        <v>28</v>
      </c>
      <c r="F249" s="257">
        <v>1</v>
      </c>
      <c r="G249" s="220">
        <v>120000</v>
      </c>
      <c r="H249" s="220">
        <f t="shared" si="28"/>
        <v>120000</v>
      </c>
      <c r="I249" s="439"/>
      <c r="J249" s="451"/>
      <c r="K249" s="174"/>
      <c r="L249" s="190"/>
      <c r="M249" s="191"/>
      <c r="N249" s="197"/>
      <c r="O249" s="191"/>
      <c r="P249" s="191"/>
      <c r="Q249" s="326"/>
      <c r="R249" s="194"/>
      <c r="S249" s="193"/>
      <c r="T249" s="174"/>
    </row>
    <row r="250" spans="1:20" ht="17.25" customHeight="1">
      <c r="A250" s="437" t="s">
        <v>1025</v>
      </c>
      <c r="B250" s="276">
        <v>42566</v>
      </c>
      <c r="C250" s="267" t="s">
        <v>954</v>
      </c>
      <c r="D250" s="267" t="s">
        <v>958</v>
      </c>
      <c r="E250" s="267" t="s">
        <v>117</v>
      </c>
      <c r="F250" s="257">
        <v>2</v>
      </c>
      <c r="G250" s="220">
        <v>195000</v>
      </c>
      <c r="H250" s="220">
        <f t="shared" si="28"/>
        <v>390000</v>
      </c>
      <c r="I250" s="440">
        <f>SUM(H250:H286)</f>
        <v>21034638</v>
      </c>
      <c r="J250" s="451"/>
      <c r="K250" s="174"/>
      <c r="L250" s="190"/>
      <c r="M250" s="198"/>
      <c r="N250" s="199"/>
      <c r="O250" s="200"/>
      <c r="P250" s="200"/>
      <c r="Q250" s="328"/>
      <c r="R250" s="202"/>
      <c r="S250" s="201"/>
      <c r="T250" s="174"/>
    </row>
    <row r="251" spans="1:20" s="176" customFormat="1" ht="15.75" customHeight="1">
      <c r="A251" s="438"/>
      <c r="B251" s="276">
        <v>42566</v>
      </c>
      <c r="C251" s="267" t="s">
        <v>67</v>
      </c>
      <c r="D251" s="267" t="s">
        <v>1014</v>
      </c>
      <c r="E251" s="267" t="s">
        <v>4</v>
      </c>
      <c r="F251" s="257">
        <v>1</v>
      </c>
      <c r="G251" s="220">
        <v>75000</v>
      </c>
      <c r="H251" s="220">
        <f t="shared" si="28"/>
        <v>75000</v>
      </c>
      <c r="I251" s="438"/>
      <c r="J251" s="451"/>
      <c r="K251" s="175"/>
      <c r="L251" s="190"/>
      <c r="M251" s="191"/>
      <c r="N251" s="203"/>
      <c r="O251" s="204"/>
      <c r="P251" s="204"/>
      <c r="Q251" s="329"/>
      <c r="R251" s="206"/>
      <c r="S251" s="205"/>
      <c r="T251" s="175"/>
    </row>
    <row r="252" spans="1:20">
      <c r="A252" s="438"/>
      <c r="B252" s="276">
        <v>42566</v>
      </c>
      <c r="C252" s="267" t="s">
        <v>104</v>
      </c>
      <c r="D252" s="267" t="s">
        <v>984</v>
      </c>
      <c r="E252" s="267" t="s">
        <v>4</v>
      </c>
      <c r="F252" s="257">
        <v>3</v>
      </c>
      <c r="G252" s="220">
        <v>57273</v>
      </c>
      <c r="H252" s="220">
        <f t="shared" si="28"/>
        <v>171819</v>
      </c>
      <c r="I252" s="438"/>
      <c r="J252" s="451"/>
      <c r="L252" s="190"/>
      <c r="M252" s="207"/>
      <c r="N252" s="203"/>
      <c r="O252" s="208"/>
      <c r="P252" s="208"/>
      <c r="Q252" s="330"/>
      <c r="R252" s="210"/>
      <c r="S252" s="209"/>
      <c r="T252" s="172"/>
    </row>
    <row r="253" spans="1:20">
      <c r="A253" s="438"/>
      <c r="B253" s="276">
        <v>42566</v>
      </c>
      <c r="C253" s="267" t="s">
        <v>106</v>
      </c>
      <c r="D253" s="267" t="s">
        <v>7</v>
      </c>
      <c r="E253" s="267" t="s">
        <v>4</v>
      </c>
      <c r="F253" s="257">
        <v>3</v>
      </c>
      <c r="G253" s="220">
        <v>30727</v>
      </c>
      <c r="H253" s="220">
        <f t="shared" si="28"/>
        <v>92181</v>
      </c>
      <c r="I253" s="438"/>
      <c r="J253" s="451"/>
      <c r="L253" s="190"/>
      <c r="M253" s="207"/>
      <c r="N253" s="203"/>
      <c r="O253" s="208"/>
      <c r="P253" s="208"/>
      <c r="Q253" s="330"/>
      <c r="R253" s="210"/>
      <c r="S253" s="209"/>
      <c r="T253" s="172"/>
    </row>
    <row r="254" spans="1:20">
      <c r="A254" s="438"/>
      <c r="B254" s="276">
        <v>42566</v>
      </c>
      <c r="C254" s="267" t="s">
        <v>33</v>
      </c>
      <c r="D254" s="267" t="s">
        <v>34</v>
      </c>
      <c r="E254" s="267" t="s">
        <v>148</v>
      </c>
      <c r="F254" s="257">
        <v>12</v>
      </c>
      <c r="G254" s="220">
        <v>49999</v>
      </c>
      <c r="H254" s="220">
        <f t="shared" si="28"/>
        <v>599988</v>
      </c>
      <c r="I254" s="438"/>
      <c r="J254" s="451"/>
      <c r="L254" s="190"/>
      <c r="M254" s="207"/>
      <c r="N254" s="203"/>
      <c r="O254" s="208"/>
      <c r="P254" s="208"/>
      <c r="Q254" s="331"/>
      <c r="R254" s="212"/>
      <c r="S254" s="211"/>
      <c r="T254" s="172"/>
    </row>
    <row r="255" spans="1:20">
      <c r="A255" s="438"/>
      <c r="B255" s="276">
        <v>42566</v>
      </c>
      <c r="C255" s="267" t="s">
        <v>35</v>
      </c>
      <c r="D255" s="267" t="s">
        <v>36</v>
      </c>
      <c r="E255" s="267" t="s">
        <v>148</v>
      </c>
      <c r="F255" s="257">
        <v>3</v>
      </c>
      <c r="G255" s="220">
        <v>56000</v>
      </c>
      <c r="H255" s="220">
        <f t="shared" si="28"/>
        <v>168000</v>
      </c>
      <c r="I255" s="438"/>
      <c r="J255" s="451"/>
      <c r="L255" s="213"/>
      <c r="M255" s="214"/>
      <c r="N255" s="215"/>
      <c r="O255" s="216"/>
      <c r="P255" s="216"/>
      <c r="Q255" s="332"/>
      <c r="R255" s="218"/>
      <c r="S255" s="217"/>
      <c r="T255" s="219"/>
    </row>
    <row r="256" spans="1:20">
      <c r="A256" s="438"/>
      <c r="B256" s="276">
        <v>42566</v>
      </c>
      <c r="C256" s="267" t="s">
        <v>838</v>
      </c>
      <c r="D256" s="267" t="s">
        <v>959</v>
      </c>
      <c r="E256" s="267" t="s">
        <v>148</v>
      </c>
      <c r="F256" s="257">
        <v>24</v>
      </c>
      <c r="G256" s="220">
        <v>84000</v>
      </c>
      <c r="H256" s="220">
        <f t="shared" si="28"/>
        <v>2016000</v>
      </c>
      <c r="I256" s="438"/>
      <c r="J256" s="451"/>
      <c r="L256" s="213"/>
      <c r="M256" s="214"/>
      <c r="N256" s="215"/>
      <c r="O256" s="216"/>
      <c r="P256" s="216"/>
      <c r="Q256" s="332"/>
      <c r="R256" s="218"/>
      <c r="S256" s="217"/>
      <c r="T256" s="219"/>
    </row>
    <row r="257" spans="1:20">
      <c r="A257" s="438"/>
      <c r="B257" s="276">
        <v>42566</v>
      </c>
      <c r="C257" s="267" t="s">
        <v>793</v>
      </c>
      <c r="D257" s="267" t="s">
        <v>154</v>
      </c>
      <c r="E257" s="267" t="s">
        <v>148</v>
      </c>
      <c r="F257" s="257">
        <v>24</v>
      </c>
      <c r="G257" s="220">
        <v>51360</v>
      </c>
      <c r="H257" s="220">
        <f t="shared" si="28"/>
        <v>1232640</v>
      </c>
      <c r="I257" s="438"/>
      <c r="J257" s="451"/>
      <c r="L257" s="213"/>
      <c r="M257" s="214"/>
      <c r="N257" s="215"/>
      <c r="O257" s="216"/>
      <c r="P257" s="216"/>
      <c r="Q257" s="332"/>
      <c r="R257" s="218"/>
      <c r="S257" s="217"/>
      <c r="T257" s="219"/>
    </row>
    <row r="258" spans="1:20">
      <c r="A258" s="438"/>
      <c r="B258" s="276">
        <v>42566</v>
      </c>
      <c r="C258" s="267" t="s">
        <v>39</v>
      </c>
      <c r="D258" s="267" t="s">
        <v>961</v>
      </c>
      <c r="E258" s="267" t="s">
        <v>148</v>
      </c>
      <c r="F258" s="257">
        <v>24</v>
      </c>
      <c r="G258" s="220">
        <v>22500</v>
      </c>
      <c r="H258" s="220">
        <f t="shared" si="28"/>
        <v>540000</v>
      </c>
      <c r="I258" s="438"/>
      <c r="J258" s="451"/>
      <c r="L258" s="213"/>
      <c r="M258" s="214"/>
      <c r="N258" s="215"/>
      <c r="O258" s="216"/>
      <c r="P258" s="216"/>
      <c r="Q258" s="332"/>
      <c r="R258" s="218"/>
      <c r="S258" s="217"/>
      <c r="T258" s="219"/>
    </row>
    <row r="259" spans="1:20">
      <c r="A259" s="438"/>
      <c r="B259" s="276">
        <v>42566</v>
      </c>
      <c r="C259" s="267" t="s">
        <v>144</v>
      </c>
      <c r="D259" s="267" t="s">
        <v>985</v>
      </c>
      <c r="E259" s="267" t="s">
        <v>29</v>
      </c>
      <c r="F259" s="257">
        <v>24</v>
      </c>
      <c r="G259" s="220">
        <v>17133</v>
      </c>
      <c r="H259" s="220">
        <f t="shared" si="28"/>
        <v>411192</v>
      </c>
      <c r="I259" s="438"/>
      <c r="J259" s="451"/>
      <c r="L259" s="213"/>
      <c r="M259" s="214"/>
      <c r="N259" s="215"/>
      <c r="O259" s="216"/>
      <c r="P259" s="216"/>
      <c r="Q259" s="332"/>
      <c r="R259" s="218"/>
      <c r="S259" s="217"/>
      <c r="T259" s="219"/>
    </row>
    <row r="260" spans="1:20">
      <c r="A260" s="438"/>
      <c r="B260" s="276">
        <v>42566</v>
      </c>
      <c r="C260" s="267" t="s">
        <v>794</v>
      </c>
      <c r="D260" s="267" t="s">
        <v>10</v>
      </c>
      <c r="E260" s="267" t="s">
        <v>29</v>
      </c>
      <c r="F260" s="257">
        <v>1</v>
      </c>
      <c r="G260" s="220">
        <v>6999</v>
      </c>
      <c r="H260" s="220">
        <f t="shared" si="28"/>
        <v>6999</v>
      </c>
      <c r="I260" s="438"/>
      <c r="J260" s="451"/>
      <c r="L260" s="213"/>
      <c r="M260" s="214"/>
      <c r="N260" s="215"/>
      <c r="O260" s="216"/>
      <c r="P260" s="216"/>
      <c r="Q260" s="332"/>
      <c r="R260" s="218"/>
      <c r="S260" s="217"/>
      <c r="T260" s="219"/>
    </row>
    <row r="261" spans="1:20">
      <c r="A261" s="438"/>
      <c r="B261" s="276">
        <v>42566</v>
      </c>
      <c r="C261" s="267" t="s">
        <v>131</v>
      </c>
      <c r="D261" s="267" t="s">
        <v>1015</v>
      </c>
      <c r="E261" s="267" t="s">
        <v>29</v>
      </c>
      <c r="F261" s="257">
        <v>1</v>
      </c>
      <c r="G261" s="220">
        <v>70000</v>
      </c>
      <c r="H261" s="220">
        <f t="shared" si="28"/>
        <v>70000</v>
      </c>
      <c r="I261" s="438"/>
      <c r="J261" s="451"/>
      <c r="L261" s="213"/>
      <c r="M261" s="214"/>
      <c r="N261" s="215"/>
      <c r="O261" s="216"/>
      <c r="P261" s="216"/>
      <c r="Q261" s="332"/>
      <c r="R261" s="218"/>
      <c r="S261" s="217"/>
      <c r="T261" s="219"/>
    </row>
    <row r="262" spans="1:20">
      <c r="A262" s="438"/>
      <c r="B262" s="276">
        <v>42566</v>
      </c>
      <c r="C262" s="267" t="s">
        <v>795</v>
      </c>
      <c r="D262" s="267" t="s">
        <v>11</v>
      </c>
      <c r="E262" s="267" t="s">
        <v>29</v>
      </c>
      <c r="F262" s="257">
        <v>5</v>
      </c>
      <c r="G262" s="220">
        <v>45000</v>
      </c>
      <c r="H262" s="220">
        <f t="shared" si="28"/>
        <v>225000</v>
      </c>
      <c r="I262" s="438"/>
      <c r="J262" s="451"/>
      <c r="L262" s="213"/>
      <c r="M262" s="214"/>
      <c r="N262" s="215"/>
      <c r="O262" s="216"/>
      <c r="P262" s="216"/>
      <c r="Q262" s="332"/>
      <c r="R262" s="218"/>
      <c r="S262" s="217"/>
      <c r="T262" s="219"/>
    </row>
    <row r="263" spans="1:20">
      <c r="A263" s="438"/>
      <c r="B263" s="276">
        <v>42566</v>
      </c>
      <c r="C263" s="267" t="s">
        <v>137</v>
      </c>
      <c r="D263" s="267" t="s">
        <v>980</v>
      </c>
      <c r="E263" s="267" t="s">
        <v>29</v>
      </c>
      <c r="F263" s="257">
        <v>1</v>
      </c>
      <c r="G263" s="220">
        <v>270000</v>
      </c>
      <c r="H263" s="220">
        <f t="shared" si="28"/>
        <v>270000</v>
      </c>
      <c r="I263" s="438"/>
      <c r="J263" s="451"/>
      <c r="L263" s="213"/>
      <c r="M263" s="214"/>
      <c r="N263" s="215"/>
      <c r="O263" s="216"/>
      <c r="P263" s="216"/>
      <c r="Q263" s="332"/>
      <c r="R263" s="218"/>
      <c r="S263" s="217"/>
      <c r="T263" s="219"/>
    </row>
    <row r="264" spans="1:20">
      <c r="A264" s="438"/>
      <c r="B264" s="276">
        <v>42566</v>
      </c>
      <c r="C264" s="267" t="s">
        <v>797</v>
      </c>
      <c r="D264" s="267" t="s">
        <v>197</v>
      </c>
      <c r="E264" s="267" t="s">
        <v>29</v>
      </c>
      <c r="F264" s="257">
        <v>2</v>
      </c>
      <c r="G264" s="220">
        <v>65714</v>
      </c>
      <c r="H264" s="220">
        <f t="shared" si="28"/>
        <v>131428</v>
      </c>
      <c r="I264" s="438"/>
      <c r="J264" s="451"/>
      <c r="L264" s="213"/>
      <c r="M264" s="214"/>
      <c r="N264" s="215"/>
      <c r="O264" s="216"/>
      <c r="P264" s="216"/>
      <c r="Q264" s="332"/>
      <c r="R264" s="218"/>
      <c r="S264" s="217"/>
      <c r="T264" s="219"/>
    </row>
    <row r="265" spans="1:20">
      <c r="A265" s="438"/>
      <c r="B265" s="276">
        <v>42566</v>
      </c>
      <c r="C265" s="267" t="s">
        <v>59</v>
      </c>
      <c r="D265" s="267" t="s">
        <v>60</v>
      </c>
      <c r="E265" s="267" t="s">
        <v>29</v>
      </c>
      <c r="F265" s="257">
        <v>1</v>
      </c>
      <c r="G265" s="220">
        <v>700000</v>
      </c>
      <c r="H265" s="220">
        <f t="shared" si="28"/>
        <v>700000</v>
      </c>
      <c r="I265" s="438"/>
      <c r="J265" s="451"/>
      <c r="L265" s="213"/>
      <c r="M265" s="214"/>
      <c r="N265" s="215"/>
      <c r="O265" s="216"/>
      <c r="P265" s="216"/>
      <c r="Q265" s="332"/>
      <c r="R265" s="218"/>
      <c r="S265" s="217"/>
      <c r="T265" s="219"/>
    </row>
    <row r="266" spans="1:20" s="172" customFormat="1">
      <c r="A266" s="438"/>
      <c r="B266" s="276">
        <v>42566</v>
      </c>
      <c r="C266" s="267" t="s">
        <v>818</v>
      </c>
      <c r="D266" s="267" t="s">
        <v>160</v>
      </c>
      <c r="E266" s="267" t="s">
        <v>29</v>
      </c>
      <c r="F266" s="257">
        <v>2</v>
      </c>
      <c r="G266" s="220">
        <v>335000</v>
      </c>
      <c r="H266" s="220">
        <f t="shared" si="28"/>
        <v>670000</v>
      </c>
      <c r="I266" s="438"/>
      <c r="J266" s="451"/>
      <c r="L266" s="213"/>
      <c r="M266" s="214"/>
      <c r="N266" s="215"/>
      <c r="O266" s="216"/>
      <c r="P266" s="216"/>
      <c r="Q266" s="332"/>
      <c r="R266" s="218"/>
      <c r="S266" s="217"/>
      <c r="T266" s="219"/>
    </row>
    <row r="267" spans="1:20" s="172" customFormat="1">
      <c r="A267" s="438"/>
      <c r="B267" s="276">
        <v>42566</v>
      </c>
      <c r="C267" s="267" t="s">
        <v>799</v>
      </c>
      <c r="D267" s="267" t="s">
        <v>16</v>
      </c>
      <c r="E267" s="267" t="s">
        <v>29</v>
      </c>
      <c r="F267" s="257">
        <v>1</v>
      </c>
      <c r="G267" s="220">
        <v>45000</v>
      </c>
      <c r="H267" s="220">
        <f t="shared" si="28"/>
        <v>45000</v>
      </c>
      <c r="I267" s="438"/>
      <c r="J267" s="451"/>
      <c r="L267" s="149"/>
      <c r="M267" s="177"/>
      <c r="N267" s="178"/>
      <c r="O267" s="179"/>
      <c r="P267" s="179"/>
      <c r="Q267" s="333"/>
      <c r="R267" s="182"/>
      <c r="S267" s="180"/>
      <c r="T267" s="181"/>
    </row>
    <row r="268" spans="1:20" s="172" customFormat="1">
      <c r="A268" s="438"/>
      <c r="B268" s="276">
        <v>42566</v>
      </c>
      <c r="C268" s="267" t="s">
        <v>71</v>
      </c>
      <c r="D268" s="267" t="s">
        <v>72</v>
      </c>
      <c r="E268" s="267" t="s">
        <v>29</v>
      </c>
      <c r="F268" s="257">
        <v>10</v>
      </c>
      <c r="G268" s="220">
        <v>96000</v>
      </c>
      <c r="H268" s="220">
        <f t="shared" si="28"/>
        <v>960000</v>
      </c>
      <c r="I268" s="438"/>
      <c r="J268" s="451"/>
      <c r="L268" s="149"/>
      <c r="M268" s="177"/>
      <c r="N268" s="178"/>
      <c r="O268" s="179"/>
      <c r="P268" s="179"/>
      <c r="Q268" s="333"/>
      <c r="R268" s="182"/>
      <c r="S268" s="180"/>
      <c r="T268" s="181"/>
    </row>
    <row r="269" spans="1:20" s="172" customFormat="1">
      <c r="A269" s="438"/>
      <c r="B269" s="276">
        <v>42566</v>
      </c>
      <c r="C269" s="267" t="s">
        <v>800</v>
      </c>
      <c r="D269" s="267" t="s">
        <v>163</v>
      </c>
      <c r="E269" s="267" t="s">
        <v>975</v>
      </c>
      <c r="F269" s="257">
        <v>24</v>
      </c>
      <c r="G269" s="220">
        <v>43955</v>
      </c>
      <c r="H269" s="220">
        <f t="shared" si="28"/>
        <v>1054920</v>
      </c>
      <c r="I269" s="438"/>
      <c r="J269" s="451"/>
      <c r="L269" s="149"/>
      <c r="M269" s="177"/>
      <c r="N269" s="178"/>
      <c r="O269" s="179"/>
      <c r="P269" s="179"/>
      <c r="Q269" s="333"/>
      <c r="R269" s="182"/>
      <c r="S269" s="180"/>
      <c r="T269" s="181"/>
    </row>
    <row r="270" spans="1:20" s="172" customFormat="1">
      <c r="A270" s="438"/>
      <c r="B270" s="276">
        <v>42566</v>
      </c>
      <c r="C270" s="267" t="s">
        <v>802</v>
      </c>
      <c r="D270" s="267" t="s">
        <v>164</v>
      </c>
      <c r="E270" s="267" t="s">
        <v>974</v>
      </c>
      <c r="F270" s="257">
        <v>10</v>
      </c>
      <c r="G270" s="220">
        <v>62399</v>
      </c>
      <c r="H270" s="220">
        <f t="shared" si="28"/>
        <v>623990</v>
      </c>
      <c r="I270" s="438"/>
      <c r="J270" s="451"/>
      <c r="L270" s="149"/>
      <c r="M270" s="177"/>
      <c r="N270" s="178"/>
      <c r="O270" s="179"/>
      <c r="P270" s="179"/>
      <c r="Q270" s="333"/>
      <c r="R270" s="182"/>
      <c r="S270" s="180"/>
      <c r="T270" s="181"/>
    </row>
    <row r="271" spans="1:20" s="172" customFormat="1">
      <c r="A271" s="438"/>
      <c r="B271" s="276">
        <v>42566</v>
      </c>
      <c r="C271" s="267" t="s">
        <v>803</v>
      </c>
      <c r="D271" s="267" t="s">
        <v>202</v>
      </c>
      <c r="E271" s="267" t="s">
        <v>974</v>
      </c>
      <c r="F271" s="257">
        <v>5</v>
      </c>
      <c r="G271" s="220">
        <v>33000</v>
      </c>
      <c r="H271" s="220">
        <f t="shared" si="28"/>
        <v>165000</v>
      </c>
      <c r="I271" s="438"/>
      <c r="J271" s="451"/>
      <c r="L271" s="149"/>
      <c r="M271" s="177"/>
      <c r="N271" s="178"/>
      <c r="O271" s="179"/>
      <c r="P271" s="179"/>
      <c r="Q271" s="333"/>
      <c r="R271" s="182"/>
      <c r="S271" s="180"/>
      <c r="T271" s="181"/>
    </row>
    <row r="272" spans="1:20" s="172" customFormat="1">
      <c r="A272" s="438"/>
      <c r="B272" s="276">
        <v>42566</v>
      </c>
      <c r="C272" s="267" t="s">
        <v>111</v>
      </c>
      <c r="D272" s="267" t="s">
        <v>977</v>
      </c>
      <c r="E272" s="267" t="s">
        <v>974</v>
      </c>
      <c r="F272" s="257">
        <v>5</v>
      </c>
      <c r="G272" s="220">
        <v>55216</v>
      </c>
      <c r="H272" s="220">
        <f t="shared" si="28"/>
        <v>276080</v>
      </c>
      <c r="I272" s="438"/>
      <c r="J272" s="451"/>
      <c r="L272" s="149"/>
      <c r="M272" s="177"/>
      <c r="N272" s="178"/>
      <c r="O272" s="179"/>
      <c r="P272" s="179"/>
      <c r="Q272" s="333"/>
      <c r="R272" s="182"/>
      <c r="S272" s="180"/>
      <c r="T272" s="181"/>
    </row>
    <row r="273" spans="1:20" s="172" customFormat="1">
      <c r="A273" s="438"/>
      <c r="B273" s="276">
        <v>42566</v>
      </c>
      <c r="C273" s="267" t="s">
        <v>109</v>
      </c>
      <c r="D273" s="267" t="s">
        <v>990</v>
      </c>
      <c r="E273" s="267" t="s">
        <v>974</v>
      </c>
      <c r="F273" s="257">
        <v>24</v>
      </c>
      <c r="G273" s="220">
        <v>13635</v>
      </c>
      <c r="H273" s="220">
        <f t="shared" si="28"/>
        <v>327240</v>
      </c>
      <c r="I273" s="438"/>
      <c r="J273" s="451"/>
      <c r="L273" s="149"/>
      <c r="M273" s="177"/>
      <c r="N273" s="178"/>
      <c r="O273" s="179"/>
      <c r="P273" s="179"/>
      <c r="Q273" s="333"/>
      <c r="R273" s="182"/>
      <c r="S273" s="180"/>
      <c r="T273" s="181"/>
    </row>
    <row r="274" spans="1:20" s="172" customFormat="1">
      <c r="A274" s="438"/>
      <c r="B274" s="276">
        <v>42566</v>
      </c>
      <c r="C274" s="267" t="s">
        <v>123</v>
      </c>
      <c r="D274" s="267" t="s">
        <v>945</v>
      </c>
      <c r="E274" s="267" t="s">
        <v>4</v>
      </c>
      <c r="F274" s="257">
        <v>5</v>
      </c>
      <c r="G274" s="220">
        <v>84000</v>
      </c>
      <c r="H274" s="220">
        <f t="shared" si="28"/>
        <v>420000</v>
      </c>
      <c r="I274" s="438"/>
      <c r="J274" s="451"/>
      <c r="L274" s="149"/>
      <c r="M274" s="177"/>
      <c r="N274" s="178"/>
      <c r="O274" s="179"/>
      <c r="P274" s="179"/>
      <c r="Q274" s="333"/>
      <c r="R274" s="182"/>
      <c r="S274" s="180"/>
      <c r="T274" s="181"/>
    </row>
    <row r="275" spans="1:20" s="172" customFormat="1">
      <c r="A275" s="438"/>
      <c r="B275" s="276">
        <v>42566</v>
      </c>
      <c r="C275" s="267">
        <v>30802010</v>
      </c>
      <c r="D275" s="267" t="s">
        <v>991</v>
      </c>
      <c r="E275" s="267" t="s">
        <v>4</v>
      </c>
      <c r="F275" s="257">
        <v>100</v>
      </c>
      <c r="G275" s="220">
        <v>15964</v>
      </c>
      <c r="H275" s="220">
        <f t="shared" si="28"/>
        <v>1596400</v>
      </c>
      <c r="I275" s="438"/>
      <c r="J275" s="451"/>
      <c r="L275" s="149"/>
      <c r="M275" s="177"/>
      <c r="N275" s="178"/>
      <c r="O275" s="179"/>
      <c r="P275" s="179"/>
      <c r="Q275" s="333"/>
      <c r="R275" s="182"/>
      <c r="S275" s="180"/>
      <c r="T275" s="181"/>
    </row>
    <row r="276" spans="1:20" s="172" customFormat="1">
      <c r="A276" s="438"/>
      <c r="B276" s="276">
        <v>42566</v>
      </c>
      <c r="C276" s="267">
        <v>20201002</v>
      </c>
      <c r="D276" s="267" t="s">
        <v>179</v>
      </c>
      <c r="E276" s="267" t="s">
        <v>1003</v>
      </c>
      <c r="F276" s="257">
        <v>17000</v>
      </c>
      <c r="G276" s="220">
        <v>23</v>
      </c>
      <c r="H276" s="220">
        <f t="shared" si="28"/>
        <v>391000</v>
      </c>
      <c r="I276" s="438"/>
      <c r="J276" s="451"/>
      <c r="L276" s="149"/>
      <c r="M276" s="177"/>
      <c r="N276" s="178"/>
      <c r="O276" s="179"/>
      <c r="P276" s="179"/>
      <c r="Q276" s="333"/>
      <c r="R276" s="182"/>
      <c r="S276" s="180"/>
      <c r="T276" s="181"/>
    </row>
    <row r="277" spans="1:20" s="172" customFormat="1">
      <c r="A277" s="438"/>
      <c r="B277" s="276">
        <v>42566</v>
      </c>
      <c r="C277" s="267">
        <v>20201145</v>
      </c>
      <c r="D277" s="267" t="s">
        <v>1016</v>
      </c>
      <c r="E277" s="267" t="s">
        <v>1003</v>
      </c>
      <c r="F277" s="257">
        <v>410</v>
      </c>
      <c r="G277" s="220">
        <v>38</v>
      </c>
      <c r="H277" s="220">
        <f t="shared" si="28"/>
        <v>15580</v>
      </c>
      <c r="I277" s="438"/>
      <c r="J277" s="451"/>
      <c r="L277" s="149"/>
      <c r="M277" s="177"/>
      <c r="N277" s="178"/>
      <c r="O277" s="179"/>
      <c r="P277" s="179"/>
      <c r="Q277" s="333"/>
      <c r="R277" s="182"/>
      <c r="S277" s="180"/>
      <c r="T277" s="181"/>
    </row>
    <row r="278" spans="1:20" s="172" customFormat="1">
      <c r="A278" s="438"/>
      <c r="B278" s="276">
        <v>42566</v>
      </c>
      <c r="C278" s="267">
        <v>30602055</v>
      </c>
      <c r="D278" s="267" t="s">
        <v>128</v>
      </c>
      <c r="E278" s="267" t="s">
        <v>4</v>
      </c>
      <c r="F278" s="257">
        <v>2.5</v>
      </c>
      <c r="G278" s="220">
        <v>101664</v>
      </c>
      <c r="H278" s="220">
        <f t="shared" si="28"/>
        <v>254160</v>
      </c>
      <c r="I278" s="438"/>
      <c r="J278" s="451"/>
      <c r="L278" s="149"/>
      <c r="M278" s="177"/>
      <c r="N278" s="178"/>
      <c r="O278" s="179"/>
      <c r="P278" s="179"/>
      <c r="Q278" s="333"/>
      <c r="R278" s="182"/>
      <c r="S278" s="180"/>
      <c r="T278" s="181"/>
    </row>
    <row r="279" spans="1:20" s="172" customFormat="1">
      <c r="A279" s="438"/>
      <c r="B279" s="276">
        <v>42566</v>
      </c>
      <c r="C279" s="267">
        <v>30701001</v>
      </c>
      <c r="D279" s="267" t="s">
        <v>119</v>
      </c>
      <c r="E279" s="267" t="s">
        <v>4</v>
      </c>
      <c r="F279" s="257">
        <v>3</v>
      </c>
      <c r="G279" s="220">
        <v>485555</v>
      </c>
      <c r="H279" s="220">
        <f t="shared" si="28"/>
        <v>1456665</v>
      </c>
      <c r="I279" s="438"/>
      <c r="J279" s="451"/>
      <c r="L279" s="149"/>
      <c r="M279" s="177"/>
      <c r="N279" s="178"/>
      <c r="O279" s="179"/>
      <c r="P279" s="179"/>
      <c r="Q279" s="333"/>
      <c r="R279" s="182"/>
      <c r="S279" s="180"/>
      <c r="T279" s="181"/>
    </row>
    <row r="280" spans="1:20" s="172" customFormat="1">
      <c r="A280" s="438"/>
      <c r="B280" s="276">
        <v>42566</v>
      </c>
      <c r="C280" s="267">
        <v>30701004</v>
      </c>
      <c r="D280" s="267" t="s">
        <v>527</v>
      </c>
      <c r="E280" s="267" t="s">
        <v>4</v>
      </c>
      <c r="F280" s="257">
        <v>1</v>
      </c>
      <c r="G280" s="220">
        <v>495072</v>
      </c>
      <c r="H280" s="220">
        <f t="shared" si="28"/>
        <v>495072</v>
      </c>
      <c r="I280" s="438"/>
      <c r="J280" s="451"/>
      <c r="L280" s="149"/>
      <c r="M280" s="177"/>
      <c r="N280" s="178"/>
      <c r="O280" s="179"/>
      <c r="P280" s="179"/>
      <c r="Q280" s="333"/>
      <c r="R280" s="182"/>
      <c r="S280" s="180"/>
      <c r="T280" s="181"/>
    </row>
    <row r="281" spans="1:20" s="172" customFormat="1">
      <c r="A281" s="438"/>
      <c r="B281" s="276">
        <v>42566</v>
      </c>
      <c r="C281" s="267" t="s">
        <v>81</v>
      </c>
      <c r="D281" s="267" t="s">
        <v>3</v>
      </c>
      <c r="E281" s="267" t="s">
        <v>4</v>
      </c>
      <c r="F281" s="257">
        <v>2</v>
      </c>
      <c r="G281" s="220">
        <v>308400</v>
      </c>
      <c r="H281" s="220">
        <f t="shared" si="28"/>
        <v>616800</v>
      </c>
      <c r="I281" s="438"/>
      <c r="J281" s="451"/>
      <c r="L281" s="149"/>
      <c r="M281" s="177"/>
      <c r="N281" s="178"/>
      <c r="O281" s="179"/>
      <c r="P281" s="179"/>
      <c r="Q281" s="333"/>
      <c r="R281" s="182"/>
      <c r="S281" s="180"/>
      <c r="T281" s="181"/>
    </row>
    <row r="282" spans="1:20" s="172" customFormat="1">
      <c r="A282" s="438"/>
      <c r="B282" s="276">
        <v>42566</v>
      </c>
      <c r="C282" s="267" t="s">
        <v>84</v>
      </c>
      <c r="D282" s="267" t="s">
        <v>5</v>
      </c>
      <c r="E282" s="267" t="s">
        <v>4</v>
      </c>
      <c r="F282" s="257">
        <v>6</v>
      </c>
      <c r="G282" s="220">
        <v>89998</v>
      </c>
      <c r="H282" s="220">
        <f t="shared" si="28"/>
        <v>539988</v>
      </c>
      <c r="I282" s="438"/>
      <c r="J282" s="451"/>
      <c r="L282" s="149"/>
      <c r="M282" s="177"/>
      <c r="N282" s="178"/>
      <c r="O282" s="179"/>
      <c r="P282" s="179"/>
      <c r="Q282" s="333"/>
      <c r="R282" s="182"/>
      <c r="S282" s="180"/>
      <c r="T282" s="181"/>
    </row>
    <row r="283" spans="1:20" s="172" customFormat="1">
      <c r="A283" s="438"/>
      <c r="B283" s="276">
        <v>42566</v>
      </c>
      <c r="C283" s="267" t="s">
        <v>85</v>
      </c>
      <c r="D283" s="267" t="s">
        <v>86</v>
      </c>
      <c r="E283" s="267" t="s">
        <v>4</v>
      </c>
      <c r="F283" s="257">
        <v>4</v>
      </c>
      <c r="G283" s="220">
        <v>91624</v>
      </c>
      <c r="H283" s="220">
        <f t="shared" si="28"/>
        <v>366496</v>
      </c>
      <c r="I283" s="438"/>
      <c r="J283" s="451"/>
      <c r="L283" s="149"/>
      <c r="M283" s="177"/>
      <c r="N283" s="178"/>
      <c r="O283" s="179"/>
      <c r="P283" s="179"/>
      <c r="Q283" s="333"/>
      <c r="R283" s="182"/>
      <c r="S283" s="180"/>
      <c r="T283" s="181"/>
    </row>
    <row r="284" spans="1:20" s="172" customFormat="1">
      <c r="A284" s="438"/>
      <c r="B284" s="276">
        <v>42566</v>
      </c>
      <c r="C284" s="267" t="s">
        <v>89</v>
      </c>
      <c r="D284" s="267" t="s">
        <v>981</v>
      </c>
      <c r="E284" s="267" t="s">
        <v>4</v>
      </c>
      <c r="F284" s="257">
        <v>1</v>
      </c>
      <c r="G284" s="220">
        <v>115000</v>
      </c>
      <c r="H284" s="220">
        <f t="shared" si="28"/>
        <v>115000</v>
      </c>
      <c r="I284" s="438"/>
      <c r="J284" s="451"/>
      <c r="L284" s="149"/>
      <c r="M284" s="177"/>
      <c r="N284" s="178"/>
      <c r="O284" s="179"/>
      <c r="P284" s="179"/>
      <c r="Q284" s="333"/>
      <c r="R284" s="182"/>
      <c r="S284" s="180"/>
      <c r="T284" s="181"/>
    </row>
    <row r="285" spans="1:20" s="172" customFormat="1">
      <c r="A285" s="438"/>
      <c r="B285" s="276">
        <v>42566</v>
      </c>
      <c r="C285" s="267" t="s">
        <v>95</v>
      </c>
      <c r="D285" s="267" t="s">
        <v>956</v>
      </c>
      <c r="E285" s="267" t="s">
        <v>4</v>
      </c>
      <c r="F285" s="257">
        <v>5</v>
      </c>
      <c r="G285" s="220">
        <v>173000</v>
      </c>
      <c r="H285" s="220">
        <f t="shared" si="28"/>
        <v>865000</v>
      </c>
      <c r="I285" s="438"/>
      <c r="J285" s="451"/>
      <c r="L285" s="149"/>
      <c r="M285" s="177"/>
      <c r="N285" s="178"/>
      <c r="O285" s="179"/>
      <c r="P285" s="179"/>
      <c r="Q285" s="333"/>
      <c r="R285" s="182"/>
      <c r="S285" s="180"/>
      <c r="T285" s="181"/>
    </row>
    <row r="286" spans="1:20" s="172" customFormat="1">
      <c r="A286" s="439"/>
      <c r="B286" s="276">
        <v>42566</v>
      </c>
      <c r="C286" s="267" t="s">
        <v>97</v>
      </c>
      <c r="D286" s="267" t="s">
        <v>982</v>
      </c>
      <c r="E286" s="267" t="s">
        <v>4</v>
      </c>
      <c r="F286" s="257">
        <v>20</v>
      </c>
      <c r="G286" s="220">
        <v>134000</v>
      </c>
      <c r="H286" s="220">
        <f t="shared" si="28"/>
        <v>2680000</v>
      </c>
      <c r="I286" s="439"/>
      <c r="J286" s="451"/>
      <c r="L286" s="149"/>
      <c r="M286" s="177"/>
      <c r="N286" s="178"/>
      <c r="O286" s="179"/>
      <c r="P286" s="179"/>
      <c r="Q286" s="333"/>
      <c r="R286" s="182"/>
      <c r="S286" s="180"/>
      <c r="T286" s="181"/>
    </row>
    <row r="287" spans="1:20" s="172" customFormat="1">
      <c r="A287" s="437" t="s">
        <v>1026</v>
      </c>
      <c r="B287" s="276">
        <v>42566</v>
      </c>
      <c r="C287" s="171" t="s">
        <v>860</v>
      </c>
      <c r="D287" s="267" t="s">
        <v>329</v>
      </c>
      <c r="E287" s="267" t="s">
        <v>28</v>
      </c>
      <c r="F287" s="257">
        <v>100</v>
      </c>
      <c r="G287" s="220">
        <v>150</v>
      </c>
      <c r="H287" s="220">
        <f t="shared" si="28"/>
        <v>15000</v>
      </c>
      <c r="I287" s="440">
        <f>SUM(H287:H293)</f>
        <v>1012600</v>
      </c>
      <c r="J287" s="451"/>
      <c r="L287" s="149"/>
      <c r="M287" s="177"/>
      <c r="N287" s="178"/>
      <c r="O287" s="179"/>
      <c r="P287" s="179"/>
      <c r="Q287" s="333"/>
      <c r="R287" s="182"/>
      <c r="S287" s="180"/>
      <c r="T287" s="181"/>
    </row>
    <row r="288" spans="1:20" s="172" customFormat="1">
      <c r="A288" s="438"/>
      <c r="B288" s="276">
        <v>42566</v>
      </c>
      <c r="C288" s="171" t="s">
        <v>840</v>
      </c>
      <c r="D288" s="267" t="s">
        <v>1019</v>
      </c>
      <c r="E288" s="267" t="s">
        <v>28</v>
      </c>
      <c r="F288" s="257">
        <v>100</v>
      </c>
      <c r="G288" s="220">
        <v>200</v>
      </c>
      <c r="H288" s="220">
        <f t="shared" si="28"/>
        <v>20000</v>
      </c>
      <c r="I288" s="438"/>
      <c r="J288" s="451"/>
      <c r="L288" s="149"/>
      <c r="M288" s="177"/>
      <c r="N288" s="178"/>
      <c r="O288" s="179"/>
      <c r="P288" s="179"/>
      <c r="Q288" s="333"/>
      <c r="R288" s="182"/>
      <c r="S288" s="180"/>
      <c r="T288" s="181"/>
    </row>
    <row r="289" spans="1:20" s="172" customFormat="1">
      <c r="A289" s="438"/>
      <c r="B289" s="276">
        <v>42566</v>
      </c>
      <c r="C289" s="171" t="s">
        <v>833</v>
      </c>
      <c r="D289" s="267" t="s">
        <v>346</v>
      </c>
      <c r="E289" s="267" t="s">
        <v>1004</v>
      </c>
      <c r="F289" s="257">
        <v>1</v>
      </c>
      <c r="G289" s="220">
        <v>250000</v>
      </c>
      <c r="H289" s="220">
        <f t="shared" si="28"/>
        <v>250000</v>
      </c>
      <c r="I289" s="438"/>
      <c r="J289" s="451"/>
      <c r="L289" s="149"/>
      <c r="M289" s="177"/>
      <c r="N289" s="178"/>
      <c r="O289" s="179"/>
      <c r="P289" s="179"/>
      <c r="Q289" s="333"/>
      <c r="R289" s="182"/>
      <c r="S289" s="180"/>
      <c r="T289" s="181"/>
    </row>
    <row r="290" spans="1:20" s="172" customFormat="1">
      <c r="A290" s="438"/>
      <c r="B290" s="276">
        <v>42566</v>
      </c>
      <c r="C290" s="171" t="s">
        <v>841</v>
      </c>
      <c r="D290" s="267" t="s">
        <v>326</v>
      </c>
      <c r="E290" s="267" t="s">
        <v>1004</v>
      </c>
      <c r="F290" s="257">
        <v>1</v>
      </c>
      <c r="G290" s="220">
        <v>250000</v>
      </c>
      <c r="H290" s="220">
        <f t="shared" si="28"/>
        <v>250000</v>
      </c>
      <c r="I290" s="438"/>
      <c r="J290" s="451"/>
      <c r="L290" s="149"/>
      <c r="M290" s="177"/>
      <c r="N290" s="178"/>
      <c r="O290" s="179"/>
      <c r="P290" s="179"/>
      <c r="Q290" s="333"/>
      <c r="R290" s="182"/>
      <c r="S290" s="180"/>
      <c r="T290" s="181"/>
    </row>
    <row r="291" spans="1:20" s="172" customFormat="1">
      <c r="A291" s="438"/>
      <c r="B291" s="276">
        <v>42566</v>
      </c>
      <c r="C291" s="267">
        <v>40405010</v>
      </c>
      <c r="D291" s="267" t="s">
        <v>1020</v>
      </c>
      <c r="E291" s="267" t="s">
        <v>28</v>
      </c>
      <c r="F291" s="257">
        <v>200</v>
      </c>
      <c r="G291" s="220">
        <v>848</v>
      </c>
      <c r="H291" s="220">
        <f t="shared" si="28"/>
        <v>169600</v>
      </c>
      <c r="I291" s="438"/>
      <c r="J291" s="451"/>
      <c r="L291" s="149"/>
      <c r="M291" s="177"/>
      <c r="N291" s="178"/>
      <c r="O291" s="179"/>
      <c r="P291" s="179"/>
      <c r="Q291" s="333"/>
      <c r="R291" s="182"/>
      <c r="S291" s="180"/>
      <c r="T291" s="181"/>
    </row>
    <row r="292" spans="1:20" s="172" customFormat="1">
      <c r="A292" s="438"/>
      <c r="B292" s="276">
        <v>42566</v>
      </c>
      <c r="C292" s="267" t="s">
        <v>308</v>
      </c>
      <c r="D292" s="267" t="s">
        <v>309</v>
      </c>
      <c r="E292" s="267" t="s">
        <v>310</v>
      </c>
      <c r="F292" s="257">
        <v>8</v>
      </c>
      <c r="G292" s="220">
        <v>2500</v>
      </c>
      <c r="H292" s="220">
        <f t="shared" si="28"/>
        <v>20000</v>
      </c>
      <c r="I292" s="438"/>
      <c r="J292" s="451"/>
      <c r="L292" s="149"/>
      <c r="M292" s="177"/>
      <c r="N292" s="178"/>
      <c r="O292" s="179"/>
      <c r="P292" s="179"/>
      <c r="Q292" s="333"/>
      <c r="R292" s="182"/>
      <c r="S292" s="180"/>
      <c r="T292" s="181"/>
    </row>
    <row r="293" spans="1:20" s="172" customFormat="1">
      <c r="A293" s="439"/>
      <c r="B293" s="276">
        <v>42566</v>
      </c>
      <c r="C293" s="267" t="s">
        <v>399</v>
      </c>
      <c r="D293" s="267" t="s">
        <v>400</v>
      </c>
      <c r="E293" s="267" t="s">
        <v>148</v>
      </c>
      <c r="F293" s="257">
        <v>4</v>
      </c>
      <c r="G293" s="220">
        <v>72000</v>
      </c>
      <c r="H293" s="220">
        <f t="shared" si="28"/>
        <v>288000</v>
      </c>
      <c r="I293" s="439"/>
      <c r="J293" s="451"/>
      <c r="L293" s="149"/>
      <c r="M293" s="177"/>
      <c r="N293" s="178"/>
      <c r="O293" s="179"/>
      <c r="P293" s="179"/>
      <c r="Q293" s="333"/>
      <c r="R293" s="182"/>
      <c r="S293" s="180"/>
      <c r="T293" s="181"/>
    </row>
    <row r="294" spans="1:20" s="172" customFormat="1">
      <c r="A294" s="267"/>
      <c r="B294" s="276">
        <v>42573</v>
      </c>
      <c r="C294" s="295">
        <v>2852</v>
      </c>
      <c r="D294" s="301" t="s">
        <v>636</v>
      </c>
      <c r="E294" s="296" t="s">
        <v>77</v>
      </c>
      <c r="F294" s="257">
        <v>120</v>
      </c>
      <c r="G294" s="220">
        <f>75272/24</f>
        <v>3136.3333333333335</v>
      </c>
      <c r="H294" s="220">
        <f t="shared" si="28"/>
        <v>376360</v>
      </c>
      <c r="I294" s="440">
        <f>SUM(H294:H299)</f>
        <v>1902710</v>
      </c>
      <c r="J294" s="451"/>
      <c r="L294" s="149"/>
      <c r="M294" s="177"/>
      <c r="N294" s="178"/>
      <c r="O294" s="179"/>
      <c r="P294" s="179"/>
      <c r="Q294" s="333"/>
      <c r="R294" s="182"/>
      <c r="S294" s="180"/>
      <c r="T294" s="181"/>
    </row>
    <row r="295" spans="1:20" s="172" customFormat="1">
      <c r="A295" s="437">
        <v>19547</v>
      </c>
      <c r="B295" s="276">
        <v>42573</v>
      </c>
      <c r="C295" s="365" t="s">
        <v>687</v>
      </c>
      <c r="D295" s="366" t="s">
        <v>490</v>
      </c>
      <c r="E295" s="366" t="s">
        <v>4</v>
      </c>
      <c r="F295" s="257">
        <v>1.3</v>
      </c>
      <c r="G295" s="376">
        <v>76000</v>
      </c>
      <c r="H295" s="220">
        <f t="shared" si="28"/>
        <v>98800</v>
      </c>
      <c r="I295" s="438"/>
      <c r="J295" s="451"/>
      <c r="L295" s="149"/>
      <c r="M295" s="177"/>
      <c r="N295" s="178"/>
      <c r="O295" s="179"/>
      <c r="P295" s="179"/>
      <c r="Q295" s="333"/>
      <c r="R295" s="182"/>
      <c r="S295" s="180"/>
      <c r="T295" s="181"/>
    </row>
    <row r="296" spans="1:20" s="172" customFormat="1">
      <c r="A296" s="438"/>
      <c r="B296" s="276">
        <v>42573</v>
      </c>
      <c r="C296" s="365" t="s">
        <v>669</v>
      </c>
      <c r="D296" s="366" t="s">
        <v>627</v>
      </c>
      <c r="E296" s="366" t="s">
        <v>4</v>
      </c>
      <c r="F296" s="257">
        <v>5</v>
      </c>
      <c r="G296" s="376">
        <v>63000</v>
      </c>
      <c r="H296" s="220">
        <f t="shared" si="28"/>
        <v>315000</v>
      </c>
      <c r="I296" s="438"/>
      <c r="J296" s="451"/>
      <c r="L296" s="149"/>
      <c r="M296" s="177"/>
      <c r="N296" s="178"/>
      <c r="O296" s="179"/>
      <c r="P296" s="179"/>
      <c r="Q296" s="333"/>
      <c r="R296" s="182"/>
      <c r="S296" s="180"/>
      <c r="T296" s="181"/>
    </row>
    <row r="297" spans="1:20" s="172" customFormat="1">
      <c r="A297" s="438"/>
      <c r="B297" s="276">
        <v>42573</v>
      </c>
      <c r="C297" s="383" t="s">
        <v>671</v>
      </c>
      <c r="D297" s="375" t="s">
        <v>630</v>
      </c>
      <c r="E297" s="375" t="s">
        <v>4</v>
      </c>
      <c r="F297" s="257">
        <v>4</v>
      </c>
      <c r="G297" s="376">
        <v>125000</v>
      </c>
      <c r="H297" s="220">
        <f t="shared" si="28"/>
        <v>500000</v>
      </c>
      <c r="I297" s="438"/>
      <c r="J297" s="451"/>
      <c r="L297" s="149"/>
      <c r="M297" s="177"/>
      <c r="N297" s="178"/>
      <c r="O297" s="179"/>
      <c r="P297" s="179"/>
      <c r="Q297" s="333"/>
      <c r="R297" s="182"/>
      <c r="S297" s="180"/>
      <c r="T297" s="181"/>
    </row>
    <row r="298" spans="1:20" s="172" customFormat="1">
      <c r="A298" s="438"/>
      <c r="B298" s="276">
        <v>42573</v>
      </c>
      <c r="C298" s="383" t="s">
        <v>772</v>
      </c>
      <c r="D298" s="375" t="s">
        <v>773</v>
      </c>
      <c r="E298" s="375" t="s">
        <v>4</v>
      </c>
      <c r="F298" s="257">
        <v>2.65</v>
      </c>
      <c r="G298" s="376">
        <v>121000</v>
      </c>
      <c r="H298" s="220">
        <f t="shared" si="28"/>
        <v>320650</v>
      </c>
      <c r="I298" s="438"/>
      <c r="J298" s="451"/>
      <c r="L298" s="149"/>
      <c r="M298" s="177"/>
      <c r="N298" s="178"/>
      <c r="O298" s="179"/>
      <c r="P298" s="179"/>
      <c r="Q298" s="333"/>
      <c r="R298" s="182"/>
      <c r="S298" s="180"/>
      <c r="T298" s="181"/>
    </row>
    <row r="299" spans="1:20" s="172" customFormat="1">
      <c r="A299" s="439"/>
      <c r="B299" s="276">
        <v>42573</v>
      </c>
      <c r="C299" s="365" t="s">
        <v>673</v>
      </c>
      <c r="D299" s="366" t="s">
        <v>632</v>
      </c>
      <c r="E299" s="366" t="s">
        <v>4</v>
      </c>
      <c r="F299" s="257">
        <v>2.1</v>
      </c>
      <c r="G299" s="376">
        <v>139000</v>
      </c>
      <c r="H299" s="220">
        <f t="shared" ref="H299:H362" si="29">F299*G299</f>
        <v>291900</v>
      </c>
      <c r="I299" s="439"/>
      <c r="J299" s="451"/>
      <c r="L299" s="149"/>
      <c r="M299" s="177"/>
      <c r="N299" s="178"/>
      <c r="O299" s="179"/>
      <c r="P299" s="179"/>
      <c r="Q299" s="333"/>
      <c r="R299" s="182"/>
      <c r="S299" s="180"/>
      <c r="T299" s="181"/>
    </row>
    <row r="300" spans="1:20" s="172" customFormat="1">
      <c r="A300" s="437">
        <v>19549</v>
      </c>
      <c r="B300" s="276">
        <v>42573</v>
      </c>
      <c r="C300" s="366" t="s">
        <v>493</v>
      </c>
      <c r="D300" s="366" t="s">
        <v>494</v>
      </c>
      <c r="E300" s="366" t="s">
        <v>27</v>
      </c>
      <c r="F300" s="257">
        <v>50</v>
      </c>
      <c r="G300" s="376">
        <v>5200</v>
      </c>
      <c r="H300" s="220">
        <f t="shared" si="29"/>
        <v>260000</v>
      </c>
      <c r="I300" s="440">
        <f>SUM(H300:H303)</f>
        <v>1245000</v>
      </c>
      <c r="J300" s="451"/>
      <c r="L300" s="149"/>
      <c r="M300" s="177"/>
      <c r="N300" s="178"/>
      <c r="O300" s="179"/>
      <c r="P300" s="179"/>
      <c r="Q300" s="333"/>
      <c r="R300" s="182"/>
      <c r="S300" s="180"/>
      <c r="T300" s="181"/>
    </row>
    <row r="301" spans="1:20" s="172" customFormat="1">
      <c r="A301" s="438"/>
      <c r="B301" s="276">
        <v>42573</v>
      </c>
      <c r="C301" s="375" t="s">
        <v>501</v>
      </c>
      <c r="D301" s="375" t="s">
        <v>502</v>
      </c>
      <c r="E301" s="375" t="s">
        <v>27</v>
      </c>
      <c r="F301" s="257">
        <v>50</v>
      </c>
      <c r="G301" s="376">
        <v>5200</v>
      </c>
      <c r="H301" s="220">
        <f t="shared" si="29"/>
        <v>260000</v>
      </c>
      <c r="I301" s="438"/>
      <c r="J301" s="451"/>
      <c r="L301" s="149"/>
      <c r="M301" s="177"/>
      <c r="N301" s="178"/>
      <c r="O301" s="179"/>
      <c r="P301" s="179"/>
      <c r="Q301" s="333"/>
      <c r="R301" s="182"/>
      <c r="S301" s="180"/>
      <c r="T301" s="181"/>
    </row>
    <row r="302" spans="1:20" s="172" customFormat="1">
      <c r="A302" s="438"/>
      <c r="B302" s="276">
        <v>42573</v>
      </c>
      <c r="C302" s="375" t="s">
        <v>497</v>
      </c>
      <c r="D302" s="375" t="s">
        <v>498</v>
      </c>
      <c r="E302" s="375" t="s">
        <v>27</v>
      </c>
      <c r="F302" s="257">
        <v>50</v>
      </c>
      <c r="G302" s="376">
        <v>5200</v>
      </c>
      <c r="H302" s="220">
        <f t="shared" si="29"/>
        <v>260000</v>
      </c>
      <c r="I302" s="438"/>
      <c r="J302" s="451"/>
      <c r="L302" s="149"/>
      <c r="M302" s="177"/>
      <c r="N302" s="178"/>
      <c r="O302" s="179"/>
      <c r="P302" s="179"/>
      <c r="Q302" s="333"/>
      <c r="R302" s="182"/>
      <c r="S302" s="180"/>
      <c r="T302" s="181"/>
    </row>
    <row r="303" spans="1:20" s="172" customFormat="1">
      <c r="A303" s="439"/>
      <c r="B303" s="276">
        <v>42573</v>
      </c>
      <c r="C303" s="375" t="s">
        <v>145</v>
      </c>
      <c r="D303" s="375" t="s">
        <v>146</v>
      </c>
      <c r="E303" s="375" t="s">
        <v>117</v>
      </c>
      <c r="F303" s="257">
        <v>15</v>
      </c>
      <c r="G303" s="376">
        <v>31000</v>
      </c>
      <c r="H303" s="220">
        <f t="shared" si="29"/>
        <v>465000</v>
      </c>
      <c r="I303" s="439"/>
      <c r="J303" s="451"/>
      <c r="L303" s="149"/>
      <c r="M303" s="177"/>
      <c r="N303" s="178"/>
      <c r="O303" s="179"/>
      <c r="P303" s="179"/>
      <c r="Q303" s="333"/>
      <c r="R303" s="182"/>
      <c r="S303" s="180"/>
      <c r="T303" s="181"/>
    </row>
    <row r="304" spans="1:20" s="172" customFormat="1">
      <c r="A304" s="437" t="s">
        <v>1033</v>
      </c>
      <c r="B304" s="276">
        <v>42573</v>
      </c>
      <c r="C304" s="267" t="s">
        <v>123</v>
      </c>
      <c r="D304" s="267" t="s">
        <v>945</v>
      </c>
      <c r="E304" s="267" t="s">
        <v>29</v>
      </c>
      <c r="F304" s="257">
        <v>5</v>
      </c>
      <c r="G304" s="220">
        <v>75600</v>
      </c>
      <c r="H304" s="220">
        <f t="shared" si="29"/>
        <v>378000</v>
      </c>
      <c r="I304" s="440">
        <f>SUM(H304:H342)</f>
        <v>20414910</v>
      </c>
      <c r="J304" s="451"/>
      <c r="L304" s="149"/>
      <c r="M304" s="177"/>
      <c r="N304" s="178"/>
      <c r="O304" s="179"/>
      <c r="P304" s="179"/>
      <c r="Q304" s="333"/>
      <c r="R304" s="182"/>
      <c r="S304" s="180"/>
      <c r="T304" s="181"/>
    </row>
    <row r="305" spans="1:20" s="172" customFormat="1">
      <c r="A305" s="438"/>
      <c r="B305" s="276">
        <v>42573</v>
      </c>
      <c r="C305" s="267" t="s">
        <v>826</v>
      </c>
      <c r="D305" s="267" t="s">
        <v>946</v>
      </c>
      <c r="E305" s="267" t="s">
        <v>29</v>
      </c>
      <c r="F305" s="257">
        <v>5</v>
      </c>
      <c r="G305" s="220">
        <v>70000</v>
      </c>
      <c r="H305" s="220">
        <f t="shared" si="29"/>
        <v>350000</v>
      </c>
      <c r="I305" s="438"/>
      <c r="J305" s="451"/>
      <c r="L305" s="149"/>
      <c r="M305" s="177"/>
      <c r="N305" s="178"/>
      <c r="O305" s="179"/>
      <c r="P305" s="179"/>
      <c r="Q305" s="333"/>
      <c r="R305" s="182"/>
      <c r="S305" s="180"/>
      <c r="T305" s="181"/>
    </row>
    <row r="306" spans="1:20" s="172" customFormat="1">
      <c r="A306" s="438"/>
      <c r="B306" s="276">
        <v>42573</v>
      </c>
      <c r="C306" s="267">
        <v>30802010</v>
      </c>
      <c r="D306" s="267" t="s">
        <v>991</v>
      </c>
      <c r="E306" s="267" t="s">
        <v>29</v>
      </c>
      <c r="F306" s="257">
        <v>100</v>
      </c>
      <c r="G306" s="220">
        <v>15963</v>
      </c>
      <c r="H306" s="220">
        <f t="shared" si="29"/>
        <v>1596300</v>
      </c>
      <c r="I306" s="438"/>
      <c r="J306" s="451"/>
      <c r="L306" s="149"/>
      <c r="M306" s="177"/>
      <c r="N306" s="178"/>
      <c r="O306" s="179"/>
      <c r="P306" s="179"/>
      <c r="Q306" s="333"/>
      <c r="R306" s="182"/>
      <c r="S306" s="180"/>
      <c r="T306" s="181"/>
    </row>
    <row r="307" spans="1:20" s="172" customFormat="1">
      <c r="A307" s="438"/>
      <c r="B307" s="276">
        <v>42573</v>
      </c>
      <c r="C307" s="267">
        <v>30602055</v>
      </c>
      <c r="D307" s="267" t="s">
        <v>128</v>
      </c>
      <c r="E307" s="267" t="s">
        <v>29</v>
      </c>
      <c r="F307" s="257">
        <v>2.5</v>
      </c>
      <c r="G307" s="220">
        <v>101664</v>
      </c>
      <c r="H307" s="220">
        <f t="shared" si="29"/>
        <v>254160</v>
      </c>
      <c r="I307" s="438"/>
      <c r="J307" s="451"/>
      <c r="L307" s="149"/>
      <c r="M307" s="177"/>
      <c r="N307" s="178"/>
      <c r="O307" s="179"/>
      <c r="P307" s="179"/>
      <c r="Q307" s="333"/>
      <c r="R307" s="182"/>
      <c r="S307" s="180"/>
      <c r="T307" s="181"/>
    </row>
    <row r="308" spans="1:20" s="172" customFormat="1">
      <c r="A308" s="438"/>
      <c r="B308" s="276">
        <v>42573</v>
      </c>
      <c r="C308" s="267">
        <v>30701001</v>
      </c>
      <c r="D308" s="267" t="s">
        <v>119</v>
      </c>
      <c r="E308" s="267" t="s">
        <v>29</v>
      </c>
      <c r="F308" s="257">
        <v>4</v>
      </c>
      <c r="G308" s="220">
        <v>485554</v>
      </c>
      <c r="H308" s="220">
        <f t="shared" si="29"/>
        <v>1942216</v>
      </c>
      <c r="I308" s="438"/>
      <c r="J308" s="451"/>
      <c r="L308" s="149"/>
      <c r="M308" s="177"/>
      <c r="N308" s="178"/>
      <c r="O308" s="179"/>
      <c r="P308" s="179"/>
      <c r="Q308" s="333"/>
      <c r="R308" s="182"/>
      <c r="S308" s="180"/>
      <c r="T308" s="181"/>
    </row>
    <row r="309" spans="1:20" s="172" customFormat="1">
      <c r="A309" s="438"/>
      <c r="B309" s="276">
        <v>42573</v>
      </c>
      <c r="C309" s="267">
        <v>30701004</v>
      </c>
      <c r="D309" s="267" t="s">
        <v>527</v>
      </c>
      <c r="E309" s="267" t="s">
        <v>29</v>
      </c>
      <c r="F309" s="257">
        <v>1</v>
      </c>
      <c r="G309" s="220">
        <v>495072</v>
      </c>
      <c r="H309" s="220">
        <f t="shared" si="29"/>
        <v>495072</v>
      </c>
      <c r="I309" s="438"/>
      <c r="J309" s="451"/>
      <c r="L309" s="149"/>
      <c r="M309" s="177"/>
      <c r="N309" s="178"/>
      <c r="O309" s="179"/>
      <c r="P309" s="179"/>
      <c r="Q309" s="333"/>
      <c r="R309" s="182"/>
      <c r="S309" s="180"/>
      <c r="T309" s="181"/>
    </row>
    <row r="310" spans="1:20" s="172" customFormat="1">
      <c r="A310" s="438"/>
      <c r="B310" s="276">
        <v>42573</v>
      </c>
      <c r="C310" s="267" t="s">
        <v>1027</v>
      </c>
      <c r="D310" s="267" t="s">
        <v>1029</v>
      </c>
      <c r="E310" s="267" t="s">
        <v>29</v>
      </c>
      <c r="F310" s="257">
        <v>3</v>
      </c>
      <c r="G310" s="220">
        <v>265000</v>
      </c>
      <c r="H310" s="220">
        <f t="shared" si="29"/>
        <v>795000</v>
      </c>
      <c r="I310" s="438"/>
      <c r="J310" s="451"/>
      <c r="L310" s="149"/>
      <c r="M310" s="177"/>
      <c r="N310" s="178"/>
      <c r="O310" s="179"/>
      <c r="P310" s="179"/>
      <c r="Q310" s="333"/>
      <c r="R310" s="182"/>
      <c r="S310" s="180"/>
      <c r="T310" s="181"/>
    </row>
    <row r="311" spans="1:20" s="172" customFormat="1">
      <c r="A311" s="438"/>
      <c r="B311" s="276">
        <v>42573</v>
      </c>
      <c r="C311" s="267" t="s">
        <v>81</v>
      </c>
      <c r="D311" s="267" t="s">
        <v>3</v>
      </c>
      <c r="E311" s="267" t="s">
        <v>29</v>
      </c>
      <c r="F311" s="257">
        <v>2</v>
      </c>
      <c r="G311" s="220">
        <v>308400</v>
      </c>
      <c r="H311" s="220">
        <f t="shared" si="29"/>
        <v>616800</v>
      </c>
      <c r="I311" s="438"/>
      <c r="J311" s="451"/>
      <c r="L311" s="149"/>
      <c r="M311" s="177"/>
      <c r="N311" s="178"/>
      <c r="O311" s="179"/>
      <c r="P311" s="179"/>
      <c r="Q311" s="333"/>
      <c r="R311" s="182"/>
      <c r="S311" s="180"/>
      <c r="T311" s="181"/>
    </row>
    <row r="312" spans="1:20" s="172" customFormat="1">
      <c r="A312" s="438"/>
      <c r="B312" s="276">
        <v>42573</v>
      </c>
      <c r="C312" s="267" t="s">
        <v>93</v>
      </c>
      <c r="D312" s="267" t="s">
        <v>94</v>
      </c>
      <c r="E312" s="267" t="s">
        <v>29</v>
      </c>
      <c r="F312" s="257">
        <v>1</v>
      </c>
      <c r="G312" s="220">
        <v>270000</v>
      </c>
      <c r="H312" s="220">
        <f t="shared" si="29"/>
        <v>270000</v>
      </c>
      <c r="I312" s="438"/>
      <c r="J312" s="451"/>
      <c r="L312" s="149"/>
      <c r="M312" s="177"/>
      <c r="N312" s="178"/>
      <c r="O312" s="179"/>
      <c r="P312" s="179"/>
      <c r="Q312" s="333"/>
      <c r="R312" s="182"/>
      <c r="S312" s="180"/>
      <c r="T312" s="181"/>
    </row>
    <row r="313" spans="1:20" s="172" customFormat="1">
      <c r="A313" s="438"/>
      <c r="B313" s="276">
        <v>42573</v>
      </c>
      <c r="C313" s="267" t="s">
        <v>95</v>
      </c>
      <c r="D313" s="267" t="s">
        <v>956</v>
      </c>
      <c r="E313" s="267" t="s">
        <v>117</v>
      </c>
      <c r="F313" s="257">
        <v>4</v>
      </c>
      <c r="G313" s="220">
        <v>173000</v>
      </c>
      <c r="H313" s="220">
        <f t="shared" si="29"/>
        <v>692000</v>
      </c>
      <c r="I313" s="438"/>
      <c r="J313" s="451"/>
      <c r="L313" s="149"/>
      <c r="M313" s="177"/>
      <c r="N313" s="178"/>
      <c r="O313" s="179"/>
      <c r="P313" s="179"/>
      <c r="Q313" s="333"/>
      <c r="R313" s="182"/>
      <c r="S313" s="180"/>
      <c r="T313" s="181"/>
    </row>
    <row r="314" spans="1:20" s="172" customFormat="1">
      <c r="A314" s="438"/>
      <c r="B314" s="276">
        <v>42573</v>
      </c>
      <c r="C314" s="267" t="s">
        <v>97</v>
      </c>
      <c r="D314" s="267" t="s">
        <v>982</v>
      </c>
      <c r="E314" s="267" t="s">
        <v>29</v>
      </c>
      <c r="F314" s="257">
        <v>10</v>
      </c>
      <c r="G314" s="220">
        <v>134000</v>
      </c>
      <c r="H314" s="220">
        <f t="shared" si="29"/>
        <v>1340000</v>
      </c>
      <c r="I314" s="438"/>
      <c r="J314" s="451"/>
      <c r="L314" s="149"/>
      <c r="M314" s="177"/>
      <c r="N314" s="178"/>
      <c r="O314" s="179"/>
      <c r="P314" s="179"/>
      <c r="Q314" s="333"/>
      <c r="R314" s="182"/>
      <c r="S314" s="180"/>
      <c r="T314" s="181"/>
    </row>
    <row r="315" spans="1:20" s="172" customFormat="1">
      <c r="A315" s="438"/>
      <c r="B315" s="276">
        <v>42573</v>
      </c>
      <c r="C315" s="267" t="s">
        <v>954</v>
      </c>
      <c r="D315" s="267" t="s">
        <v>958</v>
      </c>
      <c r="E315" s="267" t="s">
        <v>29</v>
      </c>
      <c r="F315" s="257">
        <v>2</v>
      </c>
      <c r="G315" s="220">
        <v>195000</v>
      </c>
      <c r="H315" s="220">
        <f t="shared" si="29"/>
        <v>390000</v>
      </c>
      <c r="I315" s="438"/>
      <c r="J315" s="451"/>
      <c r="L315" s="149"/>
      <c r="M315" s="177"/>
      <c r="N315" s="178"/>
      <c r="O315" s="179"/>
      <c r="P315" s="179"/>
      <c r="Q315" s="333"/>
      <c r="R315" s="182"/>
      <c r="S315" s="180"/>
      <c r="T315" s="181"/>
    </row>
    <row r="316" spans="1:20" s="172" customFormat="1">
      <c r="A316" s="438"/>
      <c r="B316" s="276">
        <v>42573</v>
      </c>
      <c r="C316" s="267" t="s">
        <v>102</v>
      </c>
      <c r="D316" s="267" t="s">
        <v>103</v>
      </c>
      <c r="E316" s="267" t="s">
        <v>29</v>
      </c>
      <c r="F316" s="257">
        <v>1</v>
      </c>
      <c r="G316" s="220">
        <v>140000</v>
      </c>
      <c r="H316" s="220">
        <f t="shared" si="29"/>
        <v>140000</v>
      </c>
      <c r="I316" s="438"/>
      <c r="J316" s="451"/>
      <c r="L316" s="149"/>
      <c r="M316" s="177"/>
      <c r="N316" s="178"/>
      <c r="O316" s="179"/>
      <c r="P316" s="179"/>
      <c r="Q316" s="333"/>
      <c r="R316" s="182"/>
      <c r="S316" s="180"/>
      <c r="T316" s="181"/>
    </row>
    <row r="317" spans="1:20" s="172" customFormat="1">
      <c r="A317" s="438"/>
      <c r="B317" s="276">
        <v>42573</v>
      </c>
      <c r="C317" s="267" t="s">
        <v>66</v>
      </c>
      <c r="D317" s="267" t="s">
        <v>6</v>
      </c>
      <c r="E317" s="267" t="s">
        <v>29</v>
      </c>
      <c r="F317" s="257">
        <v>25</v>
      </c>
      <c r="G317" s="220">
        <v>85000</v>
      </c>
      <c r="H317" s="220">
        <f t="shared" si="29"/>
        <v>2125000</v>
      </c>
      <c r="I317" s="438"/>
      <c r="J317" s="451"/>
      <c r="L317" s="149"/>
      <c r="M317" s="177"/>
      <c r="N317" s="178"/>
      <c r="O317" s="179"/>
      <c r="P317" s="179"/>
      <c r="Q317" s="333"/>
      <c r="R317" s="182"/>
      <c r="S317" s="180"/>
      <c r="T317" s="181"/>
    </row>
    <row r="318" spans="1:20" s="172" customFormat="1">
      <c r="A318" s="438"/>
      <c r="B318" s="276">
        <v>42573</v>
      </c>
      <c r="C318" s="267" t="s">
        <v>106</v>
      </c>
      <c r="D318" s="267" t="s">
        <v>7</v>
      </c>
      <c r="E318" s="267" t="s">
        <v>29</v>
      </c>
      <c r="F318" s="257">
        <v>1</v>
      </c>
      <c r="G318" s="220">
        <v>30727</v>
      </c>
      <c r="H318" s="220">
        <f t="shared" si="29"/>
        <v>30727</v>
      </c>
      <c r="I318" s="438"/>
      <c r="J318" s="451"/>
      <c r="L318" s="149"/>
      <c r="M318" s="177"/>
      <c r="N318" s="178"/>
      <c r="O318" s="179"/>
      <c r="P318" s="179"/>
      <c r="Q318" s="333"/>
      <c r="R318" s="182"/>
      <c r="S318" s="180"/>
      <c r="T318" s="181"/>
    </row>
    <row r="319" spans="1:20" s="172" customFormat="1">
      <c r="A319" s="438"/>
      <c r="B319" s="276">
        <v>42573</v>
      </c>
      <c r="C319" s="267" t="s">
        <v>33</v>
      </c>
      <c r="D319" s="267" t="s">
        <v>34</v>
      </c>
      <c r="E319" s="267" t="s">
        <v>148</v>
      </c>
      <c r="F319" s="257">
        <v>12</v>
      </c>
      <c r="G319" s="220">
        <v>49999</v>
      </c>
      <c r="H319" s="220">
        <f t="shared" si="29"/>
        <v>599988</v>
      </c>
      <c r="I319" s="438"/>
      <c r="J319" s="451"/>
      <c r="L319" s="149"/>
      <c r="M319" s="177"/>
      <c r="N319" s="178"/>
      <c r="O319" s="179"/>
      <c r="P319" s="179"/>
      <c r="Q319" s="333"/>
      <c r="R319" s="182"/>
      <c r="S319" s="180"/>
      <c r="T319" s="181"/>
    </row>
    <row r="320" spans="1:20" s="172" customFormat="1">
      <c r="A320" s="438"/>
      <c r="B320" s="276">
        <v>42573</v>
      </c>
      <c r="C320" s="267" t="s">
        <v>35</v>
      </c>
      <c r="D320" s="267" t="s">
        <v>36</v>
      </c>
      <c r="E320" s="267" t="s">
        <v>148</v>
      </c>
      <c r="F320" s="257">
        <v>4</v>
      </c>
      <c r="G320" s="220">
        <v>56000</v>
      </c>
      <c r="H320" s="220">
        <f t="shared" si="29"/>
        <v>224000</v>
      </c>
      <c r="I320" s="438"/>
      <c r="J320" s="451"/>
      <c r="L320" s="149"/>
      <c r="M320" s="177"/>
      <c r="N320" s="178"/>
      <c r="O320" s="179"/>
      <c r="P320" s="179"/>
      <c r="Q320" s="333"/>
      <c r="R320" s="182"/>
      <c r="S320" s="180"/>
      <c r="T320" s="181"/>
    </row>
    <row r="321" spans="1:20" s="172" customFormat="1">
      <c r="A321" s="438"/>
      <c r="B321" s="276">
        <v>42573</v>
      </c>
      <c r="C321" s="267" t="s">
        <v>838</v>
      </c>
      <c r="D321" s="267" t="s">
        <v>959</v>
      </c>
      <c r="E321" s="267" t="s">
        <v>148</v>
      </c>
      <c r="F321" s="257">
        <v>24</v>
      </c>
      <c r="G321" s="220">
        <v>84000</v>
      </c>
      <c r="H321" s="220">
        <f t="shared" si="29"/>
        <v>2016000</v>
      </c>
      <c r="I321" s="438"/>
      <c r="J321" s="451"/>
      <c r="L321" s="149"/>
      <c r="M321" s="177"/>
      <c r="N321" s="178"/>
      <c r="O321" s="179"/>
      <c r="P321" s="179"/>
      <c r="Q321" s="333"/>
      <c r="R321" s="182"/>
      <c r="S321" s="180"/>
      <c r="T321" s="181"/>
    </row>
    <row r="322" spans="1:20" s="172" customFormat="1">
      <c r="A322" s="438"/>
      <c r="B322" s="276">
        <v>42573</v>
      </c>
      <c r="C322" s="267" t="s">
        <v>37</v>
      </c>
      <c r="D322" s="267" t="s">
        <v>960</v>
      </c>
      <c r="E322" s="267" t="s">
        <v>4</v>
      </c>
      <c r="F322" s="257">
        <v>5</v>
      </c>
      <c r="G322" s="220">
        <v>82363</v>
      </c>
      <c r="H322" s="220">
        <f t="shared" si="29"/>
        <v>411815</v>
      </c>
      <c r="I322" s="438"/>
      <c r="J322" s="451"/>
      <c r="L322" s="149"/>
      <c r="M322" s="177"/>
      <c r="N322" s="178"/>
      <c r="O322" s="179"/>
      <c r="P322" s="179"/>
      <c r="Q322" s="333"/>
      <c r="R322" s="182"/>
      <c r="S322" s="180"/>
      <c r="T322" s="181"/>
    </row>
    <row r="323" spans="1:20" s="172" customFormat="1">
      <c r="A323" s="438"/>
      <c r="B323" s="276">
        <v>42573</v>
      </c>
      <c r="C323" s="267" t="s">
        <v>800</v>
      </c>
      <c r="D323" s="267" t="s">
        <v>163</v>
      </c>
      <c r="E323" s="267" t="s">
        <v>975</v>
      </c>
      <c r="F323" s="257">
        <v>12</v>
      </c>
      <c r="G323" s="220">
        <v>43955</v>
      </c>
      <c r="H323" s="220">
        <f t="shared" si="29"/>
        <v>527460</v>
      </c>
      <c r="I323" s="438"/>
      <c r="J323" s="451"/>
      <c r="L323" s="149"/>
      <c r="M323" s="177"/>
      <c r="N323" s="178"/>
      <c r="O323" s="179"/>
      <c r="P323" s="179"/>
      <c r="Q323" s="333"/>
      <c r="R323" s="182"/>
      <c r="S323" s="180"/>
      <c r="T323" s="181"/>
    </row>
    <row r="324" spans="1:20" s="172" customFormat="1">
      <c r="A324" s="438"/>
      <c r="B324" s="276">
        <v>42573</v>
      </c>
      <c r="C324" s="267" t="s">
        <v>120</v>
      </c>
      <c r="D324" s="267" t="s">
        <v>121</v>
      </c>
      <c r="E324" s="267" t="s">
        <v>975</v>
      </c>
      <c r="F324" s="257">
        <v>5</v>
      </c>
      <c r="G324" s="220">
        <v>18260</v>
      </c>
      <c r="H324" s="220">
        <f t="shared" si="29"/>
        <v>91300</v>
      </c>
      <c r="I324" s="438"/>
      <c r="J324" s="451"/>
      <c r="L324" s="149"/>
      <c r="M324" s="177"/>
      <c r="N324" s="178"/>
      <c r="O324" s="179"/>
      <c r="P324" s="179"/>
      <c r="Q324" s="333"/>
      <c r="R324" s="182"/>
      <c r="S324" s="180"/>
      <c r="T324" s="181"/>
    </row>
    <row r="325" spans="1:20" s="172" customFormat="1">
      <c r="A325" s="438"/>
      <c r="B325" s="276">
        <v>42573</v>
      </c>
      <c r="C325" s="267" t="s">
        <v>1028</v>
      </c>
      <c r="D325" s="267" t="s">
        <v>1030</v>
      </c>
      <c r="E325" s="267" t="s">
        <v>975</v>
      </c>
      <c r="F325" s="257">
        <v>1</v>
      </c>
      <c r="G325" s="220">
        <v>90000</v>
      </c>
      <c r="H325" s="220">
        <f t="shared" si="29"/>
        <v>90000</v>
      </c>
      <c r="I325" s="438"/>
      <c r="J325" s="451"/>
      <c r="L325" s="149"/>
      <c r="M325" s="177"/>
      <c r="N325" s="178"/>
      <c r="O325" s="179"/>
      <c r="P325" s="179"/>
      <c r="Q325" s="333"/>
      <c r="R325" s="182"/>
      <c r="S325" s="180"/>
      <c r="T325" s="181"/>
    </row>
    <row r="326" spans="1:20" s="172" customFormat="1">
      <c r="A326" s="438"/>
      <c r="B326" s="276">
        <v>42573</v>
      </c>
      <c r="C326" s="267" t="s">
        <v>801</v>
      </c>
      <c r="D326" s="267" t="s">
        <v>168</v>
      </c>
      <c r="E326" s="267" t="s">
        <v>974</v>
      </c>
      <c r="F326" s="257">
        <v>2</v>
      </c>
      <c r="G326" s="220">
        <v>75000</v>
      </c>
      <c r="H326" s="220">
        <f t="shared" si="29"/>
        <v>150000</v>
      </c>
      <c r="I326" s="438"/>
      <c r="J326" s="451"/>
      <c r="L326" s="149"/>
      <c r="M326" s="177"/>
      <c r="N326" s="178"/>
      <c r="O326" s="179"/>
      <c r="P326" s="179"/>
      <c r="Q326" s="333"/>
      <c r="R326" s="182"/>
      <c r="S326" s="180"/>
      <c r="T326" s="181"/>
    </row>
    <row r="327" spans="1:20" s="172" customFormat="1">
      <c r="A327" s="438"/>
      <c r="B327" s="276">
        <v>42573</v>
      </c>
      <c r="C327" s="267" t="s">
        <v>802</v>
      </c>
      <c r="D327" s="267" t="s">
        <v>164</v>
      </c>
      <c r="E327" s="267" t="s">
        <v>974</v>
      </c>
      <c r="F327" s="257">
        <v>10</v>
      </c>
      <c r="G327" s="220">
        <v>51102</v>
      </c>
      <c r="H327" s="220">
        <f t="shared" si="29"/>
        <v>511020</v>
      </c>
      <c r="I327" s="438"/>
      <c r="J327" s="451"/>
      <c r="L327" s="149"/>
      <c r="M327" s="177"/>
      <c r="N327" s="178"/>
      <c r="O327" s="179"/>
      <c r="P327" s="179"/>
      <c r="Q327" s="333"/>
      <c r="R327" s="182"/>
      <c r="S327" s="180"/>
      <c r="T327" s="181"/>
    </row>
    <row r="328" spans="1:20" s="172" customFormat="1">
      <c r="A328" s="438"/>
      <c r="B328" s="276">
        <v>42573</v>
      </c>
      <c r="C328" s="267" t="s">
        <v>75</v>
      </c>
      <c r="D328" s="267" t="s">
        <v>76</v>
      </c>
      <c r="E328" s="267" t="s">
        <v>4</v>
      </c>
      <c r="F328" s="257">
        <v>3</v>
      </c>
      <c r="G328" s="220">
        <v>50437</v>
      </c>
      <c r="H328" s="220">
        <f t="shared" si="29"/>
        <v>151311</v>
      </c>
      <c r="I328" s="438"/>
      <c r="J328" s="451"/>
      <c r="L328" s="149"/>
      <c r="M328" s="177"/>
      <c r="N328" s="178"/>
      <c r="O328" s="179"/>
      <c r="P328" s="179"/>
      <c r="Q328" s="333"/>
      <c r="R328" s="182"/>
      <c r="S328" s="180"/>
      <c r="T328" s="181"/>
    </row>
    <row r="329" spans="1:20" s="172" customFormat="1">
      <c r="A329" s="438"/>
      <c r="B329" s="276">
        <v>42573</v>
      </c>
      <c r="C329" s="267" t="s">
        <v>810</v>
      </c>
      <c r="D329" s="267" t="s">
        <v>951</v>
      </c>
      <c r="E329" s="267" t="s">
        <v>77</v>
      </c>
      <c r="F329" s="257">
        <v>5</v>
      </c>
      <c r="G329" s="220">
        <v>28000</v>
      </c>
      <c r="H329" s="220">
        <f t="shared" si="29"/>
        <v>140000</v>
      </c>
      <c r="I329" s="438"/>
      <c r="J329" s="451"/>
      <c r="L329" s="149"/>
      <c r="M329" s="177"/>
      <c r="N329" s="178"/>
      <c r="O329" s="179"/>
      <c r="P329" s="179"/>
      <c r="Q329" s="333"/>
      <c r="R329" s="182"/>
      <c r="S329" s="180"/>
      <c r="T329" s="181"/>
    </row>
    <row r="330" spans="1:20" s="172" customFormat="1">
      <c r="A330" s="438"/>
      <c r="B330" s="276">
        <v>42573</v>
      </c>
      <c r="C330" s="267" t="s">
        <v>803</v>
      </c>
      <c r="D330" s="267" t="s">
        <v>202</v>
      </c>
      <c r="E330" s="267" t="s">
        <v>974</v>
      </c>
      <c r="F330" s="257">
        <v>5</v>
      </c>
      <c r="G330" s="220">
        <v>33000</v>
      </c>
      <c r="H330" s="220">
        <f t="shared" si="29"/>
        <v>165000</v>
      </c>
      <c r="I330" s="438"/>
      <c r="J330" s="451"/>
      <c r="L330" s="149"/>
      <c r="M330" s="177"/>
      <c r="N330" s="178"/>
      <c r="O330" s="179"/>
      <c r="P330" s="179"/>
      <c r="Q330" s="333"/>
      <c r="R330" s="182"/>
      <c r="S330" s="180"/>
      <c r="T330" s="181"/>
    </row>
    <row r="331" spans="1:20" s="172" customFormat="1">
      <c r="A331" s="438"/>
      <c r="B331" s="276">
        <v>42573</v>
      </c>
      <c r="C331" s="267" t="s">
        <v>75</v>
      </c>
      <c r="D331" s="267" t="s">
        <v>990</v>
      </c>
      <c r="E331" s="267" t="s">
        <v>974</v>
      </c>
      <c r="F331" s="257">
        <v>24</v>
      </c>
      <c r="G331" s="220">
        <v>13635</v>
      </c>
      <c r="H331" s="220">
        <f t="shared" si="29"/>
        <v>327240</v>
      </c>
      <c r="I331" s="438"/>
      <c r="J331" s="451"/>
      <c r="L331" s="149"/>
      <c r="M331" s="177"/>
      <c r="N331" s="178"/>
      <c r="O331" s="179"/>
      <c r="P331" s="179"/>
      <c r="Q331" s="333"/>
      <c r="R331" s="182"/>
      <c r="S331" s="180"/>
      <c r="T331" s="181"/>
    </row>
    <row r="332" spans="1:20" s="172" customFormat="1">
      <c r="A332" s="438"/>
      <c r="B332" s="276">
        <v>42573</v>
      </c>
      <c r="C332" s="267" t="s">
        <v>39</v>
      </c>
      <c r="D332" s="267" t="s">
        <v>1031</v>
      </c>
      <c r="E332" s="267" t="s">
        <v>148</v>
      </c>
      <c r="F332" s="257">
        <v>24</v>
      </c>
      <c r="G332" s="220">
        <v>22500</v>
      </c>
      <c r="H332" s="220">
        <f t="shared" si="29"/>
        <v>540000</v>
      </c>
      <c r="I332" s="438"/>
      <c r="J332" s="451"/>
      <c r="L332" s="149"/>
      <c r="M332" s="177"/>
      <c r="N332" s="178"/>
      <c r="O332" s="179"/>
      <c r="P332" s="179"/>
      <c r="Q332" s="333"/>
      <c r="R332" s="182"/>
      <c r="S332" s="180"/>
      <c r="T332" s="181"/>
    </row>
    <row r="333" spans="1:20" s="172" customFormat="1">
      <c r="A333" s="438"/>
      <c r="B333" s="276">
        <v>42573</v>
      </c>
      <c r="C333" s="267" t="s">
        <v>144</v>
      </c>
      <c r="D333" s="267" t="s">
        <v>985</v>
      </c>
      <c r="E333" s="267" t="s">
        <v>4</v>
      </c>
      <c r="F333" s="257">
        <v>24</v>
      </c>
      <c r="G333" s="220">
        <v>17200</v>
      </c>
      <c r="H333" s="220">
        <f t="shared" si="29"/>
        <v>412800</v>
      </c>
      <c r="I333" s="438"/>
      <c r="J333" s="451"/>
      <c r="L333" s="149"/>
      <c r="M333" s="177"/>
      <c r="N333" s="178"/>
      <c r="O333" s="179"/>
      <c r="P333" s="179"/>
      <c r="Q333" s="333"/>
      <c r="R333" s="182"/>
      <c r="S333" s="180"/>
      <c r="T333" s="181"/>
    </row>
    <row r="334" spans="1:20" s="172" customFormat="1">
      <c r="A334" s="438"/>
      <c r="B334" s="276">
        <v>42573</v>
      </c>
      <c r="C334" s="267" t="s">
        <v>794</v>
      </c>
      <c r="D334" s="267" t="s">
        <v>10</v>
      </c>
      <c r="E334" s="267" t="s">
        <v>4</v>
      </c>
      <c r="F334" s="257">
        <v>1</v>
      </c>
      <c r="G334" s="220">
        <v>7000</v>
      </c>
      <c r="H334" s="220">
        <f t="shared" si="29"/>
        <v>7000</v>
      </c>
      <c r="I334" s="438"/>
      <c r="J334" s="451"/>
      <c r="L334" s="149"/>
      <c r="M334" s="177"/>
      <c r="N334" s="178"/>
      <c r="O334" s="179"/>
      <c r="P334" s="179"/>
      <c r="Q334" s="333"/>
      <c r="R334" s="182"/>
      <c r="S334" s="180"/>
      <c r="T334" s="181"/>
    </row>
    <row r="335" spans="1:20" s="172" customFormat="1">
      <c r="A335" s="438"/>
      <c r="B335" s="276">
        <v>42573</v>
      </c>
      <c r="C335" s="267" t="s">
        <v>133</v>
      </c>
      <c r="D335" s="267" t="s">
        <v>978</v>
      </c>
      <c r="E335" s="267" t="s">
        <v>4</v>
      </c>
      <c r="F335" s="257">
        <v>2</v>
      </c>
      <c r="G335" s="220">
        <v>334952</v>
      </c>
      <c r="H335" s="220">
        <f t="shared" si="29"/>
        <v>669904</v>
      </c>
      <c r="I335" s="438"/>
      <c r="J335" s="451"/>
      <c r="L335" s="149"/>
      <c r="M335" s="177"/>
      <c r="N335" s="178"/>
      <c r="O335" s="179"/>
      <c r="P335" s="179"/>
      <c r="Q335" s="333"/>
      <c r="R335" s="182"/>
      <c r="S335" s="180"/>
      <c r="T335" s="181"/>
    </row>
    <row r="336" spans="1:20" s="172" customFormat="1">
      <c r="A336" s="438"/>
      <c r="B336" s="276">
        <v>42573</v>
      </c>
      <c r="C336" s="267" t="s">
        <v>795</v>
      </c>
      <c r="D336" s="267" t="s">
        <v>11</v>
      </c>
      <c r="E336" s="267" t="s">
        <v>4</v>
      </c>
      <c r="F336" s="257">
        <v>6</v>
      </c>
      <c r="G336" s="220">
        <v>45000</v>
      </c>
      <c r="H336" s="220">
        <f t="shared" si="29"/>
        <v>270000</v>
      </c>
      <c r="I336" s="438"/>
      <c r="J336" s="451"/>
      <c r="L336" s="149"/>
      <c r="M336" s="177"/>
      <c r="N336" s="178"/>
      <c r="O336" s="179"/>
      <c r="P336" s="179"/>
      <c r="Q336" s="333"/>
      <c r="R336" s="182"/>
      <c r="S336" s="180"/>
      <c r="T336" s="181"/>
    </row>
    <row r="337" spans="1:20" s="172" customFormat="1">
      <c r="A337" s="438"/>
      <c r="B337" s="276">
        <v>42573</v>
      </c>
      <c r="C337" s="267" t="s">
        <v>137</v>
      </c>
      <c r="D337" s="267" t="s">
        <v>980</v>
      </c>
      <c r="E337" s="267" t="s">
        <v>4</v>
      </c>
      <c r="F337" s="257">
        <v>3</v>
      </c>
      <c r="G337" s="220">
        <v>270000</v>
      </c>
      <c r="H337" s="220">
        <f t="shared" si="29"/>
        <v>810000</v>
      </c>
      <c r="I337" s="438"/>
      <c r="J337" s="451"/>
      <c r="L337" s="149"/>
      <c r="M337" s="177"/>
      <c r="N337" s="178"/>
      <c r="O337" s="179"/>
      <c r="P337" s="179"/>
      <c r="Q337" s="333"/>
      <c r="R337" s="182"/>
      <c r="S337" s="180"/>
      <c r="T337" s="181"/>
    </row>
    <row r="338" spans="1:20" s="172" customFormat="1">
      <c r="A338" s="438"/>
      <c r="B338" s="276">
        <v>42573</v>
      </c>
      <c r="C338" s="267" t="s">
        <v>797</v>
      </c>
      <c r="D338" s="267" t="s">
        <v>197</v>
      </c>
      <c r="E338" s="267" t="s">
        <v>4</v>
      </c>
      <c r="F338" s="257">
        <v>2</v>
      </c>
      <c r="G338" s="220">
        <v>65715</v>
      </c>
      <c r="H338" s="220">
        <f t="shared" si="29"/>
        <v>131430</v>
      </c>
      <c r="I338" s="438"/>
      <c r="J338" s="451"/>
      <c r="L338" s="149"/>
      <c r="M338" s="177"/>
      <c r="N338" s="178"/>
      <c r="O338" s="179"/>
      <c r="P338" s="179"/>
      <c r="Q338" s="333"/>
      <c r="R338" s="182"/>
      <c r="S338" s="180"/>
      <c r="T338" s="181"/>
    </row>
    <row r="339" spans="1:20" s="172" customFormat="1">
      <c r="A339" s="438"/>
      <c r="B339" s="276">
        <v>42573</v>
      </c>
      <c r="C339" s="267" t="s">
        <v>62</v>
      </c>
      <c r="D339" s="267" t="s">
        <v>63</v>
      </c>
      <c r="E339" s="267" t="s">
        <v>4</v>
      </c>
      <c r="F339" s="257">
        <v>25</v>
      </c>
      <c r="G339" s="220">
        <v>12500</v>
      </c>
      <c r="H339" s="220">
        <f t="shared" si="29"/>
        <v>312500</v>
      </c>
      <c r="I339" s="438"/>
      <c r="J339" s="451"/>
      <c r="L339" s="149"/>
      <c r="M339" s="177"/>
      <c r="N339" s="178"/>
      <c r="O339" s="179"/>
      <c r="P339" s="179"/>
      <c r="Q339" s="333"/>
      <c r="R339" s="182"/>
      <c r="S339" s="180"/>
      <c r="T339" s="181"/>
    </row>
    <row r="340" spans="1:20" s="172" customFormat="1">
      <c r="A340" s="438"/>
      <c r="B340" s="276">
        <v>42573</v>
      </c>
      <c r="C340" s="267" t="s">
        <v>64</v>
      </c>
      <c r="D340" s="267" t="s">
        <v>963</v>
      </c>
      <c r="E340" s="267" t="s">
        <v>4</v>
      </c>
      <c r="F340" s="257">
        <v>3</v>
      </c>
      <c r="G340" s="220">
        <v>39313</v>
      </c>
      <c r="H340" s="220">
        <f t="shared" si="29"/>
        <v>117939</v>
      </c>
      <c r="I340" s="438"/>
      <c r="J340" s="451"/>
      <c r="L340" s="149"/>
      <c r="M340" s="177"/>
      <c r="N340" s="178"/>
      <c r="O340" s="179"/>
      <c r="P340" s="179"/>
      <c r="Q340" s="333"/>
      <c r="R340" s="182"/>
      <c r="S340" s="180"/>
      <c r="T340" s="181"/>
    </row>
    <row r="341" spans="1:20" s="172" customFormat="1">
      <c r="A341" s="438"/>
      <c r="B341" s="276">
        <v>42573</v>
      </c>
      <c r="C341" s="267" t="s">
        <v>61</v>
      </c>
      <c r="D341" s="267" t="s">
        <v>964</v>
      </c>
      <c r="E341" s="267" t="s">
        <v>4</v>
      </c>
      <c r="F341" s="257">
        <v>4</v>
      </c>
      <c r="G341" s="220">
        <v>57732</v>
      </c>
      <c r="H341" s="220">
        <f t="shared" si="29"/>
        <v>230928</v>
      </c>
      <c r="I341" s="438"/>
      <c r="J341" s="451"/>
      <c r="L341" s="149"/>
      <c r="M341" s="177"/>
      <c r="N341" s="178"/>
      <c r="O341" s="179"/>
      <c r="P341" s="179"/>
      <c r="Q341" s="333"/>
      <c r="R341" s="182"/>
      <c r="S341" s="180"/>
      <c r="T341" s="181"/>
    </row>
    <row r="342" spans="1:20" s="172" customFormat="1">
      <c r="A342" s="439"/>
      <c r="B342" s="276">
        <v>42573</v>
      </c>
      <c r="C342" s="267" t="s">
        <v>49</v>
      </c>
      <c r="D342" s="267" t="s">
        <v>754</v>
      </c>
      <c r="E342" s="267" t="s">
        <v>4</v>
      </c>
      <c r="F342" s="257">
        <v>1</v>
      </c>
      <c r="G342" s="220">
        <v>92000</v>
      </c>
      <c r="H342" s="220">
        <f t="shared" si="29"/>
        <v>92000</v>
      </c>
      <c r="I342" s="439"/>
      <c r="J342" s="451"/>
      <c r="L342" s="149"/>
      <c r="M342" s="177"/>
      <c r="N342" s="178"/>
      <c r="O342" s="179"/>
      <c r="P342" s="179"/>
      <c r="Q342" s="333"/>
      <c r="R342" s="182"/>
      <c r="S342" s="180"/>
      <c r="T342" s="181"/>
    </row>
    <row r="343" spans="1:20" s="172" customFormat="1">
      <c r="A343" s="437" t="s">
        <v>1032</v>
      </c>
      <c r="B343" s="276">
        <v>42573</v>
      </c>
      <c r="C343" s="267" t="s">
        <v>1034</v>
      </c>
      <c r="D343" s="267" t="s">
        <v>1035</v>
      </c>
      <c r="E343" s="267" t="s">
        <v>4</v>
      </c>
      <c r="F343" s="257">
        <v>1</v>
      </c>
      <c r="G343" s="220">
        <v>99820</v>
      </c>
      <c r="H343" s="220">
        <f t="shared" si="29"/>
        <v>99820</v>
      </c>
      <c r="I343" s="440">
        <f>SUM(H343:H345)</f>
        <v>656220</v>
      </c>
      <c r="J343" s="451"/>
      <c r="L343" s="149"/>
      <c r="M343" s="177"/>
      <c r="N343" s="178"/>
      <c r="O343" s="179"/>
      <c r="P343" s="179"/>
      <c r="Q343" s="333"/>
      <c r="R343" s="182"/>
      <c r="S343" s="180"/>
      <c r="T343" s="181"/>
    </row>
    <row r="344" spans="1:20" s="172" customFormat="1">
      <c r="A344" s="438"/>
      <c r="B344" s="276">
        <v>42573</v>
      </c>
      <c r="C344" s="267">
        <v>40305019</v>
      </c>
      <c r="D344" s="267" t="s">
        <v>307</v>
      </c>
      <c r="E344" s="267" t="s">
        <v>28</v>
      </c>
      <c r="F344" s="257">
        <v>200</v>
      </c>
      <c r="G344" s="220">
        <v>782</v>
      </c>
      <c r="H344" s="220">
        <f t="shared" si="29"/>
        <v>156400</v>
      </c>
      <c r="I344" s="457"/>
      <c r="J344" s="451"/>
      <c r="L344" s="149"/>
      <c r="M344" s="177"/>
      <c r="N344" s="178"/>
      <c r="O344" s="179"/>
      <c r="P344" s="179"/>
      <c r="Q344" s="333"/>
      <c r="R344" s="182"/>
      <c r="S344" s="180"/>
      <c r="T344" s="181"/>
    </row>
    <row r="345" spans="1:20" s="172" customFormat="1">
      <c r="A345" s="439"/>
      <c r="B345" s="276">
        <v>42573</v>
      </c>
      <c r="C345" s="267" t="s">
        <v>674</v>
      </c>
      <c r="D345" s="267" t="s">
        <v>651</v>
      </c>
      <c r="E345" s="267" t="s">
        <v>28</v>
      </c>
      <c r="F345" s="257">
        <v>100</v>
      </c>
      <c r="G345" s="220">
        <v>4000</v>
      </c>
      <c r="H345" s="220">
        <f t="shared" si="29"/>
        <v>400000</v>
      </c>
      <c r="I345" s="458"/>
      <c r="J345" s="451"/>
      <c r="L345" s="149"/>
      <c r="M345" s="177"/>
      <c r="N345" s="178"/>
      <c r="O345" s="179"/>
      <c r="P345" s="179"/>
      <c r="Q345" s="333"/>
      <c r="R345" s="182"/>
      <c r="S345" s="180"/>
      <c r="T345" s="181"/>
    </row>
    <row r="346" spans="1:20" s="172" customFormat="1">
      <c r="A346" s="437" t="s">
        <v>1036</v>
      </c>
      <c r="B346" s="276">
        <v>42573</v>
      </c>
      <c r="C346" s="267" t="s">
        <v>219</v>
      </c>
      <c r="D346" s="267" t="s">
        <v>220</v>
      </c>
      <c r="E346" s="267" t="s">
        <v>4</v>
      </c>
      <c r="F346" s="257">
        <v>3</v>
      </c>
      <c r="G346" s="220">
        <v>48999</v>
      </c>
      <c r="H346" s="220">
        <f t="shared" si="29"/>
        <v>146997</v>
      </c>
      <c r="I346" s="440">
        <f>SUM(H346:H359)</f>
        <v>2200766</v>
      </c>
      <c r="J346" s="451"/>
      <c r="L346" s="149"/>
      <c r="M346" s="177"/>
      <c r="N346" s="178"/>
      <c r="O346" s="179"/>
      <c r="P346" s="179"/>
      <c r="Q346" s="333"/>
      <c r="R346" s="182"/>
      <c r="S346" s="180"/>
      <c r="T346" s="181"/>
    </row>
    <row r="347" spans="1:20" s="172" customFormat="1">
      <c r="A347" s="438"/>
      <c r="B347" s="276">
        <v>42573</v>
      </c>
      <c r="C347" s="267" t="s">
        <v>221</v>
      </c>
      <c r="D347" s="267" t="s">
        <v>222</v>
      </c>
      <c r="E347" s="267" t="s">
        <v>4</v>
      </c>
      <c r="F347" s="257">
        <v>2</v>
      </c>
      <c r="G347" s="220">
        <v>49004</v>
      </c>
      <c r="H347" s="220">
        <f t="shared" si="29"/>
        <v>98008</v>
      </c>
      <c r="I347" s="438"/>
      <c r="J347" s="451"/>
      <c r="L347" s="149"/>
      <c r="M347" s="177"/>
      <c r="N347" s="178"/>
      <c r="O347" s="179"/>
      <c r="P347" s="179"/>
      <c r="Q347" s="333"/>
      <c r="R347" s="182"/>
      <c r="S347" s="180"/>
      <c r="T347" s="181"/>
    </row>
    <row r="348" spans="1:20" s="172" customFormat="1">
      <c r="A348" s="438"/>
      <c r="B348" s="276">
        <v>42573</v>
      </c>
      <c r="C348" s="267" t="s">
        <v>233</v>
      </c>
      <c r="D348" s="267" t="s">
        <v>997</v>
      </c>
      <c r="E348" s="267" t="s">
        <v>4</v>
      </c>
      <c r="F348" s="257">
        <v>2</v>
      </c>
      <c r="G348" s="220">
        <v>49000</v>
      </c>
      <c r="H348" s="220">
        <f t="shared" si="29"/>
        <v>98000</v>
      </c>
      <c r="I348" s="438"/>
      <c r="J348" s="451"/>
      <c r="L348" s="149"/>
      <c r="M348" s="177"/>
      <c r="N348" s="178"/>
      <c r="O348" s="179"/>
      <c r="P348" s="179"/>
      <c r="Q348" s="333"/>
      <c r="R348" s="182"/>
      <c r="S348" s="180"/>
      <c r="T348" s="181"/>
    </row>
    <row r="349" spans="1:20" s="172" customFormat="1">
      <c r="A349" s="438"/>
      <c r="B349" s="276">
        <v>42573</v>
      </c>
      <c r="C349" s="267" t="s">
        <v>258</v>
      </c>
      <c r="D349" s="267" t="s">
        <v>1010</v>
      </c>
      <c r="E349" s="267" t="s">
        <v>28</v>
      </c>
      <c r="F349" s="257">
        <v>200</v>
      </c>
      <c r="G349" s="220">
        <v>1990</v>
      </c>
      <c r="H349" s="220">
        <f t="shared" si="29"/>
        <v>398000</v>
      </c>
      <c r="I349" s="438"/>
      <c r="J349" s="451"/>
      <c r="L349" s="149"/>
      <c r="M349" s="177"/>
      <c r="N349" s="178"/>
      <c r="O349" s="179"/>
      <c r="P349" s="179"/>
      <c r="Q349" s="333"/>
      <c r="R349" s="182"/>
      <c r="S349" s="180"/>
      <c r="T349" s="181"/>
    </row>
    <row r="350" spans="1:20" s="172" customFormat="1">
      <c r="A350" s="438"/>
      <c r="B350" s="276">
        <v>42573</v>
      </c>
      <c r="C350" s="267" t="s">
        <v>272</v>
      </c>
      <c r="D350" s="267" t="s">
        <v>273</v>
      </c>
      <c r="E350" s="267" t="s">
        <v>1021</v>
      </c>
      <c r="F350" s="257">
        <v>200</v>
      </c>
      <c r="G350" s="220">
        <v>300</v>
      </c>
      <c r="H350" s="220">
        <f t="shared" si="29"/>
        <v>60000</v>
      </c>
      <c r="I350" s="438"/>
      <c r="J350" s="451"/>
      <c r="L350" s="149"/>
      <c r="M350" s="177"/>
      <c r="N350" s="178"/>
      <c r="O350" s="179"/>
      <c r="P350" s="179"/>
      <c r="Q350" s="333"/>
      <c r="R350" s="182"/>
      <c r="S350" s="180"/>
      <c r="T350" s="181"/>
    </row>
    <row r="351" spans="1:20" s="172" customFormat="1">
      <c r="A351" s="438"/>
      <c r="B351" s="276">
        <v>42573</v>
      </c>
      <c r="C351" s="267" t="s">
        <v>274</v>
      </c>
      <c r="D351" s="267" t="s">
        <v>724</v>
      </c>
      <c r="E351" s="267" t="s">
        <v>117</v>
      </c>
      <c r="F351" s="257">
        <v>2</v>
      </c>
      <c r="G351" s="220">
        <v>5938</v>
      </c>
      <c r="H351" s="220">
        <f t="shared" si="29"/>
        <v>11876</v>
      </c>
      <c r="I351" s="438"/>
      <c r="J351" s="451"/>
      <c r="L351" s="149"/>
      <c r="M351" s="177"/>
      <c r="N351" s="178"/>
      <c r="O351" s="179"/>
      <c r="P351" s="179"/>
      <c r="Q351" s="333"/>
      <c r="R351" s="182"/>
      <c r="S351" s="180"/>
      <c r="T351" s="181"/>
    </row>
    <row r="352" spans="1:20" s="172" customFormat="1">
      <c r="A352" s="438"/>
      <c r="B352" s="276">
        <v>42573</v>
      </c>
      <c r="C352" s="267" t="s">
        <v>275</v>
      </c>
      <c r="D352" s="267" t="s">
        <v>1037</v>
      </c>
      <c r="E352" s="267" t="s">
        <v>28</v>
      </c>
      <c r="F352" s="257">
        <v>200</v>
      </c>
      <c r="G352" s="220">
        <v>199</v>
      </c>
      <c r="H352" s="220">
        <f t="shared" si="29"/>
        <v>39800</v>
      </c>
      <c r="I352" s="438"/>
      <c r="J352" s="451"/>
      <c r="L352" s="149"/>
      <c r="M352" s="177"/>
      <c r="N352" s="178"/>
      <c r="O352" s="179"/>
      <c r="P352" s="179"/>
      <c r="Q352" s="333"/>
      <c r="R352" s="182"/>
      <c r="S352" s="180"/>
      <c r="T352" s="181"/>
    </row>
    <row r="353" spans="1:20" s="172" customFormat="1">
      <c r="A353" s="438"/>
      <c r="B353" s="276">
        <v>42573</v>
      </c>
      <c r="C353" s="267" t="s">
        <v>285</v>
      </c>
      <c r="D353" s="267" t="s">
        <v>1038</v>
      </c>
      <c r="E353" s="267" t="s">
        <v>148</v>
      </c>
      <c r="F353" s="257">
        <v>1</v>
      </c>
      <c r="G353" s="220">
        <v>14867</v>
      </c>
      <c r="H353" s="220">
        <f t="shared" si="29"/>
        <v>14867</v>
      </c>
      <c r="I353" s="438"/>
      <c r="J353" s="451"/>
      <c r="L353" s="149"/>
      <c r="M353" s="177"/>
      <c r="N353" s="178"/>
      <c r="O353" s="179"/>
      <c r="P353" s="179"/>
      <c r="Q353" s="333"/>
      <c r="R353" s="182"/>
      <c r="S353" s="180"/>
      <c r="T353" s="181"/>
    </row>
    <row r="354" spans="1:20" s="172" customFormat="1">
      <c r="A354" s="438"/>
      <c r="B354" s="276">
        <v>42573</v>
      </c>
      <c r="C354" s="267" t="s">
        <v>287</v>
      </c>
      <c r="D354" s="267" t="s">
        <v>931</v>
      </c>
      <c r="E354" s="267" t="s">
        <v>148</v>
      </c>
      <c r="F354" s="257">
        <v>1</v>
      </c>
      <c r="G354" s="220">
        <v>13037</v>
      </c>
      <c r="H354" s="220">
        <f t="shared" si="29"/>
        <v>13037</v>
      </c>
      <c r="I354" s="438"/>
      <c r="J354" s="451"/>
      <c r="L354" s="149"/>
      <c r="M354" s="177"/>
      <c r="N354" s="178"/>
      <c r="O354" s="179"/>
      <c r="P354" s="179"/>
      <c r="Q354" s="333"/>
      <c r="R354" s="182"/>
      <c r="S354" s="180"/>
      <c r="T354" s="181"/>
    </row>
    <row r="355" spans="1:20" s="172" customFormat="1">
      <c r="A355" s="438"/>
      <c r="B355" s="276">
        <v>42573</v>
      </c>
      <c r="C355" s="267" t="s">
        <v>243</v>
      </c>
      <c r="D355" s="267" t="s">
        <v>1039</v>
      </c>
      <c r="E355" s="267" t="s">
        <v>29</v>
      </c>
      <c r="F355" s="257">
        <v>1</v>
      </c>
      <c r="G355" s="220">
        <v>51855</v>
      </c>
      <c r="H355" s="220">
        <f t="shared" si="29"/>
        <v>51855</v>
      </c>
      <c r="I355" s="438"/>
      <c r="J355" s="451"/>
      <c r="L355" s="149"/>
      <c r="M355" s="177"/>
      <c r="N355" s="178"/>
      <c r="O355" s="179"/>
      <c r="P355" s="179"/>
      <c r="Q355" s="333"/>
      <c r="R355" s="182"/>
      <c r="S355" s="180"/>
      <c r="T355" s="181"/>
    </row>
    <row r="356" spans="1:20" s="172" customFormat="1">
      <c r="A356" s="438"/>
      <c r="B356" s="276">
        <v>42573</v>
      </c>
      <c r="C356" s="267" t="s">
        <v>690</v>
      </c>
      <c r="D356" s="267" t="s">
        <v>691</v>
      </c>
      <c r="E356" s="267" t="s">
        <v>1042</v>
      </c>
      <c r="F356" s="257">
        <v>5</v>
      </c>
      <c r="G356" s="220">
        <v>11000</v>
      </c>
      <c r="H356" s="220">
        <f t="shared" si="29"/>
        <v>55000</v>
      </c>
      <c r="I356" s="438"/>
      <c r="J356" s="451"/>
      <c r="L356" s="149"/>
      <c r="M356" s="177"/>
      <c r="N356" s="178"/>
      <c r="O356" s="179"/>
      <c r="P356" s="179"/>
      <c r="Q356" s="333"/>
      <c r="R356" s="182"/>
      <c r="S356" s="180"/>
      <c r="T356" s="181"/>
    </row>
    <row r="357" spans="1:20" s="172" customFormat="1">
      <c r="A357" s="438"/>
      <c r="B357" s="276">
        <v>42573</v>
      </c>
      <c r="C357" s="267" t="s">
        <v>745</v>
      </c>
      <c r="D357" s="267" t="s">
        <v>928</v>
      </c>
      <c r="E357" s="267" t="s">
        <v>148</v>
      </c>
      <c r="F357" s="257">
        <v>10</v>
      </c>
      <c r="G357" s="220">
        <v>55500</v>
      </c>
      <c r="H357" s="220">
        <f t="shared" si="29"/>
        <v>555000</v>
      </c>
      <c r="I357" s="438"/>
      <c r="J357" s="451"/>
      <c r="L357" s="149"/>
      <c r="M357" s="177"/>
      <c r="N357" s="178"/>
      <c r="O357" s="179"/>
      <c r="P357" s="179"/>
      <c r="Q357" s="333"/>
      <c r="R357" s="182"/>
      <c r="S357" s="180"/>
      <c r="T357" s="181"/>
    </row>
    <row r="358" spans="1:20" s="172" customFormat="1">
      <c r="A358" s="438"/>
      <c r="B358" s="276">
        <v>42573</v>
      </c>
      <c r="C358" s="267" t="s">
        <v>746</v>
      </c>
      <c r="D358" s="267" t="s">
        <v>748</v>
      </c>
      <c r="E358" s="267" t="s">
        <v>148</v>
      </c>
      <c r="F358" s="257">
        <v>4</v>
      </c>
      <c r="G358" s="220">
        <v>55494</v>
      </c>
      <c r="H358" s="220">
        <f t="shared" si="29"/>
        <v>221976</v>
      </c>
      <c r="I358" s="438"/>
      <c r="J358" s="451"/>
      <c r="L358" s="149"/>
      <c r="M358" s="177"/>
      <c r="N358" s="178"/>
      <c r="O358" s="179"/>
      <c r="P358" s="179"/>
      <c r="Q358" s="333"/>
      <c r="R358" s="182"/>
      <c r="S358" s="180"/>
      <c r="T358" s="181"/>
    </row>
    <row r="359" spans="1:20" s="172" customFormat="1">
      <c r="A359" s="439"/>
      <c r="B359" s="276">
        <v>42573</v>
      </c>
      <c r="C359" s="267" t="s">
        <v>663</v>
      </c>
      <c r="D359" s="267" t="s">
        <v>644</v>
      </c>
      <c r="E359" s="267" t="s">
        <v>933</v>
      </c>
      <c r="F359" s="257">
        <v>30</v>
      </c>
      <c r="G359" s="220">
        <v>14545</v>
      </c>
      <c r="H359" s="220">
        <f t="shared" si="29"/>
        <v>436350</v>
      </c>
      <c r="I359" s="439"/>
      <c r="J359" s="451"/>
      <c r="L359" s="149"/>
      <c r="M359" s="177"/>
      <c r="N359" s="178"/>
      <c r="O359" s="179"/>
      <c r="P359" s="179"/>
      <c r="Q359" s="333"/>
      <c r="R359" s="182"/>
      <c r="S359" s="180"/>
      <c r="T359" s="181"/>
    </row>
    <row r="360" spans="1:20" s="172" customFormat="1">
      <c r="A360" s="437" t="s">
        <v>1040</v>
      </c>
      <c r="B360" s="276">
        <v>42573</v>
      </c>
      <c r="C360" s="267" t="s">
        <v>688</v>
      </c>
      <c r="D360" s="267" t="s">
        <v>689</v>
      </c>
      <c r="E360" s="267" t="s">
        <v>971</v>
      </c>
      <c r="F360" s="257">
        <v>1</v>
      </c>
      <c r="G360" s="220">
        <v>36000</v>
      </c>
      <c r="H360" s="220">
        <f t="shared" si="29"/>
        <v>36000</v>
      </c>
      <c r="I360" s="440">
        <f>SUM(H360:H364)</f>
        <v>1734497</v>
      </c>
      <c r="J360" s="451"/>
      <c r="L360" s="149"/>
      <c r="M360" s="177"/>
      <c r="N360" s="178"/>
      <c r="O360" s="179"/>
      <c r="P360" s="179"/>
      <c r="Q360" s="333"/>
      <c r="R360" s="182"/>
      <c r="S360" s="180"/>
      <c r="T360" s="181"/>
    </row>
    <row r="361" spans="1:20" s="172" customFormat="1">
      <c r="A361" s="438"/>
      <c r="B361" s="276">
        <v>42573</v>
      </c>
      <c r="C361" s="267" t="s">
        <v>999</v>
      </c>
      <c r="D361" s="267" t="s">
        <v>1001</v>
      </c>
      <c r="E361" s="267" t="s">
        <v>972</v>
      </c>
      <c r="F361" s="257">
        <v>5</v>
      </c>
      <c r="G361" s="220">
        <v>241818</v>
      </c>
      <c r="H361" s="220">
        <f t="shared" si="29"/>
        <v>1209090</v>
      </c>
      <c r="I361" s="457"/>
      <c r="J361" s="451"/>
      <c r="L361" s="149"/>
      <c r="M361" s="177"/>
      <c r="N361" s="178"/>
      <c r="O361" s="179"/>
      <c r="P361" s="179"/>
      <c r="Q361" s="333"/>
      <c r="R361" s="182"/>
      <c r="S361" s="180"/>
      <c r="T361" s="181"/>
    </row>
    <row r="362" spans="1:20" s="172" customFormat="1">
      <c r="A362" s="438"/>
      <c r="B362" s="276">
        <v>42573</v>
      </c>
      <c r="C362" s="267" t="s">
        <v>722</v>
      </c>
      <c r="D362" s="267" t="s">
        <v>1041</v>
      </c>
      <c r="E362" s="267" t="s">
        <v>972</v>
      </c>
      <c r="F362" s="257">
        <v>1</v>
      </c>
      <c r="G362" s="220">
        <v>89419</v>
      </c>
      <c r="H362" s="220">
        <f t="shared" si="29"/>
        <v>89419</v>
      </c>
      <c r="I362" s="457"/>
      <c r="J362" s="451"/>
      <c r="L362" s="149"/>
      <c r="M362" s="177"/>
      <c r="N362" s="178"/>
      <c r="O362" s="179"/>
      <c r="P362" s="179"/>
      <c r="Q362" s="333"/>
      <c r="R362" s="182"/>
      <c r="S362" s="180"/>
      <c r="T362" s="181"/>
    </row>
    <row r="363" spans="1:20" s="172" customFormat="1">
      <c r="A363" s="438"/>
      <c r="B363" s="276">
        <v>42573</v>
      </c>
      <c r="C363" s="267" t="s">
        <v>665</v>
      </c>
      <c r="D363" s="267" t="s">
        <v>646</v>
      </c>
      <c r="E363" s="267" t="s">
        <v>148</v>
      </c>
      <c r="F363" s="257">
        <v>12</v>
      </c>
      <c r="G363" s="220">
        <v>26099</v>
      </c>
      <c r="H363" s="220">
        <f t="shared" ref="H363:H426" si="30">F363*G363</f>
        <v>313188</v>
      </c>
      <c r="I363" s="457"/>
      <c r="J363" s="451"/>
      <c r="L363" s="149"/>
      <c r="M363" s="177"/>
      <c r="N363" s="178"/>
      <c r="O363" s="179"/>
      <c r="P363" s="179"/>
      <c r="Q363" s="333"/>
      <c r="R363" s="182"/>
      <c r="S363" s="180"/>
      <c r="T363" s="181"/>
    </row>
    <row r="364" spans="1:20" s="172" customFormat="1">
      <c r="A364" s="439"/>
      <c r="B364" s="276">
        <v>42573</v>
      </c>
      <c r="C364" s="267" t="s">
        <v>666</v>
      </c>
      <c r="D364" s="267" t="s">
        <v>647</v>
      </c>
      <c r="E364" s="267" t="s">
        <v>973</v>
      </c>
      <c r="F364" s="257">
        <v>10</v>
      </c>
      <c r="G364" s="220">
        <v>8680</v>
      </c>
      <c r="H364" s="220">
        <f t="shared" si="30"/>
        <v>86800</v>
      </c>
      <c r="I364" s="458"/>
      <c r="J364" s="451"/>
      <c r="L364" s="149"/>
      <c r="M364" s="177"/>
      <c r="N364" s="178"/>
      <c r="O364" s="179"/>
      <c r="P364" s="179"/>
      <c r="Q364" s="333"/>
      <c r="R364" s="182"/>
      <c r="S364" s="180"/>
      <c r="T364" s="181"/>
    </row>
    <row r="365" spans="1:20" s="172" customFormat="1">
      <c r="A365" s="437">
        <v>2207</v>
      </c>
      <c r="B365" s="276">
        <v>42578</v>
      </c>
      <c r="C365" s="295" t="s">
        <v>708</v>
      </c>
      <c r="D365" s="301" t="s">
        <v>655</v>
      </c>
      <c r="E365" s="296" t="s">
        <v>101</v>
      </c>
      <c r="F365" s="257">
        <v>18</v>
      </c>
      <c r="G365" s="220">
        <v>68181</v>
      </c>
      <c r="H365" s="220">
        <f t="shared" si="30"/>
        <v>1227258</v>
      </c>
      <c r="I365" s="440">
        <f>H365+H366</f>
        <v>1513618</v>
      </c>
      <c r="J365" s="451"/>
      <c r="L365" s="149"/>
      <c r="M365" s="177"/>
      <c r="N365" s="178"/>
      <c r="O365" s="179"/>
      <c r="P365" s="179"/>
      <c r="Q365" s="333"/>
      <c r="R365" s="182"/>
      <c r="S365" s="180"/>
      <c r="T365" s="181"/>
    </row>
    <row r="366" spans="1:20" s="172" customFormat="1">
      <c r="A366" s="439"/>
      <c r="B366" s="276">
        <v>42578</v>
      </c>
      <c r="C366" s="169" t="s">
        <v>709</v>
      </c>
      <c r="D366" s="301" t="s">
        <v>707</v>
      </c>
      <c r="E366" s="301" t="s">
        <v>101</v>
      </c>
      <c r="F366" s="257">
        <v>5</v>
      </c>
      <c r="G366" s="220">
        <v>57272</v>
      </c>
      <c r="H366" s="220">
        <f t="shared" si="30"/>
        <v>286360</v>
      </c>
      <c r="I366" s="458"/>
      <c r="J366" s="451"/>
      <c r="L366" s="149"/>
      <c r="M366" s="177"/>
      <c r="N366" s="178"/>
      <c r="O366" s="179"/>
      <c r="P366" s="179"/>
      <c r="Q366" s="333"/>
      <c r="R366" s="182"/>
      <c r="S366" s="180"/>
      <c r="T366" s="181"/>
    </row>
    <row r="367" spans="1:20" s="172" customFormat="1">
      <c r="A367" s="437">
        <v>19548</v>
      </c>
      <c r="B367" s="276">
        <v>42580</v>
      </c>
      <c r="C367" s="366" t="s">
        <v>493</v>
      </c>
      <c r="D367" s="366" t="s">
        <v>494</v>
      </c>
      <c r="E367" s="366" t="s">
        <v>27</v>
      </c>
      <c r="F367" s="257">
        <v>50</v>
      </c>
      <c r="G367" s="376">
        <v>5200</v>
      </c>
      <c r="H367" s="220">
        <f t="shared" si="30"/>
        <v>260000</v>
      </c>
      <c r="I367" s="440">
        <f>SUM(H367:H371)</f>
        <v>1249000</v>
      </c>
      <c r="J367" s="451"/>
      <c r="L367" s="149"/>
      <c r="M367" s="177"/>
      <c r="N367" s="178"/>
      <c r="O367" s="179"/>
      <c r="P367" s="179"/>
      <c r="Q367" s="333"/>
      <c r="R367" s="182"/>
      <c r="S367" s="180"/>
      <c r="T367" s="181"/>
    </row>
    <row r="368" spans="1:20" s="172" customFormat="1">
      <c r="A368" s="438"/>
      <c r="B368" s="276">
        <v>42580</v>
      </c>
      <c r="C368" s="375" t="s">
        <v>501</v>
      </c>
      <c r="D368" s="375" t="s">
        <v>502</v>
      </c>
      <c r="E368" s="375" t="s">
        <v>27</v>
      </c>
      <c r="F368" s="257">
        <v>50</v>
      </c>
      <c r="G368" s="376">
        <v>5200</v>
      </c>
      <c r="H368" s="220">
        <f t="shared" si="30"/>
        <v>260000</v>
      </c>
      <c r="I368" s="438"/>
      <c r="J368" s="451"/>
      <c r="L368" s="149"/>
      <c r="M368" s="177"/>
      <c r="N368" s="178"/>
      <c r="O368" s="179"/>
      <c r="P368" s="179"/>
      <c r="Q368" s="333"/>
      <c r="R368" s="182"/>
      <c r="S368" s="180"/>
      <c r="T368" s="181"/>
    </row>
    <row r="369" spans="1:20" s="172" customFormat="1">
      <c r="A369" s="438"/>
      <c r="B369" s="276">
        <v>42580</v>
      </c>
      <c r="C369" s="375" t="s">
        <v>497</v>
      </c>
      <c r="D369" s="375" t="s">
        <v>498</v>
      </c>
      <c r="E369" s="375" t="s">
        <v>27</v>
      </c>
      <c r="F369" s="257">
        <v>50</v>
      </c>
      <c r="G369" s="376">
        <v>5200</v>
      </c>
      <c r="H369" s="220">
        <f t="shared" si="30"/>
        <v>260000</v>
      </c>
      <c r="I369" s="438"/>
      <c r="J369" s="451"/>
      <c r="L369" s="149"/>
      <c r="M369" s="177"/>
      <c r="N369" s="178"/>
      <c r="O369" s="179"/>
      <c r="P369" s="179"/>
      <c r="Q369" s="333"/>
      <c r="R369" s="182"/>
      <c r="S369" s="180"/>
      <c r="T369" s="181"/>
    </row>
    <row r="370" spans="1:20" s="172" customFormat="1">
      <c r="A370" s="438"/>
      <c r="B370" s="276">
        <v>42580</v>
      </c>
      <c r="C370" s="366" t="s">
        <v>508</v>
      </c>
      <c r="D370" s="366" t="s">
        <v>509</v>
      </c>
      <c r="E370" s="366" t="s">
        <v>932</v>
      </c>
      <c r="F370" s="257">
        <v>1</v>
      </c>
      <c r="G370" s="376">
        <v>128000</v>
      </c>
      <c r="H370" s="220">
        <f t="shared" si="30"/>
        <v>128000</v>
      </c>
      <c r="I370" s="438"/>
      <c r="J370" s="451"/>
      <c r="L370" s="149"/>
      <c r="M370" s="177"/>
      <c r="N370" s="178"/>
      <c r="O370" s="179"/>
      <c r="P370" s="179"/>
      <c r="Q370" s="333"/>
      <c r="R370" s="182"/>
      <c r="S370" s="180"/>
      <c r="T370" s="181"/>
    </row>
    <row r="371" spans="1:20" s="172" customFormat="1">
      <c r="A371" s="439"/>
      <c r="B371" s="276">
        <v>42580</v>
      </c>
      <c r="C371" s="375" t="s">
        <v>145</v>
      </c>
      <c r="D371" s="375" t="s">
        <v>146</v>
      </c>
      <c r="E371" s="375" t="s">
        <v>117</v>
      </c>
      <c r="F371" s="257">
        <v>11</v>
      </c>
      <c r="G371" s="376">
        <v>31000</v>
      </c>
      <c r="H371" s="220">
        <f t="shared" si="30"/>
        <v>341000</v>
      </c>
      <c r="I371" s="439"/>
      <c r="J371" s="451"/>
      <c r="L371" s="149"/>
      <c r="M371" s="177"/>
      <c r="N371" s="178"/>
      <c r="O371" s="179"/>
      <c r="P371" s="179"/>
      <c r="Q371" s="333"/>
      <c r="R371" s="182"/>
      <c r="S371" s="180"/>
      <c r="T371" s="181"/>
    </row>
    <row r="372" spans="1:20" s="172" customFormat="1">
      <c r="A372" s="444">
        <v>195550</v>
      </c>
      <c r="B372" s="276">
        <v>42580</v>
      </c>
      <c r="C372" s="365" t="s">
        <v>669</v>
      </c>
      <c r="D372" s="366" t="s">
        <v>627</v>
      </c>
      <c r="E372" s="366" t="s">
        <v>4</v>
      </c>
      <c r="F372" s="392">
        <v>4</v>
      </c>
      <c r="G372" s="393">
        <v>63000</v>
      </c>
      <c r="H372" s="220">
        <f t="shared" si="30"/>
        <v>252000</v>
      </c>
      <c r="I372" s="440">
        <f>SUM(H372:H375)</f>
        <v>1014100</v>
      </c>
      <c r="J372" s="451"/>
      <c r="L372" s="149"/>
      <c r="M372" s="177"/>
      <c r="N372" s="178"/>
      <c r="O372" s="179"/>
      <c r="P372" s="179"/>
      <c r="Q372" s="333"/>
      <c r="R372" s="182"/>
      <c r="S372" s="180"/>
      <c r="T372" s="181"/>
    </row>
    <row r="373" spans="1:20" s="172" customFormat="1">
      <c r="A373" s="445"/>
      <c r="B373" s="276">
        <v>42580</v>
      </c>
      <c r="C373" s="383" t="s">
        <v>671</v>
      </c>
      <c r="D373" s="375" t="s">
        <v>630</v>
      </c>
      <c r="E373" s="375" t="s">
        <v>4</v>
      </c>
      <c r="F373" s="394">
        <v>2</v>
      </c>
      <c r="G373" s="395">
        <v>125000</v>
      </c>
      <c r="H373" s="220">
        <f t="shared" si="30"/>
        <v>250000</v>
      </c>
      <c r="I373" s="438"/>
      <c r="J373" s="451"/>
      <c r="L373" s="149"/>
      <c r="M373" s="177"/>
      <c r="N373" s="178"/>
      <c r="O373" s="179"/>
      <c r="P373" s="179"/>
      <c r="Q373" s="333"/>
      <c r="R373" s="182"/>
      <c r="S373" s="180"/>
      <c r="T373" s="181"/>
    </row>
    <row r="374" spans="1:20" s="172" customFormat="1">
      <c r="A374" s="445"/>
      <c r="B374" s="276">
        <v>42580</v>
      </c>
      <c r="C374" s="383" t="s">
        <v>672</v>
      </c>
      <c r="D374" s="375" t="s">
        <v>631</v>
      </c>
      <c r="E374" s="375" t="s">
        <v>4</v>
      </c>
      <c r="F374" s="396">
        <v>1.5</v>
      </c>
      <c r="G374" s="393">
        <v>119000</v>
      </c>
      <c r="H374" s="220">
        <f t="shared" si="30"/>
        <v>178500</v>
      </c>
      <c r="I374" s="438"/>
      <c r="J374" s="451"/>
      <c r="L374" s="149"/>
      <c r="M374" s="177"/>
      <c r="N374" s="178"/>
      <c r="O374" s="179"/>
      <c r="P374" s="179"/>
      <c r="Q374" s="333"/>
      <c r="R374" s="182"/>
      <c r="S374" s="180"/>
      <c r="T374" s="181"/>
    </row>
    <row r="375" spans="1:20" s="172" customFormat="1">
      <c r="A375" s="446"/>
      <c r="B375" s="276">
        <v>42580</v>
      </c>
      <c r="C375" s="365" t="s">
        <v>673</v>
      </c>
      <c r="D375" s="366" t="s">
        <v>632</v>
      </c>
      <c r="E375" s="366" t="s">
        <v>4</v>
      </c>
      <c r="F375" s="396">
        <v>2.4</v>
      </c>
      <c r="G375" s="393">
        <v>139000</v>
      </c>
      <c r="H375" s="220">
        <f t="shared" si="30"/>
        <v>333600</v>
      </c>
      <c r="I375" s="439"/>
      <c r="J375" s="451"/>
      <c r="L375" s="149"/>
      <c r="M375" s="177"/>
      <c r="N375" s="178"/>
      <c r="O375" s="179"/>
      <c r="P375" s="179"/>
      <c r="Q375" s="333"/>
      <c r="R375" s="182"/>
      <c r="S375" s="180"/>
      <c r="T375" s="181"/>
    </row>
    <row r="376" spans="1:20" s="172" customFormat="1">
      <c r="A376" s="437" t="s">
        <v>1044</v>
      </c>
      <c r="B376" s="276">
        <v>42580</v>
      </c>
      <c r="C376" s="267" t="s">
        <v>82</v>
      </c>
      <c r="D376" s="267" t="s">
        <v>83</v>
      </c>
      <c r="E376" s="267" t="s">
        <v>971</v>
      </c>
      <c r="F376" s="257">
        <v>2</v>
      </c>
      <c r="G376" s="220">
        <v>87454</v>
      </c>
      <c r="H376" s="220">
        <f t="shared" si="30"/>
        <v>174908</v>
      </c>
      <c r="I376" s="441">
        <f>SUM(H376:H409)</f>
        <v>13411046</v>
      </c>
      <c r="J376" s="451"/>
      <c r="L376" s="149"/>
      <c r="M376" s="177"/>
      <c r="N376" s="178"/>
      <c r="O376" s="179"/>
      <c r="P376" s="179"/>
      <c r="Q376" s="333"/>
      <c r="R376" s="182"/>
      <c r="S376" s="180"/>
      <c r="T376" s="181"/>
    </row>
    <row r="377" spans="1:20" s="172" customFormat="1">
      <c r="A377" s="438"/>
      <c r="B377" s="276">
        <v>42580</v>
      </c>
      <c r="C377" s="267" t="s">
        <v>95</v>
      </c>
      <c r="D377" s="267" t="s">
        <v>956</v>
      </c>
      <c r="E377" s="267" t="s">
        <v>4</v>
      </c>
      <c r="F377" s="257">
        <v>4</v>
      </c>
      <c r="G377" s="220">
        <v>17300</v>
      </c>
      <c r="H377" s="220">
        <f t="shared" si="30"/>
        <v>69200</v>
      </c>
      <c r="I377" s="442"/>
      <c r="J377" s="451"/>
      <c r="L377" s="149"/>
      <c r="M377" s="177"/>
      <c r="N377" s="178"/>
      <c r="O377" s="179"/>
      <c r="P377" s="179"/>
      <c r="Q377" s="333"/>
      <c r="R377" s="182"/>
      <c r="S377" s="180"/>
      <c r="T377" s="181"/>
    </row>
    <row r="378" spans="1:20" s="172" customFormat="1">
      <c r="A378" s="438"/>
      <c r="B378" s="276">
        <v>42580</v>
      </c>
      <c r="C378" s="267" t="s">
        <v>954</v>
      </c>
      <c r="D378" s="267" t="s">
        <v>958</v>
      </c>
      <c r="E378" s="267" t="s">
        <v>117</v>
      </c>
      <c r="F378" s="257">
        <v>2</v>
      </c>
      <c r="G378" s="220">
        <v>19500</v>
      </c>
      <c r="H378" s="220">
        <f t="shared" si="30"/>
        <v>39000</v>
      </c>
      <c r="I378" s="442"/>
      <c r="J378" s="451"/>
      <c r="L378" s="149"/>
      <c r="M378" s="177"/>
      <c r="N378" s="178"/>
      <c r="O378" s="179"/>
      <c r="P378" s="179"/>
      <c r="Q378" s="333"/>
      <c r="R378" s="182"/>
      <c r="S378" s="180"/>
      <c r="T378" s="181"/>
    </row>
    <row r="379" spans="1:20" s="172" customFormat="1">
      <c r="A379" s="438"/>
      <c r="B379" s="276">
        <v>42580</v>
      </c>
      <c r="C379" s="267" t="s">
        <v>102</v>
      </c>
      <c r="D379" s="267" t="s">
        <v>103</v>
      </c>
      <c r="E379" s="267" t="s">
        <v>4</v>
      </c>
      <c r="F379" s="257">
        <v>1</v>
      </c>
      <c r="G379" s="220">
        <v>140000</v>
      </c>
      <c r="H379" s="220">
        <f t="shared" si="30"/>
        <v>140000</v>
      </c>
      <c r="I379" s="442"/>
      <c r="J379" s="451"/>
      <c r="L379" s="149"/>
      <c r="M379" s="177"/>
      <c r="N379" s="178"/>
      <c r="O379" s="179"/>
      <c r="P379" s="179"/>
      <c r="Q379" s="333"/>
      <c r="R379" s="182"/>
      <c r="S379" s="180"/>
      <c r="T379" s="181"/>
    </row>
    <row r="380" spans="1:20" s="172" customFormat="1">
      <c r="A380" s="438"/>
      <c r="B380" s="276">
        <v>42580</v>
      </c>
      <c r="C380" s="267" t="s">
        <v>66</v>
      </c>
      <c r="D380" s="267" t="s">
        <v>6</v>
      </c>
      <c r="E380" s="267" t="s">
        <v>4</v>
      </c>
      <c r="F380" s="257">
        <v>25</v>
      </c>
      <c r="G380" s="220">
        <v>85000</v>
      </c>
      <c r="H380" s="220">
        <f t="shared" si="30"/>
        <v>2125000</v>
      </c>
      <c r="I380" s="442"/>
      <c r="J380" s="451"/>
      <c r="L380" s="149"/>
      <c r="M380" s="177"/>
      <c r="N380" s="178"/>
      <c r="O380" s="179"/>
      <c r="P380" s="179"/>
      <c r="Q380" s="333"/>
      <c r="R380" s="182"/>
      <c r="S380" s="180"/>
      <c r="T380" s="181"/>
    </row>
    <row r="381" spans="1:20" s="172" customFormat="1">
      <c r="A381" s="438"/>
      <c r="B381" s="276">
        <v>42580</v>
      </c>
      <c r="C381" s="267" t="s">
        <v>104</v>
      </c>
      <c r="D381" s="267" t="s">
        <v>984</v>
      </c>
      <c r="E381" s="267" t="s">
        <v>4</v>
      </c>
      <c r="F381" s="257">
        <v>3</v>
      </c>
      <c r="G381" s="220">
        <v>57272</v>
      </c>
      <c r="H381" s="220">
        <f t="shared" si="30"/>
        <v>171816</v>
      </c>
      <c r="I381" s="442"/>
      <c r="J381" s="451"/>
      <c r="L381" s="149"/>
      <c r="M381" s="177"/>
      <c r="N381" s="178"/>
      <c r="O381" s="179"/>
      <c r="P381" s="179"/>
      <c r="Q381" s="333"/>
      <c r="R381" s="182"/>
      <c r="S381" s="180"/>
      <c r="T381" s="181"/>
    </row>
    <row r="382" spans="1:20" s="172" customFormat="1">
      <c r="A382" s="438"/>
      <c r="B382" s="276">
        <v>42580</v>
      </c>
      <c r="C382" s="267" t="s">
        <v>106</v>
      </c>
      <c r="D382" s="267" t="s">
        <v>7</v>
      </c>
      <c r="E382" s="267" t="s">
        <v>4</v>
      </c>
      <c r="F382" s="257">
        <v>1</v>
      </c>
      <c r="G382" s="220">
        <v>97198</v>
      </c>
      <c r="H382" s="220">
        <f t="shared" si="30"/>
        <v>97198</v>
      </c>
      <c r="I382" s="442"/>
      <c r="J382" s="451"/>
      <c r="L382" s="149"/>
      <c r="M382" s="177"/>
      <c r="N382" s="178"/>
      <c r="O382" s="179"/>
      <c r="P382" s="179"/>
      <c r="Q382" s="333"/>
      <c r="R382" s="182"/>
      <c r="S382" s="180"/>
      <c r="T382" s="181"/>
    </row>
    <row r="383" spans="1:20" s="172" customFormat="1">
      <c r="A383" s="438"/>
      <c r="B383" s="276">
        <v>42580</v>
      </c>
      <c r="C383" s="267" t="s">
        <v>33</v>
      </c>
      <c r="D383" s="267" t="s">
        <v>1043</v>
      </c>
      <c r="E383" s="267" t="s">
        <v>148</v>
      </c>
      <c r="F383" s="257">
        <v>12</v>
      </c>
      <c r="G383" s="220">
        <v>50000</v>
      </c>
      <c r="H383" s="220">
        <f t="shared" si="30"/>
        <v>600000</v>
      </c>
      <c r="I383" s="442"/>
      <c r="J383" s="451"/>
      <c r="L383" s="149"/>
      <c r="M383" s="177"/>
      <c r="N383" s="178"/>
      <c r="O383" s="179"/>
      <c r="P383" s="179"/>
      <c r="Q383" s="333"/>
      <c r="R383" s="182"/>
      <c r="S383" s="180"/>
      <c r="T383" s="181"/>
    </row>
    <row r="384" spans="1:20" s="172" customFormat="1">
      <c r="A384" s="438"/>
      <c r="B384" s="276">
        <v>42580</v>
      </c>
      <c r="C384" s="267" t="s">
        <v>37</v>
      </c>
      <c r="D384" s="267" t="s">
        <v>960</v>
      </c>
      <c r="E384" s="267" t="s">
        <v>4</v>
      </c>
      <c r="F384" s="257">
        <v>5</v>
      </c>
      <c r="G384" s="220">
        <v>82363</v>
      </c>
      <c r="H384" s="220">
        <f t="shared" si="30"/>
        <v>411815</v>
      </c>
      <c r="I384" s="442"/>
      <c r="J384" s="451"/>
      <c r="L384" s="149"/>
      <c r="M384" s="177"/>
      <c r="N384" s="178"/>
      <c r="O384" s="179"/>
      <c r="P384" s="179"/>
      <c r="Q384" s="333"/>
      <c r="R384" s="182"/>
      <c r="S384" s="180"/>
      <c r="T384" s="181"/>
    </row>
    <row r="385" spans="1:20" s="172" customFormat="1">
      <c r="A385" s="438"/>
      <c r="B385" s="276">
        <v>42580</v>
      </c>
      <c r="C385" s="267" t="s">
        <v>144</v>
      </c>
      <c r="D385" s="267" t="s">
        <v>985</v>
      </c>
      <c r="E385" s="267" t="s">
        <v>4</v>
      </c>
      <c r="F385" s="257">
        <v>48</v>
      </c>
      <c r="G385" s="220">
        <v>17199</v>
      </c>
      <c r="H385" s="220">
        <f t="shared" si="30"/>
        <v>825552</v>
      </c>
      <c r="I385" s="442"/>
      <c r="J385" s="451"/>
      <c r="L385" s="149"/>
      <c r="M385" s="177"/>
      <c r="N385" s="178"/>
      <c r="O385" s="179"/>
      <c r="P385" s="179"/>
      <c r="Q385" s="333"/>
      <c r="R385" s="182"/>
      <c r="S385" s="180"/>
      <c r="T385" s="181"/>
    </row>
    <row r="386" spans="1:20" s="172" customFormat="1">
      <c r="A386" s="438"/>
      <c r="B386" s="276">
        <v>42580</v>
      </c>
      <c r="C386" s="267" t="s">
        <v>794</v>
      </c>
      <c r="D386" s="267" t="s">
        <v>10</v>
      </c>
      <c r="E386" s="267" t="s">
        <v>4</v>
      </c>
      <c r="F386" s="257">
        <v>1</v>
      </c>
      <c r="G386" s="220">
        <v>7000</v>
      </c>
      <c r="H386" s="220">
        <f t="shared" si="30"/>
        <v>7000</v>
      </c>
      <c r="I386" s="442"/>
      <c r="J386" s="451"/>
      <c r="L386" s="149"/>
      <c r="M386" s="177"/>
      <c r="N386" s="178"/>
      <c r="O386" s="179"/>
      <c r="P386" s="179"/>
      <c r="Q386" s="333"/>
      <c r="R386" s="182"/>
      <c r="S386" s="180"/>
      <c r="T386" s="181"/>
    </row>
    <row r="387" spans="1:20" s="172" customFormat="1">
      <c r="A387" s="438"/>
      <c r="B387" s="276">
        <v>42580</v>
      </c>
      <c r="C387" s="267" t="s">
        <v>133</v>
      </c>
      <c r="D387" s="267" t="s">
        <v>978</v>
      </c>
      <c r="E387" s="267" t="s">
        <v>4</v>
      </c>
      <c r="F387" s="257">
        <v>2</v>
      </c>
      <c r="G387" s="220">
        <v>334995</v>
      </c>
      <c r="H387" s="220">
        <f t="shared" si="30"/>
        <v>669990</v>
      </c>
      <c r="I387" s="442"/>
      <c r="J387" s="451"/>
      <c r="L387" s="149"/>
      <c r="M387" s="177"/>
      <c r="N387" s="178"/>
      <c r="O387" s="179"/>
      <c r="P387" s="179"/>
      <c r="Q387" s="333"/>
      <c r="R387" s="182"/>
      <c r="S387" s="180"/>
      <c r="T387" s="181"/>
    </row>
    <row r="388" spans="1:20" s="172" customFormat="1">
      <c r="A388" s="438"/>
      <c r="B388" s="276">
        <v>42580</v>
      </c>
      <c r="C388" s="267" t="s">
        <v>795</v>
      </c>
      <c r="D388" s="267" t="s">
        <v>11</v>
      </c>
      <c r="E388" s="267" t="s">
        <v>4</v>
      </c>
      <c r="F388" s="257">
        <v>6</v>
      </c>
      <c r="G388" s="220">
        <v>45000</v>
      </c>
      <c r="H388" s="220">
        <f t="shared" si="30"/>
        <v>270000</v>
      </c>
      <c r="I388" s="442"/>
      <c r="J388" s="451"/>
      <c r="L388" s="149"/>
      <c r="M388" s="177"/>
      <c r="N388" s="178"/>
      <c r="O388" s="179"/>
      <c r="P388" s="179"/>
      <c r="Q388" s="333"/>
      <c r="R388" s="182"/>
      <c r="S388" s="180"/>
      <c r="T388" s="181"/>
    </row>
    <row r="389" spans="1:20" s="172" customFormat="1">
      <c r="A389" s="438"/>
      <c r="B389" s="276">
        <v>42580</v>
      </c>
      <c r="C389" s="267" t="s">
        <v>135</v>
      </c>
      <c r="D389" s="267" t="s">
        <v>979</v>
      </c>
      <c r="E389" s="267" t="s">
        <v>4</v>
      </c>
      <c r="F389" s="257">
        <v>1</v>
      </c>
      <c r="G389" s="220">
        <v>362000</v>
      </c>
      <c r="H389" s="220">
        <f t="shared" si="30"/>
        <v>362000</v>
      </c>
      <c r="I389" s="442"/>
      <c r="J389" s="451"/>
      <c r="L389" s="149"/>
      <c r="M389" s="177"/>
      <c r="N389" s="178"/>
      <c r="O389" s="179"/>
      <c r="P389" s="179"/>
      <c r="Q389" s="333"/>
      <c r="R389" s="182"/>
      <c r="S389" s="180"/>
      <c r="T389" s="181"/>
    </row>
    <row r="390" spans="1:20" s="172" customFormat="1">
      <c r="A390" s="438"/>
      <c r="B390" s="276">
        <v>42580</v>
      </c>
      <c r="C390" s="267" t="s">
        <v>137</v>
      </c>
      <c r="D390" s="267" t="s">
        <v>980</v>
      </c>
      <c r="E390" s="267" t="s">
        <v>4</v>
      </c>
      <c r="F390" s="257">
        <v>3</v>
      </c>
      <c r="G390" s="220">
        <v>270000</v>
      </c>
      <c r="H390" s="220">
        <f t="shared" si="30"/>
        <v>810000</v>
      </c>
      <c r="I390" s="442"/>
      <c r="J390" s="451"/>
      <c r="L390" s="149"/>
      <c r="M390" s="177"/>
      <c r="N390" s="178"/>
      <c r="O390" s="179"/>
      <c r="P390" s="179"/>
      <c r="Q390" s="333"/>
      <c r="R390" s="182"/>
      <c r="S390" s="180"/>
      <c r="T390" s="181"/>
    </row>
    <row r="391" spans="1:20" s="172" customFormat="1">
      <c r="A391" s="438"/>
      <c r="B391" s="276">
        <v>42580</v>
      </c>
      <c r="C391" s="267" t="s">
        <v>64</v>
      </c>
      <c r="D391" s="267" t="s">
        <v>963</v>
      </c>
      <c r="E391" s="267" t="s">
        <v>4</v>
      </c>
      <c r="F391" s="257">
        <v>2</v>
      </c>
      <c r="G391" s="220">
        <v>25500</v>
      </c>
      <c r="H391" s="220">
        <f t="shared" si="30"/>
        <v>51000</v>
      </c>
      <c r="I391" s="442"/>
      <c r="J391" s="451"/>
      <c r="L391" s="149"/>
      <c r="M391" s="177"/>
      <c r="N391" s="178"/>
      <c r="O391" s="179"/>
      <c r="P391" s="179"/>
      <c r="Q391" s="333"/>
      <c r="R391" s="182"/>
      <c r="S391" s="180"/>
      <c r="T391" s="181"/>
    </row>
    <row r="392" spans="1:20" s="172" customFormat="1">
      <c r="A392" s="438"/>
      <c r="B392" s="276">
        <v>42580</v>
      </c>
      <c r="C392" s="267" t="s">
        <v>61</v>
      </c>
      <c r="D392" s="267" t="s">
        <v>964</v>
      </c>
      <c r="E392" s="267" t="s">
        <v>4</v>
      </c>
      <c r="F392" s="257">
        <v>1</v>
      </c>
      <c r="G392" s="220">
        <v>57732</v>
      </c>
      <c r="H392" s="220">
        <f t="shared" si="30"/>
        <v>57732</v>
      </c>
      <c r="I392" s="442"/>
      <c r="J392" s="451"/>
      <c r="L392" s="149"/>
      <c r="M392" s="177"/>
      <c r="N392" s="178"/>
      <c r="O392" s="179"/>
      <c r="P392" s="179"/>
      <c r="Q392" s="333"/>
      <c r="R392" s="182"/>
      <c r="S392" s="180"/>
      <c r="T392" s="181"/>
    </row>
    <row r="393" spans="1:20" s="172" customFormat="1">
      <c r="A393" s="438"/>
      <c r="B393" s="276">
        <v>42580</v>
      </c>
      <c r="C393" s="267" t="s">
        <v>59</v>
      </c>
      <c r="D393" s="267" t="s">
        <v>60</v>
      </c>
      <c r="E393" s="267" t="s">
        <v>4</v>
      </c>
      <c r="F393" s="257">
        <v>1</v>
      </c>
      <c r="G393" s="220">
        <v>700000</v>
      </c>
      <c r="H393" s="220">
        <f t="shared" si="30"/>
        <v>700000</v>
      </c>
      <c r="I393" s="442"/>
      <c r="J393" s="451"/>
      <c r="L393" s="149"/>
      <c r="M393" s="177"/>
      <c r="N393" s="178"/>
      <c r="O393" s="179"/>
      <c r="P393" s="179"/>
      <c r="Q393" s="333"/>
      <c r="R393" s="182"/>
      <c r="S393" s="180"/>
      <c r="T393" s="181"/>
    </row>
    <row r="394" spans="1:20" s="172" customFormat="1">
      <c r="A394" s="438"/>
      <c r="B394" s="276">
        <v>42580</v>
      </c>
      <c r="C394" s="267" t="s">
        <v>1028</v>
      </c>
      <c r="D394" s="267" t="s">
        <v>1030</v>
      </c>
      <c r="E394" s="267" t="s">
        <v>975</v>
      </c>
      <c r="F394" s="257">
        <v>1</v>
      </c>
      <c r="G394" s="220">
        <v>90000</v>
      </c>
      <c r="H394" s="220">
        <f t="shared" si="30"/>
        <v>90000</v>
      </c>
      <c r="I394" s="442"/>
      <c r="J394" s="451"/>
      <c r="L394" s="149"/>
      <c r="M394" s="177"/>
      <c r="N394" s="178"/>
      <c r="O394" s="179"/>
      <c r="P394" s="179"/>
      <c r="Q394" s="333"/>
      <c r="R394" s="182"/>
      <c r="S394" s="180"/>
      <c r="T394" s="181"/>
    </row>
    <row r="395" spans="1:20" s="172" customFormat="1">
      <c r="A395" s="438"/>
      <c r="B395" s="276">
        <v>42580</v>
      </c>
      <c r="C395" s="267" t="s">
        <v>801</v>
      </c>
      <c r="D395" s="267" t="s">
        <v>168</v>
      </c>
      <c r="E395" s="267" t="s">
        <v>974</v>
      </c>
      <c r="F395" s="257">
        <v>2</v>
      </c>
      <c r="G395" s="220">
        <v>75900</v>
      </c>
      <c r="H395" s="220">
        <f t="shared" si="30"/>
        <v>151800</v>
      </c>
      <c r="I395" s="442"/>
      <c r="J395" s="451"/>
      <c r="L395" s="149"/>
      <c r="M395" s="177"/>
      <c r="N395" s="178"/>
      <c r="O395" s="179"/>
      <c r="P395" s="179"/>
      <c r="Q395" s="333"/>
      <c r="R395" s="182"/>
      <c r="S395" s="180"/>
      <c r="T395" s="181"/>
    </row>
    <row r="396" spans="1:20" s="172" customFormat="1">
      <c r="A396" s="438"/>
      <c r="B396" s="276">
        <v>42580</v>
      </c>
      <c r="C396" s="267" t="s">
        <v>802</v>
      </c>
      <c r="D396" s="267" t="s">
        <v>164</v>
      </c>
      <c r="E396" s="267" t="s">
        <v>974</v>
      </c>
      <c r="F396" s="257">
        <v>5</v>
      </c>
      <c r="G396" s="220">
        <v>44218</v>
      </c>
      <c r="H396" s="220">
        <f t="shared" si="30"/>
        <v>221090</v>
      </c>
      <c r="I396" s="442"/>
      <c r="J396" s="451"/>
      <c r="L396" s="149"/>
      <c r="M396" s="177"/>
      <c r="N396" s="178"/>
      <c r="O396" s="179"/>
      <c r="P396" s="179"/>
      <c r="Q396" s="333"/>
      <c r="R396" s="182"/>
      <c r="S396" s="180"/>
      <c r="T396" s="181"/>
    </row>
    <row r="397" spans="1:20" s="172" customFormat="1">
      <c r="A397" s="438"/>
      <c r="B397" s="276">
        <v>42580</v>
      </c>
      <c r="C397" s="267" t="s">
        <v>73</v>
      </c>
      <c r="D397" s="267" t="s">
        <v>74</v>
      </c>
      <c r="E397" s="267" t="s">
        <v>974</v>
      </c>
      <c r="F397" s="257">
        <v>3</v>
      </c>
      <c r="G397" s="220">
        <v>22299</v>
      </c>
      <c r="H397" s="220">
        <f t="shared" si="30"/>
        <v>66897</v>
      </c>
      <c r="I397" s="442"/>
      <c r="J397" s="451"/>
      <c r="L397" s="149"/>
      <c r="M397" s="177"/>
      <c r="N397" s="178"/>
      <c r="O397" s="179"/>
      <c r="P397" s="179"/>
      <c r="Q397" s="333"/>
      <c r="R397" s="182"/>
      <c r="S397" s="180"/>
      <c r="T397" s="181"/>
    </row>
    <row r="398" spans="1:20" s="172" customFormat="1">
      <c r="A398" s="438"/>
      <c r="B398" s="276">
        <v>42580</v>
      </c>
      <c r="C398" s="267" t="s">
        <v>806</v>
      </c>
      <c r="D398" s="267" t="s">
        <v>172</v>
      </c>
      <c r="E398" s="267" t="s">
        <v>975</v>
      </c>
      <c r="F398" s="257">
        <v>2</v>
      </c>
      <c r="G398" s="220">
        <v>23400</v>
      </c>
      <c r="H398" s="220">
        <f t="shared" si="30"/>
        <v>46800</v>
      </c>
      <c r="I398" s="442"/>
      <c r="J398" s="451"/>
      <c r="L398" s="149"/>
      <c r="M398" s="177"/>
      <c r="N398" s="178"/>
      <c r="O398" s="179"/>
      <c r="P398" s="179"/>
      <c r="Q398" s="333"/>
      <c r="R398" s="182"/>
      <c r="S398" s="180"/>
      <c r="T398" s="181"/>
    </row>
    <row r="399" spans="1:20" s="172" customFormat="1">
      <c r="A399" s="438"/>
      <c r="B399" s="276">
        <v>42580</v>
      </c>
      <c r="C399" s="267" t="s">
        <v>810</v>
      </c>
      <c r="D399" s="267" t="s">
        <v>951</v>
      </c>
      <c r="E399" s="267" t="s">
        <v>972</v>
      </c>
      <c r="F399" s="257">
        <v>10</v>
      </c>
      <c r="G399" s="220">
        <v>28000</v>
      </c>
      <c r="H399" s="220">
        <f t="shared" si="30"/>
        <v>280000</v>
      </c>
      <c r="I399" s="442"/>
      <c r="J399" s="451"/>
      <c r="L399" s="149"/>
      <c r="M399" s="177"/>
      <c r="N399" s="178"/>
      <c r="O399" s="179"/>
      <c r="P399" s="179"/>
      <c r="Q399" s="333"/>
      <c r="R399" s="182"/>
      <c r="S399" s="180"/>
      <c r="T399" s="181"/>
    </row>
    <row r="400" spans="1:20" s="172" customFormat="1">
      <c r="A400" s="438"/>
      <c r="B400" s="276">
        <v>42580</v>
      </c>
      <c r="C400" s="267" t="s">
        <v>803</v>
      </c>
      <c r="D400" s="267" t="s">
        <v>202</v>
      </c>
      <c r="E400" s="267" t="s">
        <v>974</v>
      </c>
      <c r="F400" s="257">
        <v>7</v>
      </c>
      <c r="G400" s="220">
        <v>33000</v>
      </c>
      <c r="H400" s="220">
        <f t="shared" si="30"/>
        <v>231000</v>
      </c>
      <c r="I400" s="442"/>
      <c r="J400" s="451"/>
      <c r="L400" s="149"/>
      <c r="M400" s="177"/>
      <c r="N400" s="178"/>
      <c r="O400" s="179"/>
      <c r="P400" s="179"/>
      <c r="Q400" s="333"/>
      <c r="R400" s="182"/>
      <c r="S400" s="180"/>
      <c r="T400" s="181"/>
    </row>
    <row r="401" spans="1:20" s="172" customFormat="1">
      <c r="A401" s="438"/>
      <c r="B401" s="276">
        <v>42580</v>
      </c>
      <c r="C401" s="267" t="s">
        <v>111</v>
      </c>
      <c r="D401" s="267" t="s">
        <v>977</v>
      </c>
      <c r="E401" s="267" t="s">
        <v>974</v>
      </c>
      <c r="F401" s="257">
        <v>5</v>
      </c>
      <c r="G401" s="220">
        <v>55014</v>
      </c>
      <c r="H401" s="220">
        <f t="shared" si="30"/>
        <v>275070</v>
      </c>
      <c r="I401" s="442"/>
      <c r="J401" s="451"/>
      <c r="L401" s="149"/>
      <c r="M401" s="177"/>
      <c r="N401" s="178"/>
      <c r="O401" s="179"/>
      <c r="P401" s="179"/>
      <c r="Q401" s="333"/>
      <c r="R401" s="182"/>
      <c r="S401" s="180"/>
      <c r="T401" s="181"/>
    </row>
    <row r="402" spans="1:20" s="172" customFormat="1">
      <c r="A402" s="438"/>
      <c r="B402" s="276">
        <v>42580</v>
      </c>
      <c r="C402" s="267" t="s">
        <v>109</v>
      </c>
      <c r="D402" s="267" t="s">
        <v>990</v>
      </c>
      <c r="E402" s="267" t="s">
        <v>974</v>
      </c>
      <c r="F402" s="257">
        <v>24</v>
      </c>
      <c r="G402" s="220">
        <v>13635</v>
      </c>
      <c r="H402" s="220">
        <f t="shared" si="30"/>
        <v>327240</v>
      </c>
      <c r="I402" s="442"/>
      <c r="J402" s="451"/>
      <c r="L402" s="149"/>
      <c r="M402" s="177"/>
      <c r="N402" s="178"/>
      <c r="O402" s="179"/>
      <c r="P402" s="179"/>
      <c r="Q402" s="333"/>
      <c r="R402" s="182"/>
      <c r="S402" s="180"/>
      <c r="T402" s="181"/>
    </row>
    <row r="403" spans="1:20" s="172" customFormat="1">
      <c r="A403" s="438"/>
      <c r="B403" s="276">
        <v>42580</v>
      </c>
      <c r="C403" s="267" t="s">
        <v>123</v>
      </c>
      <c r="D403" s="267" t="s">
        <v>945</v>
      </c>
      <c r="E403" s="267" t="s">
        <v>4</v>
      </c>
      <c r="F403" s="257">
        <v>5</v>
      </c>
      <c r="G403" s="220">
        <v>75368</v>
      </c>
      <c r="H403" s="220">
        <f t="shared" si="30"/>
        <v>376840</v>
      </c>
      <c r="I403" s="442"/>
      <c r="J403" s="451"/>
      <c r="L403" s="149"/>
      <c r="M403" s="177"/>
      <c r="N403" s="178"/>
      <c r="O403" s="179"/>
      <c r="P403" s="179"/>
      <c r="Q403" s="333"/>
      <c r="R403" s="182"/>
      <c r="S403" s="180"/>
      <c r="T403" s="181"/>
    </row>
    <row r="404" spans="1:20" s="172" customFormat="1">
      <c r="A404" s="438"/>
      <c r="B404" s="276">
        <v>42580</v>
      </c>
      <c r="C404" s="267">
        <v>30802010</v>
      </c>
      <c r="D404" s="267" t="s">
        <v>991</v>
      </c>
      <c r="E404" s="267" t="s">
        <v>4</v>
      </c>
      <c r="F404" s="257">
        <v>50</v>
      </c>
      <c r="G404" s="220">
        <v>15963</v>
      </c>
      <c r="H404" s="220">
        <f t="shared" si="30"/>
        <v>798150</v>
      </c>
      <c r="I404" s="442"/>
      <c r="J404" s="451"/>
      <c r="L404" s="149"/>
      <c r="M404" s="177"/>
      <c r="N404" s="178"/>
      <c r="O404" s="179"/>
      <c r="P404" s="179"/>
      <c r="Q404" s="333"/>
      <c r="R404" s="182"/>
      <c r="S404" s="180"/>
      <c r="T404" s="181"/>
    </row>
    <row r="405" spans="1:20" s="172" customFormat="1">
      <c r="A405" s="438"/>
      <c r="B405" s="276">
        <v>42580</v>
      </c>
      <c r="C405" s="267">
        <v>30602055</v>
      </c>
      <c r="D405" s="267" t="s">
        <v>128</v>
      </c>
      <c r="E405" s="267" t="s">
        <v>4</v>
      </c>
      <c r="F405" s="257">
        <v>2.5</v>
      </c>
      <c r="G405" s="220">
        <v>101664</v>
      </c>
      <c r="H405" s="220">
        <f t="shared" si="30"/>
        <v>254160</v>
      </c>
      <c r="I405" s="442"/>
      <c r="J405" s="451"/>
      <c r="L405" s="149"/>
      <c r="M405" s="177"/>
      <c r="N405" s="178"/>
      <c r="O405" s="179"/>
      <c r="P405" s="179"/>
      <c r="Q405" s="333"/>
      <c r="R405" s="182"/>
      <c r="S405" s="180"/>
      <c r="T405" s="181"/>
    </row>
    <row r="406" spans="1:20" s="172" customFormat="1">
      <c r="A406" s="438"/>
      <c r="B406" s="276">
        <v>42580</v>
      </c>
      <c r="C406" s="267">
        <v>30701001</v>
      </c>
      <c r="D406" s="267" t="s">
        <v>119</v>
      </c>
      <c r="E406" s="267" t="s">
        <v>4</v>
      </c>
      <c r="F406" s="257">
        <v>4</v>
      </c>
      <c r="G406" s="220">
        <v>485554</v>
      </c>
      <c r="H406" s="220">
        <f t="shared" si="30"/>
        <v>1942216</v>
      </c>
      <c r="I406" s="442"/>
      <c r="J406" s="451"/>
      <c r="L406" s="149"/>
      <c r="M406" s="177"/>
      <c r="N406" s="178"/>
      <c r="O406" s="179"/>
      <c r="P406" s="179"/>
      <c r="Q406" s="333"/>
      <c r="R406" s="182"/>
      <c r="S406" s="180"/>
      <c r="T406" s="181"/>
    </row>
    <row r="407" spans="1:20" s="172" customFormat="1">
      <c r="A407" s="438"/>
      <c r="B407" s="276">
        <v>42580</v>
      </c>
      <c r="C407" s="267">
        <v>30701004</v>
      </c>
      <c r="D407" s="267" t="s">
        <v>527</v>
      </c>
      <c r="E407" s="267" t="s">
        <v>4</v>
      </c>
      <c r="F407" s="257">
        <v>1</v>
      </c>
      <c r="G407" s="220">
        <v>495072</v>
      </c>
      <c r="H407" s="220">
        <f t="shared" si="30"/>
        <v>495072</v>
      </c>
      <c r="I407" s="442"/>
      <c r="J407" s="451"/>
      <c r="L407" s="149"/>
      <c r="M407" s="177"/>
      <c r="N407" s="178"/>
      <c r="O407" s="179"/>
      <c r="P407" s="179"/>
      <c r="Q407" s="333"/>
      <c r="R407" s="182"/>
      <c r="S407" s="180"/>
      <c r="T407" s="181"/>
    </row>
    <row r="408" spans="1:20" s="172" customFormat="1">
      <c r="A408" s="439"/>
      <c r="B408" s="276">
        <v>42580</v>
      </c>
      <c r="C408" s="267" t="s">
        <v>1027</v>
      </c>
      <c r="D408" s="267" t="s">
        <v>1029</v>
      </c>
      <c r="E408" s="267" t="s">
        <v>4</v>
      </c>
      <c r="F408" s="257">
        <v>1</v>
      </c>
      <c r="G408" s="220">
        <v>265000</v>
      </c>
      <c r="H408" s="220">
        <f t="shared" si="30"/>
        <v>265000</v>
      </c>
      <c r="I408" s="443"/>
      <c r="J408" s="451"/>
      <c r="L408" s="149"/>
      <c r="M408" s="177"/>
      <c r="N408" s="178"/>
      <c r="O408" s="179"/>
      <c r="P408" s="179"/>
      <c r="Q408" s="333"/>
      <c r="R408" s="182"/>
      <c r="S408" s="180"/>
      <c r="T408" s="181"/>
    </row>
    <row r="409" spans="1:20" s="172" customFormat="1">
      <c r="A409" s="391" t="s">
        <v>1045</v>
      </c>
      <c r="B409" s="276">
        <v>42580</v>
      </c>
      <c r="C409" s="267" t="s">
        <v>860</v>
      </c>
      <c r="D409" s="267" t="s">
        <v>329</v>
      </c>
      <c r="E409" s="267" t="s">
        <v>28</v>
      </c>
      <c r="F409" s="257">
        <v>50</v>
      </c>
      <c r="G409" s="220">
        <v>150</v>
      </c>
      <c r="H409" s="220">
        <f t="shared" si="30"/>
        <v>7500</v>
      </c>
      <c r="I409" s="397"/>
      <c r="J409" s="451"/>
      <c r="L409" s="149"/>
      <c r="M409" s="177"/>
      <c r="N409" s="178"/>
      <c r="O409" s="179"/>
      <c r="P409" s="179"/>
      <c r="Q409" s="333"/>
      <c r="R409" s="182"/>
      <c r="S409" s="180"/>
      <c r="T409" s="181"/>
    </row>
    <row r="410" spans="1:20" s="172" customFormat="1">
      <c r="A410" s="437" t="s">
        <v>1046</v>
      </c>
      <c r="B410" s="276">
        <v>42580</v>
      </c>
      <c r="C410" s="267" t="s">
        <v>219</v>
      </c>
      <c r="D410" s="267" t="s">
        <v>220</v>
      </c>
      <c r="E410" s="267" t="s">
        <v>4</v>
      </c>
      <c r="F410" s="257">
        <v>3</v>
      </c>
      <c r="G410" s="220">
        <v>48999</v>
      </c>
      <c r="H410" s="220">
        <f t="shared" si="30"/>
        <v>146997</v>
      </c>
      <c r="I410" s="441">
        <f>SUM(H410:H419)</f>
        <v>2697947</v>
      </c>
      <c r="J410" s="451"/>
      <c r="L410" s="149"/>
      <c r="M410" s="177"/>
      <c r="N410" s="178"/>
      <c r="O410" s="179"/>
      <c r="P410" s="179"/>
      <c r="Q410" s="333"/>
      <c r="R410" s="182"/>
      <c r="S410" s="180"/>
      <c r="T410" s="181"/>
    </row>
    <row r="411" spans="1:20" s="172" customFormat="1">
      <c r="A411" s="438"/>
      <c r="B411" s="276">
        <v>42580</v>
      </c>
      <c r="C411" s="267" t="s">
        <v>221</v>
      </c>
      <c r="D411" s="267" t="s">
        <v>222</v>
      </c>
      <c r="E411" s="267" t="s">
        <v>4</v>
      </c>
      <c r="F411" s="257">
        <v>3</v>
      </c>
      <c r="G411" s="220">
        <v>49004</v>
      </c>
      <c r="H411" s="220">
        <f t="shared" si="30"/>
        <v>147012</v>
      </c>
      <c r="I411" s="442"/>
      <c r="J411" s="451"/>
      <c r="L411" s="149"/>
      <c r="M411" s="177"/>
      <c r="N411" s="178"/>
      <c r="O411" s="179"/>
      <c r="P411" s="179"/>
      <c r="Q411" s="333"/>
      <c r="R411" s="182"/>
      <c r="S411" s="180"/>
      <c r="T411" s="181"/>
    </row>
    <row r="412" spans="1:20" s="172" customFormat="1">
      <c r="A412" s="438"/>
      <c r="B412" s="276">
        <v>42580</v>
      </c>
      <c r="C412" s="267" t="s">
        <v>258</v>
      </c>
      <c r="D412" s="267" t="s">
        <v>1010</v>
      </c>
      <c r="E412" s="267" t="s">
        <v>1021</v>
      </c>
      <c r="F412" s="257">
        <v>150</v>
      </c>
      <c r="G412" s="220">
        <v>1990</v>
      </c>
      <c r="H412" s="220">
        <f t="shared" si="30"/>
        <v>298500</v>
      </c>
      <c r="I412" s="442"/>
      <c r="J412" s="451"/>
      <c r="L412" s="149"/>
      <c r="M412" s="177"/>
      <c r="N412" s="178"/>
      <c r="O412" s="179"/>
      <c r="P412" s="179"/>
      <c r="Q412" s="333"/>
      <c r="R412" s="182"/>
      <c r="S412" s="180"/>
      <c r="T412" s="181"/>
    </row>
    <row r="413" spans="1:20" s="172" customFormat="1">
      <c r="A413" s="438"/>
      <c r="B413" s="276">
        <v>42580</v>
      </c>
      <c r="C413" s="267" t="s">
        <v>270</v>
      </c>
      <c r="D413" s="267" t="s">
        <v>271</v>
      </c>
      <c r="E413" s="267" t="s">
        <v>28</v>
      </c>
      <c r="F413" s="257">
        <v>400</v>
      </c>
      <c r="G413" s="220">
        <v>2100</v>
      </c>
      <c r="H413" s="220">
        <f t="shared" si="30"/>
        <v>840000</v>
      </c>
      <c r="I413" s="442"/>
      <c r="J413" s="451"/>
      <c r="L413" s="149"/>
      <c r="M413" s="177"/>
      <c r="N413" s="178"/>
      <c r="O413" s="179"/>
      <c r="P413" s="179"/>
      <c r="Q413" s="333"/>
      <c r="R413" s="182"/>
      <c r="S413" s="180"/>
      <c r="T413" s="181"/>
    </row>
    <row r="414" spans="1:20" s="172" customFormat="1">
      <c r="A414" s="438"/>
      <c r="B414" s="276">
        <v>42580</v>
      </c>
      <c r="C414" s="267" t="s">
        <v>272</v>
      </c>
      <c r="D414" s="267" t="s">
        <v>273</v>
      </c>
      <c r="E414" s="267" t="s">
        <v>28</v>
      </c>
      <c r="F414" s="257">
        <v>400</v>
      </c>
      <c r="G414" s="220">
        <v>300</v>
      </c>
      <c r="H414" s="220">
        <f t="shared" si="30"/>
        <v>120000</v>
      </c>
      <c r="I414" s="442"/>
      <c r="J414" s="451"/>
      <c r="L414" s="149"/>
      <c r="M414" s="177"/>
      <c r="N414" s="178"/>
      <c r="O414" s="179"/>
      <c r="P414" s="179"/>
      <c r="Q414" s="333"/>
      <c r="R414" s="182"/>
      <c r="S414" s="180"/>
      <c r="T414" s="181"/>
    </row>
    <row r="415" spans="1:20" s="172" customFormat="1">
      <c r="A415" s="438"/>
      <c r="B415" s="276">
        <v>42580</v>
      </c>
      <c r="C415" s="267" t="s">
        <v>274</v>
      </c>
      <c r="D415" s="267" t="s">
        <v>724</v>
      </c>
      <c r="E415" s="267" t="s">
        <v>28</v>
      </c>
      <c r="F415" s="257">
        <v>3</v>
      </c>
      <c r="G415" s="220">
        <v>5985</v>
      </c>
      <c r="H415" s="220">
        <f t="shared" si="30"/>
        <v>17955</v>
      </c>
      <c r="I415" s="442"/>
      <c r="J415" s="451"/>
      <c r="L415" s="149"/>
      <c r="M415" s="177"/>
      <c r="N415" s="178"/>
      <c r="O415" s="179"/>
      <c r="P415" s="179"/>
      <c r="Q415" s="333"/>
      <c r="R415" s="182"/>
      <c r="S415" s="180"/>
      <c r="T415" s="181"/>
    </row>
    <row r="416" spans="1:20" s="172" customFormat="1">
      <c r="A416" s="438"/>
      <c r="B416" s="276">
        <v>42580</v>
      </c>
      <c r="C416" s="267" t="s">
        <v>275</v>
      </c>
      <c r="D416" s="267" t="s">
        <v>1007</v>
      </c>
      <c r="E416" s="267" t="s">
        <v>28</v>
      </c>
      <c r="F416" s="257">
        <v>600</v>
      </c>
      <c r="G416" s="220">
        <v>199</v>
      </c>
      <c r="H416" s="220">
        <f t="shared" si="30"/>
        <v>119400</v>
      </c>
      <c r="I416" s="442"/>
      <c r="J416" s="451"/>
      <c r="L416" s="149"/>
      <c r="M416" s="177"/>
      <c r="N416" s="178"/>
      <c r="O416" s="179"/>
      <c r="P416" s="179"/>
      <c r="Q416" s="333"/>
      <c r="R416" s="182"/>
      <c r="S416" s="180"/>
      <c r="T416" s="181"/>
    </row>
    <row r="417" spans="1:20" s="172" customFormat="1">
      <c r="A417" s="438"/>
      <c r="B417" s="276">
        <v>42580</v>
      </c>
      <c r="C417" s="267" t="s">
        <v>887</v>
      </c>
      <c r="D417" s="267" t="s">
        <v>380</v>
      </c>
      <c r="E417" s="267" t="s">
        <v>28</v>
      </c>
      <c r="F417" s="257">
        <v>50</v>
      </c>
      <c r="G417" s="220">
        <v>1000</v>
      </c>
      <c r="H417" s="220">
        <f t="shared" si="30"/>
        <v>50000</v>
      </c>
      <c r="I417" s="442"/>
      <c r="J417" s="451"/>
      <c r="L417" s="149"/>
      <c r="M417" s="177"/>
      <c r="N417" s="178"/>
      <c r="O417" s="179"/>
      <c r="P417" s="179"/>
      <c r="Q417" s="333"/>
      <c r="R417" s="182"/>
      <c r="S417" s="180"/>
      <c r="T417" s="181"/>
    </row>
    <row r="418" spans="1:20" s="172" customFormat="1">
      <c r="A418" s="438"/>
      <c r="B418" s="276">
        <v>42580</v>
      </c>
      <c r="C418" s="267" t="s">
        <v>663</v>
      </c>
      <c r="D418" s="267" t="s">
        <v>644</v>
      </c>
      <c r="E418" s="267" t="s">
        <v>933</v>
      </c>
      <c r="F418" s="257">
        <v>60</v>
      </c>
      <c r="G418" s="220">
        <v>14545</v>
      </c>
      <c r="H418" s="220">
        <f t="shared" si="30"/>
        <v>872700</v>
      </c>
      <c r="I418" s="442"/>
      <c r="J418" s="451"/>
      <c r="L418" s="149"/>
      <c r="M418" s="177"/>
      <c r="N418" s="178"/>
      <c r="O418" s="179"/>
      <c r="P418" s="179"/>
      <c r="Q418" s="333"/>
      <c r="R418" s="182"/>
      <c r="S418" s="180"/>
      <c r="T418" s="181"/>
    </row>
    <row r="419" spans="1:20" s="172" customFormat="1">
      <c r="A419" s="439"/>
      <c r="B419" s="276">
        <v>42580</v>
      </c>
      <c r="C419" s="267" t="s">
        <v>438</v>
      </c>
      <c r="D419" s="267" t="s">
        <v>439</v>
      </c>
      <c r="E419" s="267" t="s">
        <v>4</v>
      </c>
      <c r="F419" s="257">
        <v>3</v>
      </c>
      <c r="G419" s="220">
        <v>28461</v>
      </c>
      <c r="H419" s="220">
        <f t="shared" si="30"/>
        <v>85383</v>
      </c>
      <c r="I419" s="443"/>
      <c r="J419" s="451"/>
      <c r="L419" s="149"/>
      <c r="M419" s="177"/>
      <c r="N419" s="178"/>
      <c r="O419" s="179"/>
      <c r="P419" s="179"/>
      <c r="Q419" s="333"/>
      <c r="R419" s="182"/>
      <c r="S419" s="180"/>
      <c r="T419" s="181"/>
    </row>
    <row r="420" spans="1:20" s="172" customFormat="1">
      <c r="A420" s="437" t="s">
        <v>1049</v>
      </c>
      <c r="B420" s="276">
        <v>42580</v>
      </c>
      <c r="C420" s="267" t="s">
        <v>852</v>
      </c>
      <c r="D420" s="267" t="s">
        <v>659</v>
      </c>
      <c r="E420" s="267" t="s">
        <v>4</v>
      </c>
      <c r="F420" s="257">
        <v>2</v>
      </c>
      <c r="G420" s="220">
        <v>21000</v>
      </c>
      <c r="H420" s="220">
        <f t="shared" si="30"/>
        <v>42000</v>
      </c>
      <c r="I420" s="441">
        <f>SUM(H420:H432)</f>
        <v>3068836</v>
      </c>
      <c r="J420" s="451"/>
      <c r="L420" s="149"/>
      <c r="M420" s="177"/>
      <c r="N420" s="178"/>
      <c r="O420" s="179"/>
      <c r="P420" s="179"/>
      <c r="Q420" s="333"/>
      <c r="R420" s="182"/>
      <c r="S420" s="180"/>
      <c r="T420" s="181"/>
    </row>
    <row r="421" spans="1:20" s="172" customFormat="1">
      <c r="A421" s="438"/>
      <c r="B421" s="276">
        <v>42580</v>
      </c>
      <c r="C421" s="267" t="s">
        <v>688</v>
      </c>
      <c r="D421" s="267" t="s">
        <v>689</v>
      </c>
      <c r="E421" s="267" t="s">
        <v>971</v>
      </c>
      <c r="F421" s="257">
        <v>2</v>
      </c>
      <c r="G421" s="220">
        <v>36000</v>
      </c>
      <c r="H421" s="220">
        <f t="shared" si="30"/>
        <v>72000</v>
      </c>
      <c r="I421" s="442"/>
      <c r="J421" s="451"/>
      <c r="L421" s="149"/>
      <c r="M421" s="177"/>
      <c r="N421" s="178"/>
      <c r="O421" s="179"/>
      <c r="P421" s="179"/>
      <c r="Q421" s="333"/>
      <c r="R421" s="182"/>
      <c r="S421" s="180"/>
      <c r="T421" s="181"/>
    </row>
    <row r="422" spans="1:20" s="172" customFormat="1">
      <c r="A422" s="438"/>
      <c r="B422" s="276">
        <v>42580</v>
      </c>
      <c r="C422" s="267" t="s">
        <v>853</v>
      </c>
      <c r="D422" s="267" t="s">
        <v>680</v>
      </c>
      <c r="E422" s="267" t="s">
        <v>1050</v>
      </c>
      <c r="F422" s="257">
        <v>1</v>
      </c>
      <c r="G422" s="220">
        <v>68181</v>
      </c>
      <c r="H422" s="220">
        <f t="shared" si="30"/>
        <v>68181</v>
      </c>
      <c r="I422" s="442"/>
      <c r="J422" s="451"/>
      <c r="L422" s="149"/>
      <c r="M422" s="177"/>
      <c r="N422" s="178"/>
      <c r="O422" s="179"/>
      <c r="P422" s="179"/>
      <c r="Q422" s="333"/>
      <c r="R422" s="182"/>
      <c r="S422" s="180"/>
      <c r="T422" s="181"/>
    </row>
    <row r="423" spans="1:20" s="172" customFormat="1">
      <c r="A423" s="438"/>
      <c r="B423" s="276">
        <v>42580</v>
      </c>
      <c r="C423" s="267" t="s">
        <v>679</v>
      </c>
      <c r="D423" s="267" t="s">
        <v>684</v>
      </c>
      <c r="E423" s="267" t="s">
        <v>1050</v>
      </c>
      <c r="F423" s="257">
        <v>1</v>
      </c>
      <c r="G423" s="220">
        <v>68203</v>
      </c>
      <c r="H423" s="220">
        <f t="shared" si="30"/>
        <v>68203</v>
      </c>
      <c r="I423" s="442"/>
      <c r="J423" s="451"/>
      <c r="L423" s="149"/>
      <c r="M423" s="177"/>
      <c r="N423" s="178"/>
      <c r="O423" s="179"/>
      <c r="P423" s="179"/>
      <c r="Q423" s="333"/>
      <c r="R423" s="182"/>
      <c r="S423" s="180"/>
      <c r="T423" s="181"/>
    </row>
    <row r="424" spans="1:20" s="172" customFormat="1">
      <c r="A424" s="438"/>
      <c r="B424" s="276">
        <v>42580</v>
      </c>
      <c r="C424" s="267" t="s">
        <v>712</v>
      </c>
      <c r="D424" s="267" t="s">
        <v>713</v>
      </c>
      <c r="E424" s="267" t="s">
        <v>972</v>
      </c>
      <c r="F424" s="257">
        <v>2</v>
      </c>
      <c r="G424" s="220">
        <v>71591</v>
      </c>
      <c r="H424" s="220">
        <f t="shared" si="30"/>
        <v>143182</v>
      </c>
      <c r="I424" s="442"/>
      <c r="J424" s="451"/>
      <c r="L424" s="149"/>
      <c r="M424" s="177"/>
      <c r="N424" s="178"/>
      <c r="O424" s="179"/>
      <c r="P424" s="179"/>
      <c r="Q424" s="333"/>
      <c r="R424" s="182"/>
      <c r="S424" s="180"/>
      <c r="T424" s="181"/>
    </row>
    <row r="425" spans="1:20" s="172" customFormat="1">
      <c r="A425" s="438"/>
      <c r="B425" s="276">
        <v>42580</v>
      </c>
      <c r="C425" s="267" t="s">
        <v>714</v>
      </c>
      <c r="D425" s="267" t="s">
        <v>1047</v>
      </c>
      <c r="E425" s="267" t="s">
        <v>975</v>
      </c>
      <c r="F425" s="257">
        <v>4</v>
      </c>
      <c r="G425" s="220">
        <v>68244</v>
      </c>
      <c r="H425" s="220">
        <f t="shared" si="30"/>
        <v>272976</v>
      </c>
      <c r="I425" s="442"/>
      <c r="J425" s="451"/>
      <c r="L425" s="149"/>
      <c r="M425" s="177"/>
      <c r="N425" s="178"/>
      <c r="O425" s="179"/>
      <c r="P425" s="179"/>
      <c r="Q425" s="333"/>
      <c r="R425" s="182"/>
      <c r="S425" s="180"/>
      <c r="T425" s="181"/>
    </row>
    <row r="426" spans="1:20" s="172" customFormat="1">
      <c r="A426" s="438"/>
      <c r="B426" s="276">
        <v>42580</v>
      </c>
      <c r="C426" s="267" t="s">
        <v>718</v>
      </c>
      <c r="D426" s="267" t="s">
        <v>1048</v>
      </c>
      <c r="E426" s="267" t="s">
        <v>972</v>
      </c>
      <c r="F426" s="257">
        <v>2</v>
      </c>
      <c r="G426" s="220">
        <v>78804</v>
      </c>
      <c r="H426" s="220">
        <f t="shared" si="30"/>
        <v>157608</v>
      </c>
      <c r="I426" s="442"/>
      <c r="J426" s="451"/>
      <c r="L426" s="149"/>
      <c r="M426" s="177"/>
      <c r="N426" s="178"/>
      <c r="O426" s="179"/>
      <c r="P426" s="179"/>
      <c r="Q426" s="333"/>
      <c r="R426" s="182"/>
      <c r="S426" s="180"/>
      <c r="T426" s="181"/>
    </row>
    <row r="427" spans="1:20" s="172" customFormat="1">
      <c r="A427" s="438"/>
      <c r="B427" s="276">
        <v>42580</v>
      </c>
      <c r="C427" s="267" t="s">
        <v>682</v>
      </c>
      <c r="D427" s="267" t="s">
        <v>681</v>
      </c>
      <c r="E427" s="267" t="s">
        <v>971</v>
      </c>
      <c r="F427" s="257">
        <v>1</v>
      </c>
      <c r="G427" s="220">
        <v>68181</v>
      </c>
      <c r="H427" s="220">
        <f t="shared" ref="H427:H432" si="31">F427*G427</f>
        <v>68181</v>
      </c>
      <c r="I427" s="442"/>
      <c r="J427" s="451"/>
      <c r="L427" s="149"/>
      <c r="M427" s="177"/>
      <c r="N427" s="178"/>
      <c r="O427" s="179"/>
      <c r="P427" s="179"/>
      <c r="Q427" s="333"/>
      <c r="R427" s="182"/>
      <c r="S427" s="180"/>
      <c r="T427" s="181"/>
    </row>
    <row r="428" spans="1:20" s="172" customFormat="1">
      <c r="A428" s="438"/>
      <c r="B428" s="276">
        <v>42580</v>
      </c>
      <c r="C428" s="267" t="s">
        <v>683</v>
      </c>
      <c r="D428" s="267" t="s">
        <v>658</v>
      </c>
      <c r="E428" s="267" t="s">
        <v>29</v>
      </c>
      <c r="F428" s="257">
        <v>3</v>
      </c>
      <c r="G428" s="220">
        <v>200000</v>
      </c>
      <c r="H428" s="220">
        <f t="shared" si="31"/>
        <v>600000</v>
      </c>
      <c r="I428" s="442"/>
      <c r="J428" s="451"/>
      <c r="L428" s="149"/>
      <c r="M428" s="177"/>
      <c r="N428" s="178"/>
      <c r="O428" s="179"/>
      <c r="P428" s="179"/>
      <c r="Q428" s="333"/>
      <c r="R428" s="182"/>
      <c r="S428" s="180"/>
      <c r="T428" s="181"/>
    </row>
    <row r="429" spans="1:20" s="172" customFormat="1">
      <c r="A429" s="438"/>
      <c r="B429" s="276">
        <v>42580</v>
      </c>
      <c r="C429" s="267" t="s">
        <v>999</v>
      </c>
      <c r="D429" s="267" t="s">
        <v>1001</v>
      </c>
      <c r="E429" s="267" t="s">
        <v>972</v>
      </c>
      <c r="F429" s="257">
        <v>5</v>
      </c>
      <c r="G429" s="220">
        <v>241818</v>
      </c>
      <c r="H429" s="220">
        <f t="shared" si="31"/>
        <v>1209090</v>
      </c>
      <c r="I429" s="442"/>
      <c r="J429" s="451"/>
      <c r="L429" s="149"/>
      <c r="M429" s="177"/>
      <c r="N429" s="178"/>
      <c r="O429" s="179"/>
      <c r="P429" s="179"/>
      <c r="Q429" s="333"/>
      <c r="R429" s="182"/>
      <c r="S429" s="180"/>
      <c r="T429" s="181"/>
    </row>
    <row r="430" spans="1:20" s="172" customFormat="1">
      <c r="A430" s="438"/>
      <c r="B430" s="276">
        <v>42580</v>
      </c>
      <c r="C430" s="267" t="s">
        <v>722</v>
      </c>
      <c r="D430" s="267" t="s">
        <v>1041</v>
      </c>
      <c r="E430" s="267" t="s">
        <v>972</v>
      </c>
      <c r="F430" s="257">
        <v>1</v>
      </c>
      <c r="G430" s="220">
        <v>89419</v>
      </c>
      <c r="H430" s="220">
        <f t="shared" si="31"/>
        <v>89419</v>
      </c>
      <c r="I430" s="442"/>
      <c r="J430" s="451"/>
      <c r="L430" s="149"/>
      <c r="M430" s="177"/>
      <c r="N430" s="178"/>
      <c r="O430" s="179"/>
      <c r="P430" s="179"/>
      <c r="Q430" s="333"/>
      <c r="R430" s="182"/>
      <c r="S430" s="180"/>
      <c r="T430" s="181"/>
    </row>
    <row r="431" spans="1:20" s="172" customFormat="1">
      <c r="A431" s="438"/>
      <c r="B431" s="276">
        <v>42580</v>
      </c>
      <c r="C431" s="267" t="s">
        <v>665</v>
      </c>
      <c r="D431" s="267" t="s">
        <v>1006</v>
      </c>
      <c r="E431" s="267" t="s">
        <v>148</v>
      </c>
      <c r="F431" s="257">
        <v>4</v>
      </c>
      <c r="G431" s="220">
        <v>26099</v>
      </c>
      <c r="H431" s="220">
        <f t="shared" si="31"/>
        <v>104396</v>
      </c>
      <c r="I431" s="442"/>
      <c r="J431" s="451"/>
      <c r="L431" s="149"/>
      <c r="M431" s="177"/>
      <c r="N431" s="178"/>
      <c r="O431" s="179"/>
      <c r="P431" s="179"/>
      <c r="Q431" s="333"/>
      <c r="R431" s="182"/>
      <c r="S431" s="180"/>
      <c r="T431" s="181"/>
    </row>
    <row r="432" spans="1:20" s="172" customFormat="1">
      <c r="A432" s="438"/>
      <c r="B432" s="276">
        <v>42580</v>
      </c>
      <c r="C432" s="267" t="s">
        <v>666</v>
      </c>
      <c r="D432" s="267" t="s">
        <v>647</v>
      </c>
      <c r="E432" s="267" t="s">
        <v>973</v>
      </c>
      <c r="F432" s="257">
        <v>20</v>
      </c>
      <c r="G432" s="220">
        <v>8680</v>
      </c>
      <c r="H432" s="220">
        <f t="shared" si="31"/>
        <v>173600</v>
      </c>
      <c r="I432" s="442"/>
      <c r="J432" s="451"/>
      <c r="L432" s="149"/>
      <c r="M432" s="177"/>
      <c r="N432" s="178"/>
      <c r="O432" s="179"/>
      <c r="P432" s="179"/>
      <c r="Q432" s="333"/>
      <c r="R432" s="182"/>
      <c r="S432" s="180"/>
      <c r="T432" s="181"/>
    </row>
    <row r="433" spans="1:20" s="172" customFormat="1">
      <c r="A433" s="439"/>
      <c r="B433" s="276"/>
      <c r="C433" s="267"/>
      <c r="D433" s="267" t="s">
        <v>491</v>
      </c>
      <c r="E433" s="267"/>
      <c r="F433" s="257"/>
      <c r="G433" s="220"/>
      <c r="H433" s="334"/>
      <c r="I433" s="443"/>
      <c r="J433" s="451"/>
      <c r="L433" s="149"/>
      <c r="M433" s="177"/>
      <c r="N433" s="178"/>
      <c r="O433" s="179"/>
      <c r="P433" s="179"/>
      <c r="Q433" s="333"/>
      <c r="R433" s="182"/>
      <c r="S433" s="180"/>
      <c r="T433" s="181"/>
    </row>
    <row r="434" spans="1:20" s="172" customFormat="1">
      <c r="A434" s="183"/>
      <c r="B434" s="168"/>
      <c r="C434" s="169"/>
      <c r="D434" s="234" t="s">
        <v>605</v>
      </c>
      <c r="E434" s="235"/>
      <c r="F434" s="302">
        <f>SUM(F6:F433)</f>
        <v>38740.450000000004</v>
      </c>
      <c r="G434" s="277"/>
      <c r="H434" s="279">
        <f>SUM(H6:H433)</f>
        <v>144808918.5</v>
      </c>
      <c r="I434" s="279">
        <f>SUM(I6:I433)</f>
        <v>144808918.5</v>
      </c>
      <c r="J434" s="452"/>
      <c r="L434" s="149"/>
      <c r="M434" s="177"/>
      <c r="N434" s="178"/>
      <c r="O434" s="179"/>
      <c r="P434" s="179"/>
      <c r="Q434" s="333"/>
      <c r="R434" s="182"/>
      <c r="S434" s="180"/>
      <c r="T434" s="181"/>
    </row>
    <row r="435" spans="1:20" s="172" customFormat="1">
      <c r="A435" s="213"/>
      <c r="B435" s="214"/>
      <c r="C435" s="215"/>
      <c r="D435" s="216"/>
      <c r="E435" s="216"/>
      <c r="F435" s="272"/>
      <c r="G435" s="272"/>
      <c r="H435" s="280"/>
      <c r="I435" s="272"/>
      <c r="J435" s="219"/>
      <c r="L435" s="149"/>
      <c r="M435" s="177"/>
      <c r="N435" s="178"/>
      <c r="O435" s="179"/>
      <c r="P435" s="179"/>
      <c r="Q435" s="333"/>
      <c r="R435" s="182"/>
      <c r="S435" s="180"/>
      <c r="T435" s="181"/>
    </row>
    <row r="436" spans="1:20" s="172" customFormat="1">
      <c r="A436" s="213"/>
      <c r="B436" s="247" t="s">
        <v>705</v>
      </c>
      <c r="C436" s="236" t="s">
        <v>1057</v>
      </c>
      <c r="D436" s="361" t="s">
        <v>595</v>
      </c>
      <c r="E436" s="236" t="s">
        <v>17</v>
      </c>
      <c r="F436" s="293">
        <f t="shared" ref="F436:F497" si="32">SUMIF($C$6:$C$433,C436,$F$6:$F$433)</f>
        <v>0</v>
      </c>
      <c r="G436" s="293" t="e">
        <f>H436/F436</f>
        <v>#DIV/0!</v>
      </c>
      <c r="H436" s="294">
        <f t="shared" ref="H436:H497" si="33">SUMIF($C$6:$C$433,C436,$H$6:$H$433)</f>
        <v>0</v>
      </c>
      <c r="I436" s="272"/>
      <c r="J436" s="219"/>
      <c r="L436" s="149"/>
      <c r="M436" s="177"/>
      <c r="N436" s="178"/>
      <c r="O436" s="179"/>
      <c r="P436" s="179"/>
      <c r="Q436" s="333"/>
      <c r="R436" s="182"/>
      <c r="S436" s="180"/>
      <c r="T436" s="181"/>
    </row>
    <row r="437" spans="1:20" s="172" customFormat="1">
      <c r="A437" s="213"/>
      <c r="B437" s="214"/>
      <c r="C437" s="9" t="s">
        <v>1058</v>
      </c>
      <c r="D437" s="361" t="s">
        <v>179</v>
      </c>
      <c r="E437" s="236" t="s">
        <v>17</v>
      </c>
      <c r="F437" s="293">
        <f t="shared" si="32"/>
        <v>20400</v>
      </c>
      <c r="G437" s="293">
        <f t="shared" ref="G437:G498" si="34">H437/F437</f>
        <v>23.001666666666665</v>
      </c>
      <c r="H437" s="294">
        <f t="shared" si="33"/>
        <v>469234</v>
      </c>
      <c r="I437" s="272"/>
      <c r="J437" s="219"/>
      <c r="L437" s="149"/>
      <c r="M437" s="177"/>
      <c r="N437" s="178"/>
      <c r="O437" s="179"/>
      <c r="P437" s="179"/>
      <c r="Q437" s="333"/>
      <c r="R437" s="182"/>
      <c r="S437" s="180"/>
      <c r="T437" s="181"/>
    </row>
    <row r="438" spans="1:20" s="172" customFormat="1" ht="33">
      <c r="A438" s="213"/>
      <c r="B438" s="214"/>
      <c r="C438" s="236" t="s">
        <v>1056</v>
      </c>
      <c r="D438" s="361" t="s">
        <v>181</v>
      </c>
      <c r="E438" s="236" t="s">
        <v>17</v>
      </c>
      <c r="F438" s="293">
        <f t="shared" si="32"/>
        <v>0</v>
      </c>
      <c r="G438" s="293" t="e">
        <f t="shared" si="34"/>
        <v>#DIV/0!</v>
      </c>
      <c r="H438" s="294">
        <f t="shared" si="33"/>
        <v>0</v>
      </c>
      <c r="I438" s="272"/>
      <c r="J438" s="219"/>
      <c r="L438" s="149"/>
      <c r="M438" s="177"/>
      <c r="N438" s="178"/>
      <c r="O438" s="179"/>
      <c r="P438" s="179"/>
      <c r="Q438" s="333"/>
      <c r="R438" s="182"/>
      <c r="S438" s="180"/>
      <c r="T438" s="181"/>
    </row>
    <row r="439" spans="1:20" s="172" customFormat="1" hidden="1">
      <c r="A439" s="213"/>
      <c r="B439" s="214"/>
      <c r="C439" s="238" t="s">
        <v>182</v>
      </c>
      <c r="D439" s="239" t="s">
        <v>183</v>
      </c>
      <c r="E439" s="240" t="s">
        <v>17</v>
      </c>
      <c r="F439" s="293">
        <f t="shared" si="32"/>
        <v>0</v>
      </c>
      <c r="G439" s="293" t="e">
        <f t="shared" si="34"/>
        <v>#DIV/0!</v>
      </c>
      <c r="H439" s="294">
        <f t="shared" si="33"/>
        <v>0</v>
      </c>
      <c r="I439" s="272"/>
      <c r="J439" s="219"/>
      <c r="L439" s="149"/>
      <c r="M439" s="177"/>
      <c r="N439" s="178"/>
      <c r="O439" s="179"/>
      <c r="P439" s="179"/>
      <c r="Q439" s="333"/>
      <c r="R439" s="182"/>
      <c r="S439" s="180"/>
      <c r="T439" s="181"/>
    </row>
    <row r="440" spans="1:20" s="172" customFormat="1" hidden="1">
      <c r="A440" s="213"/>
      <c r="B440" s="214"/>
      <c r="C440" s="238" t="s">
        <v>184</v>
      </c>
      <c r="D440" s="239" t="s">
        <v>185</v>
      </c>
      <c r="E440" s="240" t="s">
        <v>17</v>
      </c>
      <c r="F440" s="293">
        <f t="shared" si="32"/>
        <v>0</v>
      </c>
      <c r="G440" s="293" t="e">
        <f t="shared" si="34"/>
        <v>#DIV/0!</v>
      </c>
      <c r="H440" s="294">
        <f t="shared" si="33"/>
        <v>0</v>
      </c>
      <c r="I440" s="272"/>
      <c r="J440" s="219"/>
      <c r="L440" s="149"/>
      <c r="M440" s="177"/>
      <c r="N440" s="178"/>
      <c r="O440" s="179"/>
      <c r="P440" s="179"/>
      <c r="Q440" s="333"/>
      <c r="R440" s="182"/>
      <c r="S440" s="180"/>
      <c r="T440" s="181"/>
    </row>
    <row r="441" spans="1:20" s="172" customFormat="1" ht="33">
      <c r="A441" s="213"/>
      <c r="B441" s="214"/>
      <c r="C441" s="238" t="s">
        <v>882</v>
      </c>
      <c r="D441" s="362" t="s">
        <v>883</v>
      </c>
      <c r="E441" s="240" t="s">
        <v>17</v>
      </c>
      <c r="F441" s="293">
        <f t="shared" si="32"/>
        <v>5630</v>
      </c>
      <c r="G441" s="293">
        <f t="shared" si="34"/>
        <v>35.9</v>
      </c>
      <c r="H441" s="294">
        <f t="shared" si="33"/>
        <v>202117</v>
      </c>
      <c r="I441" s="272"/>
      <c r="J441" s="219"/>
      <c r="L441" s="149"/>
      <c r="M441" s="177"/>
      <c r="N441" s="178"/>
      <c r="O441" s="179"/>
      <c r="P441" s="179"/>
      <c r="Q441" s="333"/>
      <c r="R441" s="182"/>
      <c r="S441" s="180"/>
      <c r="T441" s="181"/>
    </row>
    <row r="442" spans="1:20" s="172" customFormat="1">
      <c r="A442" s="213"/>
      <c r="B442" s="214"/>
      <c r="C442" s="237" t="s">
        <v>1059</v>
      </c>
      <c r="D442" s="237" t="s">
        <v>187</v>
      </c>
      <c r="E442" s="237" t="s">
        <v>17</v>
      </c>
      <c r="F442" s="293">
        <f t="shared" si="32"/>
        <v>0</v>
      </c>
      <c r="G442" s="293" t="e">
        <f t="shared" si="34"/>
        <v>#DIV/0!</v>
      </c>
      <c r="H442" s="294">
        <f t="shared" si="33"/>
        <v>0</v>
      </c>
      <c r="I442" s="272"/>
      <c r="J442" s="219"/>
      <c r="L442" s="149"/>
      <c r="M442" s="177"/>
      <c r="N442" s="178"/>
      <c r="O442" s="179"/>
      <c r="P442" s="179"/>
      <c r="Q442" s="333"/>
      <c r="R442" s="182"/>
      <c r="S442" s="180"/>
      <c r="T442" s="181"/>
    </row>
    <row r="443" spans="1:20" s="172" customFormat="1">
      <c r="A443" s="213"/>
      <c r="B443" s="214"/>
      <c r="C443" s="238" t="s">
        <v>188</v>
      </c>
      <c r="D443" s="239" t="s">
        <v>189</v>
      </c>
      <c r="E443" s="240" t="s">
        <v>17</v>
      </c>
      <c r="F443" s="293">
        <f t="shared" si="32"/>
        <v>0</v>
      </c>
      <c r="G443" s="293" t="e">
        <f t="shared" si="34"/>
        <v>#DIV/0!</v>
      </c>
      <c r="H443" s="294">
        <f t="shared" si="33"/>
        <v>0</v>
      </c>
      <c r="I443" s="272"/>
      <c r="J443" s="219"/>
      <c r="L443" s="149"/>
      <c r="M443" s="177"/>
      <c r="N443" s="178"/>
      <c r="O443" s="179"/>
      <c r="P443" s="179"/>
      <c r="Q443" s="333"/>
      <c r="R443" s="182"/>
      <c r="S443" s="180"/>
      <c r="T443" s="181"/>
    </row>
    <row r="444" spans="1:20" s="172" customFormat="1" ht="20.25" customHeight="1">
      <c r="A444" s="213"/>
      <c r="B444" s="214"/>
      <c r="C444" s="238" t="s">
        <v>206</v>
      </c>
      <c r="D444" s="362" t="s">
        <v>207</v>
      </c>
      <c r="E444" s="240" t="s">
        <v>17</v>
      </c>
      <c r="F444" s="293">
        <f t="shared" si="32"/>
        <v>410</v>
      </c>
      <c r="G444" s="293">
        <f t="shared" si="34"/>
        <v>38</v>
      </c>
      <c r="H444" s="294">
        <f t="shared" si="33"/>
        <v>15580</v>
      </c>
      <c r="I444" s="272"/>
      <c r="J444" s="219"/>
      <c r="L444" s="149"/>
      <c r="M444" s="177"/>
      <c r="N444" s="178"/>
      <c r="O444" s="179"/>
      <c r="P444" s="179"/>
      <c r="Q444" s="333"/>
      <c r="R444" s="182"/>
      <c r="S444" s="180"/>
      <c r="T444" s="181"/>
    </row>
    <row r="445" spans="1:20" hidden="1">
      <c r="A445" s="213"/>
      <c r="B445" s="214"/>
      <c r="C445" s="238" t="s">
        <v>19</v>
      </c>
      <c r="D445" s="239" t="s">
        <v>18</v>
      </c>
      <c r="E445" s="240" t="s">
        <v>17</v>
      </c>
      <c r="F445" s="293">
        <f t="shared" si="32"/>
        <v>0</v>
      </c>
      <c r="G445" s="293" t="e">
        <f t="shared" si="34"/>
        <v>#DIV/0!</v>
      </c>
      <c r="H445" s="294">
        <f t="shared" si="33"/>
        <v>0</v>
      </c>
      <c r="I445" s="272"/>
      <c r="J445" s="219"/>
      <c r="Q445" s="275"/>
    </row>
    <row r="446" spans="1:20" hidden="1">
      <c r="A446" s="213"/>
      <c r="B446" s="214"/>
      <c r="C446" s="238" t="s">
        <v>125</v>
      </c>
      <c r="D446" s="239" t="s">
        <v>126</v>
      </c>
      <c r="E446" s="240" t="s">
        <v>4</v>
      </c>
      <c r="F446" s="293">
        <f t="shared" si="32"/>
        <v>0</v>
      </c>
      <c r="G446" s="293" t="e">
        <f t="shared" si="34"/>
        <v>#DIV/0!</v>
      </c>
      <c r="H446" s="294">
        <f t="shared" si="33"/>
        <v>0</v>
      </c>
      <c r="I446" s="272"/>
      <c r="J446" s="219"/>
      <c r="Q446" s="275"/>
    </row>
    <row r="447" spans="1:20" hidden="1">
      <c r="A447" s="213"/>
      <c r="B447" s="214"/>
      <c r="C447" s="236" t="s">
        <v>25</v>
      </c>
      <c r="D447" s="236" t="s">
        <v>24</v>
      </c>
      <c r="E447" s="236" t="s">
        <v>4</v>
      </c>
      <c r="F447" s="293">
        <f t="shared" si="32"/>
        <v>0</v>
      </c>
      <c r="G447" s="293" t="e">
        <f t="shared" si="34"/>
        <v>#DIV/0!</v>
      </c>
      <c r="H447" s="294">
        <f t="shared" si="33"/>
        <v>0</v>
      </c>
      <c r="I447" s="272"/>
      <c r="J447" s="219"/>
    </row>
    <row r="448" spans="1:20" hidden="1">
      <c r="A448" s="213"/>
      <c r="B448" s="214"/>
      <c r="C448" s="238" t="s">
        <v>129</v>
      </c>
      <c r="D448" s="239" t="s">
        <v>130</v>
      </c>
      <c r="E448" s="240" t="s">
        <v>4</v>
      </c>
      <c r="F448" s="293">
        <f t="shared" si="32"/>
        <v>0</v>
      </c>
      <c r="G448" s="293" t="e">
        <f t="shared" si="34"/>
        <v>#DIV/0!</v>
      </c>
      <c r="H448" s="294">
        <f t="shared" si="33"/>
        <v>0</v>
      </c>
      <c r="I448" s="272"/>
      <c r="J448" s="219"/>
    </row>
    <row r="449" spans="1:17">
      <c r="A449" s="213"/>
      <c r="B449" s="214"/>
      <c r="C449" s="238" t="s">
        <v>127</v>
      </c>
      <c r="D449" s="362" t="s">
        <v>128</v>
      </c>
      <c r="E449" s="240" t="s">
        <v>4</v>
      </c>
      <c r="F449" s="293">
        <f t="shared" si="32"/>
        <v>12.5</v>
      </c>
      <c r="G449" s="293">
        <f t="shared" si="34"/>
        <v>101664</v>
      </c>
      <c r="H449" s="294">
        <f t="shared" si="33"/>
        <v>1270800</v>
      </c>
      <c r="I449" s="272"/>
      <c r="J449" s="219"/>
    </row>
    <row r="450" spans="1:17" hidden="1">
      <c r="A450" s="213"/>
      <c r="B450" s="214"/>
      <c r="C450" s="238" t="s">
        <v>798</v>
      </c>
      <c r="D450" s="239" t="s">
        <v>190</v>
      </c>
      <c r="E450" s="240" t="s">
        <v>4</v>
      </c>
      <c r="F450" s="293">
        <f t="shared" si="32"/>
        <v>0</v>
      </c>
      <c r="G450" s="293" t="e">
        <f t="shared" si="34"/>
        <v>#DIV/0!</v>
      </c>
      <c r="H450" s="294">
        <f t="shared" si="33"/>
        <v>0</v>
      </c>
      <c r="I450" s="272"/>
      <c r="J450" s="219"/>
    </row>
    <row r="451" spans="1:17">
      <c r="A451" s="213"/>
      <c r="B451" s="214"/>
      <c r="C451" s="236">
        <v>30701001</v>
      </c>
      <c r="D451" s="361" t="s">
        <v>119</v>
      </c>
      <c r="E451" s="236" t="s">
        <v>4</v>
      </c>
      <c r="F451" s="293">
        <f t="shared" si="32"/>
        <v>18</v>
      </c>
      <c r="G451" s="293">
        <f t="shared" si="34"/>
        <v>485554.16666666669</v>
      </c>
      <c r="H451" s="294">
        <f t="shared" si="33"/>
        <v>8739975</v>
      </c>
      <c r="I451" s="272"/>
      <c r="J451" s="219"/>
      <c r="Q451" s="275"/>
    </row>
    <row r="452" spans="1:17">
      <c r="A452" s="213"/>
      <c r="B452" s="214"/>
      <c r="C452" s="238" t="s">
        <v>118</v>
      </c>
      <c r="D452" s="362" t="s">
        <v>527</v>
      </c>
      <c r="E452" s="240" t="s">
        <v>4</v>
      </c>
      <c r="F452" s="293">
        <f t="shared" si="32"/>
        <v>4</v>
      </c>
      <c r="G452" s="293">
        <f t="shared" si="34"/>
        <v>495072</v>
      </c>
      <c r="H452" s="294">
        <f t="shared" si="33"/>
        <v>1980288</v>
      </c>
      <c r="I452" s="272"/>
      <c r="J452" s="219"/>
    </row>
    <row r="453" spans="1:17" ht="15.75" customHeight="1">
      <c r="A453" s="213"/>
      <c r="B453" s="214"/>
      <c r="C453" s="238" t="s">
        <v>21</v>
      </c>
      <c r="D453" s="362" t="s">
        <v>20</v>
      </c>
      <c r="E453" s="240" t="s">
        <v>4</v>
      </c>
      <c r="F453" s="293">
        <f t="shared" si="32"/>
        <v>425</v>
      </c>
      <c r="G453" s="293">
        <f t="shared" si="34"/>
        <v>15963.235294117647</v>
      </c>
      <c r="H453" s="294">
        <f t="shared" si="33"/>
        <v>6784375</v>
      </c>
      <c r="I453" s="272"/>
      <c r="J453" s="219"/>
      <c r="Q453" s="275"/>
    </row>
    <row r="454" spans="1:17" ht="1.5" hidden="1" customHeight="1">
      <c r="A454" s="213"/>
      <c r="B454" s="214"/>
      <c r="C454" s="237" t="s">
        <v>23</v>
      </c>
      <c r="D454" s="237" t="s">
        <v>22</v>
      </c>
      <c r="E454" s="237" t="s">
        <v>4</v>
      </c>
      <c r="F454" s="293">
        <f t="shared" si="32"/>
        <v>0</v>
      </c>
      <c r="G454" s="293" t="e">
        <f t="shared" si="34"/>
        <v>#DIV/0!</v>
      </c>
      <c r="H454" s="294">
        <f t="shared" si="33"/>
        <v>0</v>
      </c>
      <c r="I454" s="272"/>
      <c r="J454" s="219"/>
    </row>
    <row r="455" spans="1:17">
      <c r="A455" s="213"/>
      <c r="B455" s="214"/>
      <c r="C455" s="238" t="s">
        <v>81</v>
      </c>
      <c r="D455" s="362" t="s">
        <v>3</v>
      </c>
      <c r="E455" s="240" t="s">
        <v>4</v>
      </c>
      <c r="F455" s="293">
        <f t="shared" si="32"/>
        <v>5</v>
      </c>
      <c r="G455" s="293">
        <f t="shared" si="34"/>
        <v>308400</v>
      </c>
      <c r="H455" s="294">
        <f t="shared" si="33"/>
        <v>1542000</v>
      </c>
      <c r="I455" s="272"/>
      <c r="J455" s="219"/>
    </row>
    <row r="456" spans="1:17">
      <c r="A456" s="213"/>
      <c r="B456" s="214"/>
      <c r="C456" s="238" t="s">
        <v>82</v>
      </c>
      <c r="D456" s="362" t="s">
        <v>83</v>
      </c>
      <c r="E456" s="240" t="s">
        <v>78</v>
      </c>
      <c r="F456" s="293">
        <f t="shared" si="32"/>
        <v>4</v>
      </c>
      <c r="G456" s="293">
        <f t="shared" si="34"/>
        <v>87454</v>
      </c>
      <c r="H456" s="294">
        <f t="shared" si="33"/>
        <v>349816</v>
      </c>
      <c r="I456" s="272"/>
      <c r="J456" s="219"/>
    </row>
    <row r="457" spans="1:17">
      <c r="C457" s="236" t="s">
        <v>84</v>
      </c>
      <c r="D457" s="236" t="s">
        <v>5</v>
      </c>
      <c r="E457" s="236" t="s">
        <v>4</v>
      </c>
      <c r="F457" s="293">
        <f t="shared" si="32"/>
        <v>16</v>
      </c>
      <c r="G457" s="293">
        <f t="shared" si="34"/>
        <v>89986.125</v>
      </c>
      <c r="H457" s="294">
        <f t="shared" si="33"/>
        <v>1439778</v>
      </c>
      <c r="I457" s="273">
        <f>I434-H827</f>
        <v>0</v>
      </c>
      <c r="J457" s="219"/>
    </row>
    <row r="458" spans="1:17">
      <c r="C458" s="236" t="s">
        <v>85</v>
      </c>
      <c r="D458" s="361" t="s">
        <v>86</v>
      </c>
      <c r="E458" s="236" t="s">
        <v>4</v>
      </c>
      <c r="F458" s="293">
        <f t="shared" si="32"/>
        <v>14</v>
      </c>
      <c r="G458" s="293">
        <f t="shared" si="34"/>
        <v>92759</v>
      </c>
      <c r="H458" s="294">
        <f t="shared" si="33"/>
        <v>1298626</v>
      </c>
      <c r="J458" s="219"/>
    </row>
    <row r="459" spans="1:17">
      <c r="C459" s="238" t="s">
        <v>87</v>
      </c>
      <c r="D459" s="239" t="s">
        <v>88</v>
      </c>
      <c r="E459" s="240" t="s">
        <v>4</v>
      </c>
      <c r="F459" s="293">
        <f t="shared" si="32"/>
        <v>0</v>
      </c>
      <c r="G459" s="293" t="e">
        <f t="shared" si="34"/>
        <v>#DIV/0!</v>
      </c>
      <c r="H459" s="294">
        <f t="shared" si="33"/>
        <v>0</v>
      </c>
      <c r="J459" s="219"/>
      <c r="Q459" s="275"/>
    </row>
    <row r="460" spans="1:17" ht="15.75" customHeight="1">
      <c r="C460" s="238" t="s">
        <v>89</v>
      </c>
      <c r="D460" s="362" t="s">
        <v>90</v>
      </c>
      <c r="E460" s="240" t="s">
        <v>4</v>
      </c>
      <c r="F460" s="293">
        <f t="shared" si="32"/>
        <v>2</v>
      </c>
      <c r="G460" s="293">
        <f t="shared" si="34"/>
        <v>115000</v>
      </c>
      <c r="H460" s="294">
        <f t="shared" si="33"/>
        <v>230000</v>
      </c>
      <c r="J460" s="219"/>
      <c r="Q460" s="275"/>
    </row>
    <row r="461" spans="1:17">
      <c r="C461" s="236" t="s">
        <v>91</v>
      </c>
      <c r="D461" s="236" t="s">
        <v>92</v>
      </c>
      <c r="E461" s="236" t="s">
        <v>4</v>
      </c>
      <c r="F461" s="293">
        <f t="shared" si="32"/>
        <v>0</v>
      </c>
      <c r="G461" s="293" t="e">
        <f t="shared" si="34"/>
        <v>#DIV/0!</v>
      </c>
      <c r="H461" s="294">
        <f t="shared" si="33"/>
        <v>0</v>
      </c>
      <c r="J461" s="219"/>
      <c r="Q461" s="275"/>
    </row>
    <row r="462" spans="1:17" ht="15.75" customHeight="1">
      <c r="C462" s="238" t="s">
        <v>783</v>
      </c>
      <c r="D462" s="239" t="s">
        <v>784</v>
      </c>
      <c r="E462" s="240" t="s">
        <v>4</v>
      </c>
      <c r="F462" s="293">
        <f t="shared" si="32"/>
        <v>0</v>
      </c>
      <c r="G462" s="293" t="e">
        <f t="shared" si="34"/>
        <v>#DIV/0!</v>
      </c>
      <c r="H462" s="294">
        <f t="shared" si="33"/>
        <v>0</v>
      </c>
      <c r="J462" s="219"/>
    </row>
    <row r="463" spans="1:17">
      <c r="C463" s="238" t="s">
        <v>33</v>
      </c>
      <c r="D463" s="362" t="s">
        <v>34</v>
      </c>
      <c r="E463" s="240" t="s">
        <v>8</v>
      </c>
      <c r="F463" s="293">
        <f t="shared" si="32"/>
        <v>60</v>
      </c>
      <c r="G463" s="293">
        <f t="shared" si="34"/>
        <v>49998.2</v>
      </c>
      <c r="H463" s="294">
        <f t="shared" si="33"/>
        <v>2999892</v>
      </c>
      <c r="J463" s="219"/>
    </row>
    <row r="464" spans="1:17">
      <c r="C464" s="238" t="s">
        <v>35</v>
      </c>
      <c r="D464" s="362" t="s">
        <v>36</v>
      </c>
      <c r="E464" s="240" t="s">
        <v>8</v>
      </c>
      <c r="F464" s="293">
        <f t="shared" si="32"/>
        <v>13</v>
      </c>
      <c r="G464" s="293">
        <f t="shared" si="34"/>
        <v>56000</v>
      </c>
      <c r="H464" s="294">
        <f t="shared" si="33"/>
        <v>728000</v>
      </c>
      <c r="J464" s="219"/>
    </row>
    <row r="465" spans="3:17">
      <c r="C465" s="238" t="s">
        <v>838</v>
      </c>
      <c r="D465" s="362" t="s">
        <v>153</v>
      </c>
      <c r="E465" s="240" t="s">
        <v>8</v>
      </c>
      <c r="F465" s="293">
        <f t="shared" si="32"/>
        <v>72</v>
      </c>
      <c r="G465" s="293">
        <f t="shared" si="34"/>
        <v>83999.666666666672</v>
      </c>
      <c r="H465" s="294">
        <f t="shared" si="33"/>
        <v>6047976</v>
      </c>
      <c r="J465" s="219"/>
    </row>
    <row r="466" spans="3:17">
      <c r="C466" s="238" t="s">
        <v>37</v>
      </c>
      <c r="D466" s="362" t="s">
        <v>38</v>
      </c>
      <c r="E466" s="240" t="s">
        <v>4</v>
      </c>
      <c r="F466" s="293">
        <f t="shared" si="32"/>
        <v>20</v>
      </c>
      <c r="G466" s="293">
        <f t="shared" si="34"/>
        <v>82363</v>
      </c>
      <c r="H466" s="294">
        <f t="shared" si="33"/>
        <v>1647260</v>
      </c>
      <c r="J466" s="219"/>
    </row>
    <row r="467" spans="3:17">
      <c r="C467" s="236" t="s">
        <v>793</v>
      </c>
      <c r="D467" s="361" t="s">
        <v>154</v>
      </c>
      <c r="E467" s="236" t="s">
        <v>8</v>
      </c>
      <c r="F467" s="293">
        <f t="shared" si="32"/>
        <v>36</v>
      </c>
      <c r="G467" s="293">
        <f t="shared" si="34"/>
        <v>51360</v>
      </c>
      <c r="H467" s="294">
        <f t="shared" si="33"/>
        <v>1848960</v>
      </c>
      <c r="J467" s="219"/>
    </row>
    <row r="468" spans="3:17">
      <c r="C468" s="236" t="s">
        <v>39</v>
      </c>
      <c r="D468" s="361" t="s">
        <v>40</v>
      </c>
      <c r="E468" s="236" t="s">
        <v>8</v>
      </c>
      <c r="F468" s="293">
        <f t="shared" si="32"/>
        <v>96</v>
      </c>
      <c r="G468" s="293">
        <f t="shared" si="34"/>
        <v>22494.5</v>
      </c>
      <c r="H468" s="294">
        <f t="shared" si="33"/>
        <v>2159472</v>
      </c>
      <c r="J468" s="219"/>
    </row>
    <row r="469" spans="3:17">
      <c r="C469" s="238" t="s">
        <v>144</v>
      </c>
      <c r="D469" s="362" t="s">
        <v>9</v>
      </c>
      <c r="E469" s="240" t="s">
        <v>4</v>
      </c>
      <c r="F469" s="293">
        <f t="shared" si="32"/>
        <v>180</v>
      </c>
      <c r="G469" s="293">
        <f t="shared" si="34"/>
        <v>16952.8</v>
      </c>
      <c r="H469" s="294">
        <f t="shared" si="33"/>
        <v>3051504</v>
      </c>
      <c r="J469" s="219"/>
    </row>
    <row r="470" spans="3:17">
      <c r="C470" s="236" t="s">
        <v>785</v>
      </c>
      <c r="D470" s="361" t="s">
        <v>786</v>
      </c>
      <c r="E470" s="236" t="s">
        <v>4</v>
      </c>
      <c r="F470" s="293">
        <f t="shared" si="32"/>
        <v>2</v>
      </c>
      <c r="G470" s="293">
        <f t="shared" si="34"/>
        <v>31000</v>
      </c>
      <c r="H470" s="294">
        <f t="shared" si="33"/>
        <v>62000</v>
      </c>
      <c r="J470" s="219"/>
    </row>
    <row r="471" spans="3:17">
      <c r="C471" s="238" t="s">
        <v>142</v>
      </c>
      <c r="D471" s="362" t="s">
        <v>143</v>
      </c>
      <c r="E471" s="240" t="s">
        <v>4</v>
      </c>
      <c r="F471" s="293">
        <f t="shared" si="32"/>
        <v>20</v>
      </c>
      <c r="G471" s="293">
        <f t="shared" si="34"/>
        <v>19047.5</v>
      </c>
      <c r="H471" s="294">
        <f t="shared" si="33"/>
        <v>380950</v>
      </c>
      <c r="J471" s="219"/>
    </row>
    <row r="472" spans="3:17">
      <c r="C472" s="236" t="s">
        <v>794</v>
      </c>
      <c r="D472" s="361" t="s">
        <v>10</v>
      </c>
      <c r="E472" s="236" t="s">
        <v>4</v>
      </c>
      <c r="F472" s="293">
        <f t="shared" si="32"/>
        <v>5</v>
      </c>
      <c r="G472" s="293">
        <f t="shared" si="34"/>
        <v>6994.2</v>
      </c>
      <c r="H472" s="294">
        <f t="shared" si="33"/>
        <v>34971</v>
      </c>
      <c r="J472" s="219"/>
    </row>
    <row r="473" spans="3:17">
      <c r="C473" s="238" t="s">
        <v>131</v>
      </c>
      <c r="D473" s="362" t="s">
        <v>132</v>
      </c>
      <c r="E473" s="240" t="s">
        <v>4</v>
      </c>
      <c r="F473" s="293">
        <f t="shared" si="32"/>
        <v>1</v>
      </c>
      <c r="G473" s="293">
        <f t="shared" si="34"/>
        <v>70000</v>
      </c>
      <c r="H473" s="294">
        <f t="shared" si="33"/>
        <v>70000</v>
      </c>
      <c r="J473" s="219"/>
    </row>
    <row r="474" spans="3:17">
      <c r="C474" s="238" t="s">
        <v>133</v>
      </c>
      <c r="D474" s="362" t="s">
        <v>134</v>
      </c>
      <c r="E474" s="240" t="s">
        <v>4</v>
      </c>
      <c r="F474" s="293">
        <f t="shared" si="32"/>
        <v>8</v>
      </c>
      <c r="G474" s="293">
        <f t="shared" si="34"/>
        <v>334983.25</v>
      </c>
      <c r="H474" s="294">
        <f t="shared" si="33"/>
        <v>2679866</v>
      </c>
      <c r="J474" s="219"/>
    </row>
    <row r="475" spans="3:17">
      <c r="C475" s="236" t="s">
        <v>795</v>
      </c>
      <c r="D475" s="361" t="s">
        <v>11</v>
      </c>
      <c r="E475" s="236" t="s">
        <v>4</v>
      </c>
      <c r="F475" s="293">
        <f t="shared" si="32"/>
        <v>20</v>
      </c>
      <c r="G475" s="293">
        <f t="shared" si="34"/>
        <v>45000</v>
      </c>
      <c r="H475" s="294">
        <f t="shared" si="33"/>
        <v>900000</v>
      </c>
      <c r="J475" s="219"/>
    </row>
    <row r="476" spans="3:17">
      <c r="C476" s="238" t="s">
        <v>135</v>
      </c>
      <c r="D476" s="362" t="s">
        <v>136</v>
      </c>
      <c r="E476" s="240" t="s">
        <v>4</v>
      </c>
      <c r="F476" s="293">
        <f t="shared" si="32"/>
        <v>3</v>
      </c>
      <c r="G476" s="293">
        <f t="shared" si="34"/>
        <v>361952.66666666669</v>
      </c>
      <c r="H476" s="294">
        <f t="shared" si="33"/>
        <v>1085858</v>
      </c>
      <c r="J476" s="219"/>
    </row>
    <row r="477" spans="3:17" ht="13.5" customHeight="1">
      <c r="C477" s="238" t="s">
        <v>137</v>
      </c>
      <c r="D477" s="362" t="s">
        <v>12</v>
      </c>
      <c r="E477" s="240" t="s">
        <v>4</v>
      </c>
      <c r="F477" s="293">
        <f t="shared" si="32"/>
        <v>10</v>
      </c>
      <c r="G477" s="293">
        <f t="shared" si="34"/>
        <v>270000</v>
      </c>
      <c r="H477" s="294">
        <f t="shared" si="33"/>
        <v>2700000</v>
      </c>
      <c r="J477" s="219"/>
      <c r="Q477" s="275"/>
    </row>
    <row r="478" spans="3:17">
      <c r="C478" s="236" t="s">
        <v>138</v>
      </c>
      <c r="D478" s="241" t="s">
        <v>139</v>
      </c>
      <c r="E478" s="236" t="s">
        <v>4</v>
      </c>
      <c r="F478" s="293">
        <f t="shared" si="32"/>
        <v>0</v>
      </c>
      <c r="G478" s="293" t="e">
        <f t="shared" si="34"/>
        <v>#DIV/0!</v>
      </c>
      <c r="H478" s="294">
        <f t="shared" si="33"/>
        <v>0</v>
      </c>
      <c r="J478" s="219"/>
    </row>
    <row r="479" spans="3:17" ht="17.25" customHeight="1">
      <c r="C479" s="236" t="s">
        <v>796</v>
      </c>
      <c r="D479" s="241" t="s">
        <v>196</v>
      </c>
      <c r="E479" s="236" t="s">
        <v>4</v>
      </c>
      <c r="F479" s="293">
        <f t="shared" si="32"/>
        <v>0</v>
      </c>
      <c r="G479" s="293" t="e">
        <f t="shared" si="34"/>
        <v>#DIV/0!</v>
      </c>
      <c r="H479" s="294">
        <f t="shared" si="33"/>
        <v>0</v>
      </c>
      <c r="J479" s="219"/>
      <c r="Q479" s="275"/>
    </row>
    <row r="480" spans="3:17">
      <c r="C480" s="236" t="s">
        <v>140</v>
      </c>
      <c r="D480" s="241" t="s">
        <v>141</v>
      </c>
      <c r="E480" s="236" t="s">
        <v>4</v>
      </c>
      <c r="F480" s="293">
        <f t="shared" si="32"/>
        <v>0</v>
      </c>
      <c r="G480" s="293" t="e">
        <f t="shared" si="34"/>
        <v>#DIV/0!</v>
      </c>
      <c r="H480" s="294">
        <f t="shared" si="33"/>
        <v>0</v>
      </c>
      <c r="J480" s="219"/>
      <c r="Q480" s="275"/>
    </row>
    <row r="481" spans="3:17">
      <c r="C481" s="236" t="s">
        <v>155</v>
      </c>
      <c r="D481" s="241" t="s">
        <v>156</v>
      </c>
      <c r="E481" s="236" t="s">
        <v>4</v>
      </c>
      <c r="F481" s="293">
        <f t="shared" si="32"/>
        <v>0</v>
      </c>
      <c r="G481" s="293" t="e">
        <f t="shared" si="34"/>
        <v>#DIV/0!</v>
      </c>
      <c r="H481" s="294">
        <f t="shared" si="33"/>
        <v>0</v>
      </c>
      <c r="J481" s="219"/>
      <c r="Q481" s="275"/>
    </row>
    <row r="482" spans="3:17">
      <c r="C482" s="236" t="s">
        <v>107</v>
      </c>
      <c r="D482" s="241" t="s">
        <v>108</v>
      </c>
      <c r="E482" s="236" t="s">
        <v>4</v>
      </c>
      <c r="F482" s="293">
        <f t="shared" si="32"/>
        <v>0</v>
      </c>
      <c r="G482" s="293" t="e">
        <f t="shared" si="34"/>
        <v>#DIV/0!</v>
      </c>
      <c r="H482" s="294">
        <f t="shared" si="33"/>
        <v>0</v>
      </c>
      <c r="J482" s="219"/>
    </row>
    <row r="483" spans="3:17">
      <c r="C483" s="236" t="s">
        <v>858</v>
      </c>
      <c r="D483" s="241" t="s">
        <v>157</v>
      </c>
      <c r="E483" s="236" t="s">
        <v>4</v>
      </c>
      <c r="F483" s="293">
        <f t="shared" si="32"/>
        <v>1</v>
      </c>
      <c r="G483" s="293">
        <f t="shared" si="34"/>
        <v>627272</v>
      </c>
      <c r="H483" s="294">
        <f t="shared" si="33"/>
        <v>627272</v>
      </c>
      <c r="J483" s="219"/>
      <c r="Q483" s="275"/>
    </row>
    <row r="484" spans="3:17">
      <c r="C484" s="236" t="s">
        <v>14</v>
      </c>
      <c r="D484" s="241" t="s">
        <v>13</v>
      </c>
      <c r="E484" s="236" t="s">
        <v>4</v>
      </c>
      <c r="F484" s="293">
        <f t="shared" si="32"/>
        <v>0</v>
      </c>
      <c r="G484" s="293" t="e">
        <f t="shared" si="34"/>
        <v>#DIV/0!</v>
      </c>
      <c r="H484" s="294">
        <f t="shared" si="33"/>
        <v>0</v>
      </c>
      <c r="J484" s="219"/>
      <c r="Q484" s="275"/>
    </row>
    <row r="485" spans="3:17" ht="17.25" customHeight="1">
      <c r="C485" s="236" t="s">
        <v>79</v>
      </c>
      <c r="D485" s="241" t="s">
        <v>80</v>
      </c>
      <c r="E485" s="236" t="s">
        <v>4</v>
      </c>
      <c r="F485" s="293">
        <f t="shared" si="32"/>
        <v>0</v>
      </c>
      <c r="G485" s="293" t="e">
        <f t="shared" si="34"/>
        <v>#DIV/0!</v>
      </c>
      <c r="H485" s="294">
        <f t="shared" si="33"/>
        <v>0</v>
      </c>
      <c r="J485" s="219"/>
    </row>
    <row r="486" spans="3:17" ht="13.5" customHeight="1">
      <c r="C486" s="236" t="s">
        <v>797</v>
      </c>
      <c r="D486" s="241" t="s">
        <v>197</v>
      </c>
      <c r="E486" s="236" t="s">
        <v>4</v>
      </c>
      <c r="F486" s="293">
        <f t="shared" si="32"/>
        <v>4</v>
      </c>
      <c r="G486" s="293">
        <f t="shared" si="34"/>
        <v>65714.5</v>
      </c>
      <c r="H486" s="294">
        <f t="shared" si="33"/>
        <v>262858</v>
      </c>
      <c r="J486" s="219"/>
      <c r="Q486" s="275"/>
    </row>
    <row r="487" spans="3:17">
      <c r="C487" s="238" t="s">
        <v>777</v>
      </c>
      <c r="D487" s="239" t="s">
        <v>780</v>
      </c>
      <c r="E487" s="240" t="s">
        <v>4</v>
      </c>
      <c r="F487" s="293">
        <f t="shared" si="32"/>
        <v>0</v>
      </c>
      <c r="G487" s="293" t="e">
        <f t="shared" si="34"/>
        <v>#DIV/0!</v>
      </c>
      <c r="H487" s="294">
        <f t="shared" si="33"/>
        <v>0</v>
      </c>
      <c r="J487" s="219"/>
    </row>
    <row r="488" spans="3:17">
      <c r="C488" s="238" t="s">
        <v>778</v>
      </c>
      <c r="D488" s="239" t="s">
        <v>779</v>
      </c>
      <c r="E488" s="240" t="s">
        <v>4</v>
      </c>
      <c r="F488" s="293">
        <f t="shared" si="32"/>
        <v>0</v>
      </c>
      <c r="G488" s="293" t="e">
        <f t="shared" si="34"/>
        <v>#DIV/0!</v>
      </c>
      <c r="H488" s="294">
        <f t="shared" si="33"/>
        <v>0</v>
      </c>
      <c r="J488" s="219"/>
    </row>
    <row r="489" spans="3:17" ht="14.25" customHeight="1">
      <c r="C489" s="238" t="s">
        <v>568</v>
      </c>
      <c r="D489" s="239" t="s">
        <v>569</v>
      </c>
      <c r="E489" s="240" t="s">
        <v>4</v>
      </c>
      <c r="F489" s="293">
        <f t="shared" si="32"/>
        <v>0</v>
      </c>
      <c r="G489" s="293" t="e">
        <f t="shared" si="34"/>
        <v>#DIV/0!</v>
      </c>
      <c r="H489" s="294">
        <f t="shared" si="33"/>
        <v>0</v>
      </c>
      <c r="J489" s="219"/>
    </row>
    <row r="490" spans="3:17">
      <c r="C490" s="236" t="s">
        <v>93</v>
      </c>
      <c r="D490" s="361" t="s">
        <v>94</v>
      </c>
      <c r="E490" s="236" t="s">
        <v>4</v>
      </c>
      <c r="F490" s="293">
        <f t="shared" si="32"/>
        <v>2</v>
      </c>
      <c r="G490" s="293">
        <f t="shared" si="34"/>
        <v>270000</v>
      </c>
      <c r="H490" s="294">
        <f t="shared" si="33"/>
        <v>540000</v>
      </c>
      <c r="J490" s="219"/>
    </row>
    <row r="491" spans="3:17">
      <c r="C491" s="238" t="s">
        <v>95</v>
      </c>
      <c r="D491" s="362" t="s">
        <v>96</v>
      </c>
      <c r="E491" s="240" t="s">
        <v>4</v>
      </c>
      <c r="F491" s="293">
        <f t="shared" si="32"/>
        <v>21</v>
      </c>
      <c r="G491" s="293">
        <f t="shared" si="34"/>
        <v>143342.85714285713</v>
      </c>
      <c r="H491" s="294">
        <f t="shared" si="33"/>
        <v>3010200</v>
      </c>
      <c r="J491" s="219"/>
    </row>
    <row r="492" spans="3:17">
      <c r="C492" s="236" t="s">
        <v>97</v>
      </c>
      <c r="D492" s="361" t="s">
        <v>98</v>
      </c>
      <c r="E492" s="236" t="s">
        <v>4</v>
      </c>
      <c r="F492" s="293">
        <f t="shared" si="32"/>
        <v>70</v>
      </c>
      <c r="G492" s="293">
        <f t="shared" si="34"/>
        <v>134000.28571428571</v>
      </c>
      <c r="H492" s="294">
        <f t="shared" si="33"/>
        <v>9380020</v>
      </c>
      <c r="J492" s="219"/>
      <c r="Q492" s="275"/>
    </row>
    <row r="493" spans="3:17" ht="13.5" customHeight="1">
      <c r="C493" s="238" t="s">
        <v>151</v>
      </c>
      <c r="D493" s="239" t="s">
        <v>152</v>
      </c>
      <c r="E493" s="242" t="s">
        <v>4</v>
      </c>
      <c r="F493" s="293">
        <f t="shared" si="32"/>
        <v>0</v>
      </c>
      <c r="G493" s="293" t="e">
        <f t="shared" si="34"/>
        <v>#DIV/0!</v>
      </c>
      <c r="H493" s="294">
        <f t="shared" si="33"/>
        <v>0</v>
      </c>
      <c r="J493" s="219"/>
    </row>
    <row r="494" spans="3:17">
      <c r="C494" s="243" t="s">
        <v>99</v>
      </c>
      <c r="D494" s="362" t="s">
        <v>100</v>
      </c>
      <c r="E494" s="242" t="s">
        <v>101</v>
      </c>
      <c r="F494" s="293">
        <f t="shared" si="32"/>
        <v>1</v>
      </c>
      <c r="G494" s="293">
        <f t="shared" si="34"/>
        <v>187000</v>
      </c>
      <c r="H494" s="294">
        <f t="shared" si="33"/>
        <v>187000</v>
      </c>
      <c r="J494" s="219"/>
    </row>
    <row r="495" spans="3:17">
      <c r="C495" s="238" t="s">
        <v>102</v>
      </c>
      <c r="D495" s="363" t="s">
        <v>103</v>
      </c>
      <c r="E495" s="244" t="s">
        <v>4</v>
      </c>
      <c r="F495" s="293">
        <f t="shared" si="32"/>
        <v>4</v>
      </c>
      <c r="G495" s="293">
        <f t="shared" si="34"/>
        <v>140000</v>
      </c>
      <c r="H495" s="294">
        <f t="shared" si="33"/>
        <v>560000</v>
      </c>
      <c r="J495" s="219"/>
    </row>
    <row r="496" spans="3:17">
      <c r="C496" s="238" t="s">
        <v>66</v>
      </c>
      <c r="D496" s="363" t="s">
        <v>6</v>
      </c>
      <c r="E496" s="244" t="s">
        <v>4</v>
      </c>
      <c r="F496" s="293">
        <f t="shared" si="32"/>
        <v>100</v>
      </c>
      <c r="G496" s="293">
        <f t="shared" si="34"/>
        <v>84999.5</v>
      </c>
      <c r="H496" s="294">
        <f t="shared" si="33"/>
        <v>8499950</v>
      </c>
      <c r="J496" s="219"/>
    </row>
    <row r="497" spans="3:17">
      <c r="C497" s="238" t="s">
        <v>67</v>
      </c>
      <c r="D497" s="363" t="s">
        <v>68</v>
      </c>
      <c r="E497" s="244" t="s">
        <v>4</v>
      </c>
      <c r="F497" s="293">
        <f t="shared" si="32"/>
        <v>2</v>
      </c>
      <c r="G497" s="293">
        <f t="shared" si="34"/>
        <v>75000</v>
      </c>
      <c r="H497" s="294">
        <f t="shared" si="33"/>
        <v>150000</v>
      </c>
      <c r="J497" s="219"/>
      <c r="Q497" s="275"/>
    </row>
    <row r="498" spans="3:17" hidden="1">
      <c r="C498" s="238" t="s">
        <v>69</v>
      </c>
      <c r="D498" s="241" t="s">
        <v>70</v>
      </c>
      <c r="E498" s="244" t="s">
        <v>8</v>
      </c>
      <c r="F498" s="293">
        <f t="shared" ref="F498:F561" si="35">SUMIF($C$6:$C$433,C498,$F$6:$F$433)</f>
        <v>0</v>
      </c>
      <c r="G498" s="293" t="e">
        <f t="shared" si="34"/>
        <v>#DIV/0!</v>
      </c>
      <c r="H498" s="294">
        <f t="shared" ref="H498:H561" si="36">SUMIF($C$6:$C$433,C498,$H$6:$H$433)</f>
        <v>0</v>
      </c>
      <c r="J498" s="219"/>
    </row>
    <row r="499" spans="3:17">
      <c r="C499" s="238" t="s">
        <v>104</v>
      </c>
      <c r="D499" s="363" t="s">
        <v>105</v>
      </c>
      <c r="E499" s="244" t="s">
        <v>4</v>
      </c>
      <c r="F499" s="293">
        <f t="shared" si="35"/>
        <v>9</v>
      </c>
      <c r="G499" s="293">
        <f t="shared" ref="G499:G562" si="37">H499/F499</f>
        <v>57272</v>
      </c>
      <c r="H499" s="294">
        <f t="shared" si="36"/>
        <v>515448</v>
      </c>
      <c r="J499" s="219"/>
    </row>
    <row r="500" spans="3:17">
      <c r="C500" s="238" t="s">
        <v>106</v>
      </c>
      <c r="D500" s="363" t="s">
        <v>7</v>
      </c>
      <c r="E500" s="244" t="s">
        <v>4</v>
      </c>
      <c r="F500" s="293">
        <f t="shared" si="35"/>
        <v>10.5</v>
      </c>
      <c r="G500" s="293">
        <f t="shared" si="37"/>
        <v>37057.571428571428</v>
      </c>
      <c r="H500" s="294">
        <f t="shared" si="36"/>
        <v>389104.5</v>
      </c>
      <c r="J500" s="219"/>
    </row>
    <row r="501" spans="3:17">
      <c r="C501" s="238" t="s">
        <v>801</v>
      </c>
      <c r="D501" s="363" t="s">
        <v>168</v>
      </c>
      <c r="E501" s="244" t="s">
        <v>50</v>
      </c>
      <c r="F501" s="293">
        <f t="shared" si="35"/>
        <v>10</v>
      </c>
      <c r="G501" s="293">
        <f t="shared" si="37"/>
        <v>75720</v>
      </c>
      <c r="H501" s="294">
        <f t="shared" si="36"/>
        <v>757200</v>
      </c>
      <c r="J501" s="219"/>
    </row>
    <row r="502" spans="3:17">
      <c r="C502" s="236" t="s">
        <v>802</v>
      </c>
      <c r="D502" s="361" t="s">
        <v>164</v>
      </c>
      <c r="E502" s="236" t="s">
        <v>50</v>
      </c>
      <c r="F502" s="293">
        <f t="shared" si="35"/>
        <v>40</v>
      </c>
      <c r="G502" s="293">
        <f t="shared" si="37"/>
        <v>57312.074999999997</v>
      </c>
      <c r="H502" s="294">
        <f t="shared" si="36"/>
        <v>2292483</v>
      </c>
      <c r="J502" s="219"/>
      <c r="Q502" s="275"/>
    </row>
    <row r="503" spans="3:17">
      <c r="C503" s="236" t="s">
        <v>954</v>
      </c>
      <c r="D503" s="267" t="s">
        <v>958</v>
      </c>
      <c r="E503" s="236" t="s">
        <v>50</v>
      </c>
      <c r="F503" s="293">
        <f t="shared" si="35"/>
        <v>8</v>
      </c>
      <c r="G503" s="293">
        <f t="shared" si="37"/>
        <v>151125</v>
      </c>
      <c r="H503" s="294">
        <f t="shared" si="36"/>
        <v>1209000</v>
      </c>
      <c r="J503" s="219"/>
      <c r="Q503" s="275"/>
    </row>
    <row r="504" spans="3:17">
      <c r="C504" s="238" t="s">
        <v>804</v>
      </c>
      <c r="D504" s="241" t="s">
        <v>169</v>
      </c>
      <c r="E504" s="244" t="s">
        <v>50</v>
      </c>
      <c r="F504" s="293">
        <f t="shared" si="35"/>
        <v>0</v>
      </c>
      <c r="G504" s="293" t="e">
        <f t="shared" si="37"/>
        <v>#DIV/0!</v>
      </c>
      <c r="H504" s="294">
        <f t="shared" si="36"/>
        <v>0</v>
      </c>
      <c r="J504" s="219"/>
    </row>
    <row r="505" spans="3:17">
      <c r="C505" s="238" t="s">
        <v>73</v>
      </c>
      <c r="D505" s="363" t="s">
        <v>74</v>
      </c>
      <c r="E505" s="244" t="s">
        <v>50</v>
      </c>
      <c r="F505" s="293">
        <f t="shared" si="35"/>
        <v>7</v>
      </c>
      <c r="G505" s="293">
        <f t="shared" si="37"/>
        <v>23271</v>
      </c>
      <c r="H505" s="294">
        <f t="shared" si="36"/>
        <v>162897</v>
      </c>
      <c r="J505" s="219"/>
    </row>
    <row r="506" spans="3:17">
      <c r="C506" s="238" t="s">
        <v>805</v>
      </c>
      <c r="D506" s="363" t="s">
        <v>170</v>
      </c>
      <c r="E506" s="244" t="s">
        <v>78</v>
      </c>
      <c r="F506" s="293">
        <f t="shared" si="35"/>
        <v>4</v>
      </c>
      <c r="G506" s="293">
        <f t="shared" si="37"/>
        <v>33500</v>
      </c>
      <c r="H506" s="294">
        <f t="shared" si="36"/>
        <v>134000</v>
      </c>
      <c r="J506" s="219"/>
      <c r="Q506" s="275"/>
    </row>
    <row r="507" spans="3:17">
      <c r="C507" s="238" t="s">
        <v>806</v>
      </c>
      <c r="D507" s="241" t="s">
        <v>172</v>
      </c>
      <c r="E507" s="244" t="s">
        <v>26</v>
      </c>
      <c r="F507" s="293">
        <f t="shared" si="35"/>
        <v>3</v>
      </c>
      <c r="G507" s="293">
        <f t="shared" si="37"/>
        <v>23400</v>
      </c>
      <c r="H507" s="294">
        <f t="shared" si="36"/>
        <v>70200</v>
      </c>
      <c r="J507" s="219"/>
      <c r="Q507" s="275"/>
    </row>
    <row r="508" spans="3:17">
      <c r="C508" s="238" t="s">
        <v>807</v>
      </c>
      <c r="D508" s="363" t="s">
        <v>193</v>
      </c>
      <c r="E508" s="244" t="s">
        <v>78</v>
      </c>
      <c r="F508" s="293">
        <f t="shared" si="35"/>
        <v>0</v>
      </c>
      <c r="G508" s="293" t="e">
        <f t="shared" si="37"/>
        <v>#DIV/0!</v>
      </c>
      <c r="H508" s="294">
        <f t="shared" si="36"/>
        <v>0</v>
      </c>
      <c r="J508" s="219"/>
    </row>
    <row r="509" spans="3:17" ht="15.75" customHeight="1">
      <c r="C509" s="238" t="s">
        <v>75</v>
      </c>
      <c r="D509" s="363" t="s">
        <v>76</v>
      </c>
      <c r="E509" s="244" t="s">
        <v>4</v>
      </c>
      <c r="F509" s="293">
        <f t="shared" si="35"/>
        <v>30</v>
      </c>
      <c r="G509" s="293">
        <f t="shared" si="37"/>
        <v>20769.8</v>
      </c>
      <c r="H509" s="294">
        <f t="shared" si="36"/>
        <v>623094</v>
      </c>
      <c r="J509" s="219"/>
      <c r="Q509" s="275"/>
    </row>
    <row r="510" spans="3:17">
      <c r="C510" s="238" t="s">
        <v>1027</v>
      </c>
      <c r="D510" s="267" t="s">
        <v>1029</v>
      </c>
      <c r="E510" s="244" t="s">
        <v>4</v>
      </c>
      <c r="F510" s="293">
        <f>SUMIF($C$6:$C$433,C510,$F$6:$F$433)</f>
        <v>4</v>
      </c>
      <c r="G510" s="293">
        <f t="shared" si="37"/>
        <v>265000</v>
      </c>
      <c r="H510" s="294">
        <f>SUMIF($C$6:$C$433,C510,$H$6:$H$433)</f>
        <v>1060000</v>
      </c>
      <c r="J510" s="219"/>
      <c r="Q510" s="275"/>
    </row>
    <row r="511" spans="3:17">
      <c r="C511" s="238" t="s">
        <v>808</v>
      </c>
      <c r="D511" s="241" t="s">
        <v>201</v>
      </c>
      <c r="E511" s="244" t="s">
        <v>77</v>
      </c>
      <c r="F511" s="293">
        <f t="shared" si="35"/>
        <v>0</v>
      </c>
      <c r="G511" s="293" t="e">
        <f t="shared" si="37"/>
        <v>#DIV/0!</v>
      </c>
      <c r="H511" s="294">
        <f t="shared" si="36"/>
        <v>0</v>
      </c>
      <c r="J511" s="219"/>
    </row>
    <row r="512" spans="3:17">
      <c r="C512" s="238" t="s">
        <v>115</v>
      </c>
      <c r="D512" s="363" t="s">
        <v>116</v>
      </c>
      <c r="E512" s="244" t="s">
        <v>117</v>
      </c>
      <c r="F512" s="293">
        <f t="shared" si="35"/>
        <v>200</v>
      </c>
      <c r="G512" s="293">
        <f t="shared" si="37"/>
        <v>481.41</v>
      </c>
      <c r="H512" s="294">
        <f t="shared" si="36"/>
        <v>96282</v>
      </c>
      <c r="J512" s="219"/>
      <c r="Q512" s="275"/>
    </row>
    <row r="513" spans="3:17">
      <c r="C513" s="238" t="s">
        <v>809</v>
      </c>
      <c r="D513" s="241" t="s">
        <v>203</v>
      </c>
      <c r="E513" s="244" t="s">
        <v>77</v>
      </c>
      <c r="F513" s="293">
        <f t="shared" si="35"/>
        <v>0</v>
      </c>
      <c r="G513" s="293" t="e">
        <f t="shared" si="37"/>
        <v>#DIV/0!</v>
      </c>
      <c r="H513" s="294">
        <f t="shared" si="36"/>
        <v>0</v>
      </c>
      <c r="J513" s="219"/>
    </row>
    <row r="514" spans="3:17">
      <c r="C514" s="238" t="s">
        <v>810</v>
      </c>
      <c r="D514" s="241" t="s">
        <v>204</v>
      </c>
      <c r="E514" s="244" t="s">
        <v>77</v>
      </c>
      <c r="F514" s="293">
        <f t="shared" si="35"/>
        <v>20</v>
      </c>
      <c r="G514" s="293">
        <f t="shared" si="37"/>
        <v>28000</v>
      </c>
      <c r="H514" s="294">
        <f t="shared" si="36"/>
        <v>560000</v>
      </c>
      <c r="J514" s="219"/>
      <c r="Q514" s="275"/>
    </row>
    <row r="515" spans="3:17">
      <c r="C515" s="238" t="s">
        <v>811</v>
      </c>
      <c r="D515" s="241" t="s">
        <v>171</v>
      </c>
      <c r="E515" s="244" t="s">
        <v>77</v>
      </c>
      <c r="F515" s="293">
        <f t="shared" si="35"/>
        <v>0</v>
      </c>
      <c r="G515" s="293" t="e">
        <f t="shared" si="37"/>
        <v>#DIV/0!</v>
      </c>
      <c r="H515" s="294">
        <f t="shared" si="36"/>
        <v>0</v>
      </c>
      <c r="J515" s="219"/>
      <c r="Q515" s="275"/>
    </row>
    <row r="516" spans="3:17">
      <c r="C516" s="238" t="s">
        <v>812</v>
      </c>
      <c r="D516" s="241" t="s">
        <v>165</v>
      </c>
      <c r="E516" s="244" t="s">
        <v>77</v>
      </c>
      <c r="F516" s="293">
        <f t="shared" si="35"/>
        <v>1</v>
      </c>
      <c r="G516" s="293">
        <f t="shared" si="37"/>
        <v>130000</v>
      </c>
      <c r="H516" s="294">
        <f t="shared" si="36"/>
        <v>130000</v>
      </c>
      <c r="J516" s="219"/>
      <c r="Q516" s="275"/>
    </row>
    <row r="517" spans="3:17">
      <c r="C517" s="238" t="s">
        <v>113</v>
      </c>
      <c r="D517" s="237" t="s">
        <v>114</v>
      </c>
      <c r="E517" s="245" t="s">
        <v>77</v>
      </c>
      <c r="F517" s="293">
        <f t="shared" si="35"/>
        <v>1</v>
      </c>
      <c r="G517" s="293">
        <f t="shared" si="37"/>
        <v>130000</v>
      </c>
      <c r="H517" s="294">
        <f t="shared" si="36"/>
        <v>130000</v>
      </c>
      <c r="J517" s="219"/>
      <c r="Q517" s="275"/>
    </row>
    <row r="518" spans="3:17">
      <c r="C518" s="238" t="s">
        <v>594</v>
      </c>
      <c r="D518" s="237" t="s">
        <v>166</v>
      </c>
      <c r="E518" s="245" t="s">
        <v>77</v>
      </c>
      <c r="F518" s="293">
        <f t="shared" si="35"/>
        <v>0</v>
      </c>
      <c r="G518" s="293" t="e">
        <f t="shared" si="37"/>
        <v>#DIV/0!</v>
      </c>
      <c r="H518" s="294">
        <f t="shared" si="36"/>
        <v>0</v>
      </c>
      <c r="J518" s="219"/>
    </row>
    <row r="519" spans="3:17">
      <c r="C519" s="238" t="s">
        <v>803</v>
      </c>
      <c r="D519" s="364" t="s">
        <v>202</v>
      </c>
      <c r="E519" s="245" t="s">
        <v>50</v>
      </c>
      <c r="F519" s="293">
        <f t="shared" si="35"/>
        <v>25</v>
      </c>
      <c r="G519" s="293">
        <f t="shared" si="37"/>
        <v>32999.68</v>
      </c>
      <c r="H519" s="294">
        <f t="shared" si="36"/>
        <v>824992</v>
      </c>
      <c r="J519" s="219"/>
    </row>
    <row r="520" spans="3:17">
      <c r="C520" s="238" t="s">
        <v>111</v>
      </c>
      <c r="D520" s="364" t="s">
        <v>112</v>
      </c>
      <c r="E520" s="245" t="s">
        <v>50</v>
      </c>
      <c r="F520" s="293">
        <f t="shared" si="35"/>
        <v>20</v>
      </c>
      <c r="G520" s="293">
        <f t="shared" si="37"/>
        <v>55057</v>
      </c>
      <c r="H520" s="294">
        <f t="shared" si="36"/>
        <v>1101140</v>
      </c>
      <c r="J520" s="219"/>
      <c r="Q520" s="275"/>
    </row>
    <row r="521" spans="3:17">
      <c r="C521" s="236" t="s">
        <v>813</v>
      </c>
      <c r="D521" s="236" t="s">
        <v>173</v>
      </c>
      <c r="E521" s="236" t="s">
        <v>77</v>
      </c>
      <c r="F521" s="293">
        <f t="shared" si="35"/>
        <v>4</v>
      </c>
      <c r="G521" s="293">
        <f t="shared" si="37"/>
        <v>7000</v>
      </c>
      <c r="H521" s="294">
        <f t="shared" si="36"/>
        <v>28000</v>
      </c>
      <c r="J521" s="219"/>
      <c r="Q521" s="275"/>
    </row>
    <row r="522" spans="3:17">
      <c r="C522" s="236" t="s">
        <v>814</v>
      </c>
      <c r="D522" s="236" t="s">
        <v>167</v>
      </c>
      <c r="E522" s="236" t="s">
        <v>77</v>
      </c>
      <c r="F522" s="293">
        <f t="shared" si="35"/>
        <v>1</v>
      </c>
      <c r="G522" s="293">
        <f t="shared" si="37"/>
        <v>130000</v>
      </c>
      <c r="H522" s="294">
        <f t="shared" si="36"/>
        <v>130000</v>
      </c>
      <c r="J522" s="219"/>
      <c r="Q522" s="275"/>
    </row>
    <row r="523" spans="3:17">
      <c r="C523" s="236" t="s">
        <v>815</v>
      </c>
      <c r="D523" s="236" t="s">
        <v>192</v>
      </c>
      <c r="E523" s="236" t="s">
        <v>77</v>
      </c>
      <c r="F523" s="293">
        <f t="shared" si="35"/>
        <v>1</v>
      </c>
      <c r="G523" s="293">
        <f t="shared" si="37"/>
        <v>130000</v>
      </c>
      <c r="H523" s="294">
        <f t="shared" si="36"/>
        <v>130000</v>
      </c>
      <c r="J523" s="219"/>
      <c r="Q523" s="275"/>
    </row>
    <row r="524" spans="3:17">
      <c r="C524" s="236" t="s">
        <v>940</v>
      </c>
      <c r="D524" s="236" t="s">
        <v>1051</v>
      </c>
      <c r="E524" s="236" t="s">
        <v>4</v>
      </c>
      <c r="F524" s="293">
        <f t="shared" si="35"/>
        <v>1</v>
      </c>
      <c r="G524" s="293">
        <f t="shared" si="37"/>
        <v>130000</v>
      </c>
      <c r="H524" s="294">
        <f t="shared" si="36"/>
        <v>130000</v>
      </c>
      <c r="J524" s="219"/>
    </row>
    <row r="525" spans="3:17">
      <c r="C525" s="236" t="s">
        <v>884</v>
      </c>
      <c r="D525" s="361" t="s">
        <v>885</v>
      </c>
      <c r="E525" s="236" t="s">
        <v>77</v>
      </c>
      <c r="F525" s="293">
        <f t="shared" si="35"/>
        <v>0</v>
      </c>
      <c r="G525" s="293" t="e">
        <f t="shared" si="37"/>
        <v>#DIV/0!</v>
      </c>
      <c r="H525" s="294">
        <f t="shared" si="36"/>
        <v>0</v>
      </c>
      <c r="J525" s="219"/>
    </row>
    <row r="526" spans="3:17">
      <c r="C526" s="236" t="s">
        <v>109</v>
      </c>
      <c r="D526" s="361" t="s">
        <v>110</v>
      </c>
      <c r="E526" s="236" t="s">
        <v>50</v>
      </c>
      <c r="F526" s="293">
        <f t="shared" si="35"/>
        <v>88</v>
      </c>
      <c r="G526" s="293">
        <f t="shared" si="37"/>
        <v>13635</v>
      </c>
      <c r="H526" s="294">
        <f t="shared" si="36"/>
        <v>1199880</v>
      </c>
      <c r="J526" s="219"/>
    </row>
    <row r="527" spans="3:17">
      <c r="C527" s="236" t="s">
        <v>800</v>
      </c>
      <c r="D527" s="361" t="s">
        <v>163</v>
      </c>
      <c r="E527" s="236" t="s">
        <v>26</v>
      </c>
      <c r="F527" s="293">
        <f t="shared" si="35"/>
        <v>60</v>
      </c>
      <c r="G527" s="293">
        <f t="shared" si="37"/>
        <v>43954.6</v>
      </c>
      <c r="H527" s="294">
        <f t="shared" si="36"/>
        <v>2637276</v>
      </c>
      <c r="J527" s="219"/>
      <c r="Q527" s="275"/>
    </row>
    <row r="528" spans="3:17">
      <c r="C528" s="238" t="s">
        <v>120</v>
      </c>
      <c r="D528" s="364" t="s">
        <v>121</v>
      </c>
      <c r="E528" s="245" t="s">
        <v>26</v>
      </c>
      <c r="F528" s="293">
        <f t="shared" si="35"/>
        <v>15</v>
      </c>
      <c r="G528" s="293">
        <f t="shared" si="37"/>
        <v>19027.333333333332</v>
      </c>
      <c r="H528" s="294">
        <f t="shared" si="36"/>
        <v>285410</v>
      </c>
      <c r="J528" s="219"/>
      <c r="Q528" s="275"/>
    </row>
    <row r="529" spans="3:17">
      <c r="C529" s="238" t="s">
        <v>1028</v>
      </c>
      <c r="D529" s="237" t="s">
        <v>122</v>
      </c>
      <c r="E529" s="245" t="s">
        <v>26</v>
      </c>
      <c r="F529" s="293">
        <f t="shared" si="35"/>
        <v>2</v>
      </c>
      <c r="G529" s="293">
        <f t="shared" si="37"/>
        <v>90000</v>
      </c>
      <c r="H529" s="294">
        <f t="shared" si="36"/>
        <v>180000</v>
      </c>
      <c r="J529" s="219"/>
      <c r="Q529" s="275"/>
    </row>
    <row r="530" spans="3:17">
      <c r="C530" s="238" t="s">
        <v>781</v>
      </c>
      <c r="D530" s="237" t="s">
        <v>782</v>
      </c>
      <c r="E530" s="245" t="s">
        <v>4</v>
      </c>
      <c r="F530" s="293">
        <f t="shared" si="35"/>
        <v>0</v>
      </c>
      <c r="G530" s="293" t="e">
        <f t="shared" si="37"/>
        <v>#DIV/0!</v>
      </c>
      <c r="H530" s="294">
        <f t="shared" si="36"/>
        <v>0</v>
      </c>
      <c r="J530" s="219"/>
    </row>
    <row r="531" spans="3:17">
      <c r="C531" s="238" t="s">
        <v>41</v>
      </c>
      <c r="D531" s="237" t="s">
        <v>42</v>
      </c>
      <c r="E531" s="245" t="s">
        <v>4</v>
      </c>
      <c r="F531" s="293">
        <f t="shared" si="35"/>
        <v>0</v>
      </c>
      <c r="G531" s="293" t="e">
        <f t="shared" si="37"/>
        <v>#DIV/0!</v>
      </c>
      <c r="H531" s="294">
        <f t="shared" si="36"/>
        <v>0</v>
      </c>
      <c r="J531" s="219"/>
    </row>
    <row r="532" spans="3:17">
      <c r="C532" s="238" t="s">
        <v>62</v>
      </c>
      <c r="D532" s="364" t="s">
        <v>63</v>
      </c>
      <c r="E532" s="245" t="s">
        <v>4</v>
      </c>
      <c r="F532" s="293">
        <f t="shared" si="35"/>
        <v>50</v>
      </c>
      <c r="G532" s="293">
        <f t="shared" si="37"/>
        <v>12500</v>
      </c>
      <c r="H532" s="294">
        <f t="shared" si="36"/>
        <v>625000</v>
      </c>
      <c r="J532" s="219"/>
    </row>
    <row r="533" spans="3:17">
      <c r="C533" s="238" t="s">
        <v>64</v>
      </c>
      <c r="D533" s="364" t="s">
        <v>65</v>
      </c>
      <c r="E533" s="245" t="s">
        <v>4</v>
      </c>
      <c r="F533" s="293">
        <f t="shared" si="35"/>
        <v>9</v>
      </c>
      <c r="G533" s="293">
        <f t="shared" si="37"/>
        <v>30104.333333333332</v>
      </c>
      <c r="H533" s="294">
        <f t="shared" si="36"/>
        <v>270939</v>
      </c>
      <c r="J533" s="219"/>
      <c r="Q533" s="275"/>
    </row>
    <row r="534" spans="3:17">
      <c r="C534" s="238" t="s">
        <v>61</v>
      </c>
      <c r="D534" s="364" t="s">
        <v>15</v>
      </c>
      <c r="E534" s="245" t="s">
        <v>4</v>
      </c>
      <c r="F534" s="293">
        <f t="shared" si="35"/>
        <v>7</v>
      </c>
      <c r="G534" s="293">
        <f t="shared" si="37"/>
        <v>57732</v>
      </c>
      <c r="H534" s="294">
        <f t="shared" si="36"/>
        <v>404124</v>
      </c>
      <c r="J534" s="219"/>
      <c r="Q534" s="275"/>
    </row>
    <row r="535" spans="3:17">
      <c r="C535" s="236" t="s">
        <v>816</v>
      </c>
      <c r="D535" s="236" t="s">
        <v>32</v>
      </c>
      <c r="E535" s="236" t="s">
        <v>4</v>
      </c>
      <c r="F535" s="293">
        <f t="shared" si="35"/>
        <v>0</v>
      </c>
      <c r="G535" s="293" t="e">
        <f t="shared" si="37"/>
        <v>#DIV/0!</v>
      </c>
      <c r="H535" s="294">
        <f t="shared" si="36"/>
        <v>0</v>
      </c>
      <c r="J535" s="219"/>
    </row>
    <row r="536" spans="3:17">
      <c r="C536" s="236" t="s">
        <v>817</v>
      </c>
      <c r="D536" s="237" t="s">
        <v>159</v>
      </c>
      <c r="E536" s="236" t="s">
        <v>4</v>
      </c>
      <c r="F536" s="293">
        <f t="shared" si="35"/>
        <v>0</v>
      </c>
      <c r="G536" s="293" t="e">
        <f t="shared" si="37"/>
        <v>#DIV/0!</v>
      </c>
      <c r="H536" s="294">
        <f t="shared" si="36"/>
        <v>0</v>
      </c>
      <c r="J536" s="219"/>
    </row>
    <row r="537" spans="3:17">
      <c r="C537" s="238" t="s">
        <v>59</v>
      </c>
      <c r="D537" s="237" t="s">
        <v>60</v>
      </c>
      <c r="E537" s="245" t="s">
        <v>4</v>
      </c>
      <c r="F537" s="293">
        <f t="shared" si="35"/>
        <v>3</v>
      </c>
      <c r="G537" s="293">
        <f t="shared" si="37"/>
        <v>700000</v>
      </c>
      <c r="H537" s="294">
        <f t="shared" si="36"/>
        <v>2100000</v>
      </c>
      <c r="J537" s="219"/>
      <c r="Q537" s="275"/>
    </row>
    <row r="538" spans="3:17">
      <c r="C538" s="238" t="s">
        <v>818</v>
      </c>
      <c r="D538" s="236" t="s">
        <v>160</v>
      </c>
      <c r="E538" s="236" t="s">
        <v>4</v>
      </c>
      <c r="F538" s="293">
        <f t="shared" si="35"/>
        <v>4</v>
      </c>
      <c r="G538" s="293">
        <f t="shared" si="37"/>
        <v>335000</v>
      </c>
      <c r="H538" s="294">
        <f t="shared" si="36"/>
        <v>1340000</v>
      </c>
      <c r="J538" s="219"/>
    </row>
    <row r="539" spans="3:17">
      <c r="C539" s="238" t="s">
        <v>51</v>
      </c>
      <c r="D539" s="361" t="s">
        <v>52</v>
      </c>
      <c r="E539" s="236" t="s">
        <v>4</v>
      </c>
      <c r="F539" s="293">
        <f t="shared" si="35"/>
        <v>1</v>
      </c>
      <c r="G539" s="293">
        <f t="shared" si="37"/>
        <v>40000</v>
      </c>
      <c r="H539" s="294">
        <f t="shared" si="36"/>
        <v>40000</v>
      </c>
      <c r="J539" s="219"/>
      <c r="Q539" s="275"/>
    </row>
    <row r="540" spans="3:17">
      <c r="C540" s="238" t="s">
        <v>819</v>
      </c>
      <c r="D540" s="361" t="s">
        <v>161</v>
      </c>
      <c r="E540" s="236" t="s">
        <v>8</v>
      </c>
      <c r="F540" s="293">
        <f t="shared" si="35"/>
        <v>0</v>
      </c>
      <c r="G540" s="293" t="e">
        <f t="shared" si="37"/>
        <v>#DIV/0!</v>
      </c>
      <c r="H540" s="294">
        <f t="shared" si="36"/>
        <v>0</v>
      </c>
      <c r="J540" s="219"/>
      <c r="Q540" s="275"/>
    </row>
    <row r="541" spans="3:17" ht="17.25" customHeight="1">
      <c r="C541" s="238" t="s">
        <v>53</v>
      </c>
      <c r="D541" s="236" t="s">
        <v>54</v>
      </c>
      <c r="E541" s="236" t="s">
        <v>50</v>
      </c>
      <c r="F541" s="293">
        <f t="shared" si="35"/>
        <v>0</v>
      </c>
      <c r="G541" s="293" t="e">
        <f t="shared" si="37"/>
        <v>#DIV/0!</v>
      </c>
      <c r="H541" s="294">
        <f t="shared" si="36"/>
        <v>0</v>
      </c>
      <c r="J541" s="219"/>
      <c r="Q541" s="275"/>
    </row>
    <row r="542" spans="3:17" ht="16.5" customHeight="1">
      <c r="C542" s="238" t="s">
        <v>820</v>
      </c>
      <c r="D542" s="236" t="s">
        <v>198</v>
      </c>
      <c r="E542" s="236" t="s">
        <v>50</v>
      </c>
      <c r="F542" s="293">
        <f t="shared" si="35"/>
        <v>0</v>
      </c>
      <c r="G542" s="293" t="e">
        <f t="shared" si="37"/>
        <v>#DIV/0!</v>
      </c>
      <c r="H542" s="294">
        <f t="shared" si="36"/>
        <v>0</v>
      </c>
      <c r="J542" s="219"/>
      <c r="Q542" s="275"/>
    </row>
    <row r="543" spans="3:17">
      <c r="C543" s="238" t="s">
        <v>55</v>
      </c>
      <c r="D543" s="236" t="s">
        <v>56</v>
      </c>
      <c r="E543" s="236" t="s">
        <v>4</v>
      </c>
      <c r="F543" s="293">
        <f t="shared" si="35"/>
        <v>0</v>
      </c>
      <c r="G543" s="293" t="e">
        <f t="shared" si="37"/>
        <v>#DIV/0!</v>
      </c>
      <c r="H543" s="294">
        <f t="shared" si="36"/>
        <v>0</v>
      </c>
      <c r="J543" s="219"/>
      <c r="Q543" s="275"/>
    </row>
    <row r="544" spans="3:17">
      <c r="C544" s="238" t="s">
        <v>821</v>
      </c>
      <c r="D544" s="236" t="s">
        <v>199</v>
      </c>
      <c r="E544" s="236" t="s">
        <v>4</v>
      </c>
      <c r="F544" s="293">
        <f t="shared" si="35"/>
        <v>0</v>
      </c>
      <c r="G544" s="293" t="e">
        <f t="shared" si="37"/>
        <v>#DIV/0!</v>
      </c>
      <c r="H544" s="294">
        <f t="shared" si="36"/>
        <v>0</v>
      </c>
      <c r="J544" s="219"/>
      <c r="Q544" s="275"/>
    </row>
    <row r="545" spans="3:17">
      <c r="C545" s="238" t="s">
        <v>47</v>
      </c>
      <c r="D545" s="236" t="s">
        <v>48</v>
      </c>
      <c r="E545" s="236" t="s">
        <v>4</v>
      </c>
      <c r="F545" s="293">
        <f t="shared" si="35"/>
        <v>1</v>
      </c>
      <c r="G545" s="293">
        <f t="shared" si="37"/>
        <v>335071</v>
      </c>
      <c r="H545" s="294">
        <f t="shared" si="36"/>
        <v>335071</v>
      </c>
      <c r="J545" s="219"/>
      <c r="Q545" s="275"/>
    </row>
    <row r="546" spans="3:17">
      <c r="C546" s="238" t="s">
        <v>45</v>
      </c>
      <c r="D546" s="236" t="s">
        <v>46</v>
      </c>
      <c r="E546" s="236" t="s">
        <v>4</v>
      </c>
      <c r="F546" s="293">
        <f t="shared" si="35"/>
        <v>0</v>
      </c>
      <c r="G546" s="293" t="e">
        <f t="shared" si="37"/>
        <v>#DIV/0!</v>
      </c>
      <c r="H546" s="294">
        <f t="shared" si="36"/>
        <v>0</v>
      </c>
      <c r="J546" s="219"/>
      <c r="Q546" s="275"/>
    </row>
    <row r="547" spans="3:17" ht="15" customHeight="1">
      <c r="C547" s="238" t="s">
        <v>43</v>
      </c>
      <c r="D547" s="236" t="s">
        <v>44</v>
      </c>
      <c r="E547" s="236" t="s">
        <v>4</v>
      </c>
      <c r="F547" s="293">
        <f t="shared" si="35"/>
        <v>0</v>
      </c>
      <c r="G547" s="293" t="e">
        <f t="shared" si="37"/>
        <v>#DIV/0!</v>
      </c>
      <c r="H547" s="294">
        <f t="shared" si="36"/>
        <v>0</v>
      </c>
      <c r="J547" s="219"/>
    </row>
    <row r="548" spans="3:17" ht="15" customHeight="1">
      <c r="C548" s="238" t="s">
        <v>822</v>
      </c>
      <c r="D548" s="236" t="s">
        <v>200</v>
      </c>
      <c r="E548" s="236" t="s">
        <v>4</v>
      </c>
      <c r="F548" s="293">
        <f t="shared" si="35"/>
        <v>0</v>
      </c>
      <c r="G548" s="293" t="e">
        <f t="shared" si="37"/>
        <v>#DIV/0!</v>
      </c>
      <c r="H548" s="294">
        <f t="shared" si="36"/>
        <v>0</v>
      </c>
      <c r="J548" s="219"/>
    </row>
    <row r="549" spans="3:17">
      <c r="C549" s="238" t="s">
        <v>799</v>
      </c>
      <c r="D549" s="361" t="s">
        <v>16</v>
      </c>
      <c r="E549" s="236" t="s">
        <v>4</v>
      </c>
      <c r="F549" s="293">
        <f t="shared" si="35"/>
        <v>3</v>
      </c>
      <c r="G549" s="293">
        <f t="shared" si="37"/>
        <v>45000</v>
      </c>
      <c r="H549" s="294">
        <f t="shared" si="36"/>
        <v>135000</v>
      </c>
      <c r="J549" s="219"/>
      <c r="Q549" s="275"/>
    </row>
    <row r="550" spans="3:17">
      <c r="C550" s="238" t="s">
        <v>823</v>
      </c>
      <c r="D550" s="236" t="s">
        <v>162</v>
      </c>
      <c r="E550" s="236" t="s">
        <v>8</v>
      </c>
      <c r="F550" s="293">
        <f t="shared" si="35"/>
        <v>0</v>
      </c>
      <c r="G550" s="293" t="e">
        <f t="shared" si="37"/>
        <v>#DIV/0!</v>
      </c>
      <c r="H550" s="294">
        <f t="shared" si="36"/>
        <v>0</v>
      </c>
      <c r="J550" s="219"/>
      <c r="Q550" s="275"/>
    </row>
    <row r="551" spans="3:17">
      <c r="C551" s="238" t="s">
        <v>824</v>
      </c>
      <c r="D551" s="241" t="s">
        <v>158</v>
      </c>
      <c r="E551" s="244" t="s">
        <v>4</v>
      </c>
      <c r="F551" s="293">
        <f t="shared" si="35"/>
        <v>0</v>
      </c>
      <c r="G551" s="293" t="e">
        <f t="shared" si="37"/>
        <v>#DIV/0!</v>
      </c>
      <c r="H551" s="294">
        <f t="shared" si="36"/>
        <v>0</v>
      </c>
      <c r="J551" s="219"/>
      <c r="Q551" s="275"/>
    </row>
    <row r="552" spans="3:17">
      <c r="C552" s="238" t="s">
        <v>71</v>
      </c>
      <c r="D552" s="363" t="s">
        <v>72</v>
      </c>
      <c r="E552" s="244" t="s">
        <v>4</v>
      </c>
      <c r="F552" s="293">
        <f t="shared" si="35"/>
        <v>10</v>
      </c>
      <c r="G552" s="293">
        <f t="shared" si="37"/>
        <v>96000</v>
      </c>
      <c r="H552" s="294">
        <f t="shared" si="36"/>
        <v>960000</v>
      </c>
      <c r="J552" s="219"/>
      <c r="Q552" s="275"/>
    </row>
    <row r="553" spans="3:17">
      <c r="C553" s="238" t="s">
        <v>49</v>
      </c>
      <c r="D553" s="363" t="s">
        <v>754</v>
      </c>
      <c r="E553" s="244" t="s">
        <v>4</v>
      </c>
      <c r="F553" s="293">
        <f t="shared" si="35"/>
        <v>1</v>
      </c>
      <c r="G553" s="293">
        <f t="shared" si="37"/>
        <v>92000</v>
      </c>
      <c r="H553" s="294">
        <f t="shared" si="36"/>
        <v>92000</v>
      </c>
      <c r="J553" s="219"/>
      <c r="Q553" s="275"/>
    </row>
    <row r="554" spans="3:17">
      <c r="C554" s="238" t="s">
        <v>57</v>
      </c>
      <c r="D554" s="241" t="s">
        <v>58</v>
      </c>
      <c r="E554" s="244" t="s">
        <v>4</v>
      </c>
      <c r="F554" s="293">
        <f t="shared" si="35"/>
        <v>0</v>
      </c>
      <c r="G554" s="293" t="e">
        <f t="shared" si="37"/>
        <v>#DIV/0!</v>
      </c>
      <c r="H554" s="294">
        <f t="shared" si="36"/>
        <v>0</v>
      </c>
      <c r="J554" s="219"/>
    </row>
    <row r="555" spans="3:17" ht="18.75" customHeight="1">
      <c r="C555" s="238" t="s">
        <v>825</v>
      </c>
      <c r="D555" s="241" t="s">
        <v>175</v>
      </c>
      <c r="E555" s="244" t="s">
        <v>4</v>
      </c>
      <c r="F555" s="293">
        <f t="shared" si="35"/>
        <v>0</v>
      </c>
      <c r="G555" s="293" t="e">
        <f t="shared" si="37"/>
        <v>#DIV/0!</v>
      </c>
      <c r="H555" s="294">
        <f t="shared" si="36"/>
        <v>0</v>
      </c>
      <c r="J555" s="219"/>
    </row>
    <row r="556" spans="3:17">
      <c r="C556" s="238" t="s">
        <v>123</v>
      </c>
      <c r="D556" s="241" t="s">
        <v>124</v>
      </c>
      <c r="E556" s="244" t="s">
        <v>4</v>
      </c>
      <c r="F556" s="293">
        <f t="shared" si="35"/>
        <v>25</v>
      </c>
      <c r="G556" s="293">
        <f t="shared" si="37"/>
        <v>80593.600000000006</v>
      </c>
      <c r="H556" s="294">
        <f t="shared" si="36"/>
        <v>2014840</v>
      </c>
      <c r="J556" s="219"/>
      <c r="Q556" s="275"/>
    </row>
    <row r="557" spans="3:17" ht="15.75" customHeight="1">
      <c r="C557" s="238" t="s">
        <v>826</v>
      </c>
      <c r="D557" s="241" t="s">
        <v>195</v>
      </c>
      <c r="E557" s="244" t="s">
        <v>4</v>
      </c>
      <c r="F557" s="293">
        <f t="shared" si="35"/>
        <v>15</v>
      </c>
      <c r="G557" s="293">
        <f t="shared" si="37"/>
        <v>70000</v>
      </c>
      <c r="H557" s="294">
        <f t="shared" si="36"/>
        <v>1050000</v>
      </c>
      <c r="J557" s="219"/>
      <c r="Q557" s="275"/>
    </row>
    <row r="558" spans="3:17" ht="18" customHeight="1">
      <c r="C558" s="238" t="s">
        <v>827</v>
      </c>
      <c r="D558" s="241" t="s">
        <v>147</v>
      </c>
      <c r="E558" s="244" t="s">
        <v>29</v>
      </c>
      <c r="F558" s="293">
        <f t="shared" si="35"/>
        <v>0</v>
      </c>
      <c r="G558" s="293" t="e">
        <f t="shared" si="37"/>
        <v>#DIV/0!</v>
      </c>
      <c r="H558" s="294">
        <f t="shared" si="36"/>
        <v>0</v>
      </c>
      <c r="J558" s="219"/>
    </row>
    <row r="559" spans="3:17" ht="18" customHeight="1">
      <c r="C559" s="238" t="s">
        <v>828</v>
      </c>
      <c r="D559" s="241" t="s">
        <v>174</v>
      </c>
      <c r="E559" s="244" t="s">
        <v>4</v>
      </c>
      <c r="F559" s="293">
        <f t="shared" si="35"/>
        <v>0</v>
      </c>
      <c r="G559" s="293" t="e">
        <f t="shared" si="37"/>
        <v>#DIV/0!</v>
      </c>
      <c r="H559" s="294">
        <f t="shared" si="36"/>
        <v>0</v>
      </c>
      <c r="J559" s="219"/>
      <c r="Q559" s="275"/>
    </row>
    <row r="560" spans="3:17">
      <c r="C560" s="238" t="s">
        <v>829</v>
      </c>
      <c r="D560" s="239" t="s">
        <v>176</v>
      </c>
      <c r="E560" s="242" t="s">
        <v>4</v>
      </c>
      <c r="F560" s="293">
        <f t="shared" si="35"/>
        <v>5</v>
      </c>
      <c r="G560" s="293">
        <f t="shared" si="37"/>
        <v>39272</v>
      </c>
      <c r="H560" s="294">
        <f t="shared" si="36"/>
        <v>196360</v>
      </c>
      <c r="J560" s="219"/>
    </row>
    <row r="561" spans="3:17">
      <c r="C561" s="238" t="s">
        <v>830</v>
      </c>
      <c r="D561" s="241" t="s">
        <v>177</v>
      </c>
      <c r="E561" s="244" t="s">
        <v>77</v>
      </c>
      <c r="F561" s="293">
        <f t="shared" si="35"/>
        <v>0</v>
      </c>
      <c r="G561" s="293" t="e">
        <f t="shared" si="37"/>
        <v>#DIV/0!</v>
      </c>
      <c r="H561" s="294">
        <f t="shared" si="36"/>
        <v>0</v>
      </c>
      <c r="J561" s="219"/>
      <c r="Q561" s="275"/>
    </row>
    <row r="562" spans="3:17">
      <c r="C562" s="238" t="s">
        <v>831</v>
      </c>
      <c r="D562" s="239" t="s">
        <v>178</v>
      </c>
      <c r="E562" s="237" t="s">
        <v>77</v>
      </c>
      <c r="F562" s="293">
        <f t="shared" ref="F562:F625" si="38">SUMIF($C$6:$C$433,C562,$F$6:$F$433)</f>
        <v>0</v>
      </c>
      <c r="G562" s="293" t="e">
        <f t="shared" si="37"/>
        <v>#DIV/0!</v>
      </c>
      <c r="H562" s="294">
        <f t="shared" ref="H562:H625" si="39">SUMIF($C$6:$C$433,C562,$H$6:$H$433)</f>
        <v>0</v>
      </c>
      <c r="J562" s="219"/>
      <c r="Q562" s="275"/>
    </row>
    <row r="563" spans="3:17">
      <c r="C563" s="238" t="s">
        <v>832</v>
      </c>
      <c r="D563" s="241" t="s">
        <v>205</v>
      </c>
      <c r="E563" s="244" t="s">
        <v>77</v>
      </c>
      <c r="F563" s="293">
        <f t="shared" si="38"/>
        <v>0</v>
      </c>
      <c r="G563" s="293" t="e">
        <f t="shared" ref="G563:G626" si="40">H563/F563</f>
        <v>#DIV/0!</v>
      </c>
      <c r="H563" s="294">
        <f t="shared" si="39"/>
        <v>0</v>
      </c>
      <c r="J563" s="219"/>
      <c r="Q563" s="275"/>
    </row>
    <row r="564" spans="3:17" ht="14.25" customHeight="1">
      <c r="C564" s="236"/>
      <c r="D564" s="236" t="s">
        <v>491</v>
      </c>
      <c r="E564" s="236"/>
      <c r="F564" s="293">
        <f t="shared" si="38"/>
        <v>0</v>
      </c>
      <c r="G564" s="293" t="e">
        <f t="shared" si="40"/>
        <v>#DIV/0!</v>
      </c>
      <c r="H564" s="294">
        <f t="shared" si="39"/>
        <v>0</v>
      </c>
      <c r="J564" s="219"/>
      <c r="Q564" s="275"/>
    </row>
    <row r="565" spans="3:17" ht="15" customHeight="1">
      <c r="C565" s="238"/>
      <c r="D565" s="241" t="s">
        <v>758</v>
      </c>
      <c r="E565" s="246"/>
      <c r="F565" s="293">
        <f t="shared" si="38"/>
        <v>0</v>
      </c>
      <c r="G565" s="293" t="e">
        <f t="shared" si="40"/>
        <v>#DIV/0!</v>
      </c>
      <c r="H565" s="294">
        <f t="shared" si="39"/>
        <v>0</v>
      </c>
      <c r="J565" s="219"/>
    </row>
    <row r="566" spans="3:17">
      <c r="C566" s="238">
        <v>40201077</v>
      </c>
      <c r="D566" s="241" t="s">
        <v>216</v>
      </c>
      <c r="E566" s="244" t="s">
        <v>27</v>
      </c>
      <c r="F566" s="293">
        <f t="shared" si="38"/>
        <v>0</v>
      </c>
      <c r="G566" s="293" t="e">
        <f t="shared" si="40"/>
        <v>#DIV/0!</v>
      </c>
      <c r="H566" s="294">
        <f t="shared" si="39"/>
        <v>0</v>
      </c>
      <c r="J566" s="219"/>
      <c r="Q566" s="275"/>
    </row>
    <row r="567" spans="3:17">
      <c r="C567" s="238">
        <v>40202003</v>
      </c>
      <c r="D567" s="241" t="s">
        <v>303</v>
      </c>
      <c r="E567" s="244" t="s">
        <v>28</v>
      </c>
      <c r="F567" s="293">
        <f t="shared" si="38"/>
        <v>0</v>
      </c>
      <c r="G567" s="293" t="e">
        <f t="shared" si="40"/>
        <v>#DIV/0!</v>
      </c>
      <c r="H567" s="294">
        <f t="shared" si="39"/>
        <v>0</v>
      </c>
      <c r="J567" s="219"/>
    </row>
    <row r="568" spans="3:17">
      <c r="C568" s="238">
        <v>40305016</v>
      </c>
      <c r="D568" s="239" t="s">
        <v>304</v>
      </c>
      <c r="E568" s="242" t="s">
        <v>31</v>
      </c>
      <c r="F568" s="293">
        <f t="shared" si="38"/>
        <v>0</v>
      </c>
      <c r="G568" s="293" t="e">
        <f t="shared" si="40"/>
        <v>#DIV/0!</v>
      </c>
      <c r="H568" s="294">
        <f t="shared" si="39"/>
        <v>0</v>
      </c>
      <c r="J568" s="219"/>
    </row>
    <row r="569" spans="3:17">
      <c r="C569" s="238">
        <v>40305019</v>
      </c>
      <c r="D569" s="362" t="s">
        <v>307</v>
      </c>
      <c r="E569" s="242" t="s">
        <v>27</v>
      </c>
      <c r="F569" s="293">
        <f t="shared" si="38"/>
        <v>400</v>
      </c>
      <c r="G569" s="293">
        <f t="shared" si="40"/>
        <v>782.32500000000005</v>
      </c>
      <c r="H569" s="294">
        <f t="shared" si="39"/>
        <v>312930</v>
      </c>
      <c r="J569" s="219"/>
      <c r="Q569" s="275"/>
    </row>
    <row r="570" spans="3:17">
      <c r="C570" s="238" t="s">
        <v>305</v>
      </c>
      <c r="D570" s="363" t="s">
        <v>306</v>
      </c>
      <c r="E570" s="244" t="s">
        <v>27</v>
      </c>
      <c r="F570" s="293">
        <f t="shared" si="38"/>
        <v>200</v>
      </c>
      <c r="G570" s="293">
        <f t="shared" si="40"/>
        <v>848</v>
      </c>
      <c r="H570" s="294">
        <f t="shared" si="39"/>
        <v>169600</v>
      </c>
      <c r="J570" s="219"/>
      <c r="Q570" s="275"/>
    </row>
    <row r="571" spans="3:17">
      <c r="C571" s="238" t="s">
        <v>570</v>
      </c>
      <c r="D571" s="241" t="s">
        <v>571</v>
      </c>
      <c r="E571" s="244" t="s">
        <v>27</v>
      </c>
      <c r="F571" s="293">
        <f t="shared" si="38"/>
        <v>0</v>
      </c>
      <c r="G571" s="293" t="e">
        <f t="shared" si="40"/>
        <v>#DIV/0!</v>
      </c>
      <c r="H571" s="294">
        <f t="shared" si="39"/>
        <v>0</v>
      </c>
      <c r="J571" s="219"/>
    </row>
    <row r="572" spans="3:17">
      <c r="C572" s="238" t="s">
        <v>217</v>
      </c>
      <c r="D572" s="241" t="s">
        <v>218</v>
      </c>
      <c r="E572" s="244" t="s">
        <v>4</v>
      </c>
      <c r="F572" s="293">
        <f t="shared" si="38"/>
        <v>0</v>
      </c>
      <c r="G572" s="293" t="e">
        <f t="shared" si="40"/>
        <v>#DIV/0!</v>
      </c>
      <c r="H572" s="294">
        <f t="shared" si="39"/>
        <v>0</v>
      </c>
      <c r="J572" s="219"/>
    </row>
    <row r="573" spans="3:17" ht="33">
      <c r="C573" s="238" t="s">
        <v>219</v>
      </c>
      <c r="D573" s="363" t="s">
        <v>220</v>
      </c>
      <c r="E573" s="244" t="s">
        <v>4</v>
      </c>
      <c r="F573" s="293">
        <f t="shared" si="38"/>
        <v>15</v>
      </c>
      <c r="G573" s="293">
        <f t="shared" si="40"/>
        <v>48999</v>
      </c>
      <c r="H573" s="294">
        <f t="shared" si="39"/>
        <v>734985</v>
      </c>
      <c r="J573" s="219"/>
      <c r="Q573" s="275"/>
    </row>
    <row r="574" spans="3:17">
      <c r="C574" s="238" t="s">
        <v>221</v>
      </c>
      <c r="D574" s="363" t="s">
        <v>222</v>
      </c>
      <c r="E574" s="244" t="s">
        <v>4</v>
      </c>
      <c r="F574" s="293">
        <f t="shared" si="38"/>
        <v>14</v>
      </c>
      <c r="G574" s="293">
        <f t="shared" si="40"/>
        <v>49186.571428571428</v>
      </c>
      <c r="H574" s="294">
        <f t="shared" si="39"/>
        <v>688612</v>
      </c>
      <c r="J574" s="219"/>
      <c r="Q574" s="275"/>
    </row>
    <row r="575" spans="3:17">
      <c r="C575" s="238" t="s">
        <v>223</v>
      </c>
      <c r="D575" s="241" t="s">
        <v>224</v>
      </c>
      <c r="E575" s="244" t="s">
        <v>4</v>
      </c>
      <c r="F575" s="293">
        <f t="shared" si="38"/>
        <v>0</v>
      </c>
      <c r="G575" s="293" t="e">
        <f t="shared" si="40"/>
        <v>#DIV/0!</v>
      </c>
      <c r="H575" s="294">
        <f t="shared" si="39"/>
        <v>0</v>
      </c>
      <c r="J575" s="219"/>
      <c r="Q575" s="275"/>
    </row>
    <row r="576" spans="3:17">
      <c r="C576" s="238" t="s">
        <v>225</v>
      </c>
      <c r="D576" s="241" t="s">
        <v>226</v>
      </c>
      <c r="E576" s="244" t="s">
        <v>4</v>
      </c>
      <c r="F576" s="293">
        <f t="shared" si="38"/>
        <v>0</v>
      </c>
      <c r="G576" s="293" t="e">
        <f t="shared" si="40"/>
        <v>#DIV/0!</v>
      </c>
      <c r="H576" s="294">
        <f t="shared" si="39"/>
        <v>0</v>
      </c>
      <c r="J576" s="219"/>
    </row>
    <row r="577" spans="3:17">
      <c r="C577" s="238" t="s">
        <v>227</v>
      </c>
      <c r="D577" s="241" t="s">
        <v>228</v>
      </c>
      <c r="E577" s="244" t="s">
        <v>4</v>
      </c>
      <c r="F577" s="293">
        <f t="shared" si="38"/>
        <v>0</v>
      </c>
      <c r="G577" s="293" t="e">
        <f t="shared" si="40"/>
        <v>#DIV/0!</v>
      </c>
      <c r="H577" s="294">
        <f t="shared" si="39"/>
        <v>0</v>
      </c>
      <c r="J577" s="219"/>
      <c r="Q577" s="275"/>
    </row>
    <row r="578" spans="3:17">
      <c r="C578" s="238" t="s">
        <v>229</v>
      </c>
      <c r="D578" s="241" t="s">
        <v>230</v>
      </c>
      <c r="E578" s="244" t="s">
        <v>4</v>
      </c>
      <c r="F578" s="293">
        <f t="shared" si="38"/>
        <v>0</v>
      </c>
      <c r="G578" s="293" t="e">
        <f t="shared" si="40"/>
        <v>#DIV/0!</v>
      </c>
      <c r="H578" s="294">
        <f t="shared" si="39"/>
        <v>0</v>
      </c>
      <c r="J578" s="219"/>
    </row>
    <row r="579" spans="3:17">
      <c r="C579" s="238" t="s">
        <v>231</v>
      </c>
      <c r="D579" s="241" t="s">
        <v>232</v>
      </c>
      <c r="E579" s="244" t="s">
        <v>4</v>
      </c>
      <c r="F579" s="293">
        <f t="shared" si="38"/>
        <v>0</v>
      </c>
      <c r="G579" s="293" t="e">
        <f t="shared" si="40"/>
        <v>#DIV/0!</v>
      </c>
      <c r="H579" s="294">
        <f t="shared" si="39"/>
        <v>0</v>
      </c>
      <c r="J579" s="219"/>
      <c r="Q579" s="275"/>
    </row>
    <row r="580" spans="3:17">
      <c r="C580" s="238" t="s">
        <v>233</v>
      </c>
      <c r="D580" s="363" t="s">
        <v>234</v>
      </c>
      <c r="E580" s="244" t="s">
        <v>4</v>
      </c>
      <c r="F580" s="293">
        <f t="shared" si="38"/>
        <v>9</v>
      </c>
      <c r="G580" s="293">
        <f t="shared" si="40"/>
        <v>49000</v>
      </c>
      <c r="H580" s="294">
        <f t="shared" si="39"/>
        <v>441000</v>
      </c>
      <c r="J580" s="219"/>
    </row>
    <row r="581" spans="3:17">
      <c r="C581" s="238" t="s">
        <v>235</v>
      </c>
      <c r="D581" s="241" t="s">
        <v>236</v>
      </c>
      <c r="E581" s="244" t="s">
        <v>4</v>
      </c>
      <c r="F581" s="293">
        <f t="shared" si="38"/>
        <v>0</v>
      </c>
      <c r="G581" s="293" t="e">
        <f t="shared" si="40"/>
        <v>#DIV/0!</v>
      </c>
      <c r="H581" s="294">
        <f t="shared" si="39"/>
        <v>0</v>
      </c>
      <c r="J581" s="219"/>
      <c r="Q581" s="275"/>
    </row>
    <row r="582" spans="3:17">
      <c r="C582" s="238" t="s">
        <v>237</v>
      </c>
      <c r="D582" s="241" t="s">
        <v>238</v>
      </c>
      <c r="E582" s="244" t="s">
        <v>4</v>
      </c>
      <c r="F582" s="293">
        <f t="shared" si="38"/>
        <v>0</v>
      </c>
      <c r="G582" s="293" t="e">
        <f t="shared" si="40"/>
        <v>#DIV/0!</v>
      </c>
      <c r="H582" s="294">
        <f t="shared" si="39"/>
        <v>0</v>
      </c>
      <c r="J582" s="219"/>
    </row>
    <row r="583" spans="3:17">
      <c r="C583" s="238" t="s">
        <v>239</v>
      </c>
      <c r="D583" s="241" t="s">
        <v>240</v>
      </c>
      <c r="E583" s="244" t="s">
        <v>4</v>
      </c>
      <c r="F583" s="293">
        <f t="shared" si="38"/>
        <v>0</v>
      </c>
      <c r="G583" s="293" t="e">
        <f t="shared" si="40"/>
        <v>#DIV/0!</v>
      </c>
      <c r="H583" s="294">
        <f t="shared" si="39"/>
        <v>0</v>
      </c>
      <c r="J583" s="219"/>
      <c r="Q583" s="275"/>
    </row>
    <row r="584" spans="3:17">
      <c r="C584" s="295" t="s">
        <v>241</v>
      </c>
      <c r="D584" s="301" t="s">
        <v>242</v>
      </c>
      <c r="E584" s="296" t="s">
        <v>4</v>
      </c>
      <c r="F584" s="293">
        <f t="shared" si="38"/>
        <v>0</v>
      </c>
      <c r="G584" s="293" t="e">
        <f t="shared" si="40"/>
        <v>#DIV/0!</v>
      </c>
      <c r="H584" s="294">
        <f t="shared" si="39"/>
        <v>0</v>
      </c>
      <c r="I584" s="281"/>
      <c r="J584" s="219"/>
    </row>
    <row r="585" spans="3:17">
      <c r="C585" s="295" t="s">
        <v>243</v>
      </c>
      <c r="D585" s="296" t="s">
        <v>244</v>
      </c>
      <c r="E585" s="296" t="s">
        <v>4</v>
      </c>
      <c r="F585" s="293">
        <f t="shared" si="38"/>
        <v>1</v>
      </c>
      <c r="G585" s="293">
        <f t="shared" si="40"/>
        <v>51855</v>
      </c>
      <c r="H585" s="294">
        <f t="shared" si="39"/>
        <v>51855</v>
      </c>
      <c r="J585" s="219"/>
      <c r="Q585" s="275"/>
    </row>
    <row r="586" spans="3:17">
      <c r="C586" s="295" t="s">
        <v>834</v>
      </c>
      <c r="D586" s="296" t="s">
        <v>349</v>
      </c>
      <c r="E586" s="296" t="s">
        <v>4</v>
      </c>
      <c r="F586" s="293">
        <f t="shared" si="38"/>
        <v>0</v>
      </c>
      <c r="G586" s="293" t="e">
        <f t="shared" si="40"/>
        <v>#DIV/0!</v>
      </c>
      <c r="H586" s="294">
        <f t="shared" si="39"/>
        <v>0</v>
      </c>
      <c r="J586" s="219"/>
    </row>
    <row r="587" spans="3:17">
      <c r="C587" s="295" t="s">
        <v>350</v>
      </c>
      <c r="D587" s="296" t="s">
        <v>351</v>
      </c>
      <c r="E587" s="296" t="s">
        <v>4</v>
      </c>
      <c r="F587" s="293">
        <f t="shared" si="38"/>
        <v>0</v>
      </c>
      <c r="G587" s="293" t="e">
        <f t="shared" si="40"/>
        <v>#DIV/0!</v>
      </c>
      <c r="H587" s="294">
        <f t="shared" si="39"/>
        <v>0</v>
      </c>
      <c r="J587" s="219"/>
      <c r="Q587" s="275"/>
    </row>
    <row r="588" spans="3:17">
      <c r="C588" s="295" t="s">
        <v>245</v>
      </c>
      <c r="D588" s="301" t="s">
        <v>246</v>
      </c>
      <c r="E588" s="296" t="s">
        <v>430</v>
      </c>
      <c r="F588" s="293">
        <f t="shared" si="38"/>
        <v>3</v>
      </c>
      <c r="G588" s="293">
        <f t="shared" si="40"/>
        <v>133333</v>
      </c>
      <c r="H588" s="294">
        <f t="shared" si="39"/>
        <v>399999</v>
      </c>
      <c r="J588" s="219"/>
      <c r="Q588" s="275"/>
    </row>
    <row r="589" spans="3:17">
      <c r="C589" s="295" t="s">
        <v>352</v>
      </c>
      <c r="D589" s="296" t="s">
        <v>353</v>
      </c>
      <c r="E589" s="296" t="s">
        <v>247</v>
      </c>
      <c r="F589" s="293">
        <f t="shared" si="38"/>
        <v>0</v>
      </c>
      <c r="G589" s="293" t="e">
        <f t="shared" si="40"/>
        <v>#DIV/0!</v>
      </c>
      <c r="H589" s="294">
        <f t="shared" si="39"/>
        <v>0</v>
      </c>
      <c r="J589" s="219"/>
      <c r="Q589" s="275"/>
    </row>
    <row r="590" spans="3:17">
      <c r="C590" s="295" t="s">
        <v>327</v>
      </c>
      <c r="D590" s="296" t="s">
        <v>328</v>
      </c>
      <c r="E590" s="296" t="s">
        <v>247</v>
      </c>
      <c r="F590" s="293">
        <f t="shared" si="38"/>
        <v>0</v>
      </c>
      <c r="G590" s="293" t="e">
        <f t="shared" si="40"/>
        <v>#DIV/0!</v>
      </c>
      <c r="H590" s="294">
        <f t="shared" si="39"/>
        <v>0</v>
      </c>
      <c r="J590" s="219"/>
    </row>
    <row r="591" spans="3:17">
      <c r="C591" s="295" t="s">
        <v>1034</v>
      </c>
      <c r="D591" s="267" t="s">
        <v>1035</v>
      </c>
      <c r="E591" s="296" t="s">
        <v>4</v>
      </c>
      <c r="F591" s="293">
        <f t="shared" si="38"/>
        <v>1</v>
      </c>
      <c r="G591" s="293">
        <f t="shared" si="40"/>
        <v>99820</v>
      </c>
      <c r="H591" s="294">
        <f t="shared" si="39"/>
        <v>99820</v>
      </c>
      <c r="J591" s="219"/>
    </row>
    <row r="592" spans="3:17">
      <c r="C592" s="295" t="s">
        <v>833</v>
      </c>
      <c r="D592" s="301" t="s">
        <v>346</v>
      </c>
      <c r="E592" s="296" t="s">
        <v>31</v>
      </c>
      <c r="F592" s="293">
        <f t="shared" si="38"/>
        <v>1</v>
      </c>
      <c r="G592" s="293">
        <f t="shared" si="40"/>
        <v>250000</v>
      </c>
      <c r="H592" s="294">
        <f t="shared" si="39"/>
        <v>250000</v>
      </c>
      <c r="J592" s="219"/>
      <c r="Q592" s="275"/>
    </row>
    <row r="593" spans="3:17">
      <c r="C593" s="295" t="s">
        <v>841</v>
      </c>
      <c r="D593" s="301" t="s">
        <v>326</v>
      </c>
      <c r="E593" s="296" t="s">
        <v>31</v>
      </c>
      <c r="F593" s="293">
        <f t="shared" si="38"/>
        <v>2</v>
      </c>
      <c r="G593" s="293">
        <f t="shared" si="40"/>
        <v>249991</v>
      </c>
      <c r="H593" s="294">
        <f t="shared" si="39"/>
        <v>499982</v>
      </c>
      <c r="J593" s="219"/>
      <c r="Q593" s="275"/>
    </row>
    <row r="594" spans="3:17">
      <c r="C594" s="295" t="s">
        <v>248</v>
      </c>
      <c r="D594" s="296" t="s">
        <v>249</v>
      </c>
      <c r="E594" s="296" t="s">
        <v>27</v>
      </c>
      <c r="F594" s="293">
        <f t="shared" si="38"/>
        <v>0</v>
      </c>
      <c r="G594" s="293" t="e">
        <f t="shared" si="40"/>
        <v>#DIV/0!</v>
      </c>
      <c r="H594" s="294">
        <f t="shared" si="39"/>
        <v>0</v>
      </c>
      <c r="J594" s="219"/>
      <c r="Q594" s="275"/>
    </row>
    <row r="595" spans="3:17">
      <c r="C595" s="295" t="s">
        <v>250</v>
      </c>
      <c r="D595" s="296" t="s">
        <v>251</v>
      </c>
      <c r="E595" s="296" t="s">
        <v>27</v>
      </c>
      <c r="F595" s="293">
        <f t="shared" si="38"/>
        <v>0</v>
      </c>
      <c r="G595" s="293" t="e">
        <f t="shared" si="40"/>
        <v>#DIV/0!</v>
      </c>
      <c r="H595" s="294">
        <f t="shared" si="39"/>
        <v>0</v>
      </c>
      <c r="J595" s="219"/>
      <c r="Q595" s="275"/>
    </row>
    <row r="596" spans="3:17">
      <c r="C596" s="295" t="s">
        <v>381</v>
      </c>
      <c r="D596" s="296" t="s">
        <v>382</v>
      </c>
      <c r="E596" s="296" t="s">
        <v>27</v>
      </c>
      <c r="F596" s="293">
        <f t="shared" si="38"/>
        <v>0</v>
      </c>
      <c r="G596" s="293" t="e">
        <f t="shared" si="40"/>
        <v>#DIV/0!</v>
      </c>
      <c r="H596" s="294">
        <f t="shared" si="39"/>
        <v>0</v>
      </c>
      <c r="J596" s="219"/>
      <c r="Q596" s="275"/>
    </row>
    <row r="597" spans="3:17">
      <c r="C597" s="295" t="s">
        <v>252</v>
      </c>
      <c r="D597" s="296" t="s">
        <v>253</v>
      </c>
      <c r="E597" s="296" t="s">
        <v>27</v>
      </c>
      <c r="F597" s="293">
        <f t="shared" si="38"/>
        <v>0</v>
      </c>
      <c r="G597" s="293" t="e">
        <f t="shared" si="40"/>
        <v>#DIV/0!</v>
      </c>
      <c r="H597" s="294">
        <f t="shared" si="39"/>
        <v>0</v>
      </c>
      <c r="J597" s="219"/>
      <c r="Q597" s="275"/>
    </row>
    <row r="598" spans="3:17">
      <c r="C598" s="295" t="s">
        <v>254</v>
      </c>
      <c r="D598" s="296" t="s">
        <v>255</v>
      </c>
      <c r="E598" s="296" t="s">
        <v>27</v>
      </c>
      <c r="F598" s="293">
        <f t="shared" si="38"/>
        <v>0</v>
      </c>
      <c r="G598" s="293" t="e">
        <f t="shared" si="40"/>
        <v>#DIV/0!</v>
      </c>
      <c r="H598" s="294">
        <f t="shared" si="39"/>
        <v>0</v>
      </c>
      <c r="J598" s="219"/>
      <c r="Q598" s="275"/>
    </row>
    <row r="599" spans="3:17">
      <c r="C599" s="295" t="s">
        <v>256</v>
      </c>
      <c r="D599" s="296" t="s">
        <v>257</v>
      </c>
      <c r="E599" s="296" t="s">
        <v>27</v>
      </c>
      <c r="F599" s="293">
        <f t="shared" si="38"/>
        <v>0</v>
      </c>
      <c r="G599" s="293" t="e">
        <f t="shared" si="40"/>
        <v>#DIV/0!</v>
      </c>
      <c r="H599" s="294">
        <f t="shared" si="39"/>
        <v>0</v>
      </c>
      <c r="J599" s="219"/>
      <c r="Q599" s="275"/>
    </row>
    <row r="600" spans="3:17">
      <c r="C600" s="295" t="s">
        <v>383</v>
      </c>
      <c r="D600" s="296" t="s">
        <v>384</v>
      </c>
      <c r="E600" s="296" t="s">
        <v>27</v>
      </c>
      <c r="F600" s="293">
        <f t="shared" si="38"/>
        <v>0</v>
      </c>
      <c r="G600" s="293" t="e">
        <f t="shared" si="40"/>
        <v>#DIV/0!</v>
      </c>
      <c r="H600" s="294">
        <f t="shared" si="39"/>
        <v>0</v>
      </c>
      <c r="J600" s="219"/>
      <c r="Q600" s="275"/>
    </row>
    <row r="601" spans="3:17">
      <c r="C601" s="295" t="s">
        <v>881</v>
      </c>
      <c r="D601" s="301" t="s">
        <v>385</v>
      </c>
      <c r="E601" s="296" t="s">
        <v>27</v>
      </c>
      <c r="F601" s="293">
        <f t="shared" si="38"/>
        <v>0</v>
      </c>
      <c r="G601" s="293" t="e">
        <f t="shared" si="40"/>
        <v>#DIV/0!</v>
      </c>
      <c r="H601" s="294">
        <f t="shared" si="39"/>
        <v>0</v>
      </c>
      <c r="J601" s="219"/>
      <c r="Q601" s="275"/>
    </row>
    <row r="602" spans="3:17">
      <c r="C602" s="295" t="s">
        <v>386</v>
      </c>
      <c r="D602" s="296" t="s">
        <v>387</v>
      </c>
      <c r="E602" s="296" t="s">
        <v>27</v>
      </c>
      <c r="F602" s="293">
        <f t="shared" si="38"/>
        <v>0</v>
      </c>
      <c r="G602" s="293" t="e">
        <f t="shared" si="40"/>
        <v>#DIV/0!</v>
      </c>
      <c r="H602" s="294">
        <f t="shared" si="39"/>
        <v>0</v>
      </c>
      <c r="J602" s="219"/>
    </row>
    <row r="603" spans="3:17">
      <c r="C603" s="295" t="s">
        <v>388</v>
      </c>
      <c r="D603" s="296" t="s">
        <v>389</v>
      </c>
      <c r="E603" s="296" t="s">
        <v>27</v>
      </c>
      <c r="F603" s="293">
        <f t="shared" si="38"/>
        <v>0</v>
      </c>
      <c r="G603" s="293" t="e">
        <f t="shared" si="40"/>
        <v>#DIV/0!</v>
      </c>
      <c r="H603" s="294">
        <f t="shared" si="39"/>
        <v>0</v>
      </c>
      <c r="J603" s="219"/>
    </row>
    <row r="604" spans="3:17">
      <c r="C604" s="295" t="s">
        <v>843</v>
      </c>
      <c r="D604" s="301" t="s">
        <v>354</v>
      </c>
      <c r="E604" s="296" t="s">
        <v>27</v>
      </c>
      <c r="F604" s="293">
        <f t="shared" si="38"/>
        <v>50</v>
      </c>
      <c r="G604" s="293">
        <f t="shared" si="40"/>
        <v>4143</v>
      </c>
      <c r="H604" s="294">
        <f t="shared" si="39"/>
        <v>207150</v>
      </c>
      <c r="J604" s="219"/>
      <c r="Q604" s="275"/>
    </row>
    <row r="605" spans="3:17">
      <c r="C605" s="295" t="s">
        <v>258</v>
      </c>
      <c r="D605" s="301" t="s">
        <v>259</v>
      </c>
      <c r="E605" s="296" t="s">
        <v>27</v>
      </c>
      <c r="F605" s="293">
        <f t="shared" si="38"/>
        <v>750</v>
      </c>
      <c r="G605" s="293">
        <f t="shared" si="40"/>
        <v>1988.4</v>
      </c>
      <c r="H605" s="294">
        <f t="shared" si="39"/>
        <v>1491300</v>
      </c>
      <c r="J605" s="219"/>
    </row>
    <row r="606" spans="3:17">
      <c r="C606" s="295" t="s">
        <v>260</v>
      </c>
      <c r="D606" s="301" t="s">
        <v>261</v>
      </c>
      <c r="E606" s="296" t="s">
        <v>27</v>
      </c>
      <c r="F606" s="293">
        <f t="shared" si="38"/>
        <v>0</v>
      </c>
      <c r="G606" s="293" t="e">
        <f t="shared" si="40"/>
        <v>#DIV/0!</v>
      </c>
      <c r="H606" s="294">
        <f t="shared" si="39"/>
        <v>0</v>
      </c>
      <c r="J606" s="219"/>
    </row>
    <row r="607" spans="3:17">
      <c r="C607" s="295" t="s">
        <v>262</v>
      </c>
      <c r="D607" s="301" t="s">
        <v>263</v>
      </c>
      <c r="E607" s="296" t="s">
        <v>27</v>
      </c>
      <c r="F607" s="293">
        <f t="shared" si="38"/>
        <v>0</v>
      </c>
      <c r="G607" s="293" t="e">
        <f t="shared" si="40"/>
        <v>#DIV/0!</v>
      </c>
      <c r="H607" s="294">
        <f t="shared" si="39"/>
        <v>0</v>
      </c>
      <c r="J607" s="219"/>
      <c r="Q607" s="275"/>
    </row>
    <row r="608" spans="3:17">
      <c r="C608" s="295" t="s">
        <v>842</v>
      </c>
      <c r="D608" s="301" t="s">
        <v>355</v>
      </c>
      <c r="E608" s="296" t="s">
        <v>27</v>
      </c>
      <c r="F608" s="293">
        <f t="shared" si="38"/>
        <v>120</v>
      </c>
      <c r="G608" s="293">
        <f t="shared" si="40"/>
        <v>800</v>
      </c>
      <c r="H608" s="294">
        <f t="shared" si="39"/>
        <v>96000</v>
      </c>
      <c r="J608" s="219"/>
      <c r="Q608" s="275"/>
    </row>
    <row r="609" spans="3:17">
      <c r="C609" s="295" t="s">
        <v>301</v>
      </c>
      <c r="D609" s="296" t="s">
        <v>302</v>
      </c>
      <c r="E609" s="296" t="s">
        <v>27</v>
      </c>
      <c r="F609" s="293">
        <f t="shared" si="38"/>
        <v>0</v>
      </c>
      <c r="G609" s="293" t="e">
        <f t="shared" si="40"/>
        <v>#DIV/0!</v>
      </c>
      <c r="H609" s="294">
        <f t="shared" si="39"/>
        <v>0</v>
      </c>
      <c r="J609" s="219"/>
    </row>
    <row r="610" spans="3:17">
      <c r="C610" s="295" t="s">
        <v>572</v>
      </c>
      <c r="D610" s="296" t="s">
        <v>573</v>
      </c>
      <c r="E610" s="296" t="s">
        <v>27</v>
      </c>
      <c r="F610" s="293">
        <f t="shared" si="38"/>
        <v>0</v>
      </c>
      <c r="G610" s="293" t="e">
        <f t="shared" si="40"/>
        <v>#DIV/0!</v>
      </c>
      <c r="H610" s="294">
        <f t="shared" si="39"/>
        <v>0</v>
      </c>
      <c r="J610" s="219"/>
    </row>
    <row r="611" spans="3:17">
      <c r="C611" s="295" t="s">
        <v>270</v>
      </c>
      <c r="D611" s="301" t="s">
        <v>271</v>
      </c>
      <c r="E611" s="296" t="s">
        <v>27</v>
      </c>
      <c r="F611" s="293">
        <f t="shared" si="38"/>
        <v>2150</v>
      </c>
      <c r="G611" s="293">
        <f t="shared" si="40"/>
        <v>2100</v>
      </c>
      <c r="H611" s="294">
        <f t="shared" si="39"/>
        <v>4515000</v>
      </c>
      <c r="J611" s="219"/>
    </row>
    <row r="612" spans="3:17">
      <c r="C612" s="295" t="s">
        <v>272</v>
      </c>
      <c r="D612" s="301" t="s">
        <v>273</v>
      </c>
      <c r="E612" s="296" t="s">
        <v>27</v>
      </c>
      <c r="F612" s="293">
        <f t="shared" si="38"/>
        <v>1850</v>
      </c>
      <c r="G612" s="293">
        <f t="shared" si="40"/>
        <v>300</v>
      </c>
      <c r="H612" s="294">
        <f t="shared" si="39"/>
        <v>555000</v>
      </c>
      <c r="J612" s="219"/>
    </row>
    <row r="613" spans="3:17">
      <c r="C613" s="295" t="s">
        <v>274</v>
      </c>
      <c r="D613" s="301" t="s">
        <v>724</v>
      </c>
      <c r="E613" s="296" t="s">
        <v>101</v>
      </c>
      <c r="F613" s="293">
        <f t="shared" si="38"/>
        <v>11</v>
      </c>
      <c r="G613" s="293">
        <f t="shared" si="40"/>
        <v>6123.727272727273</v>
      </c>
      <c r="H613" s="294">
        <f t="shared" si="39"/>
        <v>67361</v>
      </c>
      <c r="J613" s="219"/>
    </row>
    <row r="614" spans="3:17">
      <c r="C614" s="295" t="s">
        <v>275</v>
      </c>
      <c r="D614" s="301" t="s">
        <v>276</v>
      </c>
      <c r="E614" s="296" t="s">
        <v>27</v>
      </c>
      <c r="F614" s="293">
        <f t="shared" si="38"/>
        <v>850</v>
      </c>
      <c r="G614" s="293">
        <f t="shared" si="40"/>
        <v>199</v>
      </c>
      <c r="H614" s="294">
        <f t="shared" si="39"/>
        <v>169150</v>
      </c>
      <c r="J614" s="219"/>
      <c r="Q614" s="275"/>
    </row>
    <row r="615" spans="3:17" ht="15.75" customHeight="1">
      <c r="C615" s="295" t="s">
        <v>277</v>
      </c>
      <c r="D615" s="301" t="s">
        <v>278</v>
      </c>
      <c r="E615" s="296" t="s">
        <v>27</v>
      </c>
      <c r="F615" s="293">
        <f t="shared" si="38"/>
        <v>0</v>
      </c>
      <c r="G615" s="293" t="e">
        <f t="shared" si="40"/>
        <v>#DIV/0!</v>
      </c>
      <c r="H615" s="294">
        <f t="shared" si="39"/>
        <v>0</v>
      </c>
      <c r="J615" s="219"/>
    </row>
    <row r="616" spans="3:17">
      <c r="C616" s="295" t="s">
        <v>279</v>
      </c>
      <c r="D616" s="296" t="s">
        <v>280</v>
      </c>
      <c r="E616" s="296" t="s">
        <v>101</v>
      </c>
      <c r="F616" s="293">
        <f t="shared" si="38"/>
        <v>0</v>
      </c>
      <c r="G616" s="293" t="e">
        <f t="shared" si="40"/>
        <v>#DIV/0!</v>
      </c>
      <c r="H616" s="294">
        <f t="shared" si="39"/>
        <v>0</v>
      </c>
      <c r="J616" s="219"/>
    </row>
    <row r="617" spans="3:17">
      <c r="C617" s="295" t="s">
        <v>281</v>
      </c>
      <c r="D617" s="296" t="s">
        <v>282</v>
      </c>
      <c r="E617" s="296" t="s">
        <v>8</v>
      </c>
      <c r="F617" s="293">
        <f t="shared" si="38"/>
        <v>1</v>
      </c>
      <c r="G617" s="293">
        <f t="shared" si="40"/>
        <v>14000</v>
      </c>
      <c r="H617" s="294">
        <f t="shared" si="39"/>
        <v>14000</v>
      </c>
      <c r="J617" s="219"/>
    </row>
    <row r="618" spans="3:17">
      <c r="C618" s="295" t="s">
        <v>283</v>
      </c>
      <c r="D618" s="296" t="s">
        <v>284</v>
      </c>
      <c r="E618" s="296" t="s">
        <v>8</v>
      </c>
      <c r="F618" s="293">
        <f t="shared" si="38"/>
        <v>1</v>
      </c>
      <c r="G618" s="293">
        <f t="shared" si="40"/>
        <v>12203</v>
      </c>
      <c r="H618" s="294">
        <f t="shared" si="39"/>
        <v>12203</v>
      </c>
      <c r="J618" s="219"/>
      <c r="Q618" s="275"/>
    </row>
    <row r="619" spans="3:17">
      <c r="C619" s="295" t="s">
        <v>285</v>
      </c>
      <c r="D619" s="296" t="s">
        <v>286</v>
      </c>
      <c r="E619" s="296" t="s">
        <v>8</v>
      </c>
      <c r="F619" s="293">
        <f t="shared" si="38"/>
        <v>1</v>
      </c>
      <c r="G619" s="293">
        <f t="shared" si="40"/>
        <v>14867</v>
      </c>
      <c r="H619" s="294">
        <f t="shared" si="39"/>
        <v>14867</v>
      </c>
      <c r="J619" s="219"/>
    </row>
    <row r="620" spans="3:17">
      <c r="C620" s="295" t="s">
        <v>287</v>
      </c>
      <c r="D620" s="296" t="s">
        <v>288</v>
      </c>
      <c r="E620" s="296" t="s">
        <v>8</v>
      </c>
      <c r="F620" s="293">
        <f t="shared" si="38"/>
        <v>2</v>
      </c>
      <c r="G620" s="293">
        <f t="shared" si="40"/>
        <v>13518.5</v>
      </c>
      <c r="H620" s="294">
        <f t="shared" si="39"/>
        <v>27037</v>
      </c>
      <c r="J620" s="219"/>
    </row>
    <row r="621" spans="3:17">
      <c r="C621" s="295" t="s">
        <v>289</v>
      </c>
      <c r="D621" s="296" t="s">
        <v>290</v>
      </c>
      <c r="E621" s="296" t="s">
        <v>8</v>
      </c>
      <c r="F621" s="293">
        <f t="shared" si="38"/>
        <v>0</v>
      </c>
      <c r="G621" s="293" t="e">
        <f t="shared" si="40"/>
        <v>#DIV/0!</v>
      </c>
      <c r="H621" s="294">
        <f t="shared" si="39"/>
        <v>0</v>
      </c>
      <c r="J621" s="219"/>
      <c r="Q621" s="275"/>
    </row>
    <row r="622" spans="3:17">
      <c r="C622" s="295" t="s">
        <v>291</v>
      </c>
      <c r="D622" s="296" t="s">
        <v>292</v>
      </c>
      <c r="E622" s="296" t="s">
        <v>8</v>
      </c>
      <c r="F622" s="293">
        <f t="shared" si="38"/>
        <v>0</v>
      </c>
      <c r="G622" s="293" t="e">
        <f t="shared" si="40"/>
        <v>#DIV/0!</v>
      </c>
      <c r="H622" s="294">
        <f t="shared" si="39"/>
        <v>0</v>
      </c>
      <c r="J622" s="219"/>
    </row>
    <row r="623" spans="3:17">
      <c r="C623" s="295" t="s">
        <v>293</v>
      </c>
      <c r="D623" s="301" t="s">
        <v>294</v>
      </c>
      <c r="E623" s="296" t="s">
        <v>8</v>
      </c>
      <c r="F623" s="293">
        <f t="shared" si="38"/>
        <v>0</v>
      </c>
      <c r="G623" s="293" t="e">
        <f t="shared" si="40"/>
        <v>#DIV/0!</v>
      </c>
      <c r="H623" s="294">
        <f t="shared" si="39"/>
        <v>0</v>
      </c>
      <c r="J623" s="219"/>
      <c r="Q623" s="275"/>
    </row>
    <row r="624" spans="3:17">
      <c r="C624" s="295" t="s">
        <v>295</v>
      </c>
      <c r="D624" s="296" t="s">
        <v>296</v>
      </c>
      <c r="E624" s="296" t="s">
        <v>8</v>
      </c>
      <c r="F624" s="293">
        <f t="shared" si="38"/>
        <v>0</v>
      </c>
      <c r="G624" s="293" t="e">
        <f t="shared" si="40"/>
        <v>#DIV/0!</v>
      </c>
      <c r="H624" s="294">
        <f t="shared" si="39"/>
        <v>0</v>
      </c>
      <c r="J624" s="219"/>
      <c r="Q624" s="275"/>
    </row>
    <row r="625" spans="3:17">
      <c r="C625" s="295" t="s">
        <v>297</v>
      </c>
      <c r="D625" s="296" t="s">
        <v>298</v>
      </c>
      <c r="E625" s="296" t="s">
        <v>8</v>
      </c>
      <c r="F625" s="293">
        <f t="shared" si="38"/>
        <v>0</v>
      </c>
      <c r="G625" s="293" t="e">
        <f t="shared" si="40"/>
        <v>#DIV/0!</v>
      </c>
      <c r="H625" s="294">
        <f t="shared" si="39"/>
        <v>0</v>
      </c>
      <c r="J625" s="219"/>
      <c r="Q625" s="275"/>
    </row>
    <row r="626" spans="3:17">
      <c r="C626" s="295" t="s">
        <v>299</v>
      </c>
      <c r="D626" s="296" t="s">
        <v>300</v>
      </c>
      <c r="E626" s="296" t="s">
        <v>8</v>
      </c>
      <c r="F626" s="293">
        <f t="shared" ref="F626:F657" si="41">SUMIF($C$6:$C$433,C626,$F$6:$F$433)</f>
        <v>0</v>
      </c>
      <c r="G626" s="293" t="e">
        <f t="shared" si="40"/>
        <v>#DIV/0!</v>
      </c>
      <c r="H626" s="294">
        <f t="shared" ref="H626:H689" si="42">SUMIF($C$6:$C$433,C626,$H$6:$H$433)</f>
        <v>0</v>
      </c>
      <c r="J626" s="219"/>
      <c r="Q626" s="275"/>
    </row>
    <row r="627" spans="3:17">
      <c r="C627" s="295" t="s">
        <v>574</v>
      </c>
      <c r="D627" s="296" t="s">
        <v>578</v>
      </c>
      <c r="E627" s="296" t="s">
        <v>8</v>
      </c>
      <c r="F627" s="293">
        <f t="shared" si="41"/>
        <v>0</v>
      </c>
      <c r="G627" s="293" t="e">
        <f t="shared" ref="G627:G690" si="43">H627/F627</f>
        <v>#DIV/0!</v>
      </c>
      <c r="H627" s="294">
        <f t="shared" si="42"/>
        <v>0</v>
      </c>
      <c r="J627" s="219"/>
      <c r="Q627" s="275"/>
    </row>
    <row r="628" spans="3:17">
      <c r="C628" s="295" t="s">
        <v>575</v>
      </c>
      <c r="D628" s="296" t="s">
        <v>579</v>
      </c>
      <c r="E628" s="296" t="s">
        <v>8</v>
      </c>
      <c r="F628" s="293">
        <f t="shared" si="41"/>
        <v>0</v>
      </c>
      <c r="G628" s="293" t="e">
        <f t="shared" si="43"/>
        <v>#DIV/0!</v>
      </c>
      <c r="H628" s="294">
        <f t="shared" si="42"/>
        <v>0</v>
      </c>
      <c r="J628" s="219"/>
      <c r="Q628" s="275"/>
    </row>
    <row r="629" spans="3:17">
      <c r="C629" s="295" t="s">
        <v>576</v>
      </c>
      <c r="D629" s="296" t="s">
        <v>580</v>
      </c>
      <c r="E629" s="296" t="s">
        <v>8</v>
      </c>
      <c r="F629" s="293">
        <f t="shared" si="41"/>
        <v>0</v>
      </c>
      <c r="G629" s="293" t="e">
        <f t="shared" si="43"/>
        <v>#DIV/0!</v>
      </c>
      <c r="H629" s="294">
        <f t="shared" si="42"/>
        <v>0</v>
      </c>
      <c r="J629" s="219"/>
      <c r="Q629" s="275"/>
    </row>
    <row r="630" spans="3:17">
      <c r="C630" s="295" t="s">
        <v>577</v>
      </c>
      <c r="D630" s="296" t="s">
        <v>581</v>
      </c>
      <c r="E630" s="296" t="s">
        <v>8</v>
      </c>
      <c r="F630" s="293">
        <f t="shared" si="41"/>
        <v>0</v>
      </c>
      <c r="G630" s="293" t="e">
        <f t="shared" si="43"/>
        <v>#DIV/0!</v>
      </c>
      <c r="H630" s="294">
        <f t="shared" si="42"/>
        <v>0</v>
      </c>
      <c r="J630" s="219"/>
      <c r="Q630" s="275"/>
    </row>
    <row r="631" spans="3:17">
      <c r="C631" s="295" t="s">
        <v>888</v>
      </c>
      <c r="D631" s="301" t="s">
        <v>356</v>
      </c>
      <c r="E631" s="296" t="s">
        <v>8</v>
      </c>
      <c r="F631" s="293">
        <f t="shared" si="41"/>
        <v>0</v>
      </c>
      <c r="G631" s="293" t="e">
        <f t="shared" si="43"/>
        <v>#DIV/0!</v>
      </c>
      <c r="H631" s="294">
        <f t="shared" si="42"/>
        <v>0</v>
      </c>
      <c r="J631" s="219"/>
    </row>
    <row r="632" spans="3:17">
      <c r="C632" s="295" t="s">
        <v>264</v>
      </c>
      <c r="D632" s="296" t="s">
        <v>265</v>
      </c>
      <c r="E632" s="296" t="s">
        <v>29</v>
      </c>
      <c r="F632" s="293">
        <f t="shared" si="41"/>
        <v>0</v>
      </c>
      <c r="G632" s="293" t="e">
        <f t="shared" si="43"/>
        <v>#DIV/0!</v>
      </c>
      <c r="H632" s="294">
        <f t="shared" si="42"/>
        <v>0</v>
      </c>
      <c r="J632" s="219"/>
      <c r="Q632" s="275"/>
    </row>
    <row r="633" spans="3:17">
      <c r="C633" s="295" t="s">
        <v>266</v>
      </c>
      <c r="D633" s="296" t="s">
        <v>267</v>
      </c>
      <c r="E633" s="296" t="s">
        <v>29</v>
      </c>
      <c r="F633" s="293">
        <f t="shared" si="41"/>
        <v>0</v>
      </c>
      <c r="G633" s="293" t="e">
        <f t="shared" si="43"/>
        <v>#DIV/0!</v>
      </c>
      <c r="H633" s="294">
        <f t="shared" si="42"/>
        <v>0</v>
      </c>
      <c r="J633" s="219"/>
    </row>
    <row r="634" spans="3:17">
      <c r="C634" s="295" t="s">
        <v>268</v>
      </c>
      <c r="D634" s="301" t="s">
        <v>269</v>
      </c>
      <c r="E634" s="296" t="s">
        <v>27</v>
      </c>
      <c r="F634" s="293">
        <f t="shared" si="41"/>
        <v>0</v>
      </c>
      <c r="G634" s="293" t="e">
        <f t="shared" si="43"/>
        <v>#DIV/0!</v>
      </c>
      <c r="H634" s="294">
        <f t="shared" si="42"/>
        <v>0</v>
      </c>
      <c r="J634" s="219"/>
      <c r="Q634" s="275"/>
    </row>
    <row r="635" spans="3:17">
      <c r="C635" s="295" t="s">
        <v>835</v>
      </c>
      <c r="D635" s="296" t="s">
        <v>390</v>
      </c>
      <c r="E635" s="296" t="s">
        <v>27</v>
      </c>
      <c r="F635" s="293">
        <f t="shared" si="41"/>
        <v>70</v>
      </c>
      <c r="G635" s="293">
        <f t="shared" si="43"/>
        <v>9000</v>
      </c>
      <c r="H635" s="294">
        <f t="shared" si="42"/>
        <v>630000</v>
      </c>
      <c r="J635" s="219"/>
      <c r="Q635" s="275"/>
    </row>
    <row r="636" spans="3:17">
      <c r="C636" s="295" t="s">
        <v>347</v>
      </c>
      <c r="D636" s="296" t="s">
        <v>348</v>
      </c>
      <c r="E636" s="296" t="s">
        <v>31</v>
      </c>
      <c r="F636" s="293">
        <f t="shared" si="41"/>
        <v>0</v>
      </c>
      <c r="G636" s="293" t="e">
        <f t="shared" si="43"/>
        <v>#DIV/0!</v>
      </c>
      <c r="H636" s="294">
        <f t="shared" si="42"/>
        <v>0</v>
      </c>
      <c r="J636" s="219"/>
      <c r="Q636" s="275"/>
    </row>
    <row r="637" spans="3:17">
      <c r="C637" s="295" t="s">
        <v>582</v>
      </c>
      <c r="D637" s="296" t="s">
        <v>586</v>
      </c>
      <c r="E637" s="296" t="s">
        <v>8</v>
      </c>
      <c r="F637" s="293">
        <f t="shared" si="41"/>
        <v>0</v>
      </c>
      <c r="G637" s="293" t="e">
        <f t="shared" si="43"/>
        <v>#DIV/0!</v>
      </c>
      <c r="H637" s="294">
        <f t="shared" si="42"/>
        <v>0</v>
      </c>
      <c r="J637" s="219"/>
      <c r="Q637" s="275"/>
    </row>
    <row r="638" spans="3:17">
      <c r="C638" s="295" t="s">
        <v>583</v>
      </c>
      <c r="D638" s="296" t="s">
        <v>587</v>
      </c>
      <c r="E638" s="296" t="s">
        <v>8</v>
      </c>
      <c r="F638" s="293">
        <f t="shared" si="41"/>
        <v>0</v>
      </c>
      <c r="G638" s="293" t="e">
        <f t="shared" si="43"/>
        <v>#DIV/0!</v>
      </c>
      <c r="H638" s="294">
        <f t="shared" si="42"/>
        <v>0</v>
      </c>
      <c r="J638" s="219"/>
      <c r="Q638" s="275"/>
    </row>
    <row r="639" spans="3:17">
      <c r="C639" s="295" t="s">
        <v>584</v>
      </c>
      <c r="D639" s="296" t="s">
        <v>588</v>
      </c>
      <c r="E639" s="296" t="s">
        <v>8</v>
      </c>
      <c r="F639" s="293">
        <f t="shared" si="41"/>
        <v>0</v>
      </c>
      <c r="G639" s="293" t="e">
        <f t="shared" si="43"/>
        <v>#DIV/0!</v>
      </c>
      <c r="H639" s="294">
        <f t="shared" si="42"/>
        <v>0</v>
      </c>
      <c r="J639" s="219"/>
      <c r="Q639" s="275"/>
    </row>
    <row r="640" spans="3:17">
      <c r="C640" s="295" t="s">
        <v>585</v>
      </c>
      <c r="D640" s="296" t="s">
        <v>589</v>
      </c>
      <c r="E640" s="296" t="s">
        <v>8</v>
      </c>
      <c r="F640" s="293">
        <f t="shared" si="41"/>
        <v>0</v>
      </c>
      <c r="G640" s="293" t="e">
        <f t="shared" si="43"/>
        <v>#DIV/0!</v>
      </c>
      <c r="H640" s="294">
        <f t="shared" si="42"/>
        <v>0</v>
      </c>
      <c r="J640" s="219"/>
      <c r="Q640" s="275"/>
    </row>
    <row r="641" spans="3:17">
      <c r="C641" s="295" t="s">
        <v>887</v>
      </c>
      <c r="D641" s="296" t="s">
        <v>380</v>
      </c>
      <c r="E641" s="296" t="s">
        <v>27</v>
      </c>
      <c r="F641" s="293">
        <f t="shared" si="41"/>
        <v>100</v>
      </c>
      <c r="G641" s="293">
        <f t="shared" si="43"/>
        <v>1000</v>
      </c>
      <c r="H641" s="294">
        <f t="shared" si="42"/>
        <v>100000</v>
      </c>
      <c r="J641" s="219"/>
    </row>
    <row r="642" spans="3:17">
      <c r="C642" s="295" t="s">
        <v>313</v>
      </c>
      <c r="D642" s="296" t="s">
        <v>314</v>
      </c>
      <c r="E642" s="296" t="s">
        <v>28</v>
      </c>
      <c r="F642" s="293">
        <f t="shared" si="41"/>
        <v>0</v>
      </c>
      <c r="G642" s="293" t="e">
        <f t="shared" si="43"/>
        <v>#DIV/0!</v>
      </c>
      <c r="H642" s="294">
        <f t="shared" si="42"/>
        <v>0</v>
      </c>
      <c r="J642" s="219"/>
      <c r="Q642" s="275"/>
    </row>
    <row r="643" spans="3:17">
      <c r="C643" s="295" t="s">
        <v>315</v>
      </c>
      <c r="D643" s="296" t="s">
        <v>316</v>
      </c>
      <c r="E643" s="296" t="s">
        <v>28</v>
      </c>
      <c r="F643" s="293">
        <f t="shared" si="41"/>
        <v>0</v>
      </c>
      <c r="G643" s="293" t="e">
        <f t="shared" si="43"/>
        <v>#DIV/0!</v>
      </c>
      <c r="H643" s="294">
        <f t="shared" si="42"/>
        <v>0</v>
      </c>
      <c r="J643" s="219"/>
    </row>
    <row r="644" spans="3:17">
      <c r="C644" s="295" t="s">
        <v>725</v>
      </c>
      <c r="D644" s="301" t="s">
        <v>726</v>
      </c>
      <c r="E644" s="296" t="s">
        <v>28</v>
      </c>
      <c r="F644" s="293">
        <f t="shared" si="41"/>
        <v>100</v>
      </c>
      <c r="G644" s="293">
        <f t="shared" si="43"/>
        <v>2000</v>
      </c>
      <c r="H644" s="294">
        <f t="shared" si="42"/>
        <v>200000</v>
      </c>
      <c r="J644" s="219"/>
    </row>
    <row r="645" spans="3:17">
      <c r="C645" s="295" t="s">
        <v>674</v>
      </c>
      <c r="D645" s="301" t="s">
        <v>651</v>
      </c>
      <c r="E645" s="296" t="s">
        <v>27</v>
      </c>
      <c r="F645" s="293">
        <f t="shared" si="41"/>
        <v>400</v>
      </c>
      <c r="G645" s="293">
        <f t="shared" si="43"/>
        <v>4111</v>
      </c>
      <c r="H645" s="294">
        <f t="shared" si="42"/>
        <v>1644400</v>
      </c>
      <c r="J645" s="219"/>
    </row>
    <row r="646" spans="3:17">
      <c r="C646" s="295" t="s">
        <v>317</v>
      </c>
      <c r="D646" s="296" t="s">
        <v>318</v>
      </c>
      <c r="E646" s="296" t="s">
        <v>29</v>
      </c>
      <c r="F646" s="293">
        <f t="shared" si="41"/>
        <v>0</v>
      </c>
      <c r="G646" s="293" t="e">
        <f t="shared" si="43"/>
        <v>#DIV/0!</v>
      </c>
      <c r="H646" s="294">
        <f t="shared" si="42"/>
        <v>0</v>
      </c>
      <c r="J646" s="219"/>
      <c r="Q646" s="275"/>
    </row>
    <row r="647" spans="3:17" ht="15.75" customHeight="1">
      <c r="C647" s="295" t="s">
        <v>751</v>
      </c>
      <c r="D647" s="301" t="s">
        <v>752</v>
      </c>
      <c r="E647" s="296" t="s">
        <v>753</v>
      </c>
      <c r="F647" s="293">
        <f t="shared" si="41"/>
        <v>2</v>
      </c>
      <c r="G647" s="293">
        <f t="shared" si="43"/>
        <v>16500</v>
      </c>
      <c r="H647" s="294">
        <f t="shared" si="42"/>
        <v>33000</v>
      </c>
      <c r="J647" s="219"/>
      <c r="Q647" s="275"/>
    </row>
    <row r="648" spans="3:17">
      <c r="C648" s="295" t="s">
        <v>342</v>
      </c>
      <c r="D648" s="296" t="s">
        <v>343</v>
      </c>
      <c r="E648" s="296" t="s">
        <v>27</v>
      </c>
      <c r="F648" s="293">
        <f t="shared" si="41"/>
        <v>0</v>
      </c>
      <c r="G648" s="293" t="e">
        <f t="shared" si="43"/>
        <v>#DIV/0!</v>
      </c>
      <c r="H648" s="294">
        <f t="shared" si="42"/>
        <v>0</v>
      </c>
      <c r="J648" s="219"/>
      <c r="Q648" s="275"/>
    </row>
    <row r="649" spans="3:17">
      <c r="C649" s="295" t="s">
        <v>344</v>
      </c>
      <c r="D649" s="296" t="s">
        <v>345</v>
      </c>
      <c r="E649" s="296" t="s">
        <v>27</v>
      </c>
      <c r="F649" s="293">
        <f t="shared" si="41"/>
        <v>0</v>
      </c>
      <c r="G649" s="293" t="e">
        <f t="shared" si="43"/>
        <v>#DIV/0!</v>
      </c>
      <c r="H649" s="294">
        <f t="shared" si="42"/>
        <v>0</v>
      </c>
      <c r="J649" s="219"/>
      <c r="Q649" s="275"/>
    </row>
    <row r="650" spans="3:17">
      <c r="C650" s="295" t="s">
        <v>935</v>
      </c>
      <c r="D650" s="296" t="s">
        <v>357</v>
      </c>
      <c r="E650" s="296" t="s">
        <v>27</v>
      </c>
      <c r="F650" s="293">
        <f t="shared" si="41"/>
        <v>100</v>
      </c>
      <c r="G650" s="293">
        <f t="shared" si="43"/>
        <v>150</v>
      </c>
      <c r="H650" s="294">
        <f t="shared" si="42"/>
        <v>15000</v>
      </c>
      <c r="J650" s="219"/>
      <c r="Q650" s="275"/>
    </row>
    <row r="651" spans="3:17">
      <c r="C651" s="295" t="s">
        <v>1052</v>
      </c>
      <c r="D651" s="296" t="s">
        <v>359</v>
      </c>
      <c r="E651" s="296" t="s">
        <v>27</v>
      </c>
      <c r="F651" s="293">
        <f t="shared" si="41"/>
        <v>0</v>
      </c>
      <c r="G651" s="293" t="e">
        <f t="shared" si="43"/>
        <v>#DIV/0!</v>
      </c>
      <c r="H651" s="294">
        <f t="shared" si="42"/>
        <v>0</v>
      </c>
      <c r="J651" s="219"/>
      <c r="Q651" s="275"/>
    </row>
    <row r="652" spans="3:17">
      <c r="C652" s="295" t="s">
        <v>590</v>
      </c>
      <c r="D652" s="296" t="s">
        <v>591</v>
      </c>
      <c r="E652" s="296" t="s">
        <v>27</v>
      </c>
      <c r="F652" s="293">
        <f t="shared" si="41"/>
        <v>0</v>
      </c>
      <c r="G652" s="293" t="e">
        <f t="shared" si="43"/>
        <v>#DIV/0!</v>
      </c>
      <c r="H652" s="294">
        <f t="shared" si="42"/>
        <v>0</v>
      </c>
      <c r="J652" s="219"/>
    </row>
    <row r="653" spans="3:17">
      <c r="C653" s="295" t="s">
        <v>360</v>
      </c>
      <c r="D653" s="296" t="s">
        <v>361</v>
      </c>
      <c r="E653" s="296" t="s">
        <v>27</v>
      </c>
      <c r="F653" s="293">
        <f t="shared" si="41"/>
        <v>0</v>
      </c>
      <c r="G653" s="293" t="e">
        <f t="shared" si="43"/>
        <v>#DIV/0!</v>
      </c>
      <c r="H653" s="294">
        <f t="shared" si="42"/>
        <v>0</v>
      </c>
      <c r="J653" s="219"/>
      <c r="Q653" s="275"/>
    </row>
    <row r="654" spans="3:17">
      <c r="C654" s="295" t="s">
        <v>859</v>
      </c>
      <c r="D654" s="296" t="s">
        <v>362</v>
      </c>
      <c r="E654" s="296" t="s">
        <v>27</v>
      </c>
      <c r="F654" s="293">
        <f t="shared" si="41"/>
        <v>50</v>
      </c>
      <c r="G654" s="293">
        <f t="shared" si="43"/>
        <v>2500</v>
      </c>
      <c r="H654" s="294">
        <f t="shared" si="42"/>
        <v>125000</v>
      </c>
      <c r="J654" s="219"/>
      <c r="Q654" s="275"/>
    </row>
    <row r="655" spans="3:17">
      <c r="C655" s="295" t="s">
        <v>363</v>
      </c>
      <c r="D655" s="296" t="s">
        <v>364</v>
      </c>
      <c r="E655" s="296" t="s">
        <v>27</v>
      </c>
      <c r="F655" s="293">
        <f t="shared" si="41"/>
        <v>0</v>
      </c>
      <c r="G655" s="293" t="e">
        <f t="shared" si="43"/>
        <v>#DIV/0!</v>
      </c>
      <c r="H655" s="294">
        <f t="shared" si="42"/>
        <v>0</v>
      </c>
      <c r="J655" s="219"/>
    </row>
    <row r="656" spans="3:17">
      <c r="C656" s="295" t="s">
        <v>365</v>
      </c>
      <c r="D656" s="296" t="s">
        <v>366</v>
      </c>
      <c r="E656" s="296" t="s">
        <v>27</v>
      </c>
      <c r="F656" s="293">
        <f t="shared" si="41"/>
        <v>0</v>
      </c>
      <c r="G656" s="293" t="e">
        <f t="shared" si="43"/>
        <v>#DIV/0!</v>
      </c>
      <c r="H656" s="294">
        <f t="shared" si="42"/>
        <v>0</v>
      </c>
      <c r="J656" s="219"/>
      <c r="Q656" s="275"/>
    </row>
    <row r="657" spans="3:17">
      <c r="C657" s="295" t="s">
        <v>860</v>
      </c>
      <c r="D657" s="301" t="s">
        <v>329</v>
      </c>
      <c r="E657" s="296" t="s">
        <v>27</v>
      </c>
      <c r="F657" s="293">
        <f t="shared" si="41"/>
        <v>250</v>
      </c>
      <c r="G657" s="293">
        <f t="shared" si="43"/>
        <v>150</v>
      </c>
      <c r="H657" s="294">
        <f t="shared" si="42"/>
        <v>37500</v>
      </c>
      <c r="J657" s="219"/>
      <c r="Q657" s="275"/>
    </row>
    <row r="658" spans="3:17">
      <c r="C658" s="295" t="s">
        <v>367</v>
      </c>
      <c r="D658" s="296" t="s">
        <v>368</v>
      </c>
      <c r="E658" s="296" t="s">
        <v>27</v>
      </c>
      <c r="F658" s="293">
        <f t="shared" ref="F658:F660" si="44">SUMIF($C$6:$C$433,C658,$F$6:$F$433)</f>
        <v>0</v>
      </c>
      <c r="G658" s="293" t="e">
        <f t="shared" si="43"/>
        <v>#DIV/0!</v>
      </c>
      <c r="H658" s="294">
        <f t="shared" si="42"/>
        <v>0</v>
      </c>
      <c r="J658" s="219"/>
      <c r="Q658" s="275"/>
    </row>
    <row r="659" spans="3:17">
      <c r="C659" s="295" t="s">
        <v>369</v>
      </c>
      <c r="D659" s="296" t="s">
        <v>370</v>
      </c>
      <c r="E659" s="296" t="s">
        <v>27</v>
      </c>
      <c r="F659" s="293">
        <f t="shared" si="44"/>
        <v>0</v>
      </c>
      <c r="G659" s="293" t="e">
        <f t="shared" si="43"/>
        <v>#DIV/0!</v>
      </c>
      <c r="H659" s="294">
        <f t="shared" si="42"/>
        <v>0</v>
      </c>
      <c r="J659" s="219"/>
    </row>
    <row r="660" spans="3:17">
      <c r="C660" s="295" t="s">
        <v>936</v>
      </c>
      <c r="D660" s="296" t="s">
        <v>330</v>
      </c>
      <c r="E660" s="296" t="s">
        <v>27</v>
      </c>
      <c r="F660" s="293">
        <f t="shared" si="44"/>
        <v>50</v>
      </c>
      <c r="G660" s="293">
        <f t="shared" si="43"/>
        <v>3000</v>
      </c>
      <c r="H660" s="294">
        <f t="shared" si="42"/>
        <v>150000</v>
      </c>
      <c r="J660" s="219"/>
      <c r="Q660" s="275"/>
    </row>
    <row r="661" spans="3:17">
      <c r="C661" s="295" t="s">
        <v>839</v>
      </c>
      <c r="D661" s="296" t="s">
        <v>331</v>
      </c>
      <c r="E661" s="296" t="s">
        <v>27</v>
      </c>
      <c r="F661" s="293">
        <f t="shared" ref="F661:F692" si="45">SUMIF($C$6:$C$433,C661,$F$6:$F$433)</f>
        <v>50</v>
      </c>
      <c r="G661" s="293">
        <f t="shared" si="43"/>
        <v>4100</v>
      </c>
      <c r="H661" s="294">
        <f t="shared" si="42"/>
        <v>205000</v>
      </c>
      <c r="J661" s="219"/>
      <c r="Q661" s="275"/>
    </row>
    <row r="662" spans="3:17">
      <c r="C662" s="295" t="s">
        <v>332</v>
      </c>
      <c r="D662" s="296" t="s">
        <v>333</v>
      </c>
      <c r="E662" s="296" t="s">
        <v>27</v>
      </c>
      <c r="F662" s="293">
        <f t="shared" si="45"/>
        <v>0</v>
      </c>
      <c r="G662" s="293" t="e">
        <f t="shared" si="43"/>
        <v>#DIV/0!</v>
      </c>
      <c r="H662" s="294">
        <f t="shared" si="42"/>
        <v>0</v>
      </c>
      <c r="J662" s="219"/>
      <c r="Q662" s="275"/>
    </row>
    <row r="663" spans="3:17">
      <c r="C663" s="295" t="s">
        <v>334</v>
      </c>
      <c r="D663" s="296" t="s">
        <v>335</v>
      </c>
      <c r="E663" s="296" t="s">
        <v>27</v>
      </c>
      <c r="F663" s="293">
        <f t="shared" si="45"/>
        <v>0</v>
      </c>
      <c r="G663" s="293" t="e">
        <f t="shared" si="43"/>
        <v>#DIV/0!</v>
      </c>
      <c r="H663" s="294">
        <f t="shared" si="42"/>
        <v>0</v>
      </c>
      <c r="J663" s="219"/>
      <c r="Q663" s="275"/>
    </row>
    <row r="664" spans="3:17">
      <c r="C664" s="295" t="s">
        <v>336</v>
      </c>
      <c r="D664" s="296" t="s">
        <v>337</v>
      </c>
      <c r="E664" s="296" t="s">
        <v>27</v>
      </c>
      <c r="F664" s="293">
        <f t="shared" si="45"/>
        <v>0</v>
      </c>
      <c r="G664" s="293" t="e">
        <f t="shared" si="43"/>
        <v>#DIV/0!</v>
      </c>
      <c r="H664" s="294">
        <f t="shared" si="42"/>
        <v>0</v>
      </c>
      <c r="J664" s="219"/>
      <c r="Q664" s="275"/>
    </row>
    <row r="665" spans="3:17">
      <c r="C665" s="295" t="s">
        <v>338</v>
      </c>
      <c r="D665" s="296" t="s">
        <v>339</v>
      </c>
      <c r="E665" s="296" t="s">
        <v>27</v>
      </c>
      <c r="F665" s="293">
        <f t="shared" si="45"/>
        <v>0</v>
      </c>
      <c r="G665" s="293" t="e">
        <f t="shared" si="43"/>
        <v>#DIV/0!</v>
      </c>
      <c r="H665" s="294">
        <f t="shared" si="42"/>
        <v>0</v>
      </c>
      <c r="J665" s="219"/>
      <c r="Q665" s="275"/>
    </row>
    <row r="666" spans="3:17">
      <c r="C666" s="295" t="s">
        <v>340</v>
      </c>
      <c r="D666" s="296" t="s">
        <v>341</v>
      </c>
      <c r="E666" s="296" t="s">
        <v>27</v>
      </c>
      <c r="F666" s="293">
        <f t="shared" si="45"/>
        <v>0</v>
      </c>
      <c r="G666" s="293" t="e">
        <f t="shared" si="43"/>
        <v>#DIV/0!</v>
      </c>
      <c r="H666" s="294">
        <f t="shared" si="42"/>
        <v>0</v>
      </c>
      <c r="J666" s="219"/>
      <c r="Q666" s="275"/>
    </row>
    <row r="667" spans="3:17">
      <c r="C667" s="295" t="s">
        <v>371</v>
      </c>
      <c r="D667" s="296" t="s">
        <v>372</v>
      </c>
      <c r="E667" s="296" t="s">
        <v>27</v>
      </c>
      <c r="F667" s="293">
        <f t="shared" si="45"/>
        <v>0</v>
      </c>
      <c r="G667" s="293" t="e">
        <f t="shared" si="43"/>
        <v>#DIV/0!</v>
      </c>
      <c r="H667" s="294">
        <f t="shared" si="42"/>
        <v>0</v>
      </c>
      <c r="J667" s="219"/>
      <c r="Q667" s="275"/>
    </row>
    <row r="668" spans="3:17">
      <c r="C668" s="295" t="s">
        <v>373</v>
      </c>
      <c r="D668" s="296" t="s">
        <v>374</v>
      </c>
      <c r="E668" s="296" t="s">
        <v>27</v>
      </c>
      <c r="F668" s="293">
        <f t="shared" si="45"/>
        <v>0</v>
      </c>
      <c r="G668" s="293" t="e">
        <f t="shared" si="43"/>
        <v>#DIV/0!</v>
      </c>
      <c r="H668" s="294">
        <f t="shared" si="42"/>
        <v>0</v>
      </c>
      <c r="J668" s="219"/>
    </row>
    <row r="669" spans="3:17">
      <c r="C669" s="295" t="s">
        <v>880</v>
      </c>
      <c r="D669" s="301" t="s">
        <v>375</v>
      </c>
      <c r="E669" s="296" t="s">
        <v>27</v>
      </c>
      <c r="F669" s="293">
        <f t="shared" si="45"/>
        <v>0</v>
      </c>
      <c r="G669" s="293" t="e">
        <f t="shared" si="43"/>
        <v>#DIV/0!</v>
      </c>
      <c r="H669" s="294">
        <f t="shared" si="42"/>
        <v>0</v>
      </c>
      <c r="J669" s="219"/>
      <c r="Q669" s="275"/>
    </row>
    <row r="670" spans="3:17">
      <c r="C670" s="295" t="s">
        <v>840</v>
      </c>
      <c r="D670" s="301" t="s">
        <v>376</v>
      </c>
      <c r="E670" s="296" t="s">
        <v>27</v>
      </c>
      <c r="F670" s="293">
        <f t="shared" si="45"/>
        <v>100</v>
      </c>
      <c r="G670" s="293">
        <f t="shared" si="43"/>
        <v>200</v>
      </c>
      <c r="H670" s="294">
        <f t="shared" si="42"/>
        <v>20000</v>
      </c>
      <c r="J670" s="219"/>
      <c r="Q670" s="275"/>
    </row>
    <row r="671" spans="3:17">
      <c r="C671" s="295" t="s">
        <v>886</v>
      </c>
      <c r="D671" s="301" t="s">
        <v>377</v>
      </c>
      <c r="E671" s="296" t="s">
        <v>27</v>
      </c>
      <c r="F671" s="293">
        <f t="shared" si="45"/>
        <v>50</v>
      </c>
      <c r="G671" s="293">
        <f t="shared" si="43"/>
        <v>200</v>
      </c>
      <c r="H671" s="294">
        <f t="shared" si="42"/>
        <v>10000</v>
      </c>
      <c r="J671" s="219"/>
      <c r="Q671" s="275"/>
    </row>
    <row r="672" spans="3:17">
      <c r="C672" s="295" t="s">
        <v>378</v>
      </c>
      <c r="D672" s="296" t="s">
        <v>379</v>
      </c>
      <c r="E672" s="296" t="s">
        <v>27</v>
      </c>
      <c r="F672" s="293">
        <f t="shared" si="45"/>
        <v>0</v>
      </c>
      <c r="G672" s="293" t="e">
        <f t="shared" si="43"/>
        <v>#DIV/0!</v>
      </c>
      <c r="H672" s="294">
        <f t="shared" si="42"/>
        <v>0</v>
      </c>
      <c r="J672" s="219"/>
    </row>
    <row r="673" spans="3:17">
      <c r="C673" s="295" t="s">
        <v>208</v>
      </c>
      <c r="D673" s="296" t="s">
        <v>392</v>
      </c>
      <c r="E673" s="296" t="s">
        <v>27</v>
      </c>
      <c r="F673" s="293">
        <f t="shared" si="45"/>
        <v>0</v>
      </c>
      <c r="G673" s="293" t="e">
        <f t="shared" si="43"/>
        <v>#DIV/0!</v>
      </c>
      <c r="H673" s="294">
        <f t="shared" si="42"/>
        <v>0</v>
      </c>
      <c r="J673" s="219"/>
      <c r="Q673" s="275"/>
    </row>
    <row r="674" spans="3:17">
      <c r="C674" s="295" t="s">
        <v>210</v>
      </c>
      <c r="D674" s="301" t="s">
        <v>323</v>
      </c>
      <c r="E674" s="296" t="s">
        <v>27</v>
      </c>
      <c r="F674" s="293">
        <f t="shared" si="45"/>
        <v>600</v>
      </c>
      <c r="G674" s="293">
        <f t="shared" si="43"/>
        <v>700</v>
      </c>
      <c r="H674" s="294">
        <f t="shared" si="42"/>
        <v>420000</v>
      </c>
      <c r="J674" s="219"/>
      <c r="Q674" s="275"/>
    </row>
    <row r="675" spans="3:17">
      <c r="C675" s="295" t="s">
        <v>325</v>
      </c>
      <c r="D675" s="296" t="s">
        <v>652</v>
      </c>
      <c r="E675" s="296" t="s">
        <v>27</v>
      </c>
      <c r="F675" s="293">
        <f t="shared" si="45"/>
        <v>0</v>
      </c>
      <c r="G675" s="293" t="e">
        <f t="shared" si="43"/>
        <v>#DIV/0!</v>
      </c>
      <c r="H675" s="294">
        <f t="shared" si="42"/>
        <v>0</v>
      </c>
      <c r="J675" s="219"/>
      <c r="Q675" s="275"/>
    </row>
    <row r="676" spans="3:17">
      <c r="C676" s="295" t="s">
        <v>211</v>
      </c>
      <c r="D676" s="296" t="s">
        <v>640</v>
      </c>
      <c r="E676" s="296" t="s">
        <v>27</v>
      </c>
      <c r="F676" s="293">
        <f t="shared" si="45"/>
        <v>0</v>
      </c>
      <c r="G676" s="293" t="e">
        <f t="shared" si="43"/>
        <v>#DIV/0!</v>
      </c>
      <c r="H676" s="294">
        <f t="shared" si="42"/>
        <v>0</v>
      </c>
      <c r="J676" s="219"/>
      <c r="Q676" s="275"/>
    </row>
    <row r="677" spans="3:17">
      <c r="C677" s="295" t="s">
        <v>212</v>
      </c>
      <c r="D677" s="296" t="s">
        <v>727</v>
      </c>
      <c r="E677" s="296" t="s">
        <v>27</v>
      </c>
      <c r="F677" s="293">
        <f t="shared" si="45"/>
        <v>0</v>
      </c>
      <c r="G677" s="293" t="e">
        <f t="shared" si="43"/>
        <v>#DIV/0!</v>
      </c>
      <c r="H677" s="294">
        <f t="shared" si="42"/>
        <v>0</v>
      </c>
      <c r="J677" s="219"/>
      <c r="Q677" s="275"/>
    </row>
    <row r="678" spans="3:17">
      <c r="C678" s="295" t="s">
        <v>213</v>
      </c>
      <c r="D678" s="296" t="s">
        <v>728</v>
      </c>
      <c r="E678" s="296" t="s">
        <v>27</v>
      </c>
      <c r="F678" s="293">
        <f t="shared" si="45"/>
        <v>0</v>
      </c>
      <c r="G678" s="293" t="e">
        <f t="shared" si="43"/>
        <v>#DIV/0!</v>
      </c>
      <c r="H678" s="294">
        <f t="shared" si="42"/>
        <v>0</v>
      </c>
      <c r="J678" s="219"/>
      <c r="Q678" s="275"/>
    </row>
    <row r="679" spans="3:17">
      <c r="C679" s="295" t="s">
        <v>214</v>
      </c>
      <c r="D679" s="296" t="s">
        <v>729</v>
      </c>
      <c r="E679" s="296" t="s">
        <v>27</v>
      </c>
      <c r="F679" s="293">
        <f t="shared" si="45"/>
        <v>0</v>
      </c>
      <c r="G679" s="293" t="e">
        <f t="shared" si="43"/>
        <v>#DIV/0!</v>
      </c>
      <c r="H679" s="294">
        <f t="shared" si="42"/>
        <v>0</v>
      </c>
      <c r="J679" s="219"/>
      <c r="Q679" s="275"/>
    </row>
    <row r="680" spans="3:17">
      <c r="C680" s="295" t="s">
        <v>215</v>
      </c>
      <c r="D680" s="301" t="s">
        <v>641</v>
      </c>
      <c r="E680" s="296" t="s">
        <v>27</v>
      </c>
      <c r="F680" s="293">
        <f t="shared" si="45"/>
        <v>0</v>
      </c>
      <c r="G680" s="293" t="e">
        <f t="shared" si="43"/>
        <v>#DIV/0!</v>
      </c>
      <c r="H680" s="294">
        <f t="shared" si="42"/>
        <v>0</v>
      </c>
      <c r="J680" s="219"/>
      <c r="Q680" s="275"/>
    </row>
    <row r="681" spans="3:17">
      <c r="C681" s="295" t="s">
        <v>209</v>
      </c>
      <c r="D681" s="296" t="s">
        <v>730</v>
      </c>
      <c r="E681" s="296" t="s">
        <v>27</v>
      </c>
      <c r="F681" s="293">
        <f t="shared" si="45"/>
        <v>0</v>
      </c>
      <c r="G681" s="293" t="e">
        <f t="shared" si="43"/>
        <v>#DIV/0!</v>
      </c>
      <c r="H681" s="294">
        <f t="shared" si="42"/>
        <v>0</v>
      </c>
      <c r="J681" s="219"/>
      <c r="Q681" s="275"/>
    </row>
    <row r="682" spans="3:17">
      <c r="C682" s="295" t="s">
        <v>324</v>
      </c>
      <c r="D682" s="296" t="s">
        <v>731</v>
      </c>
      <c r="E682" s="296" t="s">
        <v>27</v>
      </c>
      <c r="F682" s="293">
        <f t="shared" si="45"/>
        <v>0</v>
      </c>
      <c r="G682" s="293" t="e">
        <f t="shared" si="43"/>
        <v>#DIV/0!</v>
      </c>
      <c r="H682" s="294">
        <f t="shared" si="42"/>
        <v>0</v>
      </c>
      <c r="J682" s="219"/>
      <c r="Q682" s="275"/>
    </row>
    <row r="683" spans="3:17">
      <c r="C683" s="295" t="s">
        <v>732</v>
      </c>
      <c r="D683" s="296" t="s">
        <v>734</v>
      </c>
      <c r="E683" s="296" t="s">
        <v>27</v>
      </c>
      <c r="F683" s="293">
        <f t="shared" si="45"/>
        <v>0</v>
      </c>
      <c r="G683" s="293" t="e">
        <f t="shared" si="43"/>
        <v>#DIV/0!</v>
      </c>
      <c r="H683" s="294">
        <f t="shared" si="42"/>
        <v>0</v>
      </c>
      <c r="J683" s="219"/>
      <c r="Q683" s="275"/>
    </row>
    <row r="684" spans="3:17">
      <c r="C684" s="295" t="s">
        <v>733</v>
      </c>
      <c r="D684" s="296" t="s">
        <v>735</v>
      </c>
      <c r="E684" s="296" t="s">
        <v>27</v>
      </c>
      <c r="F684" s="293">
        <f t="shared" si="45"/>
        <v>0</v>
      </c>
      <c r="G684" s="293" t="e">
        <f t="shared" si="43"/>
        <v>#DIV/0!</v>
      </c>
      <c r="H684" s="294">
        <f t="shared" si="42"/>
        <v>0</v>
      </c>
      <c r="J684" s="219"/>
      <c r="Q684" s="275"/>
    </row>
    <row r="685" spans="3:17">
      <c r="C685" s="295" t="s">
        <v>675</v>
      </c>
      <c r="D685" s="296" t="s">
        <v>736</v>
      </c>
      <c r="E685" s="296" t="s">
        <v>27</v>
      </c>
      <c r="F685" s="293">
        <f t="shared" si="45"/>
        <v>0</v>
      </c>
      <c r="G685" s="293" t="e">
        <f t="shared" si="43"/>
        <v>#DIV/0!</v>
      </c>
      <c r="H685" s="294">
        <f t="shared" si="42"/>
        <v>0</v>
      </c>
      <c r="J685" s="219"/>
      <c r="Q685" s="275"/>
    </row>
    <row r="686" spans="3:17">
      <c r="C686" s="295" t="s">
        <v>321</v>
      </c>
      <c r="D686" s="296" t="s">
        <v>322</v>
      </c>
      <c r="E686" s="296" t="s">
        <v>27</v>
      </c>
      <c r="F686" s="293">
        <f t="shared" si="45"/>
        <v>0</v>
      </c>
      <c r="G686" s="293" t="e">
        <f t="shared" si="43"/>
        <v>#DIV/0!</v>
      </c>
      <c r="H686" s="294">
        <f t="shared" si="42"/>
        <v>0</v>
      </c>
      <c r="J686" s="219"/>
      <c r="Q686" s="275"/>
    </row>
    <row r="687" spans="3:17">
      <c r="C687" s="295" t="s">
        <v>889</v>
      </c>
      <c r="D687" s="301" t="s">
        <v>391</v>
      </c>
      <c r="E687" s="296" t="s">
        <v>27</v>
      </c>
      <c r="F687" s="293">
        <f t="shared" si="45"/>
        <v>200</v>
      </c>
      <c r="G687" s="293">
        <f t="shared" si="43"/>
        <v>500</v>
      </c>
      <c r="H687" s="294">
        <f t="shared" si="42"/>
        <v>100000</v>
      </c>
      <c r="J687" s="219"/>
      <c r="Q687" s="275"/>
    </row>
    <row r="688" spans="3:17">
      <c r="C688" s="295" t="s">
        <v>393</v>
      </c>
      <c r="D688" s="296" t="s">
        <v>394</v>
      </c>
      <c r="E688" s="296" t="s">
        <v>27</v>
      </c>
      <c r="F688" s="293">
        <f t="shared" si="45"/>
        <v>0</v>
      </c>
      <c r="G688" s="293" t="e">
        <f t="shared" si="43"/>
        <v>#DIV/0!</v>
      </c>
      <c r="H688" s="294">
        <f t="shared" si="42"/>
        <v>0</v>
      </c>
      <c r="J688" s="219"/>
      <c r="Q688" s="275"/>
    </row>
    <row r="689" spans="3:17">
      <c r="C689" s="295" t="s">
        <v>592</v>
      </c>
      <c r="D689" s="296" t="s">
        <v>593</v>
      </c>
      <c r="E689" s="296" t="s">
        <v>27</v>
      </c>
      <c r="F689" s="293">
        <f t="shared" si="45"/>
        <v>0</v>
      </c>
      <c r="G689" s="293" t="e">
        <f t="shared" si="43"/>
        <v>#DIV/0!</v>
      </c>
      <c r="H689" s="294">
        <f t="shared" si="42"/>
        <v>0</v>
      </c>
      <c r="J689" s="219"/>
      <c r="Q689" s="275"/>
    </row>
    <row r="690" spans="3:17">
      <c r="C690" s="295"/>
      <c r="D690" s="296" t="s">
        <v>491</v>
      </c>
      <c r="E690" s="296"/>
      <c r="F690" s="293">
        <f t="shared" si="45"/>
        <v>0</v>
      </c>
      <c r="G690" s="293" t="e">
        <f t="shared" si="43"/>
        <v>#DIV/0!</v>
      </c>
      <c r="H690" s="294">
        <f t="shared" ref="H690:H751" si="46">SUMIF($C$6:$C$433,C690,$H$6:$H$433)</f>
        <v>0</v>
      </c>
      <c r="J690" s="219"/>
      <c r="Q690" s="275"/>
    </row>
    <row r="691" spans="3:17">
      <c r="C691" s="295"/>
      <c r="D691" s="296" t="s">
        <v>757</v>
      </c>
      <c r="E691" s="296"/>
      <c r="F691" s="293">
        <f t="shared" si="45"/>
        <v>0</v>
      </c>
      <c r="G691" s="293" t="e">
        <f t="shared" ref="G691:G752" si="47">H691/F691</f>
        <v>#DIV/0!</v>
      </c>
      <c r="H691" s="294">
        <f t="shared" si="46"/>
        <v>0</v>
      </c>
      <c r="J691" s="219"/>
      <c r="Q691" s="275"/>
    </row>
    <row r="692" spans="3:17">
      <c r="C692" s="295" t="s">
        <v>319</v>
      </c>
      <c r="D692" s="296" t="s">
        <v>320</v>
      </c>
      <c r="E692" s="296" t="s">
        <v>27</v>
      </c>
      <c r="F692" s="293">
        <f t="shared" si="45"/>
        <v>0</v>
      </c>
      <c r="G692" s="293" t="e">
        <f t="shared" si="47"/>
        <v>#DIV/0!</v>
      </c>
      <c r="H692" s="294">
        <f t="shared" si="46"/>
        <v>0</v>
      </c>
      <c r="J692" s="219"/>
      <c r="Q692" s="275"/>
    </row>
    <row r="693" spans="3:17">
      <c r="C693" s="295" t="s">
        <v>685</v>
      </c>
      <c r="D693" s="296" t="s">
        <v>686</v>
      </c>
      <c r="E693" s="296" t="s">
        <v>27</v>
      </c>
      <c r="F693" s="293">
        <f t="shared" ref="F693:F722" si="48">SUMIF($C$6:$C$433,C693,$F$6:$F$433)</f>
        <v>0</v>
      </c>
      <c r="G693" s="293" t="e">
        <f t="shared" si="47"/>
        <v>#DIV/0!</v>
      </c>
      <c r="H693" s="294">
        <f t="shared" si="46"/>
        <v>0</v>
      </c>
      <c r="J693" s="219"/>
      <c r="Q693" s="275"/>
    </row>
    <row r="694" spans="3:17">
      <c r="C694" s="295" t="s">
        <v>308</v>
      </c>
      <c r="D694" s="296" t="s">
        <v>309</v>
      </c>
      <c r="E694" s="296" t="s">
        <v>310</v>
      </c>
      <c r="F694" s="293">
        <f t="shared" si="48"/>
        <v>8</v>
      </c>
      <c r="G694" s="293">
        <f t="shared" si="47"/>
        <v>2500</v>
      </c>
      <c r="H694" s="294">
        <f t="shared" si="46"/>
        <v>20000</v>
      </c>
      <c r="J694" s="219"/>
      <c r="Q694" s="275"/>
    </row>
    <row r="695" spans="3:17">
      <c r="C695" s="295" t="s">
        <v>710</v>
      </c>
      <c r="D695" s="296" t="s">
        <v>711</v>
      </c>
      <c r="E695" s="296" t="s">
        <v>310</v>
      </c>
      <c r="F695" s="293">
        <f t="shared" si="48"/>
        <v>0</v>
      </c>
      <c r="G695" s="293" t="e">
        <f t="shared" si="47"/>
        <v>#DIV/0!</v>
      </c>
      <c r="H695" s="294">
        <f t="shared" si="46"/>
        <v>0</v>
      </c>
      <c r="J695" s="219"/>
      <c r="Q695" s="275"/>
    </row>
    <row r="696" spans="3:17">
      <c r="C696" s="295" t="s">
        <v>992</v>
      </c>
      <c r="D696" s="296" t="s">
        <v>311</v>
      </c>
      <c r="E696" s="296" t="s">
        <v>8</v>
      </c>
      <c r="F696" s="293">
        <f t="shared" si="48"/>
        <v>2</v>
      </c>
      <c r="G696" s="293">
        <f t="shared" si="47"/>
        <v>9000</v>
      </c>
      <c r="H696" s="294">
        <f t="shared" si="46"/>
        <v>18000</v>
      </c>
      <c r="J696" s="219"/>
      <c r="Q696" s="275"/>
    </row>
    <row r="697" spans="3:17">
      <c r="C697" s="295"/>
      <c r="D697" s="296" t="s">
        <v>491</v>
      </c>
      <c r="E697" s="296"/>
      <c r="F697" s="293">
        <f t="shared" si="48"/>
        <v>0</v>
      </c>
      <c r="G697" s="293" t="e">
        <f t="shared" si="47"/>
        <v>#DIV/0!</v>
      </c>
      <c r="H697" s="294">
        <f t="shared" si="46"/>
        <v>0</v>
      </c>
      <c r="J697" s="219"/>
      <c r="Q697" s="275"/>
    </row>
    <row r="698" spans="3:17">
      <c r="C698" s="295"/>
      <c r="D698" s="296" t="s">
        <v>756</v>
      </c>
      <c r="E698" s="296"/>
      <c r="F698" s="293">
        <f t="shared" si="48"/>
        <v>0</v>
      </c>
      <c r="G698" s="293" t="e">
        <f t="shared" si="47"/>
        <v>#DIV/0!</v>
      </c>
      <c r="H698" s="294">
        <f t="shared" si="46"/>
        <v>0</v>
      </c>
      <c r="J698" s="219"/>
      <c r="Q698" s="275"/>
    </row>
    <row r="699" spans="3:17">
      <c r="C699" s="295" t="s">
        <v>676</v>
      </c>
      <c r="D699" s="296" t="s">
        <v>653</v>
      </c>
      <c r="E699" s="296" t="s">
        <v>27</v>
      </c>
      <c r="F699" s="293">
        <f t="shared" si="48"/>
        <v>20</v>
      </c>
      <c r="G699" s="293">
        <f t="shared" si="47"/>
        <v>5500</v>
      </c>
      <c r="H699" s="294">
        <f t="shared" si="46"/>
        <v>110000</v>
      </c>
      <c r="J699" s="219"/>
      <c r="Q699" s="275"/>
    </row>
    <row r="700" spans="3:17">
      <c r="C700" s="295" t="s">
        <v>737</v>
      </c>
      <c r="D700" s="296" t="s">
        <v>739</v>
      </c>
      <c r="E700" s="296" t="s">
        <v>27</v>
      </c>
      <c r="F700" s="293">
        <f t="shared" si="48"/>
        <v>20</v>
      </c>
      <c r="G700" s="293">
        <f t="shared" si="47"/>
        <v>3500</v>
      </c>
      <c r="H700" s="294">
        <f t="shared" si="46"/>
        <v>70000</v>
      </c>
      <c r="J700" s="219"/>
    </row>
    <row r="701" spans="3:17">
      <c r="C701" s="295" t="s">
        <v>738</v>
      </c>
      <c r="D701" s="296" t="s">
        <v>740</v>
      </c>
      <c r="E701" s="296" t="s">
        <v>480</v>
      </c>
      <c r="F701" s="293">
        <f t="shared" si="48"/>
        <v>0</v>
      </c>
      <c r="G701" s="293" t="e">
        <f t="shared" si="47"/>
        <v>#DIV/0!</v>
      </c>
      <c r="H701" s="294">
        <f t="shared" si="46"/>
        <v>0</v>
      </c>
      <c r="J701" s="219"/>
      <c r="Q701" s="275"/>
    </row>
    <row r="702" spans="3:17">
      <c r="C702" s="295" t="s">
        <v>690</v>
      </c>
      <c r="D702" s="296" t="s">
        <v>691</v>
      </c>
      <c r="E702" s="296" t="s">
        <v>480</v>
      </c>
      <c r="F702" s="293">
        <f t="shared" si="48"/>
        <v>5</v>
      </c>
      <c r="G702" s="293">
        <f t="shared" si="47"/>
        <v>11000</v>
      </c>
      <c r="H702" s="294">
        <f t="shared" si="46"/>
        <v>55000</v>
      </c>
      <c r="J702" s="219"/>
      <c r="Q702" s="275"/>
    </row>
    <row r="703" spans="3:17">
      <c r="C703" s="295" t="s">
        <v>741</v>
      </c>
      <c r="D703" s="296" t="s">
        <v>743</v>
      </c>
      <c r="E703" s="296" t="s">
        <v>101</v>
      </c>
      <c r="F703" s="293">
        <f t="shared" si="48"/>
        <v>10</v>
      </c>
      <c r="G703" s="293">
        <f t="shared" si="47"/>
        <v>3006</v>
      </c>
      <c r="H703" s="294">
        <f t="shared" si="46"/>
        <v>30060</v>
      </c>
      <c r="J703" s="219"/>
    </row>
    <row r="704" spans="3:17">
      <c r="C704" s="295" t="s">
        <v>742</v>
      </c>
      <c r="D704" s="296" t="s">
        <v>744</v>
      </c>
      <c r="E704" s="296" t="s">
        <v>101</v>
      </c>
      <c r="F704" s="293">
        <f t="shared" si="48"/>
        <v>0</v>
      </c>
      <c r="G704" s="293" t="e">
        <f t="shared" si="47"/>
        <v>#DIV/0!</v>
      </c>
      <c r="H704" s="294">
        <f t="shared" si="46"/>
        <v>0</v>
      </c>
      <c r="J704" s="219"/>
      <c r="Q704" s="275"/>
    </row>
    <row r="705" spans="3:17">
      <c r="C705" s="295" t="s">
        <v>677</v>
      </c>
      <c r="D705" s="296" t="s">
        <v>654</v>
      </c>
      <c r="E705" s="296" t="s">
        <v>101</v>
      </c>
      <c r="F705" s="293">
        <f t="shared" si="48"/>
        <v>10</v>
      </c>
      <c r="G705" s="293">
        <f t="shared" si="47"/>
        <v>7100</v>
      </c>
      <c r="H705" s="294">
        <f t="shared" si="46"/>
        <v>71000</v>
      </c>
      <c r="J705" s="219"/>
    </row>
    <row r="706" spans="3:17">
      <c r="C706" s="295" t="s">
        <v>662</v>
      </c>
      <c r="D706" s="301" t="s">
        <v>642</v>
      </c>
      <c r="E706" s="296" t="s">
        <v>643</v>
      </c>
      <c r="F706" s="293">
        <f t="shared" si="48"/>
        <v>10</v>
      </c>
      <c r="G706" s="293">
        <f t="shared" si="47"/>
        <v>4000</v>
      </c>
      <c r="H706" s="294">
        <f t="shared" si="46"/>
        <v>40000</v>
      </c>
      <c r="J706" s="219"/>
    </row>
    <row r="707" spans="3:17">
      <c r="C707" s="295" t="s">
        <v>678</v>
      </c>
      <c r="D707" s="301" t="s">
        <v>656</v>
      </c>
      <c r="E707" s="296" t="s">
        <v>27</v>
      </c>
      <c r="F707" s="293">
        <f t="shared" si="48"/>
        <v>200</v>
      </c>
      <c r="G707" s="293">
        <f t="shared" si="47"/>
        <v>5472</v>
      </c>
      <c r="H707" s="294">
        <f t="shared" si="46"/>
        <v>1094400</v>
      </c>
      <c r="J707" s="219"/>
    </row>
    <row r="708" spans="3:17">
      <c r="C708" s="295" t="s">
        <v>745</v>
      </c>
      <c r="D708" s="301" t="s">
        <v>747</v>
      </c>
      <c r="E708" s="296" t="s">
        <v>78</v>
      </c>
      <c r="F708" s="293">
        <f t="shared" si="48"/>
        <v>20</v>
      </c>
      <c r="G708" s="293">
        <f t="shared" si="47"/>
        <v>55505</v>
      </c>
      <c r="H708" s="294">
        <f t="shared" si="46"/>
        <v>1110100</v>
      </c>
      <c r="J708" s="219"/>
    </row>
    <row r="709" spans="3:17">
      <c r="C709" s="295" t="s">
        <v>746</v>
      </c>
      <c r="D709" s="301" t="s">
        <v>748</v>
      </c>
      <c r="E709" s="296" t="s">
        <v>78</v>
      </c>
      <c r="F709" s="293">
        <f t="shared" si="48"/>
        <v>4</v>
      </c>
      <c r="G709" s="293">
        <f t="shared" si="47"/>
        <v>55494</v>
      </c>
      <c r="H709" s="294">
        <f t="shared" si="46"/>
        <v>221976</v>
      </c>
      <c r="J709" s="219"/>
      <c r="Q709" s="275"/>
    </row>
    <row r="710" spans="3:17">
      <c r="C710" s="295" t="s">
        <v>663</v>
      </c>
      <c r="D710" s="301" t="s">
        <v>644</v>
      </c>
      <c r="E710" s="296" t="s">
        <v>27</v>
      </c>
      <c r="F710" s="293">
        <f t="shared" si="48"/>
        <v>150</v>
      </c>
      <c r="G710" s="293">
        <f t="shared" si="47"/>
        <v>14545</v>
      </c>
      <c r="H710" s="294">
        <f t="shared" si="46"/>
        <v>2181750</v>
      </c>
      <c r="J710" s="219"/>
      <c r="Q710" s="275"/>
    </row>
    <row r="711" spans="3:17">
      <c r="C711" s="295">
        <v>60101001</v>
      </c>
      <c r="D711" s="296" t="s">
        <v>749</v>
      </c>
      <c r="E711" s="296" t="s">
        <v>78</v>
      </c>
      <c r="F711" s="293">
        <f t="shared" si="48"/>
        <v>0</v>
      </c>
      <c r="G711" s="293" t="e">
        <f t="shared" si="47"/>
        <v>#DIV/0!</v>
      </c>
      <c r="H711" s="294">
        <f t="shared" si="46"/>
        <v>0</v>
      </c>
      <c r="J711" s="219"/>
      <c r="Q711" s="275"/>
    </row>
    <row r="712" spans="3:17">
      <c r="C712" s="295">
        <v>1274</v>
      </c>
      <c r="D712" s="301" t="s">
        <v>633</v>
      </c>
      <c r="E712" s="296" t="s">
        <v>50</v>
      </c>
      <c r="F712" s="293">
        <f t="shared" si="48"/>
        <v>0</v>
      </c>
      <c r="G712" s="293" t="e">
        <f t="shared" si="47"/>
        <v>#DIV/0!</v>
      </c>
      <c r="H712" s="294">
        <f t="shared" si="46"/>
        <v>0</v>
      </c>
      <c r="J712" s="219"/>
    </row>
    <row r="713" spans="3:17">
      <c r="C713" s="295">
        <v>1538</v>
      </c>
      <c r="D713" s="296" t="s">
        <v>861</v>
      </c>
      <c r="E713" s="296" t="s">
        <v>50</v>
      </c>
      <c r="F713" s="293">
        <f t="shared" si="48"/>
        <v>0</v>
      </c>
      <c r="G713" s="293" t="e">
        <f t="shared" si="47"/>
        <v>#DIV/0!</v>
      </c>
      <c r="H713" s="294">
        <f t="shared" si="46"/>
        <v>0</v>
      </c>
      <c r="J713" s="219"/>
    </row>
    <row r="714" spans="3:17">
      <c r="C714" s="295">
        <v>1689</v>
      </c>
      <c r="D714" s="301" t="s">
        <v>706</v>
      </c>
      <c r="E714" s="296" t="s">
        <v>50</v>
      </c>
      <c r="F714" s="293">
        <f t="shared" si="48"/>
        <v>0</v>
      </c>
      <c r="G714" s="293" t="e">
        <f t="shared" si="47"/>
        <v>#DIV/0!</v>
      </c>
      <c r="H714" s="294">
        <f t="shared" si="46"/>
        <v>0</v>
      </c>
      <c r="J714" s="219"/>
    </row>
    <row r="715" spans="3:17">
      <c r="C715" s="295">
        <v>1757</v>
      </c>
      <c r="D715" s="301" t="s">
        <v>634</v>
      </c>
      <c r="E715" s="296" t="s">
        <v>77</v>
      </c>
      <c r="F715" s="293">
        <f t="shared" si="48"/>
        <v>0</v>
      </c>
      <c r="G715" s="293" t="e">
        <f t="shared" si="47"/>
        <v>#DIV/0!</v>
      </c>
      <c r="H715" s="294">
        <f t="shared" si="46"/>
        <v>0</v>
      </c>
      <c r="J715" s="219"/>
    </row>
    <row r="716" spans="3:17">
      <c r="C716" s="295">
        <v>2145</v>
      </c>
      <c r="D716" s="301" t="s">
        <v>635</v>
      </c>
      <c r="E716" s="296" t="s">
        <v>50</v>
      </c>
      <c r="F716" s="293">
        <f t="shared" si="48"/>
        <v>0</v>
      </c>
      <c r="G716" s="293" t="e">
        <f t="shared" si="47"/>
        <v>#DIV/0!</v>
      </c>
      <c r="H716" s="294">
        <f t="shared" si="46"/>
        <v>0</v>
      </c>
      <c r="J716" s="219"/>
    </row>
    <row r="717" spans="3:17">
      <c r="C717" s="295">
        <v>2373</v>
      </c>
      <c r="D717" s="301" t="s">
        <v>776</v>
      </c>
      <c r="E717" s="296" t="s">
        <v>77</v>
      </c>
      <c r="F717" s="293">
        <f t="shared" si="48"/>
        <v>0</v>
      </c>
      <c r="G717" s="293" t="e">
        <f t="shared" si="47"/>
        <v>#DIV/0!</v>
      </c>
      <c r="H717" s="294">
        <f t="shared" si="46"/>
        <v>0</v>
      </c>
      <c r="J717" s="219"/>
    </row>
    <row r="718" spans="3:17">
      <c r="C718" s="295">
        <v>2852</v>
      </c>
      <c r="D718" s="301" t="s">
        <v>636</v>
      </c>
      <c r="E718" s="296" t="s">
        <v>77</v>
      </c>
      <c r="F718" s="293">
        <f t="shared" si="48"/>
        <v>120</v>
      </c>
      <c r="G718" s="293">
        <f t="shared" si="47"/>
        <v>3136.3333333333335</v>
      </c>
      <c r="H718" s="294">
        <f t="shared" si="46"/>
        <v>376360</v>
      </c>
      <c r="J718" s="219"/>
    </row>
    <row r="719" spans="3:17">
      <c r="C719" s="295">
        <v>7415</v>
      </c>
      <c r="D719" s="301" t="s">
        <v>637</v>
      </c>
      <c r="E719" s="296" t="s">
        <v>77</v>
      </c>
      <c r="F719" s="293">
        <f t="shared" si="48"/>
        <v>0</v>
      </c>
      <c r="G719" s="293" t="e">
        <f t="shared" si="47"/>
        <v>#DIV/0!</v>
      </c>
      <c r="H719" s="294">
        <f t="shared" si="46"/>
        <v>0</v>
      </c>
      <c r="J719" s="219"/>
    </row>
    <row r="720" spans="3:17">
      <c r="C720" s="295">
        <v>7615</v>
      </c>
      <c r="D720" s="301" t="s">
        <v>638</v>
      </c>
      <c r="E720" s="296" t="s">
        <v>77</v>
      </c>
      <c r="F720" s="293">
        <f t="shared" si="48"/>
        <v>0</v>
      </c>
      <c r="G720" s="293" t="e">
        <f t="shared" si="47"/>
        <v>#DIV/0!</v>
      </c>
      <c r="H720" s="294">
        <f t="shared" si="46"/>
        <v>0</v>
      </c>
      <c r="J720" s="219"/>
    </row>
    <row r="721" spans="3:10">
      <c r="C721" s="295" t="s">
        <v>708</v>
      </c>
      <c r="D721" s="301" t="s">
        <v>655</v>
      </c>
      <c r="E721" s="296" t="s">
        <v>101</v>
      </c>
      <c r="F721" s="293">
        <f t="shared" si="48"/>
        <v>18</v>
      </c>
      <c r="G721" s="293">
        <f t="shared" si="47"/>
        <v>68181</v>
      </c>
      <c r="H721" s="294">
        <f t="shared" si="46"/>
        <v>1227258</v>
      </c>
      <c r="J721" s="219"/>
    </row>
    <row r="722" spans="3:10">
      <c r="C722" s="169" t="s">
        <v>709</v>
      </c>
      <c r="D722" s="301" t="s">
        <v>707</v>
      </c>
      <c r="E722" s="301" t="s">
        <v>101</v>
      </c>
      <c r="F722" s="293">
        <f t="shared" si="48"/>
        <v>5</v>
      </c>
      <c r="G722" s="293">
        <f t="shared" si="47"/>
        <v>57272</v>
      </c>
      <c r="H722" s="294">
        <f t="shared" si="46"/>
        <v>286360</v>
      </c>
      <c r="J722" s="219"/>
    </row>
    <row r="723" spans="3:10">
      <c r="C723" s="169" t="s">
        <v>847</v>
      </c>
      <c r="D723" s="301" t="s">
        <v>657</v>
      </c>
      <c r="E723" s="301" t="s">
        <v>4</v>
      </c>
      <c r="F723" s="293">
        <f t="shared" ref="F723:F754" si="49">SUMIF($C$6:$C$433,C723,$F$6:$F$433)</f>
        <v>1</v>
      </c>
      <c r="G723" s="293">
        <f t="shared" si="47"/>
        <v>110000</v>
      </c>
      <c r="H723" s="294">
        <f t="shared" si="46"/>
        <v>110000</v>
      </c>
      <c r="J723" s="219"/>
    </row>
    <row r="724" spans="3:10">
      <c r="C724" s="169" t="s">
        <v>837</v>
      </c>
      <c r="D724" s="301" t="s">
        <v>567</v>
      </c>
      <c r="E724" s="301" t="s">
        <v>101</v>
      </c>
      <c r="F724" s="293">
        <f t="shared" si="49"/>
        <v>14</v>
      </c>
      <c r="G724" s="293">
        <f t="shared" si="47"/>
        <v>13000</v>
      </c>
      <c r="H724" s="294">
        <f t="shared" si="46"/>
        <v>182000</v>
      </c>
      <c r="J724" s="219"/>
    </row>
    <row r="725" spans="3:10">
      <c r="C725" s="169" t="s">
        <v>852</v>
      </c>
      <c r="D725" s="301" t="s">
        <v>659</v>
      </c>
      <c r="E725" s="301" t="s">
        <v>4</v>
      </c>
      <c r="F725" s="293">
        <f t="shared" si="49"/>
        <v>2</v>
      </c>
      <c r="G725" s="293">
        <f t="shared" si="47"/>
        <v>21000</v>
      </c>
      <c r="H725" s="294">
        <f t="shared" si="46"/>
        <v>42000</v>
      </c>
      <c r="J725" s="219"/>
    </row>
    <row r="726" spans="3:10">
      <c r="C726" s="169" t="s">
        <v>688</v>
      </c>
      <c r="D726" s="301" t="s">
        <v>689</v>
      </c>
      <c r="E726" s="301" t="s">
        <v>78</v>
      </c>
      <c r="F726" s="293">
        <f t="shared" si="49"/>
        <v>7</v>
      </c>
      <c r="G726" s="293">
        <f t="shared" si="47"/>
        <v>36000</v>
      </c>
      <c r="H726" s="294">
        <f t="shared" si="46"/>
        <v>252000</v>
      </c>
      <c r="J726" s="219"/>
    </row>
    <row r="727" spans="3:10">
      <c r="C727" s="169" t="s">
        <v>853</v>
      </c>
      <c r="D727" s="301" t="s">
        <v>680</v>
      </c>
      <c r="E727" s="301" t="s">
        <v>194</v>
      </c>
      <c r="F727" s="293">
        <f t="shared" si="49"/>
        <v>2</v>
      </c>
      <c r="G727" s="293">
        <f t="shared" si="47"/>
        <v>68187.5</v>
      </c>
      <c r="H727" s="294">
        <f t="shared" si="46"/>
        <v>136375</v>
      </c>
      <c r="J727" s="219"/>
    </row>
    <row r="728" spans="3:10">
      <c r="C728" s="169" t="s">
        <v>679</v>
      </c>
      <c r="D728" s="301" t="s">
        <v>684</v>
      </c>
      <c r="E728" s="301" t="s">
        <v>194</v>
      </c>
      <c r="F728" s="293">
        <f t="shared" si="49"/>
        <v>3</v>
      </c>
      <c r="G728" s="293">
        <f t="shared" si="47"/>
        <v>68253.333333333328</v>
      </c>
      <c r="H728" s="294">
        <f t="shared" si="46"/>
        <v>204760</v>
      </c>
      <c r="J728" s="219"/>
    </row>
    <row r="729" spans="3:10">
      <c r="C729" s="169" t="s">
        <v>712</v>
      </c>
      <c r="D729" s="301" t="s">
        <v>713</v>
      </c>
      <c r="E729" s="301" t="s">
        <v>77</v>
      </c>
      <c r="F729" s="293">
        <f t="shared" si="49"/>
        <v>3</v>
      </c>
      <c r="G729" s="293">
        <f t="shared" si="47"/>
        <v>73182</v>
      </c>
      <c r="H729" s="294">
        <f t="shared" si="46"/>
        <v>219546</v>
      </c>
      <c r="J729" s="219"/>
    </row>
    <row r="730" spans="3:10">
      <c r="C730" s="169" t="s">
        <v>714</v>
      </c>
      <c r="D730" s="301" t="s">
        <v>715</v>
      </c>
      <c r="E730" s="301" t="s">
        <v>77</v>
      </c>
      <c r="F730" s="293">
        <f t="shared" si="49"/>
        <v>5</v>
      </c>
      <c r="G730" s="293">
        <f t="shared" si="47"/>
        <v>69313.399999999994</v>
      </c>
      <c r="H730" s="294">
        <f t="shared" si="46"/>
        <v>346567</v>
      </c>
      <c r="J730" s="219"/>
    </row>
    <row r="731" spans="3:10">
      <c r="C731" s="169" t="s">
        <v>716</v>
      </c>
      <c r="D731" s="301" t="s">
        <v>717</v>
      </c>
      <c r="E731" s="301" t="s">
        <v>77</v>
      </c>
      <c r="F731" s="293">
        <f t="shared" si="49"/>
        <v>1</v>
      </c>
      <c r="G731" s="293">
        <f t="shared" si="47"/>
        <v>75056</v>
      </c>
      <c r="H731" s="294">
        <f t="shared" si="46"/>
        <v>75056</v>
      </c>
      <c r="J731" s="219"/>
    </row>
    <row r="732" spans="3:10">
      <c r="C732" s="169" t="s">
        <v>718</v>
      </c>
      <c r="D732" s="301" t="s">
        <v>719</v>
      </c>
      <c r="E732" s="301" t="s">
        <v>77</v>
      </c>
      <c r="F732" s="293">
        <f t="shared" si="49"/>
        <v>2</v>
      </c>
      <c r="G732" s="293">
        <f t="shared" si="47"/>
        <v>78804</v>
      </c>
      <c r="H732" s="294">
        <f t="shared" si="46"/>
        <v>157608</v>
      </c>
      <c r="J732" s="219"/>
    </row>
    <row r="733" spans="3:10">
      <c r="C733" s="169" t="s">
        <v>682</v>
      </c>
      <c r="D733" s="301" t="s">
        <v>681</v>
      </c>
      <c r="E733" s="301" t="s">
        <v>194</v>
      </c>
      <c r="F733" s="293">
        <f t="shared" si="49"/>
        <v>3</v>
      </c>
      <c r="G733" s="293">
        <f t="shared" si="47"/>
        <v>68198</v>
      </c>
      <c r="H733" s="294">
        <f t="shared" si="46"/>
        <v>204594</v>
      </c>
      <c r="J733" s="219"/>
    </row>
    <row r="734" spans="3:10">
      <c r="C734" s="169" t="s">
        <v>720</v>
      </c>
      <c r="D734" s="301" t="s">
        <v>721</v>
      </c>
      <c r="E734" s="301" t="s">
        <v>101</v>
      </c>
      <c r="F734" s="293">
        <f t="shared" si="49"/>
        <v>6</v>
      </c>
      <c r="G734" s="293">
        <f t="shared" si="47"/>
        <v>54544.666666666664</v>
      </c>
      <c r="H734" s="294">
        <f t="shared" si="46"/>
        <v>327268</v>
      </c>
      <c r="J734" s="219"/>
    </row>
    <row r="735" spans="3:10">
      <c r="C735" s="169" t="s">
        <v>683</v>
      </c>
      <c r="D735" s="301" t="s">
        <v>658</v>
      </c>
      <c r="E735" s="301" t="s">
        <v>4</v>
      </c>
      <c r="F735" s="293">
        <f t="shared" si="49"/>
        <v>6</v>
      </c>
      <c r="G735" s="293">
        <f t="shared" si="47"/>
        <v>200000</v>
      </c>
      <c r="H735" s="294">
        <f t="shared" si="46"/>
        <v>1200000</v>
      </c>
      <c r="J735" s="219"/>
    </row>
    <row r="736" spans="3:10">
      <c r="C736" s="169" t="s">
        <v>664</v>
      </c>
      <c r="D736" s="301" t="s">
        <v>645</v>
      </c>
      <c r="E736" s="301" t="s">
        <v>4</v>
      </c>
      <c r="F736" s="293">
        <f t="shared" si="49"/>
        <v>3</v>
      </c>
      <c r="G736" s="293">
        <f t="shared" si="47"/>
        <v>184998</v>
      </c>
      <c r="H736" s="294">
        <f t="shared" si="46"/>
        <v>554994</v>
      </c>
      <c r="J736" s="219"/>
    </row>
    <row r="737" spans="3:17">
      <c r="C737" s="169" t="s">
        <v>693</v>
      </c>
      <c r="D737" s="301" t="s">
        <v>694</v>
      </c>
      <c r="E737" s="301" t="s">
        <v>4</v>
      </c>
      <c r="F737" s="293">
        <f t="shared" si="49"/>
        <v>1</v>
      </c>
      <c r="G737" s="293">
        <f t="shared" si="47"/>
        <v>90000</v>
      </c>
      <c r="H737" s="294">
        <f t="shared" si="46"/>
        <v>90000</v>
      </c>
      <c r="J737" s="219"/>
    </row>
    <row r="738" spans="3:17">
      <c r="C738" s="169" t="s">
        <v>665</v>
      </c>
      <c r="D738" s="301" t="s">
        <v>646</v>
      </c>
      <c r="E738" s="301" t="s">
        <v>8</v>
      </c>
      <c r="F738" s="293">
        <f t="shared" si="49"/>
        <v>38</v>
      </c>
      <c r="G738" s="293">
        <f t="shared" si="47"/>
        <v>26203.263157894737</v>
      </c>
      <c r="H738" s="294">
        <f t="shared" si="46"/>
        <v>995724</v>
      </c>
      <c r="J738" s="219"/>
      <c r="Q738" s="275"/>
    </row>
    <row r="739" spans="3:17">
      <c r="C739" s="169" t="s">
        <v>999</v>
      </c>
      <c r="D739" s="301" t="s">
        <v>649</v>
      </c>
      <c r="E739" s="301" t="s">
        <v>77</v>
      </c>
      <c r="F739" s="293">
        <f t="shared" si="49"/>
        <v>16</v>
      </c>
      <c r="G739" s="293">
        <f t="shared" si="47"/>
        <v>241818</v>
      </c>
      <c r="H739" s="294">
        <f t="shared" si="46"/>
        <v>3869088</v>
      </c>
      <c r="J739" s="219"/>
    </row>
    <row r="740" spans="3:17">
      <c r="C740" s="169" t="s">
        <v>722</v>
      </c>
      <c r="D740" s="301" t="s">
        <v>723</v>
      </c>
      <c r="E740" s="301" t="s">
        <v>77</v>
      </c>
      <c r="F740" s="293">
        <f t="shared" si="49"/>
        <v>4</v>
      </c>
      <c r="G740" s="293">
        <f t="shared" si="47"/>
        <v>91846.75</v>
      </c>
      <c r="H740" s="294">
        <f t="shared" si="46"/>
        <v>367387</v>
      </c>
      <c r="J740" s="219"/>
      <c r="Q740" s="275"/>
    </row>
    <row r="741" spans="3:17">
      <c r="C741" s="169" t="s">
        <v>666</v>
      </c>
      <c r="D741" s="301" t="s">
        <v>647</v>
      </c>
      <c r="E741" s="301" t="s">
        <v>648</v>
      </c>
      <c r="F741" s="293">
        <f t="shared" si="49"/>
        <v>50</v>
      </c>
      <c r="G741" s="293">
        <f t="shared" si="47"/>
        <v>8680</v>
      </c>
      <c r="H741" s="294">
        <f t="shared" si="46"/>
        <v>434000</v>
      </c>
      <c r="J741" s="219"/>
      <c r="Q741" s="275"/>
    </row>
    <row r="742" spans="3:17">
      <c r="C742" s="169"/>
      <c r="D742" s="301" t="s">
        <v>491</v>
      </c>
      <c r="E742" s="301"/>
      <c r="F742" s="293">
        <f t="shared" si="49"/>
        <v>0</v>
      </c>
      <c r="G742" s="293" t="e">
        <f t="shared" si="47"/>
        <v>#DIV/0!</v>
      </c>
      <c r="H742" s="294">
        <f t="shared" si="46"/>
        <v>0</v>
      </c>
      <c r="J742" s="219"/>
    </row>
    <row r="743" spans="3:17">
      <c r="C743" s="169"/>
      <c r="D743" s="301" t="s">
        <v>407</v>
      </c>
      <c r="E743" s="301"/>
      <c r="F743" s="293">
        <f t="shared" si="49"/>
        <v>0</v>
      </c>
      <c r="G743" s="293" t="e">
        <f t="shared" si="47"/>
        <v>#DIV/0!</v>
      </c>
      <c r="H743" s="294">
        <f t="shared" si="46"/>
        <v>0</v>
      </c>
      <c r="J743" s="219"/>
    </row>
    <row r="744" spans="3:17">
      <c r="C744" s="169" t="s">
        <v>399</v>
      </c>
      <c r="D744" s="301" t="s">
        <v>400</v>
      </c>
      <c r="E744" s="301" t="s">
        <v>8</v>
      </c>
      <c r="F744" s="293">
        <f t="shared" si="49"/>
        <v>19</v>
      </c>
      <c r="G744" s="293">
        <f t="shared" si="47"/>
        <v>72000.263157894733</v>
      </c>
      <c r="H744" s="294">
        <f t="shared" si="46"/>
        <v>1368005</v>
      </c>
      <c r="J744" s="219"/>
      <c r="Q744" s="275"/>
    </row>
    <row r="745" spans="3:17">
      <c r="C745" s="169" t="s">
        <v>401</v>
      </c>
      <c r="D745" s="301" t="s">
        <v>402</v>
      </c>
      <c r="E745" s="301" t="s">
        <v>27</v>
      </c>
      <c r="F745" s="293">
        <f t="shared" si="49"/>
        <v>0</v>
      </c>
      <c r="G745" s="293" t="e">
        <f t="shared" si="47"/>
        <v>#DIV/0!</v>
      </c>
      <c r="H745" s="294">
        <f t="shared" si="46"/>
        <v>0</v>
      </c>
      <c r="J745" s="219"/>
    </row>
    <row r="746" spans="3:17">
      <c r="C746" s="169" t="s">
        <v>403</v>
      </c>
      <c r="D746" s="301" t="s">
        <v>404</v>
      </c>
      <c r="E746" s="301" t="s">
        <v>27</v>
      </c>
      <c r="F746" s="293">
        <f t="shared" si="49"/>
        <v>0</v>
      </c>
      <c r="G746" s="293" t="e">
        <f t="shared" si="47"/>
        <v>#DIV/0!</v>
      </c>
      <c r="H746" s="294">
        <f t="shared" si="46"/>
        <v>0</v>
      </c>
      <c r="J746" s="219"/>
    </row>
    <row r="747" spans="3:17">
      <c r="C747" s="169" t="s">
        <v>854</v>
      </c>
      <c r="D747" s="301" t="s">
        <v>855</v>
      </c>
      <c r="E747" s="301" t="s">
        <v>846</v>
      </c>
      <c r="F747" s="293">
        <f t="shared" si="49"/>
        <v>0</v>
      </c>
      <c r="G747" s="293" t="e">
        <f t="shared" si="47"/>
        <v>#DIV/0!</v>
      </c>
      <c r="H747" s="294">
        <f t="shared" si="46"/>
        <v>0</v>
      </c>
      <c r="J747" s="219"/>
    </row>
    <row r="748" spans="3:17">
      <c r="C748" s="169" t="s">
        <v>844</v>
      </c>
      <c r="D748" s="301" t="s">
        <v>845</v>
      </c>
      <c r="E748" s="301" t="s">
        <v>846</v>
      </c>
      <c r="F748" s="293">
        <f t="shared" si="49"/>
        <v>0</v>
      </c>
      <c r="G748" s="293" t="e">
        <f t="shared" si="47"/>
        <v>#DIV/0!</v>
      </c>
      <c r="H748" s="294">
        <f t="shared" si="46"/>
        <v>0</v>
      </c>
      <c r="J748" s="219"/>
      <c r="Q748" s="275"/>
    </row>
    <row r="749" spans="3:17">
      <c r="C749" s="169" t="s">
        <v>405</v>
      </c>
      <c r="D749" s="301" t="s">
        <v>406</v>
      </c>
      <c r="E749" s="301" t="s">
        <v>8</v>
      </c>
      <c r="F749" s="293">
        <f t="shared" si="49"/>
        <v>4</v>
      </c>
      <c r="G749" s="293">
        <f t="shared" si="47"/>
        <v>30000</v>
      </c>
      <c r="H749" s="294">
        <f t="shared" si="46"/>
        <v>120000</v>
      </c>
      <c r="J749" s="219"/>
      <c r="Q749" s="275"/>
    </row>
    <row r="750" spans="3:17">
      <c r="C750" s="169"/>
      <c r="D750" s="301" t="s">
        <v>491</v>
      </c>
      <c r="E750" s="301"/>
      <c r="F750" s="293">
        <f t="shared" si="49"/>
        <v>0</v>
      </c>
      <c r="G750" s="293" t="e">
        <f t="shared" si="47"/>
        <v>#DIV/0!</v>
      </c>
      <c r="H750" s="294">
        <f t="shared" si="46"/>
        <v>0</v>
      </c>
      <c r="J750" s="219"/>
      <c r="Q750" s="275"/>
    </row>
    <row r="751" spans="3:17">
      <c r="C751" s="169"/>
      <c r="D751" s="301" t="s">
        <v>446</v>
      </c>
      <c r="E751" s="301"/>
      <c r="F751" s="293">
        <f t="shared" si="49"/>
        <v>0</v>
      </c>
      <c r="G751" s="293" t="e">
        <f t="shared" si="47"/>
        <v>#DIV/0!</v>
      </c>
      <c r="H751" s="294">
        <f t="shared" si="46"/>
        <v>0</v>
      </c>
      <c r="J751" s="219"/>
    </row>
    <row r="752" spans="3:17">
      <c r="C752" s="169" t="s">
        <v>408</v>
      </c>
      <c r="D752" s="301" t="s">
        <v>409</v>
      </c>
      <c r="E752" s="301" t="s">
        <v>26</v>
      </c>
      <c r="F752" s="293">
        <f t="shared" si="49"/>
        <v>0</v>
      </c>
      <c r="G752" s="293" t="e">
        <f t="shared" si="47"/>
        <v>#DIV/0!</v>
      </c>
      <c r="H752" s="294">
        <f t="shared" ref="H752:H815" si="50">SUMIF($C$6:$C$433,C752,$H$6:$H$433)</f>
        <v>0</v>
      </c>
      <c r="J752" s="219"/>
    </row>
    <row r="753" spans="3:17">
      <c r="C753" s="169" t="s">
        <v>410</v>
      </c>
      <c r="D753" s="301" t="s">
        <v>411</v>
      </c>
      <c r="E753" s="301" t="s">
        <v>26</v>
      </c>
      <c r="F753" s="293">
        <f t="shared" si="49"/>
        <v>4</v>
      </c>
      <c r="G753" s="293">
        <f t="shared" ref="G753:G816" si="51">H753/F753</f>
        <v>20000</v>
      </c>
      <c r="H753" s="294">
        <f t="shared" si="50"/>
        <v>80000</v>
      </c>
      <c r="J753" s="219"/>
      <c r="Q753" s="275"/>
    </row>
    <row r="754" spans="3:17">
      <c r="C754" s="169" t="s">
        <v>412</v>
      </c>
      <c r="D754" s="301" t="s">
        <v>413</v>
      </c>
      <c r="E754" s="301" t="s">
        <v>77</v>
      </c>
      <c r="F754" s="293">
        <f t="shared" si="49"/>
        <v>1</v>
      </c>
      <c r="G754" s="293">
        <f t="shared" si="51"/>
        <v>25000</v>
      </c>
      <c r="H754" s="294">
        <f t="shared" si="50"/>
        <v>25000</v>
      </c>
      <c r="J754" s="219"/>
      <c r="Q754" s="275"/>
    </row>
    <row r="755" spans="3:17">
      <c r="C755" s="169" t="s">
        <v>422</v>
      </c>
      <c r="D755" s="301" t="s">
        <v>423</v>
      </c>
      <c r="E755" s="301" t="s">
        <v>77</v>
      </c>
      <c r="F755" s="293">
        <f t="shared" ref="F755:F786" si="52">SUMIF($C$6:$C$433,C755,$F$6:$F$433)</f>
        <v>0</v>
      </c>
      <c r="G755" s="293" t="e">
        <f t="shared" si="51"/>
        <v>#DIV/0!</v>
      </c>
      <c r="H755" s="294">
        <f t="shared" si="50"/>
        <v>0</v>
      </c>
      <c r="J755" s="219"/>
    </row>
    <row r="756" spans="3:17">
      <c r="C756" s="169" t="s">
        <v>424</v>
      </c>
      <c r="D756" s="301" t="s">
        <v>425</v>
      </c>
      <c r="E756" s="301" t="s">
        <v>77</v>
      </c>
      <c r="F756" s="293">
        <f t="shared" si="52"/>
        <v>0</v>
      </c>
      <c r="G756" s="293" t="e">
        <f t="shared" si="51"/>
        <v>#DIV/0!</v>
      </c>
      <c r="H756" s="294">
        <f t="shared" si="50"/>
        <v>0</v>
      </c>
      <c r="J756" s="219"/>
      <c r="Q756" s="275"/>
    </row>
    <row r="757" spans="3:17">
      <c r="C757" s="169" t="s">
        <v>418</v>
      </c>
      <c r="D757" s="301" t="s">
        <v>419</v>
      </c>
      <c r="E757" s="301" t="s">
        <v>77</v>
      </c>
      <c r="F757" s="293">
        <f t="shared" si="52"/>
        <v>0</v>
      </c>
      <c r="G757" s="293" t="e">
        <f t="shared" si="51"/>
        <v>#DIV/0!</v>
      </c>
      <c r="H757" s="294">
        <f t="shared" si="50"/>
        <v>0</v>
      </c>
      <c r="J757" s="219"/>
    </row>
    <row r="758" spans="3:17">
      <c r="C758" s="169" t="s">
        <v>426</v>
      </c>
      <c r="D758" s="301" t="s">
        <v>427</v>
      </c>
      <c r="E758" s="301" t="s">
        <v>101</v>
      </c>
      <c r="F758" s="293">
        <f t="shared" si="52"/>
        <v>0</v>
      </c>
      <c r="G758" s="293" t="e">
        <f t="shared" si="51"/>
        <v>#DIV/0!</v>
      </c>
      <c r="H758" s="294">
        <f t="shared" si="50"/>
        <v>0</v>
      </c>
      <c r="J758" s="219"/>
      <c r="Q758" s="275"/>
    </row>
    <row r="759" spans="3:17">
      <c r="C759" s="169" t="s">
        <v>420</v>
      </c>
      <c r="D759" s="301" t="s">
        <v>421</v>
      </c>
      <c r="E759" s="301" t="s">
        <v>28</v>
      </c>
      <c r="F759" s="293">
        <f t="shared" si="52"/>
        <v>4</v>
      </c>
      <c r="G759" s="293">
        <f t="shared" si="51"/>
        <v>5000</v>
      </c>
      <c r="H759" s="294">
        <f t="shared" si="50"/>
        <v>20000</v>
      </c>
      <c r="J759" s="219"/>
    </row>
    <row r="760" spans="3:17">
      <c r="C760" s="169" t="s">
        <v>416</v>
      </c>
      <c r="D760" s="301" t="s">
        <v>417</v>
      </c>
      <c r="E760" s="301" t="s">
        <v>28</v>
      </c>
      <c r="F760" s="293">
        <f t="shared" si="52"/>
        <v>0</v>
      </c>
      <c r="G760" s="293" t="e">
        <f t="shared" si="51"/>
        <v>#DIV/0!</v>
      </c>
      <c r="H760" s="294">
        <f t="shared" si="50"/>
        <v>0</v>
      </c>
      <c r="J760" s="219"/>
      <c r="Q760" s="275"/>
    </row>
    <row r="761" spans="3:17">
      <c r="C761" s="169" t="s">
        <v>428</v>
      </c>
      <c r="D761" s="301" t="s">
        <v>429</v>
      </c>
      <c r="E761" s="301" t="s">
        <v>430</v>
      </c>
      <c r="F761" s="293">
        <f t="shared" si="52"/>
        <v>40</v>
      </c>
      <c r="G761" s="293">
        <f t="shared" si="51"/>
        <v>9599.625</v>
      </c>
      <c r="H761" s="294">
        <f t="shared" si="50"/>
        <v>383985</v>
      </c>
      <c r="J761" s="219"/>
      <c r="Q761" s="275"/>
    </row>
    <row r="762" spans="3:17">
      <c r="C762" s="169" t="s">
        <v>431</v>
      </c>
      <c r="D762" s="301" t="s">
        <v>432</v>
      </c>
      <c r="E762" s="301" t="s">
        <v>433</v>
      </c>
      <c r="F762" s="293">
        <f t="shared" si="52"/>
        <v>0</v>
      </c>
      <c r="G762" s="293" t="e">
        <f t="shared" si="51"/>
        <v>#DIV/0!</v>
      </c>
      <c r="H762" s="294">
        <f t="shared" si="50"/>
        <v>0</v>
      </c>
      <c r="J762" s="219"/>
    </row>
    <row r="763" spans="3:17">
      <c r="C763" s="169" t="s">
        <v>414</v>
      </c>
      <c r="D763" s="301" t="s">
        <v>415</v>
      </c>
      <c r="E763" s="301" t="s">
        <v>27</v>
      </c>
      <c r="F763" s="293">
        <f t="shared" si="52"/>
        <v>0</v>
      </c>
      <c r="G763" s="293" t="e">
        <f t="shared" si="51"/>
        <v>#DIV/0!</v>
      </c>
      <c r="H763" s="294">
        <f t="shared" si="50"/>
        <v>0</v>
      </c>
      <c r="J763" s="219"/>
    </row>
    <row r="764" spans="3:17">
      <c r="C764" s="169" t="s">
        <v>438</v>
      </c>
      <c r="D764" s="301" t="s">
        <v>439</v>
      </c>
      <c r="E764" s="301" t="s">
        <v>4</v>
      </c>
      <c r="F764" s="293">
        <f t="shared" si="52"/>
        <v>17</v>
      </c>
      <c r="G764" s="293">
        <f t="shared" si="51"/>
        <v>28548.117647058825</v>
      </c>
      <c r="H764" s="294">
        <f t="shared" si="50"/>
        <v>485318</v>
      </c>
      <c r="J764" s="219"/>
    </row>
    <row r="765" spans="3:17">
      <c r="C765" s="169" t="s">
        <v>440</v>
      </c>
      <c r="D765" s="301" t="s">
        <v>441</v>
      </c>
      <c r="E765" s="301" t="s">
        <v>27</v>
      </c>
      <c r="F765" s="293">
        <f t="shared" si="52"/>
        <v>10</v>
      </c>
      <c r="G765" s="293">
        <f t="shared" si="51"/>
        <v>10000</v>
      </c>
      <c r="H765" s="294">
        <f t="shared" si="50"/>
        <v>100000</v>
      </c>
      <c r="J765" s="219"/>
    </row>
    <row r="766" spans="3:17">
      <c r="C766" s="169" t="s">
        <v>434</v>
      </c>
      <c r="D766" s="301" t="s">
        <v>435</v>
      </c>
      <c r="E766" s="301" t="s">
        <v>430</v>
      </c>
      <c r="F766" s="293">
        <f t="shared" si="52"/>
        <v>10</v>
      </c>
      <c r="G766" s="293">
        <f t="shared" si="51"/>
        <v>8182</v>
      </c>
      <c r="H766" s="294">
        <f t="shared" si="50"/>
        <v>81820</v>
      </c>
      <c r="J766" s="219"/>
    </row>
    <row r="767" spans="3:17">
      <c r="C767" s="169" t="s">
        <v>774</v>
      </c>
      <c r="D767" s="301" t="s">
        <v>775</v>
      </c>
      <c r="E767" s="301" t="s">
        <v>27</v>
      </c>
      <c r="F767" s="293">
        <f t="shared" si="52"/>
        <v>5</v>
      </c>
      <c r="G767" s="293">
        <f t="shared" si="51"/>
        <v>5000</v>
      </c>
      <c r="H767" s="294">
        <f t="shared" si="50"/>
        <v>25000</v>
      </c>
      <c r="J767" s="219"/>
      <c r="Q767" s="275"/>
    </row>
    <row r="768" spans="3:17">
      <c r="C768" s="169" t="s">
        <v>444</v>
      </c>
      <c r="D768" s="301" t="s">
        <v>445</v>
      </c>
      <c r="E768" s="301" t="s">
        <v>28</v>
      </c>
      <c r="F768" s="293">
        <f t="shared" si="52"/>
        <v>10</v>
      </c>
      <c r="G768" s="293">
        <f t="shared" si="51"/>
        <v>5000</v>
      </c>
      <c r="H768" s="294">
        <f t="shared" si="50"/>
        <v>50000</v>
      </c>
      <c r="J768" s="219"/>
      <c r="Q768" s="275"/>
    </row>
    <row r="769" spans="3:17">
      <c r="C769" s="169" t="s">
        <v>436</v>
      </c>
      <c r="D769" s="301" t="s">
        <v>437</v>
      </c>
      <c r="E769" s="301" t="s">
        <v>27</v>
      </c>
      <c r="F769" s="293">
        <f t="shared" si="52"/>
        <v>5</v>
      </c>
      <c r="G769" s="293">
        <f t="shared" si="51"/>
        <v>5000</v>
      </c>
      <c r="H769" s="294">
        <f t="shared" si="50"/>
        <v>25000</v>
      </c>
      <c r="J769" s="219"/>
      <c r="Q769" s="275"/>
    </row>
    <row r="770" spans="3:17">
      <c r="C770" s="169" t="s">
        <v>528</v>
      </c>
      <c r="D770" s="301" t="s">
        <v>529</v>
      </c>
      <c r="E770" s="301" t="s">
        <v>27</v>
      </c>
      <c r="F770" s="293">
        <f t="shared" si="52"/>
        <v>0</v>
      </c>
      <c r="G770" s="293" t="e">
        <f t="shared" si="51"/>
        <v>#DIV/0!</v>
      </c>
      <c r="H770" s="294">
        <f t="shared" si="50"/>
        <v>0</v>
      </c>
      <c r="J770" s="219"/>
      <c r="Q770" s="275"/>
    </row>
    <row r="771" spans="3:17">
      <c r="C771" s="169" t="s">
        <v>442</v>
      </c>
      <c r="D771" s="301" t="s">
        <v>443</v>
      </c>
      <c r="E771" s="301" t="s">
        <v>433</v>
      </c>
      <c r="F771" s="293">
        <f t="shared" si="52"/>
        <v>0</v>
      </c>
      <c r="G771" s="293" t="e">
        <f t="shared" si="51"/>
        <v>#DIV/0!</v>
      </c>
      <c r="H771" s="294">
        <f t="shared" si="50"/>
        <v>0</v>
      </c>
      <c r="J771" s="219"/>
      <c r="Q771" s="275"/>
    </row>
    <row r="772" spans="3:17">
      <c r="C772" s="169"/>
      <c r="D772" s="301" t="s">
        <v>491</v>
      </c>
      <c r="E772" s="301"/>
      <c r="F772" s="293">
        <f t="shared" si="52"/>
        <v>0</v>
      </c>
      <c r="G772" s="293" t="e">
        <f t="shared" si="51"/>
        <v>#DIV/0!</v>
      </c>
      <c r="H772" s="294">
        <f t="shared" si="50"/>
        <v>0</v>
      </c>
      <c r="J772" s="219"/>
      <c r="Q772" s="275"/>
    </row>
    <row r="773" spans="3:17">
      <c r="C773" s="169"/>
      <c r="D773" s="301" t="s">
        <v>483</v>
      </c>
      <c r="E773" s="301"/>
      <c r="F773" s="293">
        <f t="shared" si="52"/>
        <v>0</v>
      </c>
      <c r="G773" s="293" t="e">
        <f t="shared" si="51"/>
        <v>#DIV/0!</v>
      </c>
      <c r="H773" s="294">
        <f t="shared" si="50"/>
        <v>0</v>
      </c>
      <c r="J773" s="219"/>
    </row>
    <row r="774" spans="3:17">
      <c r="C774" s="169" t="s">
        <v>476</v>
      </c>
      <c r="D774" s="301" t="s">
        <v>477</v>
      </c>
      <c r="E774" s="301" t="s">
        <v>31</v>
      </c>
      <c r="F774" s="293">
        <f t="shared" si="52"/>
        <v>20</v>
      </c>
      <c r="G774" s="293">
        <f t="shared" si="51"/>
        <v>16406</v>
      </c>
      <c r="H774" s="294">
        <f t="shared" si="50"/>
        <v>328120</v>
      </c>
      <c r="J774" s="219"/>
      <c r="Q774" s="275"/>
    </row>
    <row r="775" spans="3:17">
      <c r="C775" s="169" t="s">
        <v>462</v>
      </c>
      <c r="D775" s="301" t="s">
        <v>478</v>
      </c>
      <c r="E775" s="301" t="s">
        <v>8</v>
      </c>
      <c r="F775" s="293">
        <f t="shared" si="52"/>
        <v>0</v>
      </c>
      <c r="G775" s="293" t="e">
        <f t="shared" si="51"/>
        <v>#DIV/0!</v>
      </c>
      <c r="H775" s="294">
        <f t="shared" si="50"/>
        <v>0</v>
      </c>
      <c r="J775" s="219"/>
      <c r="Q775" s="275"/>
    </row>
    <row r="776" spans="3:17">
      <c r="C776" s="169" t="s">
        <v>460</v>
      </c>
      <c r="D776" s="301" t="s">
        <v>461</v>
      </c>
      <c r="E776" s="301" t="s">
        <v>430</v>
      </c>
      <c r="F776" s="293">
        <f t="shared" si="52"/>
        <v>0</v>
      </c>
      <c r="G776" s="293" t="e">
        <f t="shared" si="51"/>
        <v>#DIV/0!</v>
      </c>
      <c r="H776" s="294">
        <f t="shared" si="50"/>
        <v>0</v>
      </c>
      <c r="J776" s="219"/>
      <c r="Q776" s="275"/>
    </row>
    <row r="777" spans="3:17">
      <c r="C777" s="169" t="s">
        <v>479</v>
      </c>
      <c r="D777" s="301" t="s">
        <v>191</v>
      </c>
      <c r="E777" s="301" t="s">
        <v>480</v>
      </c>
      <c r="F777" s="293">
        <f t="shared" si="52"/>
        <v>0</v>
      </c>
      <c r="G777" s="293" t="e">
        <f t="shared" si="51"/>
        <v>#DIV/0!</v>
      </c>
      <c r="H777" s="294">
        <f t="shared" si="50"/>
        <v>0</v>
      </c>
      <c r="J777" s="219"/>
      <c r="Q777" s="275"/>
    </row>
    <row r="778" spans="3:17">
      <c r="C778" s="169" t="s">
        <v>463</v>
      </c>
      <c r="D778" s="301" t="s">
        <v>464</v>
      </c>
      <c r="E778" s="301" t="s">
        <v>449</v>
      </c>
      <c r="F778" s="293">
        <f t="shared" si="52"/>
        <v>0</v>
      </c>
      <c r="G778" s="293" t="e">
        <f t="shared" si="51"/>
        <v>#DIV/0!</v>
      </c>
      <c r="H778" s="294">
        <f t="shared" si="50"/>
        <v>0</v>
      </c>
      <c r="J778" s="219"/>
      <c r="Q778" s="275"/>
    </row>
    <row r="779" spans="3:17">
      <c r="C779" s="169" t="s">
        <v>470</v>
      </c>
      <c r="D779" s="301" t="s">
        <v>471</v>
      </c>
      <c r="E779" s="301" t="s">
        <v>27</v>
      </c>
      <c r="F779" s="293">
        <f t="shared" si="52"/>
        <v>0</v>
      </c>
      <c r="G779" s="293" t="e">
        <f t="shared" si="51"/>
        <v>#DIV/0!</v>
      </c>
      <c r="H779" s="294">
        <f t="shared" si="50"/>
        <v>0</v>
      </c>
      <c r="J779" s="219"/>
    </row>
    <row r="780" spans="3:17">
      <c r="C780" s="169" t="s">
        <v>447</v>
      </c>
      <c r="D780" s="301" t="s">
        <v>448</v>
      </c>
      <c r="E780" s="301" t="s">
        <v>449</v>
      </c>
      <c r="F780" s="293">
        <f t="shared" si="52"/>
        <v>0</v>
      </c>
      <c r="G780" s="293" t="e">
        <f t="shared" si="51"/>
        <v>#DIV/0!</v>
      </c>
      <c r="H780" s="294">
        <f t="shared" si="50"/>
        <v>0</v>
      </c>
      <c r="J780" s="219"/>
      <c r="Q780" s="275"/>
    </row>
    <row r="781" spans="3:17">
      <c r="C781" s="169" t="s">
        <v>474</v>
      </c>
      <c r="D781" s="301" t="s">
        <v>475</v>
      </c>
      <c r="E781" s="301" t="s">
        <v>31</v>
      </c>
      <c r="F781" s="293">
        <f t="shared" si="52"/>
        <v>10</v>
      </c>
      <c r="G781" s="293">
        <f t="shared" si="51"/>
        <v>4000</v>
      </c>
      <c r="H781" s="294">
        <f t="shared" si="50"/>
        <v>40000</v>
      </c>
      <c r="J781" s="219"/>
      <c r="Q781" s="275"/>
    </row>
    <row r="782" spans="3:17">
      <c r="C782" s="169" t="s">
        <v>457</v>
      </c>
      <c r="D782" s="301" t="s">
        <v>458</v>
      </c>
      <c r="E782" s="301" t="s">
        <v>27</v>
      </c>
      <c r="F782" s="293">
        <f t="shared" si="52"/>
        <v>0</v>
      </c>
      <c r="G782" s="293" t="e">
        <f t="shared" si="51"/>
        <v>#DIV/0!</v>
      </c>
      <c r="H782" s="294">
        <f t="shared" si="50"/>
        <v>0</v>
      </c>
      <c r="J782" s="219"/>
      <c r="Q782" s="275"/>
    </row>
    <row r="783" spans="3:17">
      <c r="C783" s="169" t="s">
        <v>1011</v>
      </c>
      <c r="D783" s="301" t="s">
        <v>1053</v>
      </c>
      <c r="E783" s="301" t="s">
        <v>1060</v>
      </c>
      <c r="F783" s="293">
        <f t="shared" si="52"/>
        <v>1</v>
      </c>
      <c r="G783" s="293">
        <f t="shared" si="51"/>
        <v>120000</v>
      </c>
      <c r="H783" s="294">
        <f t="shared" si="50"/>
        <v>120000</v>
      </c>
      <c r="J783" s="219"/>
      <c r="Q783" s="275"/>
    </row>
    <row r="784" spans="3:17">
      <c r="C784" s="169" t="s">
        <v>465</v>
      </c>
      <c r="D784" s="301" t="s">
        <v>466</v>
      </c>
      <c r="E784" s="301" t="s">
        <v>449</v>
      </c>
      <c r="F784" s="293">
        <f t="shared" si="52"/>
        <v>0</v>
      </c>
      <c r="G784" s="293" t="e">
        <f t="shared" si="51"/>
        <v>#DIV/0!</v>
      </c>
      <c r="H784" s="294">
        <f t="shared" si="50"/>
        <v>0</v>
      </c>
      <c r="J784" s="219"/>
      <c r="Q784" s="275"/>
    </row>
    <row r="785" spans="3:17">
      <c r="C785" s="169" t="s">
        <v>750</v>
      </c>
      <c r="D785" s="301" t="s">
        <v>467</v>
      </c>
      <c r="E785" s="301" t="s">
        <v>449</v>
      </c>
      <c r="F785" s="293">
        <f t="shared" si="52"/>
        <v>0</v>
      </c>
      <c r="G785" s="293" t="e">
        <f t="shared" si="51"/>
        <v>#DIV/0!</v>
      </c>
      <c r="H785" s="294">
        <f t="shared" si="50"/>
        <v>0</v>
      </c>
      <c r="J785" s="219"/>
      <c r="Q785" s="275"/>
    </row>
    <row r="786" spans="3:17">
      <c r="C786" s="169" t="s">
        <v>454</v>
      </c>
      <c r="D786" s="301" t="s">
        <v>755</v>
      </c>
      <c r="E786" s="301" t="s">
        <v>27</v>
      </c>
      <c r="F786" s="293">
        <f t="shared" si="52"/>
        <v>0</v>
      </c>
      <c r="G786" s="293" t="e">
        <f t="shared" si="51"/>
        <v>#DIV/0!</v>
      </c>
      <c r="H786" s="294">
        <f t="shared" si="50"/>
        <v>0</v>
      </c>
      <c r="J786" s="219"/>
      <c r="Q786" s="275"/>
    </row>
    <row r="787" spans="3:17">
      <c r="C787" s="169" t="s">
        <v>450</v>
      </c>
      <c r="D787" s="301" t="s">
        <v>451</v>
      </c>
      <c r="E787" s="301" t="s">
        <v>433</v>
      </c>
      <c r="F787" s="293">
        <f t="shared" ref="F787:F818" si="53">SUMIF($C$6:$C$433,C787,$F$6:$F$433)</f>
        <v>0</v>
      </c>
      <c r="G787" s="293" t="e">
        <f t="shared" si="51"/>
        <v>#DIV/0!</v>
      </c>
      <c r="H787" s="294">
        <f t="shared" si="50"/>
        <v>0</v>
      </c>
      <c r="J787" s="219"/>
    </row>
    <row r="788" spans="3:17">
      <c r="C788" s="169" t="s">
        <v>459</v>
      </c>
      <c r="D788" s="301" t="s">
        <v>692</v>
      </c>
      <c r="E788" s="301" t="s">
        <v>27</v>
      </c>
      <c r="F788" s="293">
        <f t="shared" si="53"/>
        <v>0</v>
      </c>
      <c r="G788" s="293" t="e">
        <f t="shared" si="51"/>
        <v>#DIV/0!</v>
      </c>
      <c r="H788" s="294">
        <f t="shared" si="50"/>
        <v>0</v>
      </c>
      <c r="J788" s="219"/>
      <c r="Q788" s="275"/>
    </row>
    <row r="789" spans="3:17">
      <c r="C789" s="169" t="s">
        <v>836</v>
      </c>
      <c r="D789" s="301" t="s">
        <v>451</v>
      </c>
      <c r="E789" s="301" t="s">
        <v>433</v>
      </c>
      <c r="F789" s="293">
        <f t="shared" si="53"/>
        <v>0</v>
      </c>
      <c r="G789" s="293" t="e">
        <f t="shared" si="51"/>
        <v>#DIV/0!</v>
      </c>
      <c r="H789" s="294">
        <f t="shared" si="50"/>
        <v>0</v>
      </c>
      <c r="J789" s="219"/>
    </row>
    <row r="790" spans="3:17">
      <c r="C790" s="169" t="s">
        <v>472</v>
      </c>
      <c r="D790" s="301" t="s">
        <v>473</v>
      </c>
      <c r="E790" s="301" t="s">
        <v>433</v>
      </c>
      <c r="F790" s="293">
        <f t="shared" si="53"/>
        <v>0</v>
      </c>
      <c r="G790" s="293" t="e">
        <f t="shared" si="51"/>
        <v>#DIV/0!</v>
      </c>
      <c r="H790" s="294">
        <f t="shared" si="50"/>
        <v>0</v>
      </c>
      <c r="J790" s="219"/>
      <c r="Q790" s="275"/>
    </row>
    <row r="791" spans="3:17" ht="14.25" customHeight="1">
      <c r="C791" s="169" t="s">
        <v>452</v>
      </c>
      <c r="D791" s="301" t="s">
        <v>453</v>
      </c>
      <c r="E791" s="301" t="s">
        <v>433</v>
      </c>
      <c r="F791" s="293">
        <f t="shared" si="53"/>
        <v>0</v>
      </c>
      <c r="G791" s="293" t="e">
        <f t="shared" si="51"/>
        <v>#DIV/0!</v>
      </c>
      <c r="H791" s="294">
        <f t="shared" si="50"/>
        <v>0</v>
      </c>
      <c r="J791" s="219"/>
      <c r="Q791" s="275"/>
    </row>
    <row r="792" spans="3:17" ht="16.5" customHeight="1">
      <c r="C792" s="169" t="s">
        <v>481</v>
      </c>
      <c r="D792" s="301" t="s">
        <v>482</v>
      </c>
      <c r="E792" s="301" t="s">
        <v>148</v>
      </c>
      <c r="F792" s="293">
        <f t="shared" si="53"/>
        <v>0</v>
      </c>
      <c r="G792" s="293" t="e">
        <f t="shared" si="51"/>
        <v>#DIV/0!</v>
      </c>
      <c r="H792" s="294">
        <f t="shared" si="50"/>
        <v>0</v>
      </c>
      <c r="J792" s="219"/>
      <c r="Q792" s="275"/>
    </row>
    <row r="793" spans="3:17" ht="16.5" customHeight="1">
      <c r="C793" s="169" t="s">
        <v>468</v>
      </c>
      <c r="D793" s="301" t="s">
        <v>469</v>
      </c>
      <c r="E793" s="301" t="s">
        <v>27</v>
      </c>
      <c r="F793" s="293">
        <f t="shared" si="53"/>
        <v>0</v>
      </c>
      <c r="G793" s="293" t="e">
        <f t="shared" si="51"/>
        <v>#DIV/0!</v>
      </c>
      <c r="H793" s="294">
        <f t="shared" si="50"/>
        <v>0</v>
      </c>
      <c r="J793" s="219"/>
      <c r="Q793" s="275"/>
    </row>
    <row r="794" spans="3:17" ht="15.75" customHeight="1">
      <c r="C794" s="169" t="s">
        <v>667</v>
      </c>
      <c r="D794" s="301" t="s">
        <v>650</v>
      </c>
      <c r="E794" s="301" t="s">
        <v>27</v>
      </c>
      <c r="F794" s="293">
        <f t="shared" si="53"/>
        <v>0</v>
      </c>
      <c r="G794" s="293" t="e">
        <f t="shared" si="51"/>
        <v>#DIV/0!</v>
      </c>
      <c r="H794" s="294">
        <f t="shared" si="50"/>
        <v>0</v>
      </c>
      <c r="J794" s="219"/>
      <c r="Q794" s="275"/>
    </row>
    <row r="795" spans="3:17">
      <c r="C795" s="169" t="s">
        <v>455</v>
      </c>
      <c r="D795" s="301" t="s">
        <v>456</v>
      </c>
      <c r="E795" s="301" t="s">
        <v>430</v>
      </c>
      <c r="F795" s="293">
        <f t="shared" si="53"/>
        <v>0</v>
      </c>
      <c r="G795" s="293" t="e">
        <f t="shared" si="51"/>
        <v>#DIV/0!</v>
      </c>
      <c r="H795" s="294">
        <f t="shared" si="50"/>
        <v>0</v>
      </c>
      <c r="J795" s="219"/>
      <c r="Q795" s="275"/>
    </row>
    <row r="796" spans="3:17">
      <c r="C796" s="169"/>
      <c r="D796" s="301" t="s">
        <v>491</v>
      </c>
      <c r="E796" s="301"/>
      <c r="F796" s="293">
        <f t="shared" si="53"/>
        <v>0</v>
      </c>
      <c r="G796" s="293" t="e">
        <f t="shared" si="51"/>
        <v>#DIV/0!</v>
      </c>
      <c r="H796" s="294">
        <f t="shared" si="50"/>
        <v>0</v>
      </c>
      <c r="J796" s="219"/>
    </row>
    <row r="797" spans="3:17">
      <c r="C797" s="169" t="s">
        <v>2</v>
      </c>
      <c r="D797" s="301" t="s">
        <v>492</v>
      </c>
      <c r="E797" s="301"/>
      <c r="F797" s="293">
        <f t="shared" si="53"/>
        <v>0</v>
      </c>
      <c r="G797" s="293" t="e">
        <f t="shared" si="51"/>
        <v>#DIV/0!</v>
      </c>
      <c r="H797" s="294">
        <f t="shared" si="50"/>
        <v>0</v>
      </c>
      <c r="J797" s="219"/>
      <c r="Q797" s="275"/>
    </row>
    <row r="798" spans="3:17">
      <c r="C798" s="169" t="s">
        <v>493</v>
      </c>
      <c r="D798" s="301" t="s">
        <v>494</v>
      </c>
      <c r="E798" s="301" t="s">
        <v>27</v>
      </c>
      <c r="F798" s="293">
        <f t="shared" si="53"/>
        <v>250</v>
      </c>
      <c r="G798" s="293">
        <f t="shared" si="51"/>
        <v>5200</v>
      </c>
      <c r="H798" s="294">
        <f t="shared" si="50"/>
        <v>1300000</v>
      </c>
      <c r="J798" s="219"/>
    </row>
    <row r="799" spans="3:17" ht="15.75" customHeight="1">
      <c r="C799" s="169" t="s">
        <v>495</v>
      </c>
      <c r="D799" s="301" t="s">
        <v>496</v>
      </c>
      <c r="E799" s="301" t="s">
        <v>27</v>
      </c>
      <c r="F799" s="293">
        <f t="shared" si="53"/>
        <v>0</v>
      </c>
      <c r="G799" s="293" t="e">
        <f t="shared" si="51"/>
        <v>#DIV/0!</v>
      </c>
      <c r="H799" s="294">
        <f t="shared" si="50"/>
        <v>0</v>
      </c>
      <c r="J799" s="219"/>
      <c r="Q799" s="275"/>
    </row>
    <row r="800" spans="3:17">
      <c r="C800" s="169" t="s">
        <v>497</v>
      </c>
      <c r="D800" s="301" t="s">
        <v>498</v>
      </c>
      <c r="E800" s="301" t="s">
        <v>27</v>
      </c>
      <c r="F800" s="293">
        <f t="shared" si="53"/>
        <v>200</v>
      </c>
      <c r="G800" s="293">
        <f t="shared" si="51"/>
        <v>5200</v>
      </c>
      <c r="H800" s="294">
        <f t="shared" si="50"/>
        <v>1040000</v>
      </c>
      <c r="J800" s="219"/>
    </row>
    <row r="801" spans="3:17" ht="14.25" customHeight="1">
      <c r="C801" s="169" t="s">
        <v>499</v>
      </c>
      <c r="D801" s="301" t="s">
        <v>500</v>
      </c>
      <c r="E801" s="301" t="s">
        <v>27</v>
      </c>
      <c r="F801" s="293">
        <f t="shared" si="53"/>
        <v>0</v>
      </c>
      <c r="G801" s="293" t="e">
        <f t="shared" si="51"/>
        <v>#DIV/0!</v>
      </c>
      <c r="H801" s="294">
        <f t="shared" si="50"/>
        <v>0</v>
      </c>
      <c r="J801" s="219"/>
      <c r="Q801" s="275"/>
    </row>
    <row r="802" spans="3:17">
      <c r="C802" s="169" t="s">
        <v>501</v>
      </c>
      <c r="D802" s="301" t="s">
        <v>502</v>
      </c>
      <c r="E802" s="301" t="s">
        <v>27</v>
      </c>
      <c r="F802" s="293">
        <f t="shared" si="53"/>
        <v>200</v>
      </c>
      <c r="G802" s="293">
        <f t="shared" si="51"/>
        <v>5200</v>
      </c>
      <c r="H802" s="294">
        <f t="shared" si="50"/>
        <v>1040000</v>
      </c>
      <c r="J802" s="219"/>
      <c r="Q802" s="275"/>
    </row>
    <row r="803" spans="3:17" ht="15" customHeight="1">
      <c r="C803" s="169" t="s">
        <v>503</v>
      </c>
      <c r="D803" s="301" t="s">
        <v>504</v>
      </c>
      <c r="E803" s="301" t="s">
        <v>505</v>
      </c>
      <c r="F803" s="293">
        <f t="shared" si="53"/>
        <v>0</v>
      </c>
      <c r="G803" s="293" t="e">
        <f t="shared" si="51"/>
        <v>#DIV/0!</v>
      </c>
      <c r="H803" s="294">
        <f t="shared" si="50"/>
        <v>0</v>
      </c>
      <c r="J803" s="219"/>
    </row>
    <row r="804" spans="3:17" ht="15" customHeight="1">
      <c r="C804" s="169" t="s">
        <v>506</v>
      </c>
      <c r="D804" s="301" t="s">
        <v>507</v>
      </c>
      <c r="E804" s="301" t="s">
        <v>27</v>
      </c>
      <c r="F804" s="293">
        <f t="shared" si="53"/>
        <v>0</v>
      </c>
      <c r="G804" s="293" t="e">
        <f t="shared" si="51"/>
        <v>#DIV/0!</v>
      </c>
      <c r="H804" s="294">
        <f t="shared" si="50"/>
        <v>0</v>
      </c>
      <c r="J804" s="219"/>
      <c r="Q804" s="275"/>
    </row>
    <row r="805" spans="3:17">
      <c r="C805" s="169" t="s">
        <v>508</v>
      </c>
      <c r="D805" s="301" t="s">
        <v>509</v>
      </c>
      <c r="E805" s="301" t="s">
        <v>510</v>
      </c>
      <c r="F805" s="293">
        <f t="shared" si="53"/>
        <v>3</v>
      </c>
      <c r="G805" s="293">
        <f t="shared" si="51"/>
        <v>128000</v>
      </c>
      <c r="H805" s="294">
        <f t="shared" si="50"/>
        <v>384000</v>
      </c>
      <c r="J805" s="219"/>
    </row>
    <row r="806" spans="3:17" ht="17.25" customHeight="1">
      <c r="C806" s="169" t="s">
        <v>511</v>
      </c>
      <c r="D806" s="301" t="s">
        <v>512</v>
      </c>
      <c r="E806" s="301" t="s">
        <v>27</v>
      </c>
      <c r="F806" s="293">
        <f t="shared" si="53"/>
        <v>0</v>
      </c>
      <c r="G806" s="293" t="e">
        <f t="shared" si="51"/>
        <v>#DIV/0!</v>
      </c>
      <c r="H806" s="294">
        <f t="shared" si="50"/>
        <v>0</v>
      </c>
      <c r="J806" s="219"/>
      <c r="Q806" s="275"/>
    </row>
    <row r="807" spans="3:17">
      <c r="C807" s="169" t="s">
        <v>513</v>
      </c>
      <c r="D807" s="301" t="s">
        <v>514</v>
      </c>
      <c r="E807" s="301" t="s">
        <v>27</v>
      </c>
      <c r="F807" s="293">
        <f t="shared" si="53"/>
        <v>100</v>
      </c>
      <c r="G807" s="293">
        <f t="shared" si="51"/>
        <v>5200</v>
      </c>
      <c r="H807" s="294">
        <f t="shared" si="50"/>
        <v>520000</v>
      </c>
      <c r="J807" s="219"/>
    </row>
    <row r="808" spans="3:17" ht="15.75" customHeight="1">
      <c r="C808" s="169" t="s">
        <v>515</v>
      </c>
      <c r="D808" s="301" t="s">
        <v>516</v>
      </c>
      <c r="E808" s="301" t="s">
        <v>27</v>
      </c>
      <c r="F808" s="293">
        <f t="shared" si="53"/>
        <v>0</v>
      </c>
      <c r="G808" s="293" t="e">
        <f t="shared" si="51"/>
        <v>#DIV/0!</v>
      </c>
      <c r="H808" s="294">
        <f t="shared" si="50"/>
        <v>0</v>
      </c>
      <c r="J808" s="219"/>
    </row>
    <row r="809" spans="3:17">
      <c r="C809" s="169" t="s">
        <v>517</v>
      </c>
      <c r="D809" s="301" t="s">
        <v>518</v>
      </c>
      <c r="E809" s="301" t="s">
        <v>510</v>
      </c>
      <c r="F809" s="293">
        <f t="shared" si="53"/>
        <v>0</v>
      </c>
      <c r="G809" s="293" t="e">
        <f t="shared" si="51"/>
        <v>#DIV/0!</v>
      </c>
      <c r="H809" s="294">
        <f t="shared" si="50"/>
        <v>0</v>
      </c>
      <c r="J809" s="219"/>
      <c r="Q809" s="275"/>
    </row>
    <row r="810" spans="3:17">
      <c r="C810" s="169" t="s">
        <v>519</v>
      </c>
      <c r="D810" s="301" t="s">
        <v>520</v>
      </c>
      <c r="E810" s="301" t="s">
        <v>510</v>
      </c>
      <c r="F810" s="293">
        <f t="shared" si="53"/>
        <v>1</v>
      </c>
      <c r="G810" s="293">
        <f t="shared" si="51"/>
        <v>76000</v>
      </c>
      <c r="H810" s="294">
        <f t="shared" si="50"/>
        <v>76000</v>
      </c>
      <c r="J810" s="219"/>
    </row>
    <row r="811" spans="3:17" ht="13.5" customHeight="1">
      <c r="C811" s="169" t="s">
        <v>521</v>
      </c>
      <c r="D811" s="301" t="s">
        <v>522</v>
      </c>
      <c r="E811" s="301" t="s">
        <v>505</v>
      </c>
      <c r="F811" s="293">
        <f t="shared" si="53"/>
        <v>0</v>
      </c>
      <c r="G811" s="293" t="e">
        <f t="shared" si="51"/>
        <v>#DIV/0!</v>
      </c>
      <c r="H811" s="294">
        <f t="shared" si="50"/>
        <v>0</v>
      </c>
      <c r="J811" s="219"/>
      <c r="Q811" s="275"/>
    </row>
    <row r="812" spans="3:17">
      <c r="C812" s="169" t="s">
        <v>145</v>
      </c>
      <c r="D812" s="301" t="s">
        <v>146</v>
      </c>
      <c r="E812" s="301" t="s">
        <v>117</v>
      </c>
      <c r="F812" s="293">
        <f t="shared" si="53"/>
        <v>51</v>
      </c>
      <c r="G812" s="293">
        <f t="shared" si="51"/>
        <v>31000</v>
      </c>
      <c r="H812" s="294">
        <f t="shared" si="50"/>
        <v>1581000</v>
      </c>
      <c r="J812" s="219"/>
      <c r="Q812" s="275"/>
    </row>
    <row r="813" spans="3:17" ht="15.75" customHeight="1">
      <c r="C813" s="169" t="s">
        <v>523</v>
      </c>
      <c r="D813" s="301" t="s">
        <v>524</v>
      </c>
      <c r="E813" s="301" t="s">
        <v>505</v>
      </c>
      <c r="F813" s="293">
        <f t="shared" si="53"/>
        <v>0</v>
      </c>
      <c r="G813" s="293" t="e">
        <f t="shared" si="51"/>
        <v>#DIV/0!</v>
      </c>
      <c r="H813" s="294">
        <f t="shared" si="50"/>
        <v>0</v>
      </c>
      <c r="J813" s="219"/>
    </row>
    <row r="814" spans="3:17" ht="21" customHeight="1">
      <c r="C814" s="169" t="s">
        <v>525</v>
      </c>
      <c r="D814" s="301" t="s">
        <v>526</v>
      </c>
      <c r="E814" s="301" t="s">
        <v>27</v>
      </c>
      <c r="F814" s="293">
        <f t="shared" si="53"/>
        <v>0</v>
      </c>
      <c r="G814" s="293" t="e">
        <f t="shared" si="51"/>
        <v>#DIV/0!</v>
      </c>
      <c r="H814" s="294">
        <f t="shared" si="50"/>
        <v>0</v>
      </c>
      <c r="J814" s="219"/>
    </row>
    <row r="815" spans="3:17" ht="15" customHeight="1">
      <c r="C815" s="169" t="s">
        <v>848</v>
      </c>
      <c r="D815" s="301" t="s">
        <v>849</v>
      </c>
      <c r="E815" s="301" t="s">
        <v>101</v>
      </c>
      <c r="F815" s="293">
        <f t="shared" si="53"/>
        <v>0</v>
      </c>
      <c r="G815" s="293" t="e">
        <f t="shared" si="51"/>
        <v>#DIV/0!</v>
      </c>
      <c r="H815" s="294">
        <f t="shared" si="50"/>
        <v>0</v>
      </c>
      <c r="J815" s="219"/>
      <c r="Q815" s="275"/>
    </row>
    <row r="816" spans="3:17" ht="16.5" customHeight="1">
      <c r="C816" s="169" t="s">
        <v>850</v>
      </c>
      <c r="D816" s="301" t="s">
        <v>851</v>
      </c>
      <c r="E816" s="301" t="s">
        <v>101</v>
      </c>
      <c r="F816" s="293">
        <f t="shared" si="53"/>
        <v>0</v>
      </c>
      <c r="G816" s="293" t="e">
        <f t="shared" si="51"/>
        <v>#DIV/0!</v>
      </c>
      <c r="H816" s="294">
        <f t="shared" ref="H816:H825" si="54">SUMIF($C$6:$C$433,C816,$H$6:$H$433)</f>
        <v>0</v>
      </c>
      <c r="J816" s="219"/>
      <c r="Q816" s="275"/>
    </row>
    <row r="817" spans="3:10" ht="16.5" customHeight="1">
      <c r="C817" s="169"/>
      <c r="D817" s="301" t="s">
        <v>491</v>
      </c>
      <c r="E817" s="301"/>
      <c r="F817" s="293">
        <f t="shared" si="53"/>
        <v>0</v>
      </c>
      <c r="G817" s="293" t="e">
        <f t="shared" ref="G817:G823" si="55">H817/F817</f>
        <v>#DIV/0!</v>
      </c>
      <c r="H817" s="294">
        <f t="shared" si="54"/>
        <v>0</v>
      </c>
      <c r="J817" s="219"/>
    </row>
    <row r="818" spans="3:10" ht="14.25" customHeight="1">
      <c r="C818" s="169" t="s">
        <v>2</v>
      </c>
      <c r="D818" s="301" t="s">
        <v>668</v>
      </c>
      <c r="E818" s="301"/>
      <c r="F818" s="293">
        <f t="shared" si="53"/>
        <v>0</v>
      </c>
      <c r="G818" s="293" t="e">
        <f t="shared" si="55"/>
        <v>#DIV/0!</v>
      </c>
      <c r="H818" s="294">
        <f t="shared" si="54"/>
        <v>0</v>
      </c>
      <c r="J818" s="219"/>
    </row>
    <row r="819" spans="3:10">
      <c r="C819" s="169" t="s">
        <v>669</v>
      </c>
      <c r="D819" s="301" t="s">
        <v>627</v>
      </c>
      <c r="E819" s="301" t="s">
        <v>4</v>
      </c>
      <c r="F819" s="293">
        <f t="shared" ref="F819:F825" si="56">SUMIF($C$6:$C$433,C819,$F$6:$F$433)</f>
        <v>24</v>
      </c>
      <c r="G819" s="293">
        <f t="shared" si="55"/>
        <v>63000</v>
      </c>
      <c r="H819" s="294">
        <f t="shared" si="54"/>
        <v>1512000</v>
      </c>
      <c r="J819" s="219"/>
    </row>
    <row r="820" spans="3:10">
      <c r="C820" s="169" t="s">
        <v>670</v>
      </c>
      <c r="D820" s="301" t="s">
        <v>629</v>
      </c>
      <c r="E820" s="301" t="s">
        <v>4</v>
      </c>
      <c r="F820" s="293">
        <f t="shared" si="56"/>
        <v>0</v>
      </c>
      <c r="G820" s="293" t="e">
        <f t="shared" si="55"/>
        <v>#DIV/0!</v>
      </c>
      <c r="H820" s="294">
        <f t="shared" si="54"/>
        <v>0</v>
      </c>
      <c r="J820" s="219"/>
    </row>
    <row r="821" spans="3:10">
      <c r="C821" s="169" t="s">
        <v>671</v>
      </c>
      <c r="D821" s="301" t="s">
        <v>630</v>
      </c>
      <c r="E821" s="301" t="s">
        <v>4</v>
      </c>
      <c r="F821" s="293">
        <f t="shared" si="56"/>
        <v>12</v>
      </c>
      <c r="G821" s="293">
        <f t="shared" si="55"/>
        <v>125000</v>
      </c>
      <c r="H821" s="294">
        <f t="shared" si="54"/>
        <v>1500000</v>
      </c>
      <c r="J821" s="219"/>
    </row>
    <row r="822" spans="3:10">
      <c r="C822" s="169" t="s">
        <v>672</v>
      </c>
      <c r="D822" s="301" t="s">
        <v>631</v>
      </c>
      <c r="E822" s="301" t="s">
        <v>4</v>
      </c>
      <c r="F822" s="293">
        <f t="shared" si="56"/>
        <v>4.5</v>
      </c>
      <c r="G822" s="293">
        <f t="shared" si="55"/>
        <v>119000</v>
      </c>
      <c r="H822" s="294">
        <f t="shared" si="54"/>
        <v>535500</v>
      </c>
      <c r="J822" s="219"/>
    </row>
    <row r="823" spans="3:10">
      <c r="C823" s="169" t="s">
        <v>673</v>
      </c>
      <c r="D823" s="301" t="s">
        <v>632</v>
      </c>
      <c r="E823" s="301" t="s">
        <v>4</v>
      </c>
      <c r="F823" s="293">
        <f t="shared" si="56"/>
        <v>7.8000000000000007</v>
      </c>
      <c r="G823" s="293">
        <f t="shared" si="55"/>
        <v>139000</v>
      </c>
      <c r="H823" s="294">
        <f t="shared" si="54"/>
        <v>1084200</v>
      </c>
      <c r="J823" s="219"/>
    </row>
    <row r="824" spans="3:10">
      <c r="C824" s="169" t="s">
        <v>687</v>
      </c>
      <c r="D824" s="301" t="s">
        <v>490</v>
      </c>
      <c r="E824" s="301" t="s">
        <v>4</v>
      </c>
      <c r="F824" s="293">
        <f t="shared" si="56"/>
        <v>4.3</v>
      </c>
      <c r="G824" s="293">
        <f>H824/F824</f>
        <v>76000</v>
      </c>
      <c r="H824" s="294">
        <f t="shared" si="54"/>
        <v>326800</v>
      </c>
    </row>
    <row r="825" spans="3:10">
      <c r="C825" s="169" t="s">
        <v>772</v>
      </c>
      <c r="D825" s="301" t="s">
        <v>773</v>
      </c>
      <c r="E825" s="301" t="s">
        <v>4</v>
      </c>
      <c r="F825" s="293">
        <f t="shared" si="56"/>
        <v>9.85</v>
      </c>
      <c r="G825" s="293">
        <f>H825/F825</f>
        <v>121000</v>
      </c>
      <c r="H825" s="294">
        <f t="shared" si="54"/>
        <v>1191850</v>
      </c>
      <c r="I825" s="271"/>
      <c r="J825" s="278"/>
    </row>
    <row r="827" spans="3:10">
      <c r="F827" s="279">
        <f>SUM(F436:F825)</f>
        <v>38740.450000000004</v>
      </c>
      <c r="G827" s="271"/>
      <c r="H827" s="279">
        <f>SUM(H436:H825)</f>
        <v>144808918.5</v>
      </c>
    </row>
  </sheetData>
  <sheetProtection selectLockedCells="1" selectUnlockedCells="1"/>
  <autoFilter ref="A436:U823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104">
    <mergeCell ref="I300:I303"/>
    <mergeCell ref="I304:I342"/>
    <mergeCell ref="I343:I345"/>
    <mergeCell ref="A346:A359"/>
    <mergeCell ref="I346:I359"/>
    <mergeCell ref="A295:A299"/>
    <mergeCell ref="A300:A303"/>
    <mergeCell ref="A304:A342"/>
    <mergeCell ref="A343:A345"/>
    <mergeCell ref="A6:A13"/>
    <mergeCell ref="A14:A32"/>
    <mergeCell ref="A33:A44"/>
    <mergeCell ref="A45:A54"/>
    <mergeCell ref="I6:I13"/>
    <mergeCell ref="I14:I32"/>
    <mergeCell ref="I33:I44"/>
    <mergeCell ref="I45:I54"/>
    <mergeCell ref="A197:A224"/>
    <mergeCell ref="I168:I189"/>
    <mergeCell ref="I190:I196"/>
    <mergeCell ref="I208:I224"/>
    <mergeCell ref="I106:I112"/>
    <mergeCell ref="I113:I117"/>
    <mergeCell ref="I118:I139"/>
    <mergeCell ref="I140:I162"/>
    <mergeCell ref="A55:A78"/>
    <mergeCell ref="A79:A105"/>
    <mergeCell ref="I163:I167"/>
    <mergeCell ref="N4:N5"/>
    <mergeCell ref="O4:O5"/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L4:L5"/>
    <mergeCell ref="P4:P5"/>
    <mergeCell ref="T49:T52"/>
    <mergeCell ref="T53:T55"/>
    <mergeCell ref="Q4:Q5"/>
    <mergeCell ref="R4:R5"/>
    <mergeCell ref="T26:T40"/>
    <mergeCell ref="T42:T44"/>
    <mergeCell ref="T10:T25"/>
    <mergeCell ref="T6:T9"/>
    <mergeCell ref="T4:T5"/>
    <mergeCell ref="S4:S5"/>
    <mergeCell ref="T45:T48"/>
    <mergeCell ref="A365:A366"/>
    <mergeCell ref="I55:I78"/>
    <mergeCell ref="I79:I105"/>
    <mergeCell ref="I197:I201"/>
    <mergeCell ref="I202:I207"/>
    <mergeCell ref="A163:A167"/>
    <mergeCell ref="A168:A189"/>
    <mergeCell ref="A190:A196"/>
    <mergeCell ref="A106:A112"/>
    <mergeCell ref="A113:A117"/>
    <mergeCell ref="A118:A139"/>
    <mergeCell ref="A140:A162"/>
    <mergeCell ref="I365:I366"/>
    <mergeCell ref="A225:A246"/>
    <mergeCell ref="A247:A249"/>
    <mergeCell ref="A250:A286"/>
    <mergeCell ref="A287:A293"/>
    <mergeCell ref="I225:I246"/>
    <mergeCell ref="I247:I249"/>
    <mergeCell ref="I250:I286"/>
    <mergeCell ref="I287:I293"/>
    <mergeCell ref="I360:I364"/>
    <mergeCell ref="A360:A364"/>
    <mergeCell ref="I294:I299"/>
    <mergeCell ref="T57:T58"/>
    <mergeCell ref="T63:T64"/>
    <mergeCell ref="T66:T72"/>
    <mergeCell ref="T59:T62"/>
    <mergeCell ref="J6:J434"/>
    <mergeCell ref="T73:T76"/>
    <mergeCell ref="T77:T79"/>
    <mergeCell ref="T80:T92"/>
    <mergeCell ref="T93:T95"/>
    <mergeCell ref="T96:T97"/>
    <mergeCell ref="T98:T101"/>
    <mergeCell ref="T105:T106"/>
    <mergeCell ref="T107:T111"/>
    <mergeCell ref="T115:T123"/>
    <mergeCell ref="T132:T138"/>
    <mergeCell ref="T128:T131"/>
    <mergeCell ref="A420:A433"/>
    <mergeCell ref="I367:I371"/>
    <mergeCell ref="I372:I375"/>
    <mergeCell ref="I376:I408"/>
    <mergeCell ref="I410:I419"/>
    <mergeCell ref="I420:I433"/>
    <mergeCell ref="A367:A371"/>
    <mergeCell ref="A372:A375"/>
    <mergeCell ref="A376:A408"/>
    <mergeCell ref="A410:A419"/>
  </mergeCells>
  <conditionalFormatting sqref="O6">
    <cfRule type="duplicateValues" dxfId="1341" priority="18911"/>
  </conditionalFormatting>
  <conditionalFormatting sqref="O7">
    <cfRule type="duplicateValues" dxfId="1340" priority="18910"/>
  </conditionalFormatting>
  <conditionalFormatting sqref="O8">
    <cfRule type="duplicateValues" dxfId="1339" priority="18909"/>
  </conditionalFormatting>
  <conditionalFormatting sqref="O205:O208">
    <cfRule type="expression" dxfId="1338" priority="17158" stopIfTrue="1">
      <formula>AND(COUNTIF(#REF!, O205)&gt;1,NOT(ISBLANK(O205)))</formula>
    </cfRule>
  </conditionalFormatting>
  <conditionalFormatting sqref="O205:O208">
    <cfRule type="expression" dxfId="1337" priority="17157" stopIfTrue="1">
      <formula>AND(COUNTIF(#REF!, O205)+COUNTIF(#REF!, O205)&gt;1,NOT(ISBLANK(O205)))</formula>
    </cfRule>
  </conditionalFormatting>
  <conditionalFormatting sqref="O205:O208">
    <cfRule type="duplicateValues" dxfId="1336" priority="17159"/>
  </conditionalFormatting>
  <conditionalFormatting sqref="O209">
    <cfRule type="expression" dxfId="1335" priority="17155" stopIfTrue="1">
      <formula>AND(COUNTIF(#REF!, O209)&gt;1,NOT(ISBLANK(O209)))</formula>
    </cfRule>
  </conditionalFormatting>
  <conditionalFormatting sqref="O209">
    <cfRule type="expression" dxfId="1334" priority="17154" stopIfTrue="1">
      <formula>AND(COUNTIF(#REF!, O209)+COUNTIF(#REF!, O209)&gt;1,NOT(ISBLANK(O209)))</formula>
    </cfRule>
  </conditionalFormatting>
  <conditionalFormatting sqref="O209">
    <cfRule type="duplicateValues" dxfId="1333" priority="17156"/>
  </conditionalFormatting>
  <conditionalFormatting sqref="O227 O210:O211">
    <cfRule type="expression" dxfId="1332" priority="17140" stopIfTrue="1">
      <formula>AND(COUNTIF(#REF!, O210)&gt;1,NOT(ISBLANK(O210)))</formula>
    </cfRule>
  </conditionalFormatting>
  <conditionalFormatting sqref="O210:O211">
    <cfRule type="expression" dxfId="1331" priority="17139" stopIfTrue="1">
      <formula>AND(COUNTIF(#REF!, O210)+COUNTIF(#REF!, O210)&gt;1,NOT(ISBLANK(O210)))</formula>
    </cfRule>
  </conditionalFormatting>
  <conditionalFormatting sqref="O210">
    <cfRule type="duplicateValues" dxfId="1330" priority="17138"/>
  </conditionalFormatting>
  <conditionalFormatting sqref="O210">
    <cfRule type="duplicateValues" dxfId="1329" priority="17137"/>
  </conditionalFormatting>
  <conditionalFormatting sqref="O226">
    <cfRule type="duplicateValues" dxfId="1328" priority="17136"/>
  </conditionalFormatting>
  <conditionalFormatting sqref="O215">
    <cfRule type="duplicateValues" dxfId="1327" priority="17134"/>
  </conditionalFormatting>
  <conditionalFormatting sqref="O210">
    <cfRule type="expression" dxfId="1326" priority="17141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1325" priority="17142" stopIfTrue="1">
      <formula>AND(COUNTIF(#REF!, O210)+COUNTIF(#REF!, O210)+COUNTIF(#REF!, O210)&gt;1,NOT(ISBLANK(O210)))</formula>
    </cfRule>
  </conditionalFormatting>
  <conditionalFormatting sqref="O210">
    <cfRule type="expression" dxfId="1324" priority="17143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1323" priority="17144"/>
  </conditionalFormatting>
  <conditionalFormatting sqref="O217:O219 O211:O215">
    <cfRule type="duplicateValues" dxfId="1322" priority="17145"/>
  </conditionalFormatting>
  <conditionalFormatting sqref="O217:O218 O211:O214">
    <cfRule type="duplicateValues" dxfId="1321" priority="17146"/>
  </conditionalFormatting>
  <conditionalFormatting sqref="O217:O218">
    <cfRule type="duplicateValues" dxfId="1320" priority="17147"/>
  </conditionalFormatting>
  <conditionalFormatting sqref="O211:O214 O216:O217">
    <cfRule type="duplicateValues" dxfId="1319" priority="17148"/>
  </conditionalFormatting>
  <conditionalFormatting sqref="O219 O211:O217">
    <cfRule type="duplicateValues" dxfId="1318" priority="17149"/>
  </conditionalFormatting>
  <conditionalFormatting sqref="O219">
    <cfRule type="duplicateValues" dxfId="1317" priority="17150"/>
  </conditionalFormatting>
  <conditionalFormatting sqref="O220:O221">
    <cfRule type="duplicateValues" dxfId="1316" priority="17151"/>
  </conditionalFormatting>
  <conditionalFormatting sqref="D439 D450">
    <cfRule type="expression" dxfId="1315" priority="17011" stopIfTrue="1">
      <formula>AND(COUNTIF(#REF!, D439)+COUNTIF($B$91:$B$92, D439)+COUNTIF($B$53:$B$62, D439)+COUNTIF($B$68:$B$71, D439)+COUNTIF($B$81:$B$81, D439)+COUNTIF(#REF!, D439)&gt;1,NOT(ISBLANK(D439)))</formula>
    </cfRule>
  </conditionalFormatting>
  <conditionalFormatting sqref="D440:D442">
    <cfRule type="expression" dxfId="1314" priority="17010" stopIfTrue="1">
      <formula>AND(COUNTIF(#REF!, D440)+COUNTIF($B$91:$B$92, D440)+COUNTIF($B$53:$B$62, D440)+COUNTIF($B$68:$B$71, D440)+COUNTIF($B$81:$B$81, D440)+COUNTIF(#REF!, D440)&gt;1,NOT(ISBLANK(D440)))</formula>
    </cfRule>
  </conditionalFormatting>
  <conditionalFormatting sqref="D443">
    <cfRule type="expression" dxfId="1313" priority="17009" stopIfTrue="1">
      <formula>AND(COUNTIF(#REF!, D443)+COUNTIF($B$91:$B$92, D443)+COUNTIF($B$53:$B$62, D443)+COUNTIF($B$68:$B$71, D443)+COUNTIF($B$81:$B$81, D443)+COUNTIF(#REF!, D443)&gt;1,NOT(ISBLANK(D443)))</formula>
    </cfRule>
  </conditionalFormatting>
  <conditionalFormatting sqref="D444">
    <cfRule type="expression" dxfId="1312" priority="17006" stopIfTrue="1">
      <formula>AND(COUNTIF($B$93:$B$93, D444)+COUNTIF($B$82:$B$86, D444)+COUNTIF($B$63:$B$67, D444)+COUNTIF($B$73:$B$79, D444)&gt;1,NOT(ISBLANK(D444)))</formula>
    </cfRule>
  </conditionalFormatting>
  <conditionalFormatting sqref="D444">
    <cfRule type="expression" dxfId="1311" priority="17007" stopIfTrue="1">
      <formula>AND(COUNTIF($B$111:$B$111, D444)+COUNTIF($B$93:$B$93, D444)+COUNTIF($B$63:$B$67, D444)+COUNTIF($B$82:$B$86, D444)+COUNTIF($B$73:$B$79, D444)&gt;1,NOT(ISBLANK(D444)))</formula>
    </cfRule>
  </conditionalFormatting>
  <conditionalFormatting sqref="D444">
    <cfRule type="expression" dxfId="1310" priority="17008" stopIfTrue="1">
      <formula>AND(COUNTIF(#REF!, D444)+COUNTIF($B$63:$B$67, D444)+COUNTIF($B$82:$B$86, D444)+COUNTIF($B$73:$B$80, D444)+COUNTIF($B$93:$B$93, D444)+COUNTIF($B$90:$B$90, D444)&gt;1,NOT(ISBLANK(D444)))</formula>
    </cfRule>
  </conditionalFormatting>
  <conditionalFormatting sqref="D445">
    <cfRule type="expression" dxfId="1309" priority="17005" stopIfTrue="1">
      <formula>AND(COUNTIF(#REF!, D445)+COUNTIF($B$91:$B$92, D445)+COUNTIF($B$53:$B$62, D445)+COUNTIF($B$68:$B$71, D445)+COUNTIF($B$81:$B$81, D445)+COUNTIF(#REF!, D445)&gt;1,NOT(ISBLANK(D445)))</formula>
    </cfRule>
  </conditionalFormatting>
  <conditionalFormatting sqref="D446">
    <cfRule type="expression" dxfId="1308" priority="17001" stopIfTrue="1">
      <formula>AND(COUNTIF(#REF!, D446)&gt;1,NOT(ISBLANK(D446)))</formula>
    </cfRule>
  </conditionalFormatting>
  <conditionalFormatting sqref="D446">
    <cfRule type="expression" dxfId="1307" priority="17002" stopIfTrue="1">
      <formula>AND(COUNTIF($B$93:$B$93, D446)+COUNTIF($B$82:$B$86, D446)+COUNTIF($B$63:$B$67, D446)+COUNTIF($B$73:$B$79, D446)&gt;1,NOT(ISBLANK(D446)))</formula>
    </cfRule>
  </conditionalFormatting>
  <conditionalFormatting sqref="D446">
    <cfRule type="expression" dxfId="1306" priority="17003" stopIfTrue="1">
      <formula>AND(COUNTIF($B$111:$B$111, D446)+COUNTIF($B$93:$B$93, D446)+COUNTIF($B$63:$B$67, D446)+COUNTIF($B$82:$B$86, D446)+COUNTIF($B$73:$B$79, D446)&gt;1,NOT(ISBLANK(D446)))</formula>
    </cfRule>
  </conditionalFormatting>
  <conditionalFormatting sqref="D446">
    <cfRule type="expression" dxfId="1305" priority="17004" stopIfTrue="1">
      <formula>AND(COUNTIF(#REF!, D446)+COUNTIF($B$63:$B$67, D446)+COUNTIF($B$82:$B$86, D446)+COUNTIF($B$73:$B$80, D446)+COUNTIF($B$93:$B$93, D446)+COUNTIF($B$90:$B$90, D446)&gt;1,NOT(ISBLANK(D446)))</formula>
    </cfRule>
  </conditionalFormatting>
  <conditionalFormatting sqref="D447:D448">
    <cfRule type="expression" dxfId="1304" priority="16998" stopIfTrue="1">
      <formula>AND(COUNTIF($B$93:$B$93, D447)+COUNTIF($B$82:$B$86, D447)+COUNTIF($B$63:$B$67, D447)+COUNTIF($B$73:$B$79, D447)&gt;1,NOT(ISBLANK(D447)))</formula>
    </cfRule>
  </conditionalFormatting>
  <conditionalFormatting sqref="D447:D448">
    <cfRule type="expression" dxfId="1303" priority="16999" stopIfTrue="1">
      <formula>AND(COUNTIF($B$111:$B$111, D447)+COUNTIF($B$93:$B$93, D447)+COUNTIF($B$63:$B$67, D447)+COUNTIF($B$82:$B$86, D447)+COUNTIF($B$73:$B$79, D447)&gt;1,NOT(ISBLANK(D447)))</formula>
    </cfRule>
  </conditionalFormatting>
  <conditionalFormatting sqref="D447:D448">
    <cfRule type="expression" dxfId="1302" priority="17000" stopIfTrue="1">
      <formula>AND(COUNTIF(#REF!, D447)+COUNTIF($B$63:$B$67, D447)+COUNTIF($B$82:$B$86, D447)+COUNTIF($B$73:$B$80, D447)+COUNTIF($B$93:$B$93, D447)+COUNTIF($B$90:$B$90, D447)&gt;1,NOT(ISBLANK(D447)))</formula>
    </cfRule>
  </conditionalFormatting>
  <conditionalFormatting sqref="D449">
    <cfRule type="expression" dxfId="1301" priority="16997" stopIfTrue="1">
      <formula>AND(COUNTIF(#REF!, D449)+COUNTIF($B$91:$B$92, D449)+COUNTIF($B$53:$B$62, D449)+COUNTIF($B$68:$B$71, D449)+COUNTIF($B$81:$B$81, D449)+COUNTIF(#REF!, D449)&gt;1,NOT(ISBLANK(D449)))</formula>
    </cfRule>
  </conditionalFormatting>
  <conditionalFormatting sqref="D451">
    <cfRule type="expression" dxfId="1300" priority="16987" stopIfTrue="1">
      <formula>AND(COUNTIF(#REF!, D451)&gt;1,NOT(ISBLANK(D451)))</formula>
    </cfRule>
  </conditionalFormatting>
  <conditionalFormatting sqref="D454">
    <cfRule type="expression" dxfId="1299" priority="16988" stopIfTrue="1">
      <formula>AND(COUNTIF($B$101:$B$101, D454)+COUNTIF($B$94:$B$99, D454)+COUNTIF($B$72:$B$72, D454)+COUNTIF($B$80:$B$80, D454)+COUNTIF(#REF!, D454)&gt;1,NOT(ISBLANK(D454)))</formula>
    </cfRule>
  </conditionalFormatting>
  <conditionalFormatting sqref="D453">
    <cfRule type="expression" dxfId="1298" priority="16989" stopIfTrue="1">
      <formula>AND(COUNTIF(#REF!, D453)+COUNTIF($B$91:$B$92, D453)+COUNTIF($B$53:$B$62, D453)+COUNTIF($B$68:$B$71, D453)+COUNTIF($B$81:$B$81, D453)+COUNTIF(#REF!, D453)&gt;1,NOT(ISBLANK(D453)))</formula>
    </cfRule>
  </conditionalFormatting>
  <conditionalFormatting sqref="D454">
    <cfRule type="expression" dxfId="1297" priority="16990" stopIfTrue="1">
      <formula>AND(COUNTIF($B$94:$B$94, D454)&gt;1,NOT(ISBLANK(D454)))</formula>
    </cfRule>
  </conditionalFormatting>
  <conditionalFormatting sqref="D454 D452">
    <cfRule type="expression" dxfId="1296" priority="16991" stopIfTrue="1">
      <formula>AND(COUNTIF($B$94:$B$98, D452)+COUNTIF($B$72:$B$72, D452)+COUNTIF($B$90:$B$90, D452)+COUNTIF(#REF!, D452)+COUNTIF($B$80:$B$80, D452)&gt;1,NOT(ISBLANK(D452)))</formula>
    </cfRule>
  </conditionalFormatting>
  <conditionalFormatting sqref="D454">
    <cfRule type="expression" dxfId="1295" priority="16992" stopIfTrue="1">
      <formula>AND(COUNTIF($B$94:$B$94, D454)+COUNTIF(#REF!, D454)&gt;1,NOT(ISBLANK(D454)))</formula>
    </cfRule>
  </conditionalFormatting>
  <conditionalFormatting sqref="D452">
    <cfRule type="expression" dxfId="1294" priority="16993" stopIfTrue="1">
      <formula>AND(COUNTIF($B$90:$B$90, D452)&gt;1,NOT(ISBLANK(D452)))</formula>
    </cfRule>
  </conditionalFormatting>
  <conditionalFormatting sqref="D454">
    <cfRule type="expression" dxfId="1293" priority="16994" stopIfTrue="1">
      <formula>AND(COUNTIF($B$101:$B$101, D454)+COUNTIF($B$94:$B$99, D454)+COUNTIF($B$72:$B$72, D454)+COUNTIF(#REF!, D454)+COUNTIF(#REF!, D454)&gt;1,NOT(ISBLANK(D454)))</formula>
    </cfRule>
  </conditionalFormatting>
  <conditionalFormatting sqref="D452">
    <cfRule type="expression" dxfId="1292" priority="16995" stopIfTrue="1">
      <formula>AND(COUNTIF(#REF!, D452)+COUNTIF($B$63:$B$67, D452)+COUNTIF($B$82:$B$86, D452)+COUNTIF($B$73:$B$80, D452)+COUNTIF($B$93:$B$93, D452)+COUNTIF($B$90:$B$90, D452)&gt;1,NOT(ISBLANK(D452)))</formula>
    </cfRule>
  </conditionalFormatting>
  <conditionalFormatting sqref="D451">
    <cfRule type="expression" dxfId="1291" priority="16996" stopIfTrue="1">
      <formula>AND(COUNTIF($B$121:$B$121, D451)+COUNTIF($B$88:$B$88, D451)+COUNTIF($B$103:$B$103, D451)+COUNTIF($B$107:$B$110, D451)+COUNTIF($B$112:$B$115, D451)&gt;1,NOT(ISBLANK(D451)))</formula>
    </cfRule>
  </conditionalFormatting>
  <conditionalFormatting sqref="D455:D456">
    <cfRule type="expression" dxfId="1290" priority="16984" stopIfTrue="1">
      <formula>AND(COUNTIF($B$101:$B$101, D455)+COUNTIF($B$94:$B$99, D455)+COUNTIF($B$72:$B$72, D455)+COUNTIF($B$80:$B$80, D455)+COUNTIF(#REF!, D455)&gt;1,NOT(ISBLANK(D455)))</formula>
    </cfRule>
  </conditionalFormatting>
  <conditionalFormatting sqref="D455:D456">
    <cfRule type="expression" dxfId="1289" priority="16985" stopIfTrue="1">
      <formula>AND(COUNTIF($B$101:$B$101, D455)+COUNTIF($B$94:$B$99, D455)+COUNTIF($B$72:$B$72, D455)+COUNTIF(#REF!, D455)+COUNTIF(#REF!, D455)&gt;1,NOT(ISBLANK(D455)))</formula>
    </cfRule>
  </conditionalFormatting>
  <conditionalFormatting sqref="D455:D456">
    <cfRule type="expression" dxfId="1288" priority="16986" stopIfTrue="1">
      <formula>AND(COUNTIF($B$101:$B$101, D455)+COUNTIF($B$96:$B$99, D455)+COUNTIF($B$72:$B$72, D455)+COUNTIF($B$104:$B$104, D455)+COUNTIF($B$106:$B$106, D455)&gt;1,NOT(ISBLANK(D455)))</formula>
    </cfRule>
  </conditionalFormatting>
  <conditionalFormatting sqref="D457">
    <cfRule type="expression" dxfId="1287" priority="16983" stopIfTrue="1">
      <formula>AND(COUNTIF($B$117:$B$120, D457)&gt;1,NOT(ISBLANK(D457)))</formula>
    </cfRule>
  </conditionalFormatting>
  <conditionalFormatting sqref="D458">
    <cfRule type="expression" dxfId="1286" priority="16982" stopIfTrue="1">
      <formula>AND(COUNTIF($B$117:$B$120, D458)&gt;1,NOT(ISBLANK(D458)))</formula>
    </cfRule>
  </conditionalFormatting>
  <conditionalFormatting sqref="D478:D486">
    <cfRule type="expression" dxfId="1285" priority="16980" stopIfTrue="1">
      <formula>AND(COUNTIF($B$281:$B$281, D478)+COUNTIF($B$5:$B$16, D478)+COUNTIF($B$19:$B$31, D478)&gt;1,NOT(ISBLANK(D478)))</formula>
    </cfRule>
  </conditionalFormatting>
  <conditionalFormatting sqref="D493">
    <cfRule type="expression" dxfId="1284" priority="16979" stopIfTrue="1">
      <formula>AND(COUNTIF($B$7:$B$7, D493)&gt;1,NOT(ISBLANK(D493)))</formula>
    </cfRule>
  </conditionalFormatting>
  <conditionalFormatting sqref="D494">
    <cfRule type="expression" dxfId="1283" priority="16978" stopIfTrue="1">
      <formula>AND(COUNTIF($B$26:$B$47, D494)+COUNTIF(#REF!, D494)+COUNTIF($B$8:$B$22, D494)+COUNTIF($B$24:$B$25, D494)&gt;1,NOT(ISBLANK(D494)))</formula>
    </cfRule>
  </conditionalFormatting>
  <conditionalFormatting sqref="D494">
    <cfRule type="expression" dxfId="1282" priority="16977" stopIfTrue="1">
      <formula>AND(COUNTIF($B$26:$B$47, D494)+COUNTIF($B$25:$B$25, D494)+COUNTIF($B$8:$B$18, D494)+COUNTIF($B$20:$B$23, D494)&gt;1,NOT(ISBLANK(D494)))</formula>
    </cfRule>
  </conditionalFormatting>
  <conditionalFormatting sqref="D495:D496">
    <cfRule type="expression" dxfId="1281" priority="16976" stopIfTrue="1">
      <formula>AND(COUNTIF($B$26:$B$47, D495)+COUNTIF(#REF!, D495)+COUNTIF($B$8:$B$22, D495)+COUNTIF($B$24:$B$25, D495)&gt;1,NOT(ISBLANK(D495)))</formula>
    </cfRule>
  </conditionalFormatting>
  <conditionalFormatting sqref="D495:D496">
    <cfRule type="expression" dxfId="1280" priority="16975" stopIfTrue="1">
      <formula>AND(COUNTIF($B$26:$B$47, D495)+COUNTIF($B$25:$B$25, D495)+COUNTIF($B$8:$B$18, D495)+COUNTIF($B$20:$B$23, D495)&gt;1,NOT(ISBLANK(D495)))</formula>
    </cfRule>
  </conditionalFormatting>
  <conditionalFormatting sqref="D499">
    <cfRule type="expression" dxfId="1279" priority="16974" stopIfTrue="1">
      <formula>AND(COUNTIF($B$48:$B$54, D499)+COUNTIF($B$19:$B$19, D499)&gt;1,NOT(ISBLANK(D499)))</formula>
    </cfRule>
  </conditionalFormatting>
  <conditionalFormatting sqref="D497:D499">
    <cfRule type="expression" dxfId="1278" priority="16973" stopIfTrue="1">
      <formula>AND(COUNTIF($B$26:$B$47, D497)+COUNTIF(#REF!, D497)+COUNTIF($B$8:$B$22, D497)+COUNTIF($B$24:$B$25, D497)&gt;1,NOT(ISBLANK(D497)))</formula>
    </cfRule>
  </conditionalFormatting>
  <conditionalFormatting sqref="D497:D498">
    <cfRule type="expression" dxfId="1277" priority="16972" stopIfTrue="1">
      <formula>AND(COUNTIF($B$26:$B$47, D497)+COUNTIF($B$25:$B$25, D497)+COUNTIF($B$8:$B$18, D497)+COUNTIF($B$20:$B$23, D497)&gt;1,NOT(ISBLANK(D497)))</formula>
    </cfRule>
  </conditionalFormatting>
  <conditionalFormatting sqref="D500">
    <cfRule type="expression" dxfId="1276" priority="16971" stopIfTrue="1">
      <formula>AND(COUNTIF($B$23:$B$23, D500)&gt;1,NOT(ISBLANK(D500)))</formula>
    </cfRule>
  </conditionalFormatting>
  <conditionalFormatting sqref="D500">
    <cfRule type="expression" dxfId="1275" priority="16970" stopIfTrue="1">
      <formula>AND(COUNTIF($B$26:$B$47, D500)+COUNTIF($B$25:$B$25, D500)+COUNTIF($B$8:$B$18, D500)+COUNTIF($B$20:$B$23, D500)&gt;1,NOT(ISBLANK(D500)))</formula>
    </cfRule>
  </conditionalFormatting>
  <conditionalFormatting sqref="D501">
    <cfRule type="expression" dxfId="1274" priority="16969" stopIfTrue="1">
      <formula>AND(COUNTIF($B$26:$B$47, D501)+COUNTIF(#REF!, D501)+COUNTIF($B$8:$B$22, D501)+COUNTIF($B$24:$B$25, D501)&gt;1,NOT(ISBLANK(D501)))</formula>
    </cfRule>
  </conditionalFormatting>
  <conditionalFormatting sqref="D501">
    <cfRule type="expression" dxfId="1273" priority="16968" stopIfTrue="1">
      <formula>AND(COUNTIF($B$26:$B$47, D501)+COUNTIF($B$25:$B$25, D501)+COUNTIF($B$8:$B$18, D501)+COUNTIF($B$20:$B$23, D501)&gt;1,NOT(ISBLANK(D501)))</formula>
    </cfRule>
  </conditionalFormatting>
  <conditionalFormatting sqref="D502">
    <cfRule type="expression" dxfId="1272" priority="16967" stopIfTrue="1">
      <formula>AND(COUNTIF(#REF!, D502)&gt;1,NOT(ISBLANK(D502)))</formula>
    </cfRule>
  </conditionalFormatting>
  <conditionalFormatting sqref="D502">
    <cfRule type="expression" dxfId="1271" priority="16966" stopIfTrue="1">
      <formula>AND(COUNTIF($B$26:$B$47, D502)+COUNTIF(#REF!, D502)+COUNTIF($B$8:$B$22, D502)+COUNTIF($B$24:$B$25, D502)&gt;1,NOT(ISBLANK(D502)))</formula>
    </cfRule>
  </conditionalFormatting>
  <conditionalFormatting sqref="D502">
    <cfRule type="expression" dxfId="1270" priority="16965" stopIfTrue="1">
      <formula>AND(COUNTIF($B$26:$B$47, D502)+COUNTIF($B$25:$B$25, D502)+COUNTIF($B$8:$B$18, D502)+COUNTIF($B$20:$B$23, D502)&gt;1,NOT(ISBLANK(D502)))</formula>
    </cfRule>
  </conditionalFormatting>
  <conditionalFormatting sqref="D504:D505">
    <cfRule type="expression" dxfId="1269" priority="16959" stopIfTrue="1">
      <formula>AND(COUNTIF(#REF!, D504)+COUNTIF($B$91:$B$92, D504)+COUNTIF($B$53:$B$62, D504)+COUNTIF($B$68:$B$71, D504)+COUNTIF($B$81:$B$81, D504)+COUNTIF(#REF!, D504)&gt;1,NOT(ISBLANK(D504)))</formula>
    </cfRule>
  </conditionalFormatting>
  <conditionalFormatting sqref="D504:D505">
    <cfRule type="expression" dxfId="1268" priority="16958" stopIfTrue="1">
      <formula>AND(COUNTIF(#REF!, D504)+COUNTIF($B$50:$B$60, D504)&gt;1,NOT(ISBLANK(D504)))</formula>
    </cfRule>
  </conditionalFormatting>
  <conditionalFormatting sqref="D505">
    <cfRule type="expression" dxfId="1267" priority="16957" stopIfTrue="1">
      <formula>AND(COUNTIF($B$56:$B$56, D505)&gt;1,NOT(ISBLANK(D505)))</formula>
    </cfRule>
  </conditionalFormatting>
  <conditionalFormatting sqref="D504:D505">
    <cfRule type="expression" dxfId="1266" priority="16956" stopIfTrue="1">
      <formula>AND(COUNTIF(#REF!, D504)+COUNTIF($B$48:$B$60, D504)&gt;1,NOT(ISBLANK(D504)))</formula>
    </cfRule>
  </conditionalFormatting>
  <conditionalFormatting sqref="D506:D507">
    <cfRule type="expression" dxfId="1265" priority="16955" stopIfTrue="1">
      <formula>AND(COUNTIF(#REF!, D506)+COUNTIF($B$91:$B$92, D506)+COUNTIF($B$53:$B$62, D506)+COUNTIF($B$68:$B$71, D506)+COUNTIF($B$81:$B$81, D506)+COUNTIF(#REF!, D506)&gt;1,NOT(ISBLANK(D506)))</formula>
    </cfRule>
  </conditionalFormatting>
  <conditionalFormatting sqref="D506">
    <cfRule type="expression" dxfId="1264" priority="16954" stopIfTrue="1">
      <formula>AND(COUNTIF(#REF!, D506)+COUNTIF($B$57:$B$58, D506)+COUNTIF(#REF!, D506)&gt;1,NOT(ISBLANK(D506)))</formula>
    </cfRule>
  </conditionalFormatting>
  <conditionalFormatting sqref="D506:D507">
    <cfRule type="expression" dxfId="1263" priority="16953" stopIfTrue="1">
      <formula>AND(COUNTIF(#REF!, D506)+COUNTIF($B$50:$B$60, D506)&gt;1,NOT(ISBLANK(D506)))</formula>
    </cfRule>
  </conditionalFormatting>
  <conditionalFormatting sqref="D507">
    <cfRule type="expression" dxfId="1262" priority="16952" stopIfTrue="1">
      <formula>AND(COUNTIF($B$60:$B$60, D507)+COUNTIF(#REF!, D507)&gt;1,NOT(ISBLANK(D507)))</formula>
    </cfRule>
  </conditionalFormatting>
  <conditionalFormatting sqref="D506:D507">
    <cfRule type="expression" dxfId="1261" priority="16951" stopIfTrue="1">
      <formula>AND(COUNTIF(#REF!, D506)+COUNTIF($B$48:$B$60, D506)&gt;1,NOT(ISBLANK(D506)))</formula>
    </cfRule>
  </conditionalFormatting>
  <conditionalFormatting sqref="D508">
    <cfRule type="expression" dxfId="1260" priority="16947" stopIfTrue="1">
      <formula>AND(COUNTIF(#REF!, D508)&gt;1,NOT(ISBLANK(D508)))</formula>
    </cfRule>
  </conditionalFormatting>
  <conditionalFormatting sqref="D508:D509">
    <cfRule type="expression" dxfId="1259" priority="16948" stopIfTrue="1">
      <formula>AND(COUNTIF($B$93:$B$93, D508)+COUNTIF($B$82:$B$86, D508)+COUNTIF($B$63:$B$67, D508)+COUNTIF($B$73:$B$79, D508)&gt;1,NOT(ISBLANK(D508)))</formula>
    </cfRule>
  </conditionalFormatting>
  <conditionalFormatting sqref="D508:D509">
    <cfRule type="expression" dxfId="1258" priority="16949" stopIfTrue="1">
      <formula>AND(COUNTIF($B$111:$B$111, D508)+COUNTIF($B$93:$B$93, D508)+COUNTIF($B$63:$B$67, D508)+COUNTIF($B$82:$B$86, D508)+COUNTIF($B$73:$B$79, D508)&gt;1,NOT(ISBLANK(D508)))</formula>
    </cfRule>
  </conditionalFormatting>
  <conditionalFormatting sqref="D508:D509">
    <cfRule type="expression" dxfId="1257" priority="16950" stopIfTrue="1">
      <formula>AND(COUNTIF(#REF!, D508)+COUNTIF($B$63:$B$67, D508)+COUNTIF($B$82:$B$86, D508)+COUNTIF($B$73:$B$80, D508)+COUNTIF($B$93:$B$93, D508)+COUNTIF($B$90:$B$90, D508)&gt;1,NOT(ISBLANK(D508)))</formula>
    </cfRule>
  </conditionalFormatting>
  <conditionalFormatting sqref="D508:D509">
    <cfRule type="expression" dxfId="1256" priority="16946" stopIfTrue="1">
      <formula>AND(COUNTIF(#REF!, D508)+COUNTIF($B$50:$B$60, D508)&gt;1,NOT(ISBLANK(D508)))</formula>
    </cfRule>
  </conditionalFormatting>
  <conditionalFormatting sqref="D508:D509">
    <cfRule type="expression" dxfId="1255" priority="16945" stopIfTrue="1">
      <formula>AND(COUNTIF($B$60:$B$60, D508)+COUNTIF(#REF!, D508)&gt;1,NOT(ISBLANK(D508)))</formula>
    </cfRule>
  </conditionalFormatting>
  <conditionalFormatting sqref="D508:D509">
    <cfRule type="expression" dxfId="1254" priority="16944" stopIfTrue="1">
      <formula>AND(COUNTIF(#REF!, D508)+COUNTIF($B$48:$B$60, D508)&gt;1,NOT(ISBLANK(D508)))</formula>
    </cfRule>
  </conditionalFormatting>
  <conditionalFormatting sqref="D511">
    <cfRule type="expression" dxfId="1253" priority="16937" stopIfTrue="1">
      <formula>AND(COUNTIF(#REF!, D511)+COUNTIF($B$91:$B$92, D511)+COUNTIF($B$53:$B$62, D511)+COUNTIF($B$68:$B$71, D511)+COUNTIF($B$81:$B$81, D511)+COUNTIF(#REF!, D511)&gt;1,NOT(ISBLANK(D511)))</formula>
    </cfRule>
  </conditionalFormatting>
  <conditionalFormatting sqref="D511">
    <cfRule type="expression" dxfId="1252" priority="16936" stopIfTrue="1">
      <formula>AND(COUNTIF(#REF!, D511)+COUNTIF($B$48:$B$60, D511)&gt;1,NOT(ISBLANK(D511)))</formula>
    </cfRule>
  </conditionalFormatting>
  <conditionalFormatting sqref="D513">
    <cfRule type="expression" dxfId="1251" priority="16932" stopIfTrue="1">
      <formula>AND(COUNTIF(#REF!, D513)+COUNTIF($B$91:$B$92, D513)+COUNTIF($B$53:$B$62, D513)+COUNTIF($B$68:$B$71, D513)+COUNTIF($B$81:$B$81, D513)+COUNTIF(#REF!, D513)&gt;1,NOT(ISBLANK(D513)))</formula>
    </cfRule>
  </conditionalFormatting>
  <conditionalFormatting sqref="D512">
    <cfRule type="expression" dxfId="1250" priority="16933" stopIfTrue="1">
      <formula>AND(COUNTIF($B$94:$B$98, D512)+COUNTIF($B$72:$B$72, D512)+COUNTIF($B$90:$B$90, D512)+COUNTIF(#REF!, D512)+COUNTIF($B$80:$B$80, D512)&gt;1,NOT(ISBLANK(D512)))</formula>
    </cfRule>
  </conditionalFormatting>
  <conditionalFormatting sqref="D512">
    <cfRule type="expression" dxfId="1249" priority="16934" stopIfTrue="1">
      <formula>AND(COUNTIF($B$90:$B$90, D512)&gt;1,NOT(ISBLANK(D512)))</formula>
    </cfRule>
  </conditionalFormatting>
  <conditionalFormatting sqref="D512">
    <cfRule type="expression" dxfId="1248" priority="16935" stopIfTrue="1">
      <formula>AND(COUNTIF(#REF!, D512)+COUNTIF($B$63:$B$67, D512)+COUNTIF($B$82:$B$86, D512)+COUNTIF($B$73:$B$80, D512)+COUNTIF($B$93:$B$93, D512)+COUNTIF($B$90:$B$90, D512)&gt;1,NOT(ISBLANK(D512)))</formula>
    </cfRule>
  </conditionalFormatting>
  <conditionalFormatting sqref="D513">
    <cfRule type="expression" dxfId="1247" priority="16931" stopIfTrue="1">
      <formula>AND(COUNTIF($B$75:$B$75, D513)+COUNTIF(#REF!, D513)+COUNTIF(#REF!, D513)&gt;1,NOT(ISBLANK(D513)))</formula>
    </cfRule>
  </conditionalFormatting>
  <conditionalFormatting sqref="D513">
    <cfRule type="expression" dxfId="1246" priority="16930" stopIfTrue="1">
      <formula>AND(COUNTIF(#REF!, D513)+COUNTIF($B$75:$B$75, D513)+COUNTIF(#REF!, D513)+COUNTIF(#REF!, D513)+COUNTIF(#REF!, D513)+COUNTIF(#REF!, D513)+COUNTIF(#REF!, D513)+COUNTIF(#REF!, D513)&gt;1,NOT(ISBLANK(D513)))</formula>
    </cfRule>
  </conditionalFormatting>
  <conditionalFormatting sqref="D512">
    <cfRule type="expression" dxfId="1245" priority="16929" stopIfTrue="1">
      <formula>AND(COUNTIF(#REF!, D512)+COUNTIF($B$48:$B$60, D512)&gt;1,NOT(ISBLANK(D512)))</formula>
    </cfRule>
  </conditionalFormatting>
  <conditionalFormatting sqref="D514:D515">
    <cfRule type="expression" dxfId="1244" priority="16928" stopIfTrue="1">
      <formula>AND(COUNTIF(#REF!, D514)+COUNTIF($B$91:$B$92, D514)+COUNTIF($B$53:$B$62, D514)+COUNTIF($B$68:$B$71, D514)+COUNTIF($B$81:$B$81, D514)+COUNTIF(#REF!, D514)&gt;1,NOT(ISBLANK(D514)))</formula>
    </cfRule>
  </conditionalFormatting>
  <conditionalFormatting sqref="D514:D515">
    <cfRule type="expression" dxfId="1243" priority="16927" stopIfTrue="1">
      <formula>AND(COUNTIF($B$75:$B$75, D514)+COUNTIF(#REF!, D514)+COUNTIF(#REF!, D514)&gt;1,NOT(ISBLANK(D514)))</formula>
    </cfRule>
  </conditionalFormatting>
  <conditionalFormatting sqref="D514:D515">
    <cfRule type="expression" dxfId="1242" priority="16926" stopIfTrue="1">
      <formula>AND(COUNTIF(#REF!, D514)+COUNTIF($B$75:$B$75, D514)+COUNTIF(#REF!, D514)+COUNTIF(#REF!, D514)+COUNTIF(#REF!, D514)+COUNTIF(#REF!, D514)+COUNTIF(#REF!, D514)+COUNTIF(#REF!, D514)&gt;1,NOT(ISBLANK(D514)))</formula>
    </cfRule>
  </conditionalFormatting>
  <conditionalFormatting sqref="D516">
    <cfRule type="expression" dxfId="1241" priority="16925" stopIfTrue="1">
      <formula>AND(COUNTIF($B$105:$B$105, D516)&gt;1,NOT(ISBLANK(D516)))</formula>
    </cfRule>
  </conditionalFormatting>
  <conditionalFormatting sqref="D517:D519">
    <cfRule type="expression" dxfId="1240" priority="16923" stopIfTrue="1">
      <formula>AND(COUNTIF($B$121:$B$121, D517)+COUNTIF($B$104:$B$104, D517)+COUNTIF($B$112:$B$115, D517)+COUNTIF($B$106:$B$110, D517)&gt;1,NOT(ISBLANK(D517)))</formula>
    </cfRule>
  </conditionalFormatting>
  <conditionalFormatting sqref="D517:D519">
    <cfRule type="expression" dxfId="1239" priority="16924" stopIfTrue="1">
      <formula>AND(COUNTIF($B$121:$B$121, D517)+COUNTIF($B$88:$B$88, D517)+COUNTIF($B$103:$B$103, D517)+COUNTIF($B$107:$B$110, D517)+COUNTIF($B$112:$B$115, D517)&gt;1,NOT(ISBLANK(D517)))</formula>
    </cfRule>
  </conditionalFormatting>
  <conditionalFormatting sqref="D517:D520">
    <cfRule type="expression" dxfId="1238" priority="16922" stopIfTrue="1">
      <formula>AND(COUNTIF($B$75:$B$75, D517)+COUNTIF(#REF!, D517)+COUNTIF(#REF!, D517)&gt;1,NOT(ISBLANK(D517)))</formula>
    </cfRule>
  </conditionalFormatting>
  <conditionalFormatting sqref="D517:D520">
    <cfRule type="expression" dxfId="1237" priority="16921" stopIfTrue="1">
      <formula>AND(COUNTIF(#REF!, D517)+COUNTIF($B$75:$B$75, D517)+COUNTIF(#REF!, D517)+COUNTIF(#REF!, D517)+COUNTIF(#REF!, D517)+COUNTIF(#REF!, D517)+COUNTIF(#REF!, D517)+COUNTIF(#REF!, D517)&gt;1,NOT(ISBLANK(D517)))</formula>
    </cfRule>
  </conditionalFormatting>
  <conditionalFormatting sqref="D521">
    <cfRule type="expression" dxfId="1236" priority="16920" stopIfTrue="1">
      <formula>AND(COUNTIF($B$75:$B$75, D521)+COUNTIF(#REF!, D521)+COUNTIF(#REF!, D521)&gt;1,NOT(ISBLANK(D521)))</formula>
    </cfRule>
  </conditionalFormatting>
  <conditionalFormatting sqref="D521">
    <cfRule type="expression" dxfId="1235" priority="16919" stopIfTrue="1">
      <formula>AND(COUNTIF(#REF!, D521)+COUNTIF($B$75:$B$75, D521)+COUNTIF(#REF!, D521)+COUNTIF(#REF!, D521)+COUNTIF(#REF!, D521)+COUNTIF(#REF!, D521)+COUNTIF(#REF!, D521)+COUNTIF(#REF!, D521)&gt;1,NOT(ISBLANK(D521)))</formula>
    </cfRule>
  </conditionalFormatting>
  <conditionalFormatting sqref="D522:D526">
    <cfRule type="expression" dxfId="1234" priority="16918" stopIfTrue="1">
      <formula>AND(COUNTIF($B$75:$B$75, D522)+COUNTIF(#REF!, D522)+COUNTIF(#REF!, D522)&gt;1,NOT(ISBLANK(D522)))</formula>
    </cfRule>
  </conditionalFormatting>
  <conditionalFormatting sqref="D522:D526">
    <cfRule type="expression" dxfId="1233" priority="16917" stopIfTrue="1">
      <formula>AND(COUNTIF(#REF!, D522)+COUNTIF($B$75:$B$75, D522)+COUNTIF(#REF!, D522)+COUNTIF(#REF!, D522)+COUNTIF(#REF!, D522)+COUNTIF(#REF!, D522)+COUNTIF(#REF!, D522)+COUNTIF(#REF!, D522)&gt;1,NOT(ISBLANK(D522)))</formula>
    </cfRule>
  </conditionalFormatting>
  <conditionalFormatting sqref="D527">
    <cfRule type="expression" dxfId="1232" priority="16916" stopIfTrue="1">
      <formula>AND(COUNTIF($B$75:$B$75, D527)+COUNTIF(#REF!, D527)+COUNTIF(#REF!, D527)&gt;1,NOT(ISBLANK(D527)))</formula>
    </cfRule>
  </conditionalFormatting>
  <conditionalFormatting sqref="D527">
    <cfRule type="expression" dxfId="1231" priority="16915" stopIfTrue="1">
      <formula>AND(COUNTIF(#REF!, D527)+COUNTIF($B$75:$B$75, D527)+COUNTIF(#REF!, D527)+COUNTIF(#REF!, D527)+COUNTIF(#REF!, D527)+COUNTIF(#REF!, D527)+COUNTIF(#REF!, D527)+COUNTIF(#REF!, D527)&gt;1,NOT(ISBLANK(D527)))</formula>
    </cfRule>
  </conditionalFormatting>
  <conditionalFormatting sqref="D528">
    <cfRule type="expression" dxfId="1230" priority="16914" stopIfTrue="1">
      <formula>AND(COUNTIF($B$75:$B$75, D528)+COUNTIF(#REF!, D528)+COUNTIF(#REF!, D528)&gt;1,NOT(ISBLANK(D528)))</formula>
    </cfRule>
  </conditionalFormatting>
  <conditionalFormatting sqref="D528">
    <cfRule type="expression" dxfId="1229" priority="16913" stopIfTrue="1">
      <formula>AND(COUNTIF(#REF!, D528)+COUNTIF($B$75:$B$75, D528)+COUNTIF(#REF!, D528)+COUNTIF(#REF!, D528)+COUNTIF(#REF!, D528)+COUNTIF(#REF!, D528)+COUNTIF(#REF!, D528)+COUNTIF(#REF!, D528)&gt;1,NOT(ISBLANK(D528)))</formula>
    </cfRule>
  </conditionalFormatting>
  <conditionalFormatting sqref="D529">
    <cfRule type="expression" dxfId="1228" priority="16912" stopIfTrue="1">
      <formula>AND(COUNTIF($B$75:$B$75, D529)+COUNTIF(#REF!, D529)+COUNTIF(#REF!, D529)&gt;1,NOT(ISBLANK(D529)))</formula>
    </cfRule>
  </conditionalFormatting>
  <conditionalFormatting sqref="D529">
    <cfRule type="expression" dxfId="1227" priority="16911" stopIfTrue="1">
      <formula>AND(COUNTIF(#REF!, D529)+COUNTIF($B$75:$B$75, D529)+COUNTIF(#REF!, D529)+COUNTIF(#REF!, D529)+COUNTIF(#REF!, D529)+COUNTIF(#REF!, D529)+COUNTIF(#REF!, D529)+COUNTIF(#REF!, D529)&gt;1,NOT(ISBLANK(D529)))</formula>
    </cfRule>
  </conditionalFormatting>
  <conditionalFormatting sqref="D530">
    <cfRule type="expression" dxfId="1226" priority="16910" stopIfTrue="1">
      <formula>AND(COUNTIF($B$75:$B$75, D530)+COUNTIF(#REF!, D530)+COUNTIF(#REF!, D530)&gt;1,NOT(ISBLANK(D530)))</formula>
    </cfRule>
  </conditionalFormatting>
  <conditionalFormatting sqref="D530">
    <cfRule type="expression" dxfId="1225" priority="16909" stopIfTrue="1">
      <formula>AND(COUNTIF(#REF!, D530)+COUNTIF($B$75:$B$75, D530)+COUNTIF(#REF!, D530)+COUNTIF(#REF!, D530)+COUNTIF(#REF!, D530)+COUNTIF(#REF!, D530)+COUNTIF(#REF!, D530)+COUNTIF(#REF!, D530)&gt;1,NOT(ISBLANK(D530)))</formula>
    </cfRule>
  </conditionalFormatting>
  <conditionalFormatting sqref="D551:D552">
    <cfRule type="expression" dxfId="1224" priority="16908" stopIfTrue="1">
      <formula>AND(COUNTIF($B$495:$B$495, D551)&gt;1,NOT(ISBLANK(D551)))</formula>
    </cfRule>
  </conditionalFormatting>
  <conditionalFormatting sqref="D552">
    <cfRule type="expression" dxfId="1223" priority="16907" stopIfTrue="1">
      <formula>AND(COUNTIF($B$285:$B$299, D552)+COUNTIF($B$264:$B$264, D552)+COUNTIF($B$301:$B$302, D552)&gt;1,NOT(ISBLANK(D552)))</formula>
    </cfRule>
  </conditionalFormatting>
  <conditionalFormatting sqref="D551">
    <cfRule type="expression" dxfId="1222" priority="16906" stopIfTrue="1">
      <formula>AND(COUNTIF($B$285:$B$300, D551)+COUNTIF($B$264:$B$266, D551)&gt;1,NOT(ISBLANK(D551)))</formula>
    </cfRule>
  </conditionalFormatting>
  <conditionalFormatting sqref="D551">
    <cfRule type="expression" dxfId="1221" priority="16905" stopIfTrue="1">
      <formula>AND(COUNTIF($B$300:$B$300, D551)&gt;1,NOT(ISBLANK(D551)))</formula>
    </cfRule>
  </conditionalFormatting>
  <conditionalFormatting sqref="D553:D555">
    <cfRule type="expression" dxfId="1220" priority="16904" stopIfTrue="1">
      <formula>AND(COUNTIF($B$506:$B$520, D553)+COUNTIF($B$521:$B$550, D553)&gt;1,NOT(ISBLANK(D553)))</formula>
    </cfRule>
  </conditionalFormatting>
  <conditionalFormatting sqref="D553:D555">
    <cfRule type="expression" dxfId="1219" priority="16903" stopIfTrue="1">
      <formula>AND(COUNTIF($B$506:$B$520, D553)+COUNTIF($B$521:$B$551, D553)&gt;1,NOT(ISBLANK(D553)))</formula>
    </cfRule>
  </conditionalFormatting>
  <conditionalFormatting sqref="D556">
    <cfRule type="expression" dxfId="1218" priority="16902" stopIfTrue="1">
      <formula>AND(COUNTIF($B$506:$B$520, D556)+COUNTIF($B$521:$B$550, D556)&gt;1,NOT(ISBLANK(D556)))</formula>
    </cfRule>
  </conditionalFormatting>
  <conditionalFormatting sqref="D556">
    <cfRule type="expression" dxfId="1217" priority="16901" stopIfTrue="1">
      <formula>AND(COUNTIF($B$506:$B$520, D556)+COUNTIF($B$521:$B$551, D556)&gt;1,NOT(ISBLANK(D556)))</formula>
    </cfRule>
  </conditionalFormatting>
  <conditionalFormatting sqref="D557:D558">
    <cfRule type="expression" dxfId="1216" priority="16900" stopIfTrue="1">
      <formula>AND(COUNTIF($B$506:$B$520, D557)+COUNTIF($B$521:$B$550, D557)&gt;1,NOT(ISBLANK(D557)))</formula>
    </cfRule>
  </conditionalFormatting>
  <conditionalFormatting sqref="D557:D558">
    <cfRule type="expression" dxfId="1215" priority="16899" stopIfTrue="1">
      <formula>AND(COUNTIF($B$506:$B$520, D557)+COUNTIF($B$521:$B$551, D557)&gt;1,NOT(ISBLANK(D557)))</formula>
    </cfRule>
  </conditionalFormatting>
  <conditionalFormatting sqref="D559">
    <cfRule type="expression" dxfId="1214" priority="16898" stopIfTrue="1">
      <formula>AND(COUNTIF($B$506:$B$520, D559)+COUNTIF($B$521:$B$550, D559)&gt;1,NOT(ISBLANK(D559)))</formula>
    </cfRule>
  </conditionalFormatting>
  <conditionalFormatting sqref="D559">
    <cfRule type="expression" dxfId="1213" priority="16897" stopIfTrue="1">
      <formula>AND(COUNTIF($B$506:$B$520, D559)+COUNTIF($B$521:$B$551, D559)&gt;1,NOT(ISBLANK(D559)))</formula>
    </cfRule>
  </conditionalFormatting>
  <conditionalFormatting sqref="D559">
    <cfRule type="expression" dxfId="1212" priority="16896" stopIfTrue="1">
      <formula>AND(COUNTIF($B$531:$B$550, D559)+COUNTIF($B$552:$B$556, D559)&gt;1,NOT(ISBLANK(D559)))</formula>
    </cfRule>
  </conditionalFormatting>
  <conditionalFormatting sqref="D560">
    <cfRule type="expression" dxfId="1211" priority="16895" stopIfTrue="1">
      <formula>AND(COUNTIF($B$551:$B$551, D560)&gt;1,NOT(ISBLANK(D560)))</formula>
    </cfRule>
  </conditionalFormatting>
  <conditionalFormatting sqref="D560">
    <cfRule type="expression" dxfId="1210" priority="16894" stopIfTrue="1">
      <formula>AND(COUNTIF($B$506:$B$520, D560)+COUNTIF($B$521:$B$551, D560)&gt;1,NOT(ISBLANK(D560)))</formula>
    </cfRule>
  </conditionalFormatting>
  <conditionalFormatting sqref="D560">
    <cfRule type="expression" dxfId="1209" priority="16893" stopIfTrue="1">
      <formula>AND(COUNTIF($B$550:$B$555, D560)&gt;1,NOT(ISBLANK(D560)))</formula>
    </cfRule>
  </conditionalFormatting>
  <conditionalFormatting sqref="D561">
    <cfRule type="expression" dxfId="1208" priority="16892" stopIfTrue="1">
      <formula>AND(COUNTIF($B$506:$B$520, D561)+COUNTIF($B$521:$B$550, D561)&gt;1,NOT(ISBLANK(D561)))</formula>
    </cfRule>
  </conditionalFormatting>
  <conditionalFormatting sqref="D561">
    <cfRule type="expression" dxfId="1207" priority="16891" stopIfTrue="1">
      <formula>AND(COUNTIF($B$506:$B$520, D561)+COUNTIF($B$521:$B$551, D561)&gt;1,NOT(ISBLANK(D561)))</formula>
    </cfRule>
  </conditionalFormatting>
  <conditionalFormatting sqref="D562">
    <cfRule type="expression" dxfId="1206" priority="16890" stopIfTrue="1">
      <formula>AND(COUNTIF($B$557:$B$557, D562)&gt;1,NOT(ISBLANK(D562)))</formula>
    </cfRule>
  </conditionalFormatting>
  <conditionalFormatting sqref="D563">
    <cfRule type="expression" dxfId="1205" priority="16889" stopIfTrue="1">
      <formula>AND(COUNTIF(#REF!, D563)&gt;1,NOT(ISBLANK(D563)))</formula>
    </cfRule>
  </conditionalFormatting>
  <conditionalFormatting sqref="D565">
    <cfRule type="expression" dxfId="1204" priority="16887" stopIfTrue="1">
      <formula>AND(COUNTIF($B$508:$B$580, D565)&gt;1,NOT(ISBLANK(D565)))</formula>
    </cfRule>
  </conditionalFormatting>
  <conditionalFormatting sqref="D565">
    <cfRule type="expression" dxfId="1203" priority="16888" stopIfTrue="1">
      <formula>AND(COUNTIF($B$508:$B$593, D565)&gt;1,NOT(ISBLANK(D565)))</formula>
    </cfRule>
  </conditionalFormatting>
  <conditionalFormatting sqref="D566">
    <cfRule type="expression" dxfId="1202" priority="16885" stopIfTrue="1">
      <formula>AND(COUNTIF($B$508:$B$580, D566)&gt;1,NOT(ISBLANK(D566)))</formula>
    </cfRule>
  </conditionalFormatting>
  <conditionalFormatting sqref="D566">
    <cfRule type="expression" dxfId="1201" priority="16886" stopIfTrue="1">
      <formula>AND(COUNTIF($B$508:$B$593, D566)&gt;1,NOT(ISBLANK(D566)))</formula>
    </cfRule>
  </conditionalFormatting>
  <conditionalFormatting sqref="D568">
    <cfRule type="expression" dxfId="1200" priority="16878" stopIfTrue="1">
      <formula>AND(COUNTIF($B$574:$B$574, D568)&gt;1,NOT(ISBLANK(D568)))</formula>
    </cfRule>
  </conditionalFormatting>
  <conditionalFormatting sqref="D568">
    <cfRule type="expression" dxfId="1199" priority="16877" stopIfTrue="1">
      <formula>AND(COUNTIF($B$574:$B$577, D568)&gt;1,NOT(ISBLANK(D568)))</formula>
    </cfRule>
  </conditionalFormatting>
  <conditionalFormatting sqref="D568">
    <cfRule type="expression" dxfId="1198" priority="16879" stopIfTrue="1">
      <formula>AND(COUNTIF($B$579:$B$579, D568)&gt;1,NOT(ISBLANK(D568)))</formula>
    </cfRule>
  </conditionalFormatting>
  <conditionalFormatting sqref="D568">
    <cfRule type="expression" dxfId="1197" priority="16880" stopIfTrue="1">
      <formula>AND(COUNTIF($B$578:$B$580, D568)&gt;1,NOT(ISBLANK(D568)))</formula>
    </cfRule>
  </conditionalFormatting>
  <conditionalFormatting sqref="D568">
    <cfRule type="expression" dxfId="1196" priority="16881" stopIfTrue="1">
      <formula>AND(COUNTIF($B$574:$B$580, D568)&gt;1,NOT(ISBLANK(D568)))</formula>
    </cfRule>
  </conditionalFormatting>
  <conditionalFormatting sqref="D567:D568">
    <cfRule type="expression" dxfId="1195" priority="16882" stopIfTrue="1">
      <formula>AND(COUNTIF($B$508:$B$580, D567)&gt;1,NOT(ISBLANK(D567)))</formula>
    </cfRule>
  </conditionalFormatting>
  <conditionalFormatting sqref="D568">
    <cfRule type="expression" dxfId="1194" priority="16883" stopIfTrue="1">
      <formula>AND(COUNTIF($B$574:$B$593, D568)&gt;1,NOT(ISBLANK(D568)))</formula>
    </cfRule>
  </conditionalFormatting>
  <conditionalFormatting sqref="D567:D568">
    <cfRule type="expression" dxfId="1193" priority="16884" stopIfTrue="1">
      <formula>AND(COUNTIF($B$508:$B$593, D567)&gt;1,NOT(ISBLANK(D567)))</formula>
    </cfRule>
  </conditionalFormatting>
  <conditionalFormatting sqref="D569">
    <cfRule type="expression" dxfId="1192" priority="16869" stopIfTrue="1">
      <formula>AND(COUNTIF($B$578:$B$578, D569)&gt;1,NOT(ISBLANK(D569)))</formula>
    </cfRule>
  </conditionalFormatting>
  <conditionalFormatting sqref="D569">
    <cfRule type="expression" dxfId="1191" priority="16868" stopIfTrue="1">
      <formula>AND(COUNTIF($B$574:$B$574, D569)&gt;1,NOT(ISBLANK(D569)))</formula>
    </cfRule>
  </conditionalFormatting>
  <conditionalFormatting sqref="D569">
    <cfRule type="expression" dxfId="1190" priority="16867" stopIfTrue="1">
      <formula>AND(COUNTIF($B$574:$B$577, D569)&gt;1,NOT(ISBLANK(D569)))</formula>
    </cfRule>
  </conditionalFormatting>
  <conditionalFormatting sqref="D569">
    <cfRule type="expression" dxfId="1189" priority="16870" stopIfTrue="1">
      <formula>AND(COUNTIF($B$578:$B$580, D569)&gt;1,NOT(ISBLANK(D569)))</formula>
    </cfRule>
  </conditionalFormatting>
  <conditionalFormatting sqref="D569">
    <cfRule type="expression" dxfId="1188" priority="16871" stopIfTrue="1">
      <formula>AND(COUNTIF($B$574:$B$580, D569)&gt;1,NOT(ISBLANK(D569)))</formula>
    </cfRule>
  </conditionalFormatting>
  <conditionalFormatting sqref="D569">
    <cfRule type="expression" dxfId="1187" priority="16872" stopIfTrue="1">
      <formula>AND(COUNTIF($B$508:$B$580, D569)&gt;1,NOT(ISBLANK(D569)))</formula>
    </cfRule>
  </conditionalFormatting>
  <conditionalFormatting sqref="D569">
    <cfRule type="expression" dxfId="1186" priority="16873" stopIfTrue="1">
      <formula>AND(COUNTIF($B$578:$B$593, D569)&gt;1,NOT(ISBLANK(D569)))</formula>
    </cfRule>
  </conditionalFormatting>
  <conditionalFormatting sqref="D569">
    <cfRule type="expression" dxfId="1185" priority="16874" stopIfTrue="1">
      <formula>AND(COUNTIF($B$577:$B$593, D569)&gt;1,NOT(ISBLANK(D569)))</formula>
    </cfRule>
  </conditionalFormatting>
  <conditionalFormatting sqref="D569">
    <cfRule type="expression" dxfId="1184" priority="16875" stopIfTrue="1">
      <formula>AND(COUNTIF($B$574:$B$593, D569)&gt;1,NOT(ISBLANK(D569)))</formula>
    </cfRule>
  </conditionalFormatting>
  <conditionalFormatting sqref="D569">
    <cfRule type="expression" dxfId="1183" priority="16876" stopIfTrue="1">
      <formula>AND(COUNTIF($B$508:$B$593, D569)&gt;1,NOT(ISBLANK(D569)))</formula>
    </cfRule>
  </conditionalFormatting>
  <conditionalFormatting sqref="D570">
    <cfRule type="expression" dxfId="1182" priority="16866" stopIfTrue="1">
      <formula>AND(COUNTIF($B$216:$B$221, D570)+COUNTIF($B$183:$B$192, D570)&gt;1,NOT(ISBLANK(D570)))</formula>
    </cfRule>
  </conditionalFormatting>
  <conditionalFormatting sqref="D570">
    <cfRule type="expression" dxfId="1181" priority="16865" stopIfTrue="1">
      <formula>AND(COUNTIF($B$216:$B$221, D570)&gt;1,NOT(ISBLANK(D570)))</formula>
    </cfRule>
  </conditionalFormatting>
  <conditionalFormatting sqref="D571">
    <cfRule type="expression" dxfId="1180" priority="16864" stopIfTrue="1">
      <formula>AND(COUNTIF($B$216:$B$221, D571)+COUNTIF($B$183:$B$192, D571)&gt;1,NOT(ISBLANK(D571)))</formula>
    </cfRule>
  </conditionalFormatting>
  <conditionalFormatting sqref="D571">
    <cfRule type="expression" dxfId="1179" priority="16863" stopIfTrue="1">
      <formula>AND(COUNTIF($B$216:$B$221, D571)&gt;1,NOT(ISBLANK(D571)))</formula>
    </cfRule>
  </conditionalFormatting>
  <conditionalFormatting sqref="D572">
    <cfRule type="expression" dxfId="1178" priority="16862" stopIfTrue="1">
      <formula>AND(COUNTIF($B$216:$B$221, D572)+COUNTIF($B$183:$B$192, D572)&gt;1,NOT(ISBLANK(D572)))</formula>
    </cfRule>
  </conditionalFormatting>
  <conditionalFormatting sqref="D572">
    <cfRule type="expression" dxfId="1177" priority="16861" stopIfTrue="1">
      <formula>AND(COUNTIF($B$216:$B$221, D572)&gt;1,NOT(ISBLANK(D572)))</formula>
    </cfRule>
  </conditionalFormatting>
  <conditionalFormatting sqref="D578:D583">
    <cfRule type="expression" dxfId="1176" priority="16860" stopIfTrue="1">
      <formula>AND(COUNTIF($B$216:$B$221, D578)+COUNTIF($B$183:$B$192, D578)&gt;1,NOT(ISBLANK(D578)))</formula>
    </cfRule>
  </conditionalFormatting>
  <conditionalFormatting sqref="D578:D583">
    <cfRule type="expression" dxfId="1175" priority="16859" stopIfTrue="1">
      <formula>AND(COUNTIF($B$216:$B$221, D578)&gt;1,NOT(ISBLANK(D578)))</formula>
    </cfRule>
  </conditionalFormatting>
  <conditionalFormatting sqref="O179">
    <cfRule type="duplicateValues" dxfId="1174" priority="6867"/>
  </conditionalFormatting>
  <conditionalFormatting sqref="O179">
    <cfRule type="duplicateValues" dxfId="1173" priority="6866"/>
  </conditionalFormatting>
  <conditionalFormatting sqref="O179">
    <cfRule type="duplicateValues" dxfId="1172" priority="6865"/>
  </conditionalFormatting>
  <conditionalFormatting sqref="O179">
    <cfRule type="duplicateValues" dxfId="1171" priority="6864"/>
  </conditionalFormatting>
  <conditionalFormatting sqref="O179">
    <cfRule type="duplicateValues" dxfId="1170" priority="6863"/>
  </conditionalFormatting>
  <conditionalFormatting sqref="O179">
    <cfRule type="duplicateValues" dxfId="1169" priority="6862"/>
  </conditionalFormatting>
  <conditionalFormatting sqref="O179">
    <cfRule type="duplicateValues" dxfId="1168" priority="6861"/>
  </conditionalFormatting>
  <conditionalFormatting sqref="O179">
    <cfRule type="duplicateValues" dxfId="1167" priority="6860"/>
  </conditionalFormatting>
  <conditionalFormatting sqref="O179">
    <cfRule type="duplicateValues" dxfId="1166" priority="6859"/>
  </conditionalFormatting>
  <conditionalFormatting sqref="O179">
    <cfRule type="duplicateValues" dxfId="1165" priority="6858"/>
  </conditionalFormatting>
  <conditionalFormatting sqref="O179">
    <cfRule type="duplicateValues" dxfId="1164" priority="6857"/>
  </conditionalFormatting>
  <conditionalFormatting sqref="O179">
    <cfRule type="duplicateValues" dxfId="1163" priority="6856"/>
  </conditionalFormatting>
  <conditionalFormatting sqref="O179">
    <cfRule type="duplicateValues" dxfId="1162" priority="6855"/>
  </conditionalFormatting>
  <conditionalFormatting sqref="O179">
    <cfRule type="duplicateValues" dxfId="1161" priority="6854"/>
  </conditionalFormatting>
  <conditionalFormatting sqref="O179">
    <cfRule type="duplicateValues" dxfId="1160" priority="6853"/>
  </conditionalFormatting>
  <conditionalFormatting sqref="O179">
    <cfRule type="duplicateValues" dxfId="1159" priority="6852"/>
  </conditionalFormatting>
  <conditionalFormatting sqref="O179">
    <cfRule type="duplicateValues" dxfId="1158" priority="6851"/>
  </conditionalFormatting>
  <conditionalFormatting sqref="O179">
    <cfRule type="duplicateValues" dxfId="1157" priority="6850"/>
  </conditionalFormatting>
  <conditionalFormatting sqref="O179">
    <cfRule type="duplicateValues" dxfId="1156" priority="6849"/>
  </conditionalFormatting>
  <conditionalFormatting sqref="O179">
    <cfRule type="duplicateValues" dxfId="1155" priority="6848"/>
  </conditionalFormatting>
  <conditionalFormatting sqref="O179">
    <cfRule type="duplicateValues" dxfId="1154" priority="6847"/>
  </conditionalFormatting>
  <conditionalFormatting sqref="O179">
    <cfRule type="duplicateValues" dxfId="1153" priority="6846"/>
  </conditionalFormatting>
  <conditionalFormatting sqref="O179">
    <cfRule type="duplicateValues" dxfId="1152" priority="6845"/>
  </conditionalFormatting>
  <conditionalFormatting sqref="O179">
    <cfRule type="duplicateValues" dxfId="1151" priority="6844"/>
  </conditionalFormatting>
  <conditionalFormatting sqref="O179">
    <cfRule type="duplicateValues" dxfId="1150" priority="6843"/>
  </conditionalFormatting>
  <conditionalFormatting sqref="O179">
    <cfRule type="duplicateValues" dxfId="1149" priority="6842"/>
  </conditionalFormatting>
  <conditionalFormatting sqref="O179">
    <cfRule type="duplicateValues" dxfId="1148" priority="6841"/>
  </conditionalFormatting>
  <conditionalFormatting sqref="O179">
    <cfRule type="duplicateValues" dxfId="1147" priority="6840"/>
  </conditionalFormatting>
  <conditionalFormatting sqref="O179">
    <cfRule type="duplicateValues" dxfId="1146" priority="6839"/>
  </conditionalFormatting>
  <conditionalFormatting sqref="O179">
    <cfRule type="duplicateValues" dxfId="1145" priority="6838"/>
  </conditionalFormatting>
  <conditionalFormatting sqref="O179">
    <cfRule type="duplicateValues" dxfId="1144" priority="6837"/>
  </conditionalFormatting>
  <conditionalFormatting sqref="O179">
    <cfRule type="duplicateValues" dxfId="1143" priority="6836"/>
  </conditionalFormatting>
  <conditionalFormatting sqref="O179">
    <cfRule type="duplicateValues" dxfId="1142" priority="6835"/>
  </conditionalFormatting>
  <conditionalFormatting sqref="O179">
    <cfRule type="duplicateValues" dxfId="1141" priority="6834"/>
  </conditionalFormatting>
  <conditionalFormatting sqref="O179">
    <cfRule type="duplicateValues" dxfId="1140" priority="6833"/>
  </conditionalFormatting>
  <conditionalFormatting sqref="O179">
    <cfRule type="duplicateValues" dxfId="1139" priority="6832"/>
  </conditionalFormatting>
  <conditionalFormatting sqref="O179">
    <cfRule type="duplicateValues" dxfId="1138" priority="6831"/>
  </conditionalFormatting>
  <conditionalFormatting sqref="O179">
    <cfRule type="duplicateValues" dxfId="1137" priority="6830"/>
  </conditionalFormatting>
  <conditionalFormatting sqref="O179">
    <cfRule type="duplicateValues" dxfId="1136" priority="6829"/>
  </conditionalFormatting>
  <conditionalFormatting sqref="O179">
    <cfRule type="duplicateValues" dxfId="1135" priority="6828"/>
  </conditionalFormatting>
  <conditionalFormatting sqref="O179">
    <cfRule type="duplicateValues" dxfId="1134" priority="6827"/>
  </conditionalFormatting>
  <conditionalFormatting sqref="O179">
    <cfRule type="duplicateValues" dxfId="1133" priority="6826"/>
  </conditionalFormatting>
  <conditionalFormatting sqref="O179">
    <cfRule type="duplicateValues" dxfId="1132" priority="6825"/>
  </conditionalFormatting>
  <conditionalFormatting sqref="O179">
    <cfRule type="duplicateValues" dxfId="1131" priority="6824"/>
  </conditionalFormatting>
  <conditionalFormatting sqref="O179">
    <cfRule type="duplicateValues" dxfId="1130" priority="6823"/>
  </conditionalFormatting>
  <conditionalFormatting sqref="O179">
    <cfRule type="duplicateValues" dxfId="1129" priority="6822"/>
  </conditionalFormatting>
  <conditionalFormatting sqref="O179">
    <cfRule type="duplicateValues" dxfId="1128" priority="6821"/>
  </conditionalFormatting>
  <conditionalFormatting sqref="O179">
    <cfRule type="duplicateValues" dxfId="1127" priority="6820"/>
  </conditionalFormatting>
  <conditionalFormatting sqref="O179">
    <cfRule type="duplicateValues" dxfId="1126" priority="6819"/>
  </conditionalFormatting>
  <conditionalFormatting sqref="O179">
    <cfRule type="duplicateValues" dxfId="1125" priority="6818"/>
  </conditionalFormatting>
  <conditionalFormatting sqref="O179">
    <cfRule type="duplicateValues" dxfId="1124" priority="6817"/>
  </conditionalFormatting>
  <conditionalFormatting sqref="O179">
    <cfRule type="duplicateValues" dxfId="1123" priority="6816"/>
  </conditionalFormatting>
  <conditionalFormatting sqref="O180">
    <cfRule type="duplicateValues" dxfId="1122" priority="6815"/>
  </conditionalFormatting>
  <conditionalFormatting sqref="O180">
    <cfRule type="duplicateValues" dxfId="1121" priority="6814"/>
  </conditionalFormatting>
  <conditionalFormatting sqref="O180">
    <cfRule type="duplicateValues" dxfId="1120" priority="6813"/>
  </conditionalFormatting>
  <conditionalFormatting sqref="O180">
    <cfRule type="duplicateValues" dxfId="1119" priority="6812"/>
  </conditionalFormatting>
  <conditionalFormatting sqref="O180">
    <cfRule type="duplicateValues" dxfId="1118" priority="6811"/>
  </conditionalFormatting>
  <conditionalFormatting sqref="O180">
    <cfRule type="duplicateValues" dxfId="1117" priority="6810"/>
  </conditionalFormatting>
  <conditionalFormatting sqref="O180">
    <cfRule type="duplicateValues" dxfId="1116" priority="6809"/>
  </conditionalFormatting>
  <conditionalFormatting sqref="O180">
    <cfRule type="duplicateValues" dxfId="1115" priority="6808"/>
  </conditionalFormatting>
  <conditionalFormatting sqref="O180">
    <cfRule type="duplicateValues" dxfId="1114" priority="6807"/>
  </conditionalFormatting>
  <conditionalFormatting sqref="O180">
    <cfRule type="duplicateValues" dxfId="1113" priority="6806"/>
  </conditionalFormatting>
  <conditionalFormatting sqref="O180">
    <cfRule type="duplicateValues" dxfId="1112" priority="6805"/>
  </conditionalFormatting>
  <conditionalFormatting sqref="O180">
    <cfRule type="duplicateValues" dxfId="1111" priority="6804"/>
  </conditionalFormatting>
  <conditionalFormatting sqref="O180">
    <cfRule type="duplicateValues" dxfId="1110" priority="6803"/>
  </conditionalFormatting>
  <conditionalFormatting sqref="O180">
    <cfRule type="duplicateValues" dxfId="1109" priority="6802"/>
  </conditionalFormatting>
  <conditionalFormatting sqref="O180">
    <cfRule type="duplicateValues" dxfId="1108" priority="6801"/>
  </conditionalFormatting>
  <conditionalFormatting sqref="O180">
    <cfRule type="duplicateValues" dxfId="1107" priority="6800"/>
  </conditionalFormatting>
  <conditionalFormatting sqref="O180">
    <cfRule type="duplicateValues" dxfId="1106" priority="6799"/>
  </conditionalFormatting>
  <conditionalFormatting sqref="O180">
    <cfRule type="duplicateValues" dxfId="1105" priority="6798"/>
  </conditionalFormatting>
  <conditionalFormatting sqref="O180">
    <cfRule type="duplicateValues" dxfId="1104" priority="6797"/>
  </conditionalFormatting>
  <conditionalFormatting sqref="O180">
    <cfRule type="duplicateValues" dxfId="1103" priority="6796"/>
  </conditionalFormatting>
  <conditionalFormatting sqref="O180">
    <cfRule type="duplicateValues" dxfId="1102" priority="6795"/>
  </conditionalFormatting>
  <conditionalFormatting sqref="O180">
    <cfRule type="duplicateValues" dxfId="1101" priority="6794"/>
  </conditionalFormatting>
  <conditionalFormatting sqref="O180">
    <cfRule type="duplicateValues" dxfId="1100" priority="6793"/>
  </conditionalFormatting>
  <conditionalFormatting sqref="O180">
    <cfRule type="duplicateValues" dxfId="1099" priority="6792"/>
  </conditionalFormatting>
  <conditionalFormatting sqref="O180">
    <cfRule type="duplicateValues" dxfId="1098" priority="6791"/>
  </conditionalFormatting>
  <conditionalFormatting sqref="O180">
    <cfRule type="duplicateValues" dxfId="1097" priority="6790"/>
  </conditionalFormatting>
  <conditionalFormatting sqref="O180">
    <cfRule type="duplicateValues" dxfId="1096" priority="6789"/>
  </conditionalFormatting>
  <conditionalFormatting sqref="O180">
    <cfRule type="duplicateValues" dxfId="1095" priority="6788"/>
  </conditionalFormatting>
  <conditionalFormatting sqref="O180">
    <cfRule type="duplicateValues" dxfId="1094" priority="6787"/>
  </conditionalFormatting>
  <conditionalFormatting sqref="O180">
    <cfRule type="duplicateValues" dxfId="1093" priority="6786"/>
  </conditionalFormatting>
  <conditionalFormatting sqref="O180">
    <cfRule type="duplicateValues" dxfId="1092" priority="6785"/>
  </conditionalFormatting>
  <conditionalFormatting sqref="O180">
    <cfRule type="duplicateValues" dxfId="1091" priority="6784"/>
  </conditionalFormatting>
  <conditionalFormatting sqref="O180">
    <cfRule type="duplicateValues" dxfId="1090" priority="6783"/>
  </conditionalFormatting>
  <conditionalFormatting sqref="O180">
    <cfRule type="duplicateValues" dxfId="1089" priority="6782"/>
  </conditionalFormatting>
  <conditionalFormatting sqref="O180">
    <cfRule type="duplicateValues" dxfId="1088" priority="6781"/>
  </conditionalFormatting>
  <conditionalFormatting sqref="O180">
    <cfRule type="duplicateValues" dxfId="1087" priority="6780"/>
  </conditionalFormatting>
  <conditionalFormatting sqref="O180">
    <cfRule type="duplicateValues" dxfId="1086" priority="6779"/>
  </conditionalFormatting>
  <conditionalFormatting sqref="O180">
    <cfRule type="duplicateValues" dxfId="1085" priority="6778"/>
  </conditionalFormatting>
  <conditionalFormatting sqref="O180">
    <cfRule type="duplicateValues" dxfId="1084" priority="6777"/>
  </conditionalFormatting>
  <conditionalFormatting sqref="O180">
    <cfRule type="duplicateValues" dxfId="1083" priority="6776"/>
  </conditionalFormatting>
  <conditionalFormatting sqref="O180">
    <cfRule type="duplicateValues" dxfId="1082" priority="6775"/>
  </conditionalFormatting>
  <conditionalFormatting sqref="O180">
    <cfRule type="duplicateValues" dxfId="1081" priority="6774"/>
  </conditionalFormatting>
  <conditionalFormatting sqref="O180">
    <cfRule type="duplicateValues" dxfId="1080" priority="6773"/>
  </conditionalFormatting>
  <conditionalFormatting sqref="O180">
    <cfRule type="duplicateValues" dxfId="1079" priority="6772"/>
  </conditionalFormatting>
  <conditionalFormatting sqref="O180">
    <cfRule type="duplicateValues" dxfId="1078" priority="6771"/>
  </conditionalFormatting>
  <conditionalFormatting sqref="O180">
    <cfRule type="duplicateValues" dxfId="1077" priority="6770"/>
  </conditionalFormatting>
  <conditionalFormatting sqref="O180">
    <cfRule type="duplicateValues" dxfId="1076" priority="6769"/>
  </conditionalFormatting>
  <conditionalFormatting sqref="O180">
    <cfRule type="duplicateValues" dxfId="1075" priority="6768"/>
  </conditionalFormatting>
  <conditionalFormatting sqref="O180">
    <cfRule type="duplicateValues" dxfId="1074" priority="6767"/>
  </conditionalFormatting>
  <conditionalFormatting sqref="O180">
    <cfRule type="duplicateValues" dxfId="1073" priority="6766"/>
  </conditionalFormatting>
  <conditionalFormatting sqref="O180">
    <cfRule type="duplicateValues" dxfId="1072" priority="6765"/>
  </conditionalFormatting>
  <conditionalFormatting sqref="O180">
    <cfRule type="duplicateValues" dxfId="1071" priority="6764"/>
  </conditionalFormatting>
  <conditionalFormatting sqref="O180">
    <cfRule type="duplicateValues" dxfId="1070" priority="6763"/>
  </conditionalFormatting>
  <conditionalFormatting sqref="O180">
    <cfRule type="duplicateValues" dxfId="1069" priority="6762"/>
  </conditionalFormatting>
  <conditionalFormatting sqref="O180">
    <cfRule type="duplicateValues" dxfId="1068" priority="6761"/>
  </conditionalFormatting>
  <conditionalFormatting sqref="O180">
    <cfRule type="duplicateValues" dxfId="1067" priority="6760"/>
  </conditionalFormatting>
  <conditionalFormatting sqref="O180">
    <cfRule type="duplicateValues" dxfId="1066" priority="6759"/>
  </conditionalFormatting>
  <conditionalFormatting sqref="O180">
    <cfRule type="duplicateValues" dxfId="1065" priority="6758"/>
  </conditionalFormatting>
  <conditionalFormatting sqref="O180">
    <cfRule type="duplicateValues" dxfId="1064" priority="6757"/>
  </conditionalFormatting>
  <conditionalFormatting sqref="O180">
    <cfRule type="duplicateValues" dxfId="1063" priority="6756"/>
  </conditionalFormatting>
  <conditionalFormatting sqref="O180">
    <cfRule type="duplicateValues" dxfId="1062" priority="6755"/>
  </conditionalFormatting>
  <conditionalFormatting sqref="O180">
    <cfRule type="duplicateValues" dxfId="1061" priority="6754"/>
  </conditionalFormatting>
  <conditionalFormatting sqref="O180">
    <cfRule type="duplicateValues" dxfId="1060" priority="6753"/>
  </conditionalFormatting>
  <conditionalFormatting sqref="O180">
    <cfRule type="duplicateValues" dxfId="1059" priority="6752"/>
  </conditionalFormatting>
  <conditionalFormatting sqref="O180">
    <cfRule type="duplicateValues" dxfId="1058" priority="6751"/>
  </conditionalFormatting>
  <conditionalFormatting sqref="O180">
    <cfRule type="duplicateValues" dxfId="1057" priority="6750"/>
  </conditionalFormatting>
  <conditionalFormatting sqref="O180">
    <cfRule type="duplicateValues" dxfId="1056" priority="6749"/>
  </conditionalFormatting>
  <conditionalFormatting sqref="O180">
    <cfRule type="duplicateValues" dxfId="1055" priority="6748"/>
  </conditionalFormatting>
  <conditionalFormatting sqref="O180">
    <cfRule type="duplicateValues" dxfId="1054" priority="6747"/>
  </conditionalFormatting>
  <conditionalFormatting sqref="O180">
    <cfRule type="duplicateValues" dxfId="1053" priority="6746"/>
  </conditionalFormatting>
  <conditionalFormatting sqref="O180">
    <cfRule type="duplicateValues" dxfId="1052" priority="6745"/>
  </conditionalFormatting>
  <conditionalFormatting sqref="O180">
    <cfRule type="duplicateValues" dxfId="1051" priority="6744"/>
  </conditionalFormatting>
  <conditionalFormatting sqref="O180">
    <cfRule type="duplicateValues" dxfId="1050" priority="6743"/>
  </conditionalFormatting>
  <conditionalFormatting sqref="O180">
    <cfRule type="duplicateValues" dxfId="1049" priority="6742"/>
  </conditionalFormatting>
  <conditionalFormatting sqref="O180">
    <cfRule type="duplicateValues" dxfId="1048" priority="6741"/>
  </conditionalFormatting>
  <conditionalFormatting sqref="O180">
    <cfRule type="duplicateValues" dxfId="1047" priority="6740"/>
  </conditionalFormatting>
  <conditionalFormatting sqref="O180">
    <cfRule type="duplicateValues" dxfId="1046" priority="6739"/>
  </conditionalFormatting>
  <conditionalFormatting sqref="O180">
    <cfRule type="duplicateValues" dxfId="1045" priority="6738"/>
  </conditionalFormatting>
  <conditionalFormatting sqref="O180">
    <cfRule type="duplicateValues" dxfId="1044" priority="6737"/>
  </conditionalFormatting>
  <conditionalFormatting sqref="O180">
    <cfRule type="duplicateValues" dxfId="1043" priority="6736"/>
  </conditionalFormatting>
  <conditionalFormatting sqref="O180">
    <cfRule type="duplicateValues" dxfId="1042" priority="6735"/>
  </conditionalFormatting>
  <conditionalFormatting sqref="O180">
    <cfRule type="duplicateValues" dxfId="1041" priority="6734"/>
  </conditionalFormatting>
  <conditionalFormatting sqref="O180">
    <cfRule type="duplicateValues" dxfId="1040" priority="6733"/>
  </conditionalFormatting>
  <conditionalFormatting sqref="O180">
    <cfRule type="duplicateValues" dxfId="1039" priority="6732"/>
  </conditionalFormatting>
  <conditionalFormatting sqref="O180">
    <cfRule type="duplicateValues" dxfId="1038" priority="6731"/>
  </conditionalFormatting>
  <conditionalFormatting sqref="O180">
    <cfRule type="duplicateValues" dxfId="1037" priority="6730"/>
  </conditionalFormatting>
  <conditionalFormatting sqref="O180">
    <cfRule type="duplicateValues" dxfId="1036" priority="6729"/>
  </conditionalFormatting>
  <conditionalFormatting sqref="O180">
    <cfRule type="duplicateValues" dxfId="1035" priority="6728"/>
  </conditionalFormatting>
  <conditionalFormatting sqref="O180">
    <cfRule type="duplicateValues" dxfId="1034" priority="6727"/>
  </conditionalFormatting>
  <conditionalFormatting sqref="O180">
    <cfRule type="duplicateValues" dxfId="1033" priority="6726"/>
  </conditionalFormatting>
  <conditionalFormatting sqref="O180">
    <cfRule type="duplicateValues" dxfId="1032" priority="6725"/>
  </conditionalFormatting>
  <conditionalFormatting sqref="O180">
    <cfRule type="duplicateValues" dxfId="1031" priority="6724"/>
  </conditionalFormatting>
  <conditionalFormatting sqref="O180">
    <cfRule type="duplicateValues" dxfId="1030" priority="6723"/>
  </conditionalFormatting>
  <conditionalFormatting sqref="O180">
    <cfRule type="duplicateValues" dxfId="1029" priority="6722"/>
  </conditionalFormatting>
  <conditionalFormatting sqref="O180">
    <cfRule type="duplicateValues" dxfId="1028" priority="6721"/>
  </conditionalFormatting>
  <conditionalFormatting sqref="O180">
    <cfRule type="duplicateValues" dxfId="1027" priority="6720"/>
  </conditionalFormatting>
  <conditionalFormatting sqref="O180">
    <cfRule type="duplicateValues" dxfId="1026" priority="6719"/>
  </conditionalFormatting>
  <conditionalFormatting sqref="O180">
    <cfRule type="duplicateValues" dxfId="1025" priority="6718"/>
  </conditionalFormatting>
  <conditionalFormatting sqref="O180">
    <cfRule type="duplicateValues" dxfId="1024" priority="6717"/>
  </conditionalFormatting>
  <conditionalFormatting sqref="O180">
    <cfRule type="duplicateValues" dxfId="1023" priority="6716"/>
  </conditionalFormatting>
  <conditionalFormatting sqref="O180">
    <cfRule type="duplicateValues" dxfId="1022" priority="6715"/>
  </conditionalFormatting>
  <conditionalFormatting sqref="O180">
    <cfRule type="duplicateValues" dxfId="1021" priority="6714"/>
  </conditionalFormatting>
  <conditionalFormatting sqref="O180">
    <cfRule type="duplicateValues" dxfId="1020" priority="6713"/>
  </conditionalFormatting>
  <conditionalFormatting sqref="O180">
    <cfRule type="duplicateValues" dxfId="1019" priority="6712"/>
  </conditionalFormatting>
  <conditionalFormatting sqref="O180">
    <cfRule type="duplicateValues" dxfId="1018" priority="6711"/>
  </conditionalFormatting>
  <conditionalFormatting sqref="O180">
    <cfRule type="duplicateValues" dxfId="1017" priority="6710"/>
  </conditionalFormatting>
  <conditionalFormatting sqref="O180">
    <cfRule type="duplicateValues" dxfId="1016" priority="6709"/>
  </conditionalFormatting>
  <conditionalFormatting sqref="O180">
    <cfRule type="duplicateValues" dxfId="1015" priority="6708"/>
  </conditionalFormatting>
  <conditionalFormatting sqref="O180">
    <cfRule type="duplicateValues" dxfId="1014" priority="6707"/>
  </conditionalFormatting>
  <conditionalFormatting sqref="O180">
    <cfRule type="duplicateValues" dxfId="1013" priority="6706"/>
  </conditionalFormatting>
  <conditionalFormatting sqref="O180">
    <cfRule type="duplicateValues" dxfId="1012" priority="6705"/>
  </conditionalFormatting>
  <conditionalFormatting sqref="O180">
    <cfRule type="duplicateValues" dxfId="1011" priority="6704"/>
  </conditionalFormatting>
  <conditionalFormatting sqref="O180">
    <cfRule type="duplicateValues" dxfId="1010" priority="6703"/>
  </conditionalFormatting>
  <conditionalFormatting sqref="O180">
    <cfRule type="duplicateValues" dxfId="1009" priority="6702"/>
  </conditionalFormatting>
  <conditionalFormatting sqref="O180">
    <cfRule type="duplicateValues" dxfId="1008" priority="6701"/>
  </conditionalFormatting>
  <conditionalFormatting sqref="O180">
    <cfRule type="duplicateValues" dxfId="1007" priority="6700"/>
  </conditionalFormatting>
  <conditionalFormatting sqref="O180">
    <cfRule type="duplicateValues" dxfId="1006" priority="6699"/>
  </conditionalFormatting>
  <conditionalFormatting sqref="O180">
    <cfRule type="duplicateValues" dxfId="1005" priority="6698"/>
  </conditionalFormatting>
  <conditionalFormatting sqref="O180">
    <cfRule type="duplicateValues" dxfId="1004" priority="6697"/>
  </conditionalFormatting>
  <conditionalFormatting sqref="O180">
    <cfRule type="duplicateValues" dxfId="1003" priority="6696"/>
  </conditionalFormatting>
  <conditionalFormatting sqref="O180">
    <cfRule type="duplicateValues" dxfId="1002" priority="6695"/>
  </conditionalFormatting>
  <conditionalFormatting sqref="O180">
    <cfRule type="duplicateValues" dxfId="1001" priority="6694"/>
  </conditionalFormatting>
  <conditionalFormatting sqref="O180">
    <cfRule type="duplicateValues" dxfId="1000" priority="6693"/>
  </conditionalFormatting>
  <conditionalFormatting sqref="O180">
    <cfRule type="duplicateValues" dxfId="999" priority="6692"/>
  </conditionalFormatting>
  <conditionalFormatting sqref="O180">
    <cfRule type="duplicateValues" dxfId="998" priority="6691"/>
  </conditionalFormatting>
  <conditionalFormatting sqref="O180">
    <cfRule type="duplicateValues" dxfId="997" priority="6690"/>
  </conditionalFormatting>
  <conditionalFormatting sqref="O180">
    <cfRule type="duplicateValues" dxfId="996" priority="6689"/>
  </conditionalFormatting>
  <conditionalFormatting sqref="O180">
    <cfRule type="duplicateValues" dxfId="995" priority="6688"/>
  </conditionalFormatting>
  <conditionalFormatting sqref="O180">
    <cfRule type="duplicateValues" dxfId="994" priority="6687"/>
  </conditionalFormatting>
  <conditionalFormatting sqref="O180">
    <cfRule type="duplicateValues" dxfId="993" priority="6686"/>
  </conditionalFormatting>
  <conditionalFormatting sqref="O180">
    <cfRule type="duplicateValues" dxfId="992" priority="6685"/>
  </conditionalFormatting>
  <conditionalFormatting sqref="O180">
    <cfRule type="duplicateValues" dxfId="991" priority="6684"/>
  </conditionalFormatting>
  <conditionalFormatting sqref="O180">
    <cfRule type="duplicateValues" dxfId="990" priority="6683"/>
  </conditionalFormatting>
  <conditionalFormatting sqref="O180">
    <cfRule type="duplicateValues" dxfId="989" priority="6682"/>
  </conditionalFormatting>
  <conditionalFormatting sqref="O180">
    <cfRule type="duplicateValues" dxfId="988" priority="6681"/>
  </conditionalFormatting>
  <conditionalFormatting sqref="O180">
    <cfRule type="duplicateValues" dxfId="987" priority="6680"/>
  </conditionalFormatting>
  <conditionalFormatting sqref="O180">
    <cfRule type="duplicateValues" dxfId="986" priority="6679"/>
  </conditionalFormatting>
  <conditionalFormatting sqref="O180">
    <cfRule type="duplicateValues" dxfId="985" priority="6678"/>
  </conditionalFormatting>
  <conditionalFormatting sqref="O180">
    <cfRule type="duplicateValues" dxfId="984" priority="6677"/>
  </conditionalFormatting>
  <conditionalFormatting sqref="O180">
    <cfRule type="duplicateValues" dxfId="983" priority="6676"/>
  </conditionalFormatting>
  <conditionalFormatting sqref="O181">
    <cfRule type="duplicateValues" dxfId="982" priority="6675"/>
  </conditionalFormatting>
  <conditionalFormatting sqref="O181">
    <cfRule type="duplicateValues" dxfId="981" priority="6674"/>
  </conditionalFormatting>
  <conditionalFormatting sqref="O181">
    <cfRule type="duplicateValues" dxfId="980" priority="6673"/>
  </conditionalFormatting>
  <conditionalFormatting sqref="O181">
    <cfRule type="duplicateValues" dxfId="979" priority="6672"/>
  </conditionalFormatting>
  <conditionalFormatting sqref="O181">
    <cfRule type="duplicateValues" dxfId="978" priority="6671"/>
  </conditionalFormatting>
  <conditionalFormatting sqref="O181">
    <cfRule type="duplicateValues" dxfId="977" priority="6670"/>
  </conditionalFormatting>
  <conditionalFormatting sqref="O181">
    <cfRule type="duplicateValues" dxfId="976" priority="6669"/>
  </conditionalFormatting>
  <conditionalFormatting sqref="O181">
    <cfRule type="duplicateValues" dxfId="975" priority="6668"/>
  </conditionalFormatting>
  <conditionalFormatting sqref="O181">
    <cfRule type="duplicateValues" dxfId="974" priority="6667"/>
  </conditionalFormatting>
  <conditionalFormatting sqref="O181">
    <cfRule type="duplicateValues" dxfId="973" priority="6666"/>
  </conditionalFormatting>
  <conditionalFormatting sqref="O181">
    <cfRule type="duplicateValues" dxfId="972" priority="6665"/>
  </conditionalFormatting>
  <conditionalFormatting sqref="O181">
    <cfRule type="duplicateValues" dxfId="971" priority="6664"/>
  </conditionalFormatting>
  <conditionalFormatting sqref="O181">
    <cfRule type="duplicateValues" dxfId="970" priority="6663"/>
  </conditionalFormatting>
  <conditionalFormatting sqref="O181">
    <cfRule type="duplicateValues" dxfId="969" priority="6662"/>
  </conditionalFormatting>
  <conditionalFormatting sqref="O181">
    <cfRule type="duplicateValues" dxfId="968" priority="6661"/>
  </conditionalFormatting>
  <conditionalFormatting sqref="O181">
    <cfRule type="duplicateValues" dxfId="967" priority="6660"/>
  </conditionalFormatting>
  <conditionalFormatting sqref="O181">
    <cfRule type="duplicateValues" dxfId="966" priority="6659"/>
  </conditionalFormatting>
  <conditionalFormatting sqref="O181">
    <cfRule type="duplicateValues" dxfId="965" priority="6658"/>
  </conditionalFormatting>
  <conditionalFormatting sqref="O181">
    <cfRule type="duplicateValues" dxfId="964" priority="6657"/>
  </conditionalFormatting>
  <conditionalFormatting sqref="O181">
    <cfRule type="duplicateValues" dxfId="963" priority="6656"/>
  </conditionalFormatting>
  <conditionalFormatting sqref="O181">
    <cfRule type="duplicateValues" dxfId="962" priority="6655"/>
  </conditionalFormatting>
  <conditionalFormatting sqref="O181">
    <cfRule type="duplicateValues" dxfId="961" priority="6654"/>
  </conditionalFormatting>
  <conditionalFormatting sqref="O181">
    <cfRule type="duplicateValues" dxfId="960" priority="6653"/>
  </conditionalFormatting>
  <conditionalFormatting sqref="O181">
    <cfRule type="duplicateValues" dxfId="959" priority="6652"/>
  </conditionalFormatting>
  <conditionalFormatting sqref="O181">
    <cfRule type="duplicateValues" dxfId="958" priority="6651"/>
  </conditionalFormatting>
  <conditionalFormatting sqref="O181">
    <cfRule type="duplicateValues" dxfId="957" priority="6650"/>
  </conditionalFormatting>
  <conditionalFormatting sqref="O181">
    <cfRule type="duplicateValues" dxfId="956" priority="6649"/>
  </conditionalFormatting>
  <conditionalFormatting sqref="O181">
    <cfRule type="duplicateValues" dxfId="955" priority="6648"/>
  </conditionalFormatting>
  <conditionalFormatting sqref="O181">
    <cfRule type="duplicateValues" dxfId="954" priority="6647"/>
  </conditionalFormatting>
  <conditionalFormatting sqref="O181">
    <cfRule type="duplicateValues" dxfId="953" priority="6646"/>
  </conditionalFormatting>
  <conditionalFormatting sqref="O181">
    <cfRule type="duplicateValues" dxfId="952" priority="6645"/>
  </conditionalFormatting>
  <conditionalFormatting sqref="O185">
    <cfRule type="duplicateValues" dxfId="951" priority="6362"/>
  </conditionalFormatting>
  <conditionalFormatting sqref="O185">
    <cfRule type="duplicateValues" dxfId="950" priority="6361"/>
  </conditionalFormatting>
  <conditionalFormatting sqref="O189">
    <cfRule type="duplicateValues" dxfId="949" priority="6055"/>
  </conditionalFormatting>
  <conditionalFormatting sqref="O189">
    <cfRule type="duplicateValues" dxfId="948" priority="6054"/>
  </conditionalFormatting>
  <conditionalFormatting sqref="O189">
    <cfRule type="duplicateValues" dxfId="947" priority="6053"/>
  </conditionalFormatting>
  <conditionalFormatting sqref="O189">
    <cfRule type="duplicateValues" dxfId="946" priority="6052"/>
  </conditionalFormatting>
  <conditionalFormatting sqref="O189">
    <cfRule type="duplicateValues" dxfId="945" priority="6051"/>
  </conditionalFormatting>
  <conditionalFormatting sqref="O189">
    <cfRule type="duplicateValues" dxfId="944" priority="6050"/>
  </conditionalFormatting>
  <conditionalFormatting sqref="O189">
    <cfRule type="duplicateValues" dxfId="943" priority="6049"/>
  </conditionalFormatting>
  <conditionalFormatting sqref="O189">
    <cfRule type="duplicateValues" dxfId="942" priority="6048"/>
  </conditionalFormatting>
  <conditionalFormatting sqref="O189">
    <cfRule type="duplicateValues" dxfId="941" priority="6047"/>
  </conditionalFormatting>
  <conditionalFormatting sqref="O189">
    <cfRule type="duplicateValues" dxfId="940" priority="6046"/>
  </conditionalFormatting>
  <conditionalFormatting sqref="O189">
    <cfRule type="duplicateValues" dxfId="939" priority="6045"/>
  </conditionalFormatting>
  <conditionalFormatting sqref="O189">
    <cfRule type="duplicateValues" dxfId="938" priority="6044"/>
  </conditionalFormatting>
  <conditionalFormatting sqref="O189">
    <cfRule type="duplicateValues" dxfId="937" priority="6043"/>
  </conditionalFormatting>
  <conditionalFormatting sqref="O189">
    <cfRule type="duplicateValues" dxfId="936" priority="6042"/>
  </conditionalFormatting>
  <conditionalFormatting sqref="O189">
    <cfRule type="duplicateValues" dxfId="935" priority="6041"/>
  </conditionalFormatting>
  <conditionalFormatting sqref="O189">
    <cfRule type="duplicateValues" dxfId="934" priority="6040"/>
  </conditionalFormatting>
  <conditionalFormatting sqref="O189">
    <cfRule type="duplicateValues" dxfId="933" priority="6039"/>
  </conditionalFormatting>
  <conditionalFormatting sqref="O189">
    <cfRule type="duplicateValues" dxfId="932" priority="6038"/>
  </conditionalFormatting>
  <conditionalFormatting sqref="O189">
    <cfRule type="duplicateValues" dxfId="931" priority="6037"/>
  </conditionalFormatting>
  <conditionalFormatting sqref="O189">
    <cfRule type="duplicateValues" dxfId="930" priority="6036"/>
  </conditionalFormatting>
  <conditionalFormatting sqref="O189">
    <cfRule type="duplicateValues" dxfId="929" priority="6035"/>
  </conditionalFormatting>
  <conditionalFormatting sqref="O189">
    <cfRule type="duplicateValues" dxfId="928" priority="6034"/>
  </conditionalFormatting>
  <conditionalFormatting sqref="O189">
    <cfRule type="duplicateValues" dxfId="927" priority="6033"/>
  </conditionalFormatting>
  <conditionalFormatting sqref="O189">
    <cfRule type="duplicateValues" dxfId="926" priority="6032"/>
  </conditionalFormatting>
  <conditionalFormatting sqref="O189">
    <cfRule type="duplicateValues" dxfId="925" priority="6031"/>
  </conditionalFormatting>
  <conditionalFormatting sqref="O189">
    <cfRule type="duplicateValues" dxfId="924" priority="6030"/>
  </conditionalFormatting>
  <conditionalFormatting sqref="O189">
    <cfRule type="duplicateValues" dxfId="923" priority="6029"/>
  </conditionalFormatting>
  <conditionalFormatting sqref="O189">
    <cfRule type="duplicateValues" dxfId="922" priority="6028"/>
  </conditionalFormatting>
  <conditionalFormatting sqref="O189">
    <cfRule type="duplicateValues" dxfId="921" priority="6027"/>
  </conditionalFormatting>
  <conditionalFormatting sqref="O189">
    <cfRule type="duplicateValues" dxfId="920" priority="6026"/>
  </conditionalFormatting>
  <conditionalFormatting sqref="O189">
    <cfRule type="duplicateValues" dxfId="919" priority="6025"/>
  </conditionalFormatting>
  <conditionalFormatting sqref="O189">
    <cfRule type="duplicateValues" dxfId="918" priority="6024"/>
  </conditionalFormatting>
  <conditionalFormatting sqref="O189">
    <cfRule type="duplicateValues" dxfId="917" priority="6023"/>
  </conditionalFormatting>
  <conditionalFormatting sqref="O189">
    <cfRule type="duplicateValues" dxfId="916" priority="6022"/>
  </conditionalFormatting>
  <conditionalFormatting sqref="O189">
    <cfRule type="duplicateValues" dxfId="915" priority="6021"/>
  </conditionalFormatting>
  <conditionalFormatting sqref="O189">
    <cfRule type="duplicateValues" dxfId="914" priority="6020"/>
  </conditionalFormatting>
  <conditionalFormatting sqref="O189">
    <cfRule type="duplicateValues" dxfId="913" priority="6019"/>
  </conditionalFormatting>
  <conditionalFormatting sqref="O189">
    <cfRule type="duplicateValues" dxfId="912" priority="6018"/>
  </conditionalFormatting>
  <conditionalFormatting sqref="O189">
    <cfRule type="duplicateValues" dxfId="911" priority="6017"/>
  </conditionalFormatting>
  <conditionalFormatting sqref="O189">
    <cfRule type="duplicateValues" dxfId="910" priority="6016"/>
  </conditionalFormatting>
  <conditionalFormatting sqref="O189">
    <cfRule type="duplicateValues" dxfId="909" priority="6015"/>
  </conditionalFormatting>
  <conditionalFormatting sqref="O189">
    <cfRule type="duplicateValues" dxfId="908" priority="6014"/>
  </conditionalFormatting>
  <conditionalFormatting sqref="O189">
    <cfRule type="duplicateValues" dxfId="907" priority="6013"/>
  </conditionalFormatting>
  <conditionalFormatting sqref="O189">
    <cfRule type="duplicateValues" dxfId="906" priority="6012"/>
  </conditionalFormatting>
  <conditionalFormatting sqref="O189">
    <cfRule type="duplicateValues" dxfId="905" priority="6011"/>
  </conditionalFormatting>
  <conditionalFormatting sqref="O189">
    <cfRule type="duplicateValues" dxfId="904" priority="6010"/>
  </conditionalFormatting>
  <conditionalFormatting sqref="O189">
    <cfRule type="duplicateValues" dxfId="903" priority="6009"/>
  </conditionalFormatting>
  <conditionalFormatting sqref="O189">
    <cfRule type="duplicateValues" dxfId="902" priority="6008"/>
  </conditionalFormatting>
  <conditionalFormatting sqref="O189">
    <cfRule type="duplicateValues" dxfId="901" priority="6007"/>
  </conditionalFormatting>
  <conditionalFormatting sqref="O189">
    <cfRule type="duplicateValues" dxfId="900" priority="6006"/>
  </conditionalFormatting>
  <conditionalFormatting sqref="O189">
    <cfRule type="duplicateValues" dxfId="899" priority="6005"/>
  </conditionalFormatting>
  <conditionalFormatting sqref="O189">
    <cfRule type="duplicateValues" dxfId="898" priority="6004"/>
  </conditionalFormatting>
  <conditionalFormatting sqref="O189">
    <cfRule type="duplicateValues" dxfId="897" priority="6003"/>
  </conditionalFormatting>
  <conditionalFormatting sqref="O189">
    <cfRule type="duplicateValues" dxfId="896" priority="6002"/>
  </conditionalFormatting>
  <conditionalFormatting sqref="O189">
    <cfRule type="duplicateValues" dxfId="895" priority="6001"/>
  </conditionalFormatting>
  <conditionalFormatting sqref="O189">
    <cfRule type="duplicateValues" dxfId="894" priority="6000"/>
  </conditionalFormatting>
  <conditionalFormatting sqref="O189">
    <cfRule type="duplicateValues" dxfId="893" priority="5999"/>
  </conditionalFormatting>
  <conditionalFormatting sqref="O189">
    <cfRule type="duplicateValues" dxfId="892" priority="5998"/>
  </conditionalFormatting>
  <conditionalFormatting sqref="O189">
    <cfRule type="duplicateValues" dxfId="891" priority="5997"/>
  </conditionalFormatting>
  <conditionalFormatting sqref="O189">
    <cfRule type="duplicateValues" dxfId="890" priority="5996"/>
  </conditionalFormatting>
  <conditionalFormatting sqref="O189">
    <cfRule type="duplicateValues" dxfId="889" priority="5995"/>
  </conditionalFormatting>
  <conditionalFormatting sqref="O189">
    <cfRule type="duplicateValues" dxfId="888" priority="5994"/>
  </conditionalFormatting>
  <conditionalFormatting sqref="O189">
    <cfRule type="duplicateValues" dxfId="887" priority="5993"/>
  </conditionalFormatting>
  <conditionalFormatting sqref="O189">
    <cfRule type="duplicateValues" dxfId="886" priority="5992"/>
  </conditionalFormatting>
  <conditionalFormatting sqref="O189">
    <cfRule type="duplicateValues" dxfId="885" priority="5991"/>
  </conditionalFormatting>
  <conditionalFormatting sqref="O189">
    <cfRule type="duplicateValues" dxfId="884" priority="5990"/>
  </conditionalFormatting>
  <conditionalFormatting sqref="O189">
    <cfRule type="duplicateValues" dxfId="883" priority="5989"/>
  </conditionalFormatting>
  <conditionalFormatting sqref="O189">
    <cfRule type="duplicateValues" dxfId="882" priority="5988"/>
  </conditionalFormatting>
  <conditionalFormatting sqref="O189">
    <cfRule type="duplicateValues" dxfId="881" priority="5987"/>
  </conditionalFormatting>
  <conditionalFormatting sqref="O189">
    <cfRule type="duplicateValues" dxfId="880" priority="5986"/>
  </conditionalFormatting>
  <conditionalFormatting sqref="O189">
    <cfRule type="duplicateValues" dxfId="879" priority="5985"/>
  </conditionalFormatting>
  <conditionalFormatting sqref="O189">
    <cfRule type="duplicateValues" dxfId="878" priority="5984"/>
  </conditionalFormatting>
  <conditionalFormatting sqref="O189">
    <cfRule type="duplicateValues" dxfId="877" priority="5983"/>
  </conditionalFormatting>
  <conditionalFormatting sqref="O189">
    <cfRule type="duplicateValues" dxfId="876" priority="5982"/>
  </conditionalFormatting>
  <conditionalFormatting sqref="O189">
    <cfRule type="duplicateValues" dxfId="875" priority="5981"/>
  </conditionalFormatting>
  <conditionalFormatting sqref="O189">
    <cfRule type="duplicateValues" dxfId="874" priority="5980"/>
  </conditionalFormatting>
  <conditionalFormatting sqref="O189">
    <cfRule type="duplicateValues" dxfId="873" priority="5979"/>
  </conditionalFormatting>
  <conditionalFormatting sqref="O189">
    <cfRule type="duplicateValues" dxfId="872" priority="5978"/>
  </conditionalFormatting>
  <conditionalFormatting sqref="O189">
    <cfRule type="duplicateValues" dxfId="871" priority="5977"/>
  </conditionalFormatting>
  <conditionalFormatting sqref="O189">
    <cfRule type="duplicateValues" dxfId="870" priority="5976"/>
  </conditionalFormatting>
  <conditionalFormatting sqref="O189">
    <cfRule type="duplicateValues" dxfId="869" priority="5975"/>
  </conditionalFormatting>
  <conditionalFormatting sqref="O189">
    <cfRule type="duplicateValues" dxfId="868" priority="5974"/>
  </conditionalFormatting>
  <conditionalFormatting sqref="O189">
    <cfRule type="duplicateValues" dxfId="867" priority="5973"/>
  </conditionalFormatting>
  <conditionalFormatting sqref="O189">
    <cfRule type="duplicateValues" dxfId="866" priority="5972"/>
  </conditionalFormatting>
  <conditionalFormatting sqref="O189">
    <cfRule type="duplicateValues" dxfId="865" priority="5971"/>
  </conditionalFormatting>
  <conditionalFormatting sqref="O189">
    <cfRule type="duplicateValues" dxfId="864" priority="5970"/>
  </conditionalFormatting>
  <conditionalFormatting sqref="O189">
    <cfRule type="duplicateValues" dxfId="863" priority="5969"/>
  </conditionalFormatting>
  <conditionalFormatting sqref="O189">
    <cfRule type="duplicateValues" dxfId="862" priority="5968"/>
  </conditionalFormatting>
  <conditionalFormatting sqref="O189">
    <cfRule type="duplicateValues" dxfId="861" priority="5967"/>
  </conditionalFormatting>
  <conditionalFormatting sqref="O189">
    <cfRule type="duplicateValues" dxfId="860" priority="5966"/>
  </conditionalFormatting>
  <conditionalFormatting sqref="O189">
    <cfRule type="duplicateValues" dxfId="859" priority="5965"/>
  </conditionalFormatting>
  <conditionalFormatting sqref="O189">
    <cfRule type="duplicateValues" dxfId="858" priority="5964"/>
  </conditionalFormatting>
  <conditionalFormatting sqref="O189">
    <cfRule type="duplicateValues" dxfId="857" priority="5963"/>
  </conditionalFormatting>
  <conditionalFormatting sqref="O189">
    <cfRule type="duplicateValues" dxfId="856" priority="5962"/>
  </conditionalFormatting>
  <conditionalFormatting sqref="O189">
    <cfRule type="duplicateValues" dxfId="855" priority="5961"/>
  </conditionalFormatting>
  <conditionalFormatting sqref="O189">
    <cfRule type="duplicateValues" dxfId="854" priority="5960"/>
  </conditionalFormatting>
  <conditionalFormatting sqref="O189">
    <cfRule type="duplicateValues" dxfId="853" priority="5959"/>
  </conditionalFormatting>
  <conditionalFormatting sqref="O189">
    <cfRule type="duplicateValues" dxfId="852" priority="5958"/>
  </conditionalFormatting>
  <conditionalFormatting sqref="O189">
    <cfRule type="duplicateValues" dxfId="851" priority="5957"/>
  </conditionalFormatting>
  <conditionalFormatting sqref="O189">
    <cfRule type="duplicateValues" dxfId="850" priority="5956"/>
  </conditionalFormatting>
  <conditionalFormatting sqref="O189">
    <cfRule type="duplicateValues" dxfId="849" priority="5955"/>
  </conditionalFormatting>
  <conditionalFormatting sqref="O189">
    <cfRule type="duplicateValues" dxfId="848" priority="5954"/>
  </conditionalFormatting>
  <conditionalFormatting sqref="O189">
    <cfRule type="duplicateValues" dxfId="847" priority="5953"/>
  </conditionalFormatting>
  <conditionalFormatting sqref="O189">
    <cfRule type="duplicateValues" dxfId="846" priority="5952"/>
  </conditionalFormatting>
  <conditionalFormatting sqref="O189">
    <cfRule type="duplicateValues" dxfId="845" priority="5951"/>
  </conditionalFormatting>
  <conditionalFormatting sqref="O189">
    <cfRule type="duplicateValues" dxfId="844" priority="5950"/>
  </conditionalFormatting>
  <conditionalFormatting sqref="O189">
    <cfRule type="duplicateValues" dxfId="843" priority="5949"/>
  </conditionalFormatting>
  <conditionalFormatting sqref="O189">
    <cfRule type="duplicateValues" dxfId="842" priority="5948"/>
  </conditionalFormatting>
  <conditionalFormatting sqref="O189">
    <cfRule type="duplicateValues" dxfId="841" priority="5947"/>
  </conditionalFormatting>
  <conditionalFormatting sqref="O189">
    <cfRule type="duplicateValues" dxfId="840" priority="5946"/>
  </conditionalFormatting>
  <conditionalFormatting sqref="O189">
    <cfRule type="duplicateValues" dxfId="839" priority="5945"/>
  </conditionalFormatting>
  <conditionalFormatting sqref="O189">
    <cfRule type="duplicateValues" dxfId="838" priority="5944"/>
  </conditionalFormatting>
  <conditionalFormatting sqref="O189">
    <cfRule type="duplicateValues" dxfId="837" priority="5943"/>
  </conditionalFormatting>
  <conditionalFormatting sqref="O189">
    <cfRule type="duplicateValues" dxfId="836" priority="5942"/>
  </conditionalFormatting>
  <conditionalFormatting sqref="O189">
    <cfRule type="duplicateValues" dxfId="835" priority="5941"/>
  </conditionalFormatting>
  <conditionalFormatting sqref="O189">
    <cfRule type="duplicateValues" dxfId="834" priority="5940"/>
  </conditionalFormatting>
  <conditionalFormatting sqref="O189">
    <cfRule type="duplicateValues" dxfId="833" priority="5939"/>
  </conditionalFormatting>
  <conditionalFormatting sqref="O189">
    <cfRule type="duplicateValues" dxfId="832" priority="5938"/>
  </conditionalFormatting>
  <conditionalFormatting sqref="O189">
    <cfRule type="duplicateValues" dxfId="831" priority="5937"/>
  </conditionalFormatting>
  <conditionalFormatting sqref="O189">
    <cfRule type="duplicateValues" dxfId="830" priority="5936"/>
  </conditionalFormatting>
  <conditionalFormatting sqref="O189">
    <cfRule type="duplicateValues" dxfId="829" priority="5935"/>
  </conditionalFormatting>
  <conditionalFormatting sqref="O189">
    <cfRule type="duplicateValues" dxfId="828" priority="5934"/>
  </conditionalFormatting>
  <conditionalFormatting sqref="O189">
    <cfRule type="duplicateValues" dxfId="827" priority="5933"/>
  </conditionalFormatting>
  <conditionalFormatting sqref="O189">
    <cfRule type="duplicateValues" dxfId="826" priority="5932"/>
  </conditionalFormatting>
  <conditionalFormatting sqref="O189">
    <cfRule type="duplicateValues" dxfId="825" priority="5931"/>
  </conditionalFormatting>
  <conditionalFormatting sqref="O189">
    <cfRule type="duplicateValues" dxfId="824" priority="5930"/>
  </conditionalFormatting>
  <conditionalFormatting sqref="O189">
    <cfRule type="duplicateValues" dxfId="823" priority="5929"/>
  </conditionalFormatting>
  <conditionalFormatting sqref="O189">
    <cfRule type="duplicateValues" dxfId="822" priority="5928"/>
  </conditionalFormatting>
  <conditionalFormatting sqref="O189">
    <cfRule type="duplicateValues" dxfId="821" priority="5927"/>
  </conditionalFormatting>
  <conditionalFormatting sqref="O189">
    <cfRule type="duplicateValues" dxfId="820" priority="5926"/>
  </conditionalFormatting>
  <conditionalFormatting sqref="O189">
    <cfRule type="duplicateValues" dxfId="819" priority="5925"/>
  </conditionalFormatting>
  <conditionalFormatting sqref="O189">
    <cfRule type="duplicateValues" dxfId="818" priority="5924"/>
  </conditionalFormatting>
  <conditionalFormatting sqref="O189">
    <cfRule type="duplicateValues" dxfId="817" priority="5923"/>
  </conditionalFormatting>
  <conditionalFormatting sqref="O189">
    <cfRule type="duplicateValues" dxfId="816" priority="5922"/>
  </conditionalFormatting>
  <conditionalFormatting sqref="O189">
    <cfRule type="duplicateValues" dxfId="815" priority="5921"/>
  </conditionalFormatting>
  <conditionalFormatting sqref="O189">
    <cfRule type="duplicateValues" dxfId="814" priority="5920"/>
  </conditionalFormatting>
  <conditionalFormatting sqref="O189">
    <cfRule type="duplicateValues" dxfId="813" priority="5919"/>
  </conditionalFormatting>
  <conditionalFormatting sqref="O189">
    <cfRule type="duplicateValues" dxfId="812" priority="5918"/>
  </conditionalFormatting>
  <conditionalFormatting sqref="O189">
    <cfRule type="duplicateValues" dxfId="811" priority="5917"/>
  </conditionalFormatting>
  <conditionalFormatting sqref="O189">
    <cfRule type="duplicateValues" dxfId="810" priority="5916"/>
  </conditionalFormatting>
  <conditionalFormatting sqref="O189">
    <cfRule type="duplicateValues" dxfId="809" priority="5915"/>
  </conditionalFormatting>
  <conditionalFormatting sqref="O189">
    <cfRule type="duplicateValues" dxfId="808" priority="5914"/>
  </conditionalFormatting>
  <conditionalFormatting sqref="O189">
    <cfRule type="duplicateValues" dxfId="807" priority="5913"/>
  </conditionalFormatting>
  <conditionalFormatting sqref="O189">
    <cfRule type="duplicateValues" dxfId="806" priority="5912"/>
  </conditionalFormatting>
  <conditionalFormatting sqref="O189">
    <cfRule type="duplicateValues" dxfId="805" priority="5911"/>
  </conditionalFormatting>
  <conditionalFormatting sqref="O189">
    <cfRule type="duplicateValues" dxfId="804" priority="5910"/>
  </conditionalFormatting>
  <conditionalFormatting sqref="O189">
    <cfRule type="duplicateValues" dxfId="803" priority="5909"/>
  </conditionalFormatting>
  <conditionalFormatting sqref="O189">
    <cfRule type="duplicateValues" dxfId="802" priority="5908"/>
  </conditionalFormatting>
  <conditionalFormatting sqref="O189">
    <cfRule type="duplicateValues" dxfId="801" priority="5907"/>
  </conditionalFormatting>
  <conditionalFormatting sqref="O189">
    <cfRule type="duplicateValues" dxfId="800" priority="5906"/>
  </conditionalFormatting>
  <conditionalFormatting sqref="O189">
    <cfRule type="duplicateValues" dxfId="799" priority="5905"/>
  </conditionalFormatting>
  <conditionalFormatting sqref="O189">
    <cfRule type="duplicateValues" dxfId="798" priority="5904"/>
  </conditionalFormatting>
  <conditionalFormatting sqref="O189">
    <cfRule type="duplicateValues" dxfId="797" priority="5903"/>
  </conditionalFormatting>
  <conditionalFormatting sqref="O189">
    <cfRule type="duplicateValues" dxfId="796" priority="5902"/>
  </conditionalFormatting>
  <conditionalFormatting sqref="O189">
    <cfRule type="duplicateValues" dxfId="795" priority="5901"/>
  </conditionalFormatting>
  <conditionalFormatting sqref="O189">
    <cfRule type="duplicateValues" dxfId="794" priority="5900"/>
  </conditionalFormatting>
  <conditionalFormatting sqref="O189">
    <cfRule type="duplicateValues" dxfId="793" priority="5899"/>
  </conditionalFormatting>
  <conditionalFormatting sqref="O189">
    <cfRule type="duplicateValues" dxfId="792" priority="5898"/>
  </conditionalFormatting>
  <conditionalFormatting sqref="O189">
    <cfRule type="duplicateValues" dxfId="791" priority="5897"/>
  </conditionalFormatting>
  <conditionalFormatting sqref="O189">
    <cfRule type="duplicateValues" dxfId="790" priority="5896"/>
  </conditionalFormatting>
  <conditionalFormatting sqref="O189">
    <cfRule type="duplicateValues" dxfId="789" priority="5895"/>
  </conditionalFormatting>
  <conditionalFormatting sqref="O189">
    <cfRule type="duplicateValues" dxfId="788" priority="5894"/>
  </conditionalFormatting>
  <conditionalFormatting sqref="O189">
    <cfRule type="duplicateValues" dxfId="787" priority="5893"/>
  </conditionalFormatting>
  <conditionalFormatting sqref="O189">
    <cfRule type="duplicateValues" dxfId="786" priority="5892"/>
  </conditionalFormatting>
  <conditionalFormatting sqref="O189">
    <cfRule type="duplicateValues" dxfId="785" priority="5891"/>
  </conditionalFormatting>
  <conditionalFormatting sqref="O189">
    <cfRule type="duplicateValues" dxfId="784" priority="5890"/>
  </conditionalFormatting>
  <conditionalFormatting sqref="O189">
    <cfRule type="duplicateValues" dxfId="783" priority="5889"/>
  </conditionalFormatting>
  <conditionalFormatting sqref="O189">
    <cfRule type="duplicateValues" dxfId="782" priority="5888"/>
  </conditionalFormatting>
  <conditionalFormatting sqref="O189">
    <cfRule type="duplicateValues" dxfId="781" priority="5887"/>
  </conditionalFormatting>
  <conditionalFormatting sqref="O189">
    <cfRule type="duplicateValues" dxfId="780" priority="5886"/>
  </conditionalFormatting>
  <conditionalFormatting sqref="O189">
    <cfRule type="duplicateValues" dxfId="779" priority="5885"/>
  </conditionalFormatting>
  <conditionalFormatting sqref="O189">
    <cfRule type="duplicateValues" dxfId="778" priority="5884"/>
  </conditionalFormatting>
  <conditionalFormatting sqref="O191">
    <cfRule type="duplicateValues" dxfId="777" priority="5715"/>
  </conditionalFormatting>
  <conditionalFormatting sqref="O191">
    <cfRule type="duplicateValues" dxfId="776" priority="5714"/>
  </conditionalFormatting>
  <conditionalFormatting sqref="O191">
    <cfRule type="duplicateValues" dxfId="775" priority="5713"/>
  </conditionalFormatting>
  <conditionalFormatting sqref="O191">
    <cfRule type="duplicateValues" dxfId="774" priority="5712"/>
  </conditionalFormatting>
  <conditionalFormatting sqref="O191">
    <cfRule type="duplicateValues" dxfId="773" priority="5806"/>
  </conditionalFormatting>
  <conditionalFormatting sqref="O191">
    <cfRule type="duplicateValues" dxfId="772" priority="5805"/>
  </conditionalFormatting>
  <conditionalFormatting sqref="O191">
    <cfRule type="duplicateValues" dxfId="771" priority="5804"/>
  </conditionalFormatting>
  <conditionalFormatting sqref="O191">
    <cfRule type="duplicateValues" dxfId="770" priority="5803"/>
  </conditionalFormatting>
  <conditionalFormatting sqref="O191">
    <cfRule type="duplicateValues" dxfId="769" priority="5802"/>
  </conditionalFormatting>
  <conditionalFormatting sqref="O191">
    <cfRule type="duplicateValues" dxfId="768" priority="5801"/>
  </conditionalFormatting>
  <conditionalFormatting sqref="O191">
    <cfRule type="duplicateValues" dxfId="767" priority="5800"/>
  </conditionalFormatting>
  <conditionalFormatting sqref="O191">
    <cfRule type="duplicateValues" dxfId="766" priority="5799"/>
  </conditionalFormatting>
  <conditionalFormatting sqref="O191">
    <cfRule type="duplicateValues" dxfId="765" priority="5798"/>
  </conditionalFormatting>
  <conditionalFormatting sqref="O191">
    <cfRule type="duplicateValues" dxfId="764" priority="5797"/>
  </conditionalFormatting>
  <conditionalFormatting sqref="O191">
    <cfRule type="duplicateValues" dxfId="763" priority="5796"/>
  </conditionalFormatting>
  <conditionalFormatting sqref="O191">
    <cfRule type="duplicateValues" dxfId="762" priority="5795"/>
  </conditionalFormatting>
  <conditionalFormatting sqref="O191">
    <cfRule type="duplicateValues" dxfId="761" priority="5794"/>
  </conditionalFormatting>
  <conditionalFormatting sqref="O191">
    <cfRule type="duplicateValues" dxfId="760" priority="5793"/>
  </conditionalFormatting>
  <conditionalFormatting sqref="O191">
    <cfRule type="duplicateValues" dxfId="759" priority="5792"/>
  </conditionalFormatting>
  <conditionalFormatting sqref="O191">
    <cfRule type="duplicateValues" dxfId="758" priority="5791"/>
  </conditionalFormatting>
  <conditionalFormatting sqref="O191">
    <cfRule type="duplicateValues" dxfId="757" priority="5790"/>
  </conditionalFormatting>
  <conditionalFormatting sqref="O191">
    <cfRule type="duplicateValues" dxfId="756" priority="5789"/>
  </conditionalFormatting>
  <conditionalFormatting sqref="O191">
    <cfRule type="duplicateValues" dxfId="755" priority="5788"/>
  </conditionalFormatting>
  <conditionalFormatting sqref="O191">
    <cfRule type="duplicateValues" dxfId="754" priority="5787"/>
  </conditionalFormatting>
  <conditionalFormatting sqref="O191">
    <cfRule type="duplicateValues" dxfId="753" priority="5786"/>
  </conditionalFormatting>
  <conditionalFormatting sqref="O191">
    <cfRule type="duplicateValues" dxfId="752" priority="5785"/>
  </conditionalFormatting>
  <conditionalFormatting sqref="O191">
    <cfRule type="duplicateValues" dxfId="751" priority="5784"/>
  </conditionalFormatting>
  <conditionalFormatting sqref="O191">
    <cfRule type="duplicateValues" dxfId="750" priority="5783"/>
  </conditionalFormatting>
  <conditionalFormatting sqref="O191">
    <cfRule type="duplicateValues" dxfId="749" priority="5782"/>
  </conditionalFormatting>
  <conditionalFormatting sqref="O191">
    <cfRule type="duplicateValues" dxfId="748" priority="5781"/>
  </conditionalFormatting>
  <conditionalFormatting sqref="O191">
    <cfRule type="duplicateValues" dxfId="747" priority="5780"/>
  </conditionalFormatting>
  <conditionalFormatting sqref="O191">
    <cfRule type="duplicateValues" dxfId="746" priority="5779"/>
  </conditionalFormatting>
  <conditionalFormatting sqref="O191">
    <cfRule type="duplicateValues" dxfId="745" priority="5778"/>
  </conditionalFormatting>
  <conditionalFormatting sqref="O191">
    <cfRule type="duplicateValues" dxfId="744" priority="5777"/>
  </conditionalFormatting>
  <conditionalFormatting sqref="O191">
    <cfRule type="duplicateValues" dxfId="743" priority="5776"/>
  </conditionalFormatting>
  <conditionalFormatting sqref="O191">
    <cfRule type="duplicateValues" dxfId="742" priority="5775"/>
  </conditionalFormatting>
  <conditionalFormatting sqref="O191">
    <cfRule type="duplicateValues" dxfId="741" priority="5774"/>
  </conditionalFormatting>
  <conditionalFormatting sqref="O191">
    <cfRule type="duplicateValues" dxfId="740" priority="5773"/>
  </conditionalFormatting>
  <conditionalFormatting sqref="O191">
    <cfRule type="duplicateValues" dxfId="739" priority="5772"/>
  </conditionalFormatting>
  <conditionalFormatting sqref="O191">
    <cfRule type="duplicateValues" dxfId="738" priority="5771"/>
  </conditionalFormatting>
  <conditionalFormatting sqref="O191">
    <cfRule type="duplicateValues" dxfId="737" priority="5770"/>
  </conditionalFormatting>
  <conditionalFormatting sqref="O191">
    <cfRule type="duplicateValues" dxfId="736" priority="5769"/>
  </conditionalFormatting>
  <conditionalFormatting sqref="O191">
    <cfRule type="duplicateValues" dxfId="735" priority="5768"/>
  </conditionalFormatting>
  <conditionalFormatting sqref="O191">
    <cfRule type="duplicateValues" dxfId="734" priority="5767"/>
  </conditionalFormatting>
  <conditionalFormatting sqref="O191">
    <cfRule type="duplicateValues" dxfId="733" priority="5766"/>
  </conditionalFormatting>
  <conditionalFormatting sqref="O191">
    <cfRule type="duplicateValues" dxfId="732" priority="5765"/>
  </conditionalFormatting>
  <conditionalFormatting sqref="O191">
    <cfRule type="duplicateValues" dxfId="731" priority="5764"/>
  </conditionalFormatting>
  <conditionalFormatting sqref="O191">
    <cfRule type="duplicateValues" dxfId="730" priority="5763"/>
  </conditionalFormatting>
  <conditionalFormatting sqref="O191">
    <cfRule type="duplicateValues" dxfId="729" priority="5762"/>
  </conditionalFormatting>
  <conditionalFormatting sqref="O191">
    <cfRule type="duplicateValues" dxfId="728" priority="5761"/>
  </conditionalFormatting>
  <conditionalFormatting sqref="O191">
    <cfRule type="duplicateValues" dxfId="727" priority="5760"/>
  </conditionalFormatting>
  <conditionalFormatting sqref="O191">
    <cfRule type="duplicateValues" dxfId="726" priority="5759"/>
  </conditionalFormatting>
  <conditionalFormatting sqref="O191">
    <cfRule type="duplicateValues" dxfId="725" priority="5758"/>
  </conditionalFormatting>
  <conditionalFormatting sqref="O191">
    <cfRule type="duplicateValues" dxfId="724" priority="5757"/>
  </conditionalFormatting>
  <conditionalFormatting sqref="O191">
    <cfRule type="duplicateValues" dxfId="723" priority="5756"/>
  </conditionalFormatting>
  <conditionalFormatting sqref="O191">
    <cfRule type="duplicateValues" dxfId="722" priority="5755"/>
  </conditionalFormatting>
  <conditionalFormatting sqref="O191">
    <cfRule type="duplicateValues" dxfId="721" priority="5754"/>
  </conditionalFormatting>
  <conditionalFormatting sqref="O191">
    <cfRule type="duplicateValues" dxfId="720" priority="5753"/>
  </conditionalFormatting>
  <conditionalFormatting sqref="O191">
    <cfRule type="duplicateValues" dxfId="719" priority="5752"/>
  </conditionalFormatting>
  <conditionalFormatting sqref="O191">
    <cfRule type="duplicateValues" dxfId="718" priority="5751"/>
  </conditionalFormatting>
  <conditionalFormatting sqref="O191">
    <cfRule type="duplicateValues" dxfId="717" priority="5750"/>
  </conditionalFormatting>
  <conditionalFormatting sqref="O191">
    <cfRule type="duplicateValues" dxfId="716" priority="5749"/>
  </conditionalFormatting>
  <conditionalFormatting sqref="O191">
    <cfRule type="duplicateValues" dxfId="715" priority="5748"/>
  </conditionalFormatting>
  <conditionalFormatting sqref="O191">
    <cfRule type="duplicateValues" dxfId="714" priority="5747"/>
  </conditionalFormatting>
  <conditionalFormatting sqref="O191">
    <cfRule type="duplicateValues" dxfId="713" priority="5746"/>
  </conditionalFormatting>
  <conditionalFormatting sqref="O191">
    <cfRule type="duplicateValues" dxfId="712" priority="5745"/>
  </conditionalFormatting>
  <conditionalFormatting sqref="O191">
    <cfRule type="duplicateValues" dxfId="711" priority="5744"/>
  </conditionalFormatting>
  <conditionalFormatting sqref="O191">
    <cfRule type="duplicateValues" dxfId="710" priority="5743"/>
  </conditionalFormatting>
  <conditionalFormatting sqref="O191">
    <cfRule type="duplicateValues" dxfId="709" priority="5742"/>
  </conditionalFormatting>
  <conditionalFormatting sqref="O191">
    <cfRule type="duplicateValues" dxfId="708" priority="5741"/>
  </conditionalFormatting>
  <conditionalFormatting sqref="O191">
    <cfRule type="duplicateValues" dxfId="707" priority="5740"/>
  </conditionalFormatting>
  <conditionalFormatting sqref="O191">
    <cfRule type="duplicateValues" dxfId="706" priority="5739"/>
  </conditionalFormatting>
  <conditionalFormatting sqref="O191">
    <cfRule type="duplicateValues" dxfId="705" priority="5738"/>
  </conditionalFormatting>
  <conditionalFormatting sqref="O191">
    <cfRule type="duplicateValues" dxfId="704" priority="5737"/>
  </conditionalFormatting>
  <conditionalFormatting sqref="O191">
    <cfRule type="duplicateValues" dxfId="703" priority="5736"/>
  </conditionalFormatting>
  <conditionalFormatting sqref="O191">
    <cfRule type="duplicateValues" dxfId="702" priority="5735"/>
  </conditionalFormatting>
  <conditionalFormatting sqref="O191">
    <cfRule type="duplicateValues" dxfId="701" priority="5734"/>
  </conditionalFormatting>
  <conditionalFormatting sqref="O191">
    <cfRule type="duplicateValues" dxfId="700" priority="5733"/>
  </conditionalFormatting>
  <conditionalFormatting sqref="O191">
    <cfRule type="duplicateValues" dxfId="699" priority="5732"/>
  </conditionalFormatting>
  <conditionalFormatting sqref="O191">
    <cfRule type="duplicateValues" dxfId="698" priority="5731"/>
  </conditionalFormatting>
  <conditionalFormatting sqref="O191">
    <cfRule type="duplicateValues" dxfId="697" priority="5730"/>
  </conditionalFormatting>
  <conditionalFormatting sqref="O191">
    <cfRule type="duplicateValues" dxfId="696" priority="5729"/>
  </conditionalFormatting>
  <conditionalFormatting sqref="O191">
    <cfRule type="duplicateValues" dxfId="695" priority="5728"/>
  </conditionalFormatting>
  <conditionalFormatting sqref="O191">
    <cfRule type="duplicateValues" dxfId="694" priority="5727"/>
  </conditionalFormatting>
  <conditionalFormatting sqref="O191">
    <cfRule type="duplicateValues" dxfId="693" priority="5726"/>
  </conditionalFormatting>
  <conditionalFormatting sqref="O191">
    <cfRule type="duplicateValues" dxfId="692" priority="5725"/>
  </conditionalFormatting>
  <conditionalFormatting sqref="O191">
    <cfRule type="duplicateValues" dxfId="691" priority="5724"/>
  </conditionalFormatting>
  <conditionalFormatting sqref="O191">
    <cfRule type="duplicateValues" dxfId="690" priority="5723"/>
  </conditionalFormatting>
  <conditionalFormatting sqref="O191">
    <cfRule type="duplicateValues" dxfId="689" priority="5722"/>
  </conditionalFormatting>
  <conditionalFormatting sqref="O191">
    <cfRule type="duplicateValues" dxfId="688" priority="5721"/>
  </conditionalFormatting>
  <conditionalFormatting sqref="O191">
    <cfRule type="duplicateValues" dxfId="687" priority="5720"/>
  </conditionalFormatting>
  <conditionalFormatting sqref="O191">
    <cfRule type="duplicateValues" dxfId="686" priority="5719"/>
  </conditionalFormatting>
  <conditionalFormatting sqref="O191">
    <cfRule type="duplicateValues" dxfId="685" priority="5718"/>
  </conditionalFormatting>
  <conditionalFormatting sqref="O191">
    <cfRule type="duplicateValues" dxfId="684" priority="5717"/>
  </conditionalFormatting>
  <conditionalFormatting sqref="O191">
    <cfRule type="duplicateValues" dxfId="683" priority="5716"/>
  </conditionalFormatting>
  <conditionalFormatting sqref="O191">
    <cfRule type="duplicateValues" dxfId="682" priority="5711"/>
  </conditionalFormatting>
  <conditionalFormatting sqref="O191">
    <cfRule type="duplicateValues" dxfId="681" priority="5710"/>
  </conditionalFormatting>
  <conditionalFormatting sqref="O191">
    <cfRule type="duplicateValues" dxfId="680" priority="5709"/>
  </conditionalFormatting>
  <conditionalFormatting sqref="O191">
    <cfRule type="duplicateValues" dxfId="679" priority="5708"/>
  </conditionalFormatting>
  <conditionalFormatting sqref="O191">
    <cfRule type="duplicateValues" dxfId="678" priority="5707"/>
  </conditionalFormatting>
  <conditionalFormatting sqref="O191">
    <cfRule type="duplicateValues" dxfId="677" priority="5706"/>
  </conditionalFormatting>
  <conditionalFormatting sqref="O191">
    <cfRule type="duplicateValues" dxfId="676" priority="5705"/>
  </conditionalFormatting>
  <conditionalFormatting sqref="O191">
    <cfRule type="duplicateValues" dxfId="675" priority="5704"/>
  </conditionalFormatting>
  <conditionalFormatting sqref="O191">
    <cfRule type="duplicateValues" dxfId="674" priority="5703"/>
  </conditionalFormatting>
  <conditionalFormatting sqref="O191">
    <cfRule type="duplicateValues" dxfId="673" priority="5702"/>
  </conditionalFormatting>
  <conditionalFormatting sqref="O191">
    <cfRule type="duplicateValues" dxfId="672" priority="5701"/>
  </conditionalFormatting>
  <conditionalFormatting sqref="O191">
    <cfRule type="duplicateValues" dxfId="671" priority="5700"/>
  </conditionalFormatting>
  <conditionalFormatting sqref="O191">
    <cfRule type="duplicateValues" dxfId="670" priority="5699"/>
  </conditionalFormatting>
  <conditionalFormatting sqref="O191">
    <cfRule type="duplicateValues" dxfId="669" priority="5698"/>
  </conditionalFormatting>
  <conditionalFormatting sqref="O191">
    <cfRule type="duplicateValues" dxfId="668" priority="5697"/>
  </conditionalFormatting>
  <conditionalFormatting sqref="O191">
    <cfRule type="duplicateValues" dxfId="667" priority="5696"/>
  </conditionalFormatting>
  <conditionalFormatting sqref="O191">
    <cfRule type="duplicateValues" dxfId="666" priority="5695"/>
  </conditionalFormatting>
  <conditionalFormatting sqref="O191">
    <cfRule type="duplicateValues" dxfId="665" priority="5694"/>
  </conditionalFormatting>
  <conditionalFormatting sqref="O191">
    <cfRule type="duplicateValues" dxfId="664" priority="5693"/>
  </conditionalFormatting>
  <conditionalFormatting sqref="O191">
    <cfRule type="duplicateValues" dxfId="663" priority="5692"/>
  </conditionalFormatting>
  <conditionalFormatting sqref="O191">
    <cfRule type="duplicateValues" dxfId="662" priority="5691"/>
  </conditionalFormatting>
  <conditionalFormatting sqref="O191">
    <cfRule type="duplicateValues" dxfId="661" priority="5690"/>
  </conditionalFormatting>
  <conditionalFormatting sqref="O191">
    <cfRule type="duplicateValues" dxfId="660" priority="5689"/>
  </conditionalFormatting>
  <conditionalFormatting sqref="O191">
    <cfRule type="duplicateValues" dxfId="659" priority="5688"/>
  </conditionalFormatting>
  <conditionalFormatting sqref="O191">
    <cfRule type="duplicateValues" dxfId="658" priority="5687"/>
  </conditionalFormatting>
  <conditionalFormatting sqref="O191">
    <cfRule type="duplicateValues" dxfId="657" priority="5686"/>
  </conditionalFormatting>
  <conditionalFormatting sqref="O191">
    <cfRule type="duplicateValues" dxfId="656" priority="5685"/>
  </conditionalFormatting>
  <conditionalFormatting sqref="O191">
    <cfRule type="duplicateValues" dxfId="655" priority="5684"/>
  </conditionalFormatting>
  <conditionalFormatting sqref="O191">
    <cfRule type="duplicateValues" dxfId="654" priority="5683"/>
  </conditionalFormatting>
  <conditionalFormatting sqref="O191">
    <cfRule type="duplicateValues" dxfId="653" priority="5682"/>
  </conditionalFormatting>
  <conditionalFormatting sqref="O191">
    <cfRule type="duplicateValues" dxfId="652" priority="5681"/>
  </conditionalFormatting>
  <conditionalFormatting sqref="O191">
    <cfRule type="duplicateValues" dxfId="651" priority="5680"/>
  </conditionalFormatting>
  <conditionalFormatting sqref="O191">
    <cfRule type="duplicateValues" dxfId="650" priority="5679"/>
  </conditionalFormatting>
  <conditionalFormatting sqref="O191">
    <cfRule type="duplicateValues" dxfId="649" priority="5678"/>
  </conditionalFormatting>
  <conditionalFormatting sqref="O191">
    <cfRule type="duplicateValues" dxfId="648" priority="5677"/>
  </conditionalFormatting>
  <conditionalFormatting sqref="O191">
    <cfRule type="duplicateValues" dxfId="647" priority="5676"/>
  </conditionalFormatting>
  <conditionalFormatting sqref="O191">
    <cfRule type="duplicateValues" dxfId="646" priority="5675"/>
  </conditionalFormatting>
  <conditionalFormatting sqref="O191">
    <cfRule type="duplicateValues" dxfId="645" priority="5674"/>
  </conditionalFormatting>
  <conditionalFormatting sqref="O191">
    <cfRule type="duplicateValues" dxfId="644" priority="5673"/>
  </conditionalFormatting>
  <conditionalFormatting sqref="O191">
    <cfRule type="duplicateValues" dxfId="643" priority="5672"/>
  </conditionalFormatting>
  <conditionalFormatting sqref="O191">
    <cfRule type="duplicateValues" dxfId="642" priority="5671"/>
  </conditionalFormatting>
  <conditionalFormatting sqref="O191">
    <cfRule type="duplicateValues" dxfId="641" priority="5670"/>
  </conditionalFormatting>
  <conditionalFormatting sqref="O178">
    <cfRule type="duplicateValues" dxfId="640" priority="1803"/>
  </conditionalFormatting>
  <conditionalFormatting sqref="O178">
    <cfRule type="duplicateValues" dxfId="639" priority="1802"/>
  </conditionalFormatting>
  <conditionalFormatting sqref="O178">
    <cfRule type="expression" dxfId="638" priority="1801" stopIfTrue="1">
      <formula>AND(COUNTIF(#REF!, O178)&gt;1,NOT(ISBLANK(O178)))</formula>
    </cfRule>
  </conditionalFormatting>
  <conditionalFormatting sqref="O178">
    <cfRule type="expression" dxfId="637" priority="1800" stopIfTrue="1">
      <formula>AND(COUNTIF(#REF!, O178)+COUNTIF(#REF!, O178)&gt;1,NOT(ISBLANK(O178)))</formula>
    </cfRule>
  </conditionalFormatting>
  <conditionalFormatting sqref="O178">
    <cfRule type="duplicateValues" dxfId="636" priority="1799"/>
  </conditionalFormatting>
  <conditionalFormatting sqref="O178">
    <cfRule type="expression" dxfId="635" priority="1798" stopIfTrue="1">
      <formula>AND(COUNTIF(#REF!, O178)&gt;1,NOT(ISBLANK(O178)))</formula>
    </cfRule>
  </conditionalFormatting>
  <conditionalFormatting sqref="O178">
    <cfRule type="expression" dxfId="634" priority="1797" stopIfTrue="1">
      <formula>AND(COUNTIF(#REF!, O178)+COUNTIF(#REF!, O178)&gt;1,NOT(ISBLANK(O178)))</formula>
    </cfRule>
  </conditionalFormatting>
  <conditionalFormatting sqref="O178">
    <cfRule type="duplicateValues" dxfId="633" priority="1796"/>
  </conditionalFormatting>
  <conditionalFormatting sqref="O178">
    <cfRule type="expression" dxfId="632" priority="1795" stopIfTrue="1">
      <formula>AND(COUNTIF(#REF!, O178)&gt;1,NOT(ISBLANK(O178)))</formula>
    </cfRule>
  </conditionalFormatting>
  <conditionalFormatting sqref="O178">
    <cfRule type="expression" dxfId="631" priority="1794" stopIfTrue="1">
      <formula>AND(COUNTIF(#REF!, O178)+COUNTIF(#REF!, O178)&gt;1,NOT(ISBLANK(O178)))</formula>
    </cfRule>
  </conditionalFormatting>
  <conditionalFormatting sqref="O178">
    <cfRule type="duplicateValues" dxfId="630" priority="1793"/>
  </conditionalFormatting>
  <conditionalFormatting sqref="O178">
    <cfRule type="expression" dxfId="629" priority="1792" stopIfTrue="1">
      <formula>AND(COUNTIF(#REF!, O178)&gt;1,NOT(ISBLANK(O178)))</formula>
    </cfRule>
  </conditionalFormatting>
  <conditionalFormatting sqref="O178">
    <cfRule type="expression" dxfId="628" priority="1791" stopIfTrue="1">
      <formula>AND(COUNTIF(#REF!, O178)+COUNTIF(#REF!, O178)&gt;1,NOT(ISBLANK(O178)))</formula>
    </cfRule>
  </conditionalFormatting>
  <conditionalFormatting sqref="O178">
    <cfRule type="duplicateValues" dxfId="627" priority="1790"/>
  </conditionalFormatting>
  <conditionalFormatting sqref="O178">
    <cfRule type="duplicateValues" dxfId="626" priority="1789"/>
  </conditionalFormatting>
  <conditionalFormatting sqref="O178">
    <cfRule type="duplicateValues" dxfId="625" priority="1788"/>
  </conditionalFormatting>
  <conditionalFormatting sqref="O178">
    <cfRule type="duplicateValues" dxfId="624" priority="1787"/>
  </conditionalFormatting>
  <conditionalFormatting sqref="O178">
    <cfRule type="duplicateValues" dxfId="623" priority="1786"/>
  </conditionalFormatting>
  <conditionalFormatting sqref="O178">
    <cfRule type="duplicateValues" dxfId="622" priority="1785"/>
  </conditionalFormatting>
  <conditionalFormatting sqref="O178">
    <cfRule type="duplicateValues" dxfId="621" priority="1784"/>
  </conditionalFormatting>
  <conditionalFormatting sqref="O178">
    <cfRule type="duplicateValues" dxfId="620" priority="1783"/>
  </conditionalFormatting>
  <conditionalFormatting sqref="O178">
    <cfRule type="duplicateValues" dxfId="619" priority="1782"/>
  </conditionalFormatting>
  <conditionalFormatting sqref="O178">
    <cfRule type="duplicateValues" dxfId="618" priority="1781"/>
  </conditionalFormatting>
  <conditionalFormatting sqref="O178">
    <cfRule type="duplicateValues" dxfId="617" priority="1780"/>
  </conditionalFormatting>
  <conditionalFormatting sqref="O178">
    <cfRule type="duplicateValues" dxfId="616" priority="1779"/>
  </conditionalFormatting>
  <conditionalFormatting sqref="O178">
    <cfRule type="duplicateValues" dxfId="615" priority="1778"/>
  </conditionalFormatting>
  <conditionalFormatting sqref="O178">
    <cfRule type="duplicateValues" dxfId="614" priority="1777"/>
  </conditionalFormatting>
  <conditionalFormatting sqref="O178">
    <cfRule type="duplicateValues" dxfId="613" priority="1776"/>
  </conditionalFormatting>
  <conditionalFormatting sqref="O178">
    <cfRule type="duplicateValues" dxfId="612" priority="1775"/>
  </conditionalFormatting>
  <conditionalFormatting sqref="O178">
    <cfRule type="duplicateValues" dxfId="611" priority="1774"/>
  </conditionalFormatting>
  <conditionalFormatting sqref="O178">
    <cfRule type="duplicateValues" dxfId="610" priority="1773"/>
  </conditionalFormatting>
  <conditionalFormatting sqref="O178">
    <cfRule type="duplicateValues" dxfId="609" priority="1772"/>
  </conditionalFormatting>
  <conditionalFormatting sqref="O178">
    <cfRule type="duplicateValues" dxfId="608" priority="1771"/>
  </conditionalFormatting>
  <conditionalFormatting sqref="O178">
    <cfRule type="duplicateValues" dxfId="607" priority="1770"/>
  </conditionalFormatting>
  <conditionalFormatting sqref="O183">
    <cfRule type="duplicateValues" dxfId="606" priority="1769"/>
  </conditionalFormatting>
  <conditionalFormatting sqref="O183">
    <cfRule type="duplicateValues" dxfId="605" priority="1768"/>
  </conditionalFormatting>
  <conditionalFormatting sqref="O183">
    <cfRule type="duplicateValues" dxfId="604" priority="1767"/>
  </conditionalFormatting>
  <conditionalFormatting sqref="O183">
    <cfRule type="duplicateValues" dxfId="603" priority="1766"/>
  </conditionalFormatting>
  <conditionalFormatting sqref="O183">
    <cfRule type="duplicateValues" dxfId="602" priority="1765"/>
  </conditionalFormatting>
  <conditionalFormatting sqref="O183">
    <cfRule type="duplicateValues" dxfId="601" priority="1764"/>
  </conditionalFormatting>
  <conditionalFormatting sqref="O183">
    <cfRule type="duplicateValues" dxfId="600" priority="1763"/>
  </conditionalFormatting>
  <conditionalFormatting sqref="O183">
    <cfRule type="duplicateValues" dxfId="599" priority="1762"/>
  </conditionalFormatting>
  <conditionalFormatting sqref="O183">
    <cfRule type="duplicateValues" dxfId="598" priority="1761"/>
  </conditionalFormatting>
  <conditionalFormatting sqref="O183">
    <cfRule type="duplicateValues" dxfId="597" priority="1760"/>
  </conditionalFormatting>
  <conditionalFormatting sqref="O183">
    <cfRule type="duplicateValues" dxfId="596" priority="1759"/>
  </conditionalFormatting>
  <conditionalFormatting sqref="O183">
    <cfRule type="duplicateValues" dxfId="595" priority="1758"/>
  </conditionalFormatting>
  <conditionalFormatting sqref="O183">
    <cfRule type="duplicateValues" dxfId="594" priority="1757"/>
  </conditionalFormatting>
  <conditionalFormatting sqref="O183">
    <cfRule type="duplicateValues" dxfId="593" priority="1756"/>
  </conditionalFormatting>
  <conditionalFormatting sqref="O183">
    <cfRule type="duplicateValues" dxfId="592" priority="1755"/>
  </conditionalFormatting>
  <conditionalFormatting sqref="O183">
    <cfRule type="duplicateValues" dxfId="591" priority="1754"/>
  </conditionalFormatting>
  <conditionalFormatting sqref="O183">
    <cfRule type="duplicateValues" dxfId="590" priority="1753"/>
  </conditionalFormatting>
  <conditionalFormatting sqref="O183">
    <cfRule type="duplicateValues" dxfId="589" priority="1752"/>
  </conditionalFormatting>
  <conditionalFormatting sqref="O183">
    <cfRule type="duplicateValues" dxfId="588" priority="1751"/>
  </conditionalFormatting>
  <conditionalFormatting sqref="O183">
    <cfRule type="duplicateValues" dxfId="587" priority="1750"/>
  </conditionalFormatting>
  <conditionalFormatting sqref="O183">
    <cfRule type="duplicateValues" dxfId="586" priority="1749"/>
  </conditionalFormatting>
  <conditionalFormatting sqref="O183">
    <cfRule type="duplicateValues" dxfId="585" priority="1748"/>
  </conditionalFormatting>
  <conditionalFormatting sqref="O183">
    <cfRule type="duplicateValues" dxfId="584" priority="1747"/>
  </conditionalFormatting>
  <conditionalFormatting sqref="O183">
    <cfRule type="duplicateValues" dxfId="583" priority="1746"/>
  </conditionalFormatting>
  <conditionalFormatting sqref="O183">
    <cfRule type="duplicateValues" dxfId="582" priority="1745"/>
  </conditionalFormatting>
  <conditionalFormatting sqref="O183">
    <cfRule type="duplicateValues" dxfId="581" priority="1744"/>
  </conditionalFormatting>
  <conditionalFormatting sqref="O183">
    <cfRule type="duplicateValues" dxfId="580" priority="1743"/>
  </conditionalFormatting>
  <conditionalFormatting sqref="O183">
    <cfRule type="duplicateValues" dxfId="579" priority="1742"/>
  </conditionalFormatting>
  <conditionalFormatting sqref="O183">
    <cfRule type="duplicateValues" dxfId="578" priority="1741"/>
  </conditionalFormatting>
  <conditionalFormatting sqref="O183">
    <cfRule type="duplicateValues" dxfId="577" priority="1740"/>
  </conditionalFormatting>
  <conditionalFormatting sqref="O183">
    <cfRule type="duplicateValues" dxfId="576" priority="1739"/>
  </conditionalFormatting>
  <conditionalFormatting sqref="O183">
    <cfRule type="duplicateValues" dxfId="575" priority="1738"/>
  </conditionalFormatting>
  <conditionalFormatting sqref="O183">
    <cfRule type="duplicateValues" dxfId="574" priority="1737"/>
  </conditionalFormatting>
  <conditionalFormatting sqref="O183">
    <cfRule type="duplicateValues" dxfId="573" priority="1736"/>
  </conditionalFormatting>
  <conditionalFormatting sqref="O183">
    <cfRule type="duplicateValues" dxfId="572" priority="1735"/>
  </conditionalFormatting>
  <conditionalFormatting sqref="O183">
    <cfRule type="duplicateValues" dxfId="571" priority="1734"/>
  </conditionalFormatting>
  <conditionalFormatting sqref="O183">
    <cfRule type="duplicateValues" dxfId="570" priority="1733"/>
  </conditionalFormatting>
  <conditionalFormatting sqref="O183">
    <cfRule type="duplicateValues" dxfId="569" priority="1732"/>
  </conditionalFormatting>
  <conditionalFormatting sqref="O183">
    <cfRule type="duplicateValues" dxfId="568" priority="1731"/>
  </conditionalFormatting>
  <conditionalFormatting sqref="O183">
    <cfRule type="duplicateValues" dxfId="567" priority="1730"/>
  </conditionalFormatting>
  <conditionalFormatting sqref="O183">
    <cfRule type="duplicateValues" dxfId="566" priority="1729"/>
  </conditionalFormatting>
  <conditionalFormatting sqref="O183">
    <cfRule type="duplicateValues" dxfId="565" priority="1728"/>
  </conditionalFormatting>
  <conditionalFormatting sqref="O183">
    <cfRule type="duplicateValues" dxfId="564" priority="1727"/>
  </conditionalFormatting>
  <conditionalFormatting sqref="O183">
    <cfRule type="duplicateValues" dxfId="563" priority="1726"/>
  </conditionalFormatting>
  <conditionalFormatting sqref="O183">
    <cfRule type="duplicateValues" dxfId="562" priority="1725"/>
  </conditionalFormatting>
  <conditionalFormatting sqref="O183">
    <cfRule type="duplicateValues" dxfId="561" priority="1724"/>
  </conditionalFormatting>
  <conditionalFormatting sqref="O183">
    <cfRule type="duplicateValues" dxfId="560" priority="1723"/>
  </conditionalFormatting>
  <conditionalFormatting sqref="O183">
    <cfRule type="duplicateValues" dxfId="559" priority="1722"/>
  </conditionalFormatting>
  <conditionalFormatting sqref="O183">
    <cfRule type="duplicateValues" dxfId="558" priority="1721"/>
  </conditionalFormatting>
  <conditionalFormatting sqref="O183">
    <cfRule type="duplicateValues" dxfId="557" priority="1720"/>
  </conditionalFormatting>
  <conditionalFormatting sqref="O183">
    <cfRule type="duplicateValues" dxfId="556" priority="1719"/>
  </conditionalFormatting>
  <conditionalFormatting sqref="O183">
    <cfRule type="duplicateValues" dxfId="555" priority="1718"/>
  </conditionalFormatting>
  <conditionalFormatting sqref="O184">
    <cfRule type="duplicateValues" dxfId="554" priority="1717"/>
  </conditionalFormatting>
  <conditionalFormatting sqref="O184">
    <cfRule type="duplicateValues" dxfId="553" priority="1716"/>
  </conditionalFormatting>
  <conditionalFormatting sqref="O184">
    <cfRule type="duplicateValues" dxfId="552" priority="1715"/>
  </conditionalFormatting>
  <conditionalFormatting sqref="O184">
    <cfRule type="duplicateValues" dxfId="551" priority="1714"/>
  </conditionalFormatting>
  <conditionalFormatting sqref="O184">
    <cfRule type="duplicateValues" dxfId="550" priority="1713"/>
  </conditionalFormatting>
  <conditionalFormatting sqref="O184">
    <cfRule type="duplicateValues" dxfId="549" priority="1712"/>
  </conditionalFormatting>
  <conditionalFormatting sqref="O184">
    <cfRule type="duplicateValues" dxfId="548" priority="1711"/>
  </conditionalFormatting>
  <conditionalFormatting sqref="O184">
    <cfRule type="duplicateValues" dxfId="547" priority="1710"/>
  </conditionalFormatting>
  <conditionalFormatting sqref="O184">
    <cfRule type="duplicateValues" dxfId="546" priority="1709"/>
  </conditionalFormatting>
  <conditionalFormatting sqref="O184">
    <cfRule type="duplicateValues" dxfId="545" priority="1708"/>
  </conditionalFormatting>
  <conditionalFormatting sqref="O184">
    <cfRule type="duplicateValues" dxfId="544" priority="1707"/>
  </conditionalFormatting>
  <conditionalFormatting sqref="O184">
    <cfRule type="duplicateValues" dxfId="543" priority="1706"/>
  </conditionalFormatting>
  <conditionalFormatting sqref="O184">
    <cfRule type="duplicateValues" dxfId="542" priority="1705"/>
  </conditionalFormatting>
  <conditionalFormatting sqref="O184">
    <cfRule type="duplicateValues" dxfId="541" priority="1704"/>
  </conditionalFormatting>
  <conditionalFormatting sqref="O184">
    <cfRule type="duplicateValues" dxfId="540" priority="1703"/>
  </conditionalFormatting>
  <conditionalFormatting sqref="O184">
    <cfRule type="duplicateValues" dxfId="539" priority="1702"/>
  </conditionalFormatting>
  <conditionalFormatting sqref="O184">
    <cfRule type="duplicateValues" dxfId="538" priority="1701"/>
  </conditionalFormatting>
  <conditionalFormatting sqref="O184">
    <cfRule type="duplicateValues" dxfId="537" priority="1700"/>
  </conditionalFormatting>
  <conditionalFormatting sqref="O184">
    <cfRule type="duplicateValues" dxfId="536" priority="1699"/>
  </conditionalFormatting>
  <conditionalFormatting sqref="O184">
    <cfRule type="duplicateValues" dxfId="535" priority="1698"/>
  </conditionalFormatting>
  <conditionalFormatting sqref="O184">
    <cfRule type="duplicateValues" dxfId="534" priority="1697"/>
  </conditionalFormatting>
  <conditionalFormatting sqref="O184">
    <cfRule type="duplicateValues" dxfId="533" priority="1696"/>
  </conditionalFormatting>
  <conditionalFormatting sqref="O184">
    <cfRule type="duplicateValues" dxfId="532" priority="1695"/>
  </conditionalFormatting>
  <conditionalFormatting sqref="O184">
    <cfRule type="duplicateValues" dxfId="531" priority="1694"/>
  </conditionalFormatting>
  <conditionalFormatting sqref="P184">
    <cfRule type="duplicateValues" dxfId="530" priority="1693"/>
  </conditionalFormatting>
  <conditionalFormatting sqref="P184">
    <cfRule type="duplicateValues" dxfId="529" priority="1692"/>
  </conditionalFormatting>
  <conditionalFormatting sqref="P184">
    <cfRule type="duplicateValues" dxfId="528" priority="1691"/>
  </conditionalFormatting>
  <conditionalFormatting sqref="P184">
    <cfRule type="duplicateValues" dxfId="527" priority="1690"/>
  </conditionalFormatting>
  <conditionalFormatting sqref="P184">
    <cfRule type="duplicateValues" dxfId="526" priority="1689"/>
  </conditionalFormatting>
  <conditionalFormatting sqref="P184">
    <cfRule type="duplicateValues" dxfId="525" priority="1688"/>
  </conditionalFormatting>
  <conditionalFormatting sqref="P184">
    <cfRule type="duplicateValues" dxfId="524" priority="1687"/>
  </conditionalFormatting>
  <conditionalFormatting sqref="P184">
    <cfRule type="duplicateValues" dxfId="523" priority="1686"/>
  </conditionalFormatting>
  <conditionalFormatting sqref="P184">
    <cfRule type="duplicateValues" dxfId="522" priority="1685"/>
  </conditionalFormatting>
  <conditionalFormatting sqref="P184">
    <cfRule type="duplicateValues" dxfId="521" priority="1684"/>
  </conditionalFormatting>
  <conditionalFormatting sqref="P184">
    <cfRule type="duplicateValues" dxfId="520" priority="1683"/>
  </conditionalFormatting>
  <conditionalFormatting sqref="P184">
    <cfRule type="duplicateValues" dxfId="519" priority="1682"/>
  </conditionalFormatting>
  <conditionalFormatting sqref="P184">
    <cfRule type="duplicateValues" dxfId="518" priority="1681"/>
  </conditionalFormatting>
  <conditionalFormatting sqref="P184">
    <cfRule type="duplicateValues" dxfId="517" priority="1680"/>
  </conditionalFormatting>
  <conditionalFormatting sqref="P184">
    <cfRule type="duplicateValues" dxfId="516" priority="1679"/>
  </conditionalFormatting>
  <conditionalFormatting sqref="P184">
    <cfRule type="duplicateValues" dxfId="515" priority="1678"/>
  </conditionalFormatting>
  <conditionalFormatting sqref="P184">
    <cfRule type="duplicateValues" dxfId="514" priority="1677"/>
  </conditionalFormatting>
  <conditionalFormatting sqref="P184">
    <cfRule type="duplicateValues" dxfId="513" priority="1676"/>
  </conditionalFormatting>
  <conditionalFormatting sqref="O186">
    <cfRule type="duplicateValues" dxfId="512" priority="1675"/>
  </conditionalFormatting>
  <conditionalFormatting sqref="O186">
    <cfRule type="duplicateValues" dxfId="511" priority="1674"/>
  </conditionalFormatting>
  <conditionalFormatting sqref="O186">
    <cfRule type="duplicateValues" dxfId="510" priority="1673"/>
  </conditionalFormatting>
  <conditionalFormatting sqref="O186">
    <cfRule type="duplicateValues" dxfId="509" priority="1672"/>
  </conditionalFormatting>
  <conditionalFormatting sqref="O186">
    <cfRule type="duplicateValues" dxfId="508" priority="1671"/>
  </conditionalFormatting>
  <conditionalFormatting sqref="O186">
    <cfRule type="duplicateValues" dxfId="507" priority="1670"/>
  </conditionalFormatting>
  <conditionalFormatting sqref="O186">
    <cfRule type="duplicateValues" dxfId="506" priority="1669"/>
  </conditionalFormatting>
  <conditionalFormatting sqref="O186">
    <cfRule type="duplicateValues" dxfId="505" priority="1668"/>
  </conditionalFormatting>
  <conditionalFormatting sqref="O186">
    <cfRule type="duplicateValues" dxfId="504" priority="1667"/>
  </conditionalFormatting>
  <conditionalFormatting sqref="O186">
    <cfRule type="duplicateValues" dxfId="503" priority="1666"/>
  </conditionalFormatting>
  <conditionalFormatting sqref="O186">
    <cfRule type="duplicateValues" dxfId="502" priority="1665"/>
  </conditionalFormatting>
  <conditionalFormatting sqref="O186">
    <cfRule type="duplicateValues" dxfId="501" priority="1664"/>
  </conditionalFormatting>
  <conditionalFormatting sqref="O186">
    <cfRule type="duplicateValues" dxfId="500" priority="1663"/>
  </conditionalFormatting>
  <conditionalFormatting sqref="O186">
    <cfRule type="duplicateValues" dxfId="499" priority="1662"/>
  </conditionalFormatting>
  <conditionalFormatting sqref="O186">
    <cfRule type="duplicateValues" dxfId="498" priority="1661"/>
  </conditionalFormatting>
  <conditionalFormatting sqref="O186">
    <cfRule type="duplicateValues" dxfId="497" priority="1660"/>
  </conditionalFormatting>
  <conditionalFormatting sqref="O186">
    <cfRule type="duplicateValues" dxfId="496" priority="1659"/>
  </conditionalFormatting>
  <conditionalFormatting sqref="O186">
    <cfRule type="duplicateValues" dxfId="495" priority="1658"/>
  </conditionalFormatting>
  <conditionalFormatting sqref="O186">
    <cfRule type="duplicateValues" dxfId="494" priority="1657"/>
  </conditionalFormatting>
  <conditionalFormatting sqref="O186">
    <cfRule type="duplicateValues" dxfId="493" priority="1656"/>
  </conditionalFormatting>
  <conditionalFormatting sqref="O186">
    <cfRule type="duplicateValues" dxfId="492" priority="1655"/>
  </conditionalFormatting>
  <conditionalFormatting sqref="O186">
    <cfRule type="duplicateValues" dxfId="491" priority="1654"/>
  </conditionalFormatting>
  <conditionalFormatting sqref="O186">
    <cfRule type="duplicateValues" dxfId="490" priority="1653"/>
  </conditionalFormatting>
  <conditionalFormatting sqref="O186">
    <cfRule type="duplicateValues" dxfId="489" priority="1652"/>
  </conditionalFormatting>
  <conditionalFormatting sqref="P186">
    <cfRule type="duplicateValues" dxfId="488" priority="1651"/>
  </conditionalFormatting>
  <conditionalFormatting sqref="P186">
    <cfRule type="duplicateValues" dxfId="487" priority="1650"/>
  </conditionalFormatting>
  <conditionalFormatting sqref="P186">
    <cfRule type="duplicateValues" dxfId="486" priority="1649"/>
  </conditionalFormatting>
  <conditionalFormatting sqref="P186">
    <cfRule type="duplicateValues" dxfId="485" priority="1648"/>
  </conditionalFormatting>
  <conditionalFormatting sqref="P186">
    <cfRule type="duplicateValues" dxfId="484" priority="1647"/>
  </conditionalFormatting>
  <conditionalFormatting sqref="P186">
    <cfRule type="duplicateValues" dxfId="483" priority="1646"/>
  </conditionalFormatting>
  <conditionalFormatting sqref="P186">
    <cfRule type="duplicateValues" dxfId="482" priority="1645"/>
  </conditionalFormatting>
  <conditionalFormatting sqref="P186">
    <cfRule type="duplicateValues" dxfId="481" priority="1644"/>
  </conditionalFormatting>
  <conditionalFormatting sqref="P186">
    <cfRule type="duplicateValues" dxfId="480" priority="1643"/>
  </conditionalFormatting>
  <conditionalFormatting sqref="P186">
    <cfRule type="duplicateValues" dxfId="479" priority="1642"/>
  </conditionalFormatting>
  <conditionalFormatting sqref="P186">
    <cfRule type="duplicateValues" dxfId="478" priority="1641"/>
  </conditionalFormatting>
  <conditionalFormatting sqref="P186">
    <cfRule type="duplicateValues" dxfId="477" priority="1640"/>
  </conditionalFormatting>
  <conditionalFormatting sqref="P186">
    <cfRule type="duplicateValues" dxfId="476" priority="1639"/>
  </conditionalFormatting>
  <conditionalFormatting sqref="P186">
    <cfRule type="duplicateValues" dxfId="475" priority="1638"/>
  </conditionalFormatting>
  <conditionalFormatting sqref="P186">
    <cfRule type="duplicateValues" dxfId="474" priority="1637"/>
  </conditionalFormatting>
  <conditionalFormatting sqref="P186">
    <cfRule type="duplicateValues" dxfId="473" priority="1636"/>
  </conditionalFormatting>
  <conditionalFormatting sqref="P186">
    <cfRule type="duplicateValues" dxfId="472" priority="1635"/>
  </conditionalFormatting>
  <conditionalFormatting sqref="P186">
    <cfRule type="duplicateValues" dxfId="471" priority="1634"/>
  </conditionalFormatting>
  <conditionalFormatting sqref="O188">
    <cfRule type="duplicateValues" dxfId="470" priority="1633"/>
  </conditionalFormatting>
  <conditionalFormatting sqref="O188">
    <cfRule type="duplicateValues" dxfId="469" priority="1632"/>
  </conditionalFormatting>
  <conditionalFormatting sqref="O188">
    <cfRule type="duplicateValues" dxfId="468" priority="1631"/>
  </conditionalFormatting>
  <conditionalFormatting sqref="O188">
    <cfRule type="duplicateValues" dxfId="467" priority="1630"/>
  </conditionalFormatting>
  <conditionalFormatting sqref="O188">
    <cfRule type="duplicateValues" dxfId="466" priority="1629"/>
  </conditionalFormatting>
  <conditionalFormatting sqref="O188">
    <cfRule type="duplicateValues" dxfId="465" priority="1628"/>
  </conditionalFormatting>
  <conditionalFormatting sqref="O188">
    <cfRule type="duplicateValues" dxfId="464" priority="1627"/>
  </conditionalFormatting>
  <conditionalFormatting sqref="O188">
    <cfRule type="duplicateValues" dxfId="463" priority="1626"/>
  </conditionalFormatting>
  <conditionalFormatting sqref="O188">
    <cfRule type="duplicateValues" dxfId="462" priority="1625"/>
  </conditionalFormatting>
  <conditionalFormatting sqref="O188">
    <cfRule type="duplicateValues" dxfId="461" priority="1624"/>
  </conditionalFormatting>
  <conditionalFormatting sqref="O188">
    <cfRule type="duplicateValues" dxfId="460" priority="1623"/>
  </conditionalFormatting>
  <conditionalFormatting sqref="O188">
    <cfRule type="duplicateValues" dxfId="459" priority="1622"/>
  </conditionalFormatting>
  <conditionalFormatting sqref="O188">
    <cfRule type="duplicateValues" dxfId="458" priority="1621"/>
  </conditionalFormatting>
  <conditionalFormatting sqref="O188">
    <cfRule type="duplicateValues" dxfId="457" priority="1620"/>
  </conditionalFormatting>
  <conditionalFormatting sqref="O188">
    <cfRule type="duplicateValues" dxfId="456" priority="1619"/>
  </conditionalFormatting>
  <conditionalFormatting sqref="O188">
    <cfRule type="duplicateValues" dxfId="455" priority="1618"/>
  </conditionalFormatting>
  <conditionalFormatting sqref="O188">
    <cfRule type="duplicateValues" dxfId="454" priority="1617"/>
  </conditionalFormatting>
  <conditionalFormatting sqref="O188">
    <cfRule type="duplicateValues" dxfId="453" priority="1616"/>
  </conditionalFormatting>
  <conditionalFormatting sqref="O188">
    <cfRule type="duplicateValues" dxfId="452" priority="1615"/>
  </conditionalFormatting>
  <conditionalFormatting sqref="O188">
    <cfRule type="duplicateValues" dxfId="451" priority="1614"/>
  </conditionalFormatting>
  <conditionalFormatting sqref="O188">
    <cfRule type="duplicateValues" dxfId="450" priority="1613"/>
  </conditionalFormatting>
  <conditionalFormatting sqref="O188">
    <cfRule type="duplicateValues" dxfId="449" priority="1612"/>
  </conditionalFormatting>
  <conditionalFormatting sqref="O188">
    <cfRule type="duplicateValues" dxfId="448" priority="1611"/>
  </conditionalFormatting>
  <conditionalFormatting sqref="O188">
    <cfRule type="duplicateValues" dxfId="447" priority="1610"/>
  </conditionalFormatting>
  <conditionalFormatting sqref="P188">
    <cfRule type="duplicateValues" dxfId="446" priority="1609"/>
  </conditionalFormatting>
  <conditionalFormatting sqref="P188">
    <cfRule type="duplicateValues" dxfId="445" priority="1608"/>
  </conditionalFormatting>
  <conditionalFormatting sqref="P188">
    <cfRule type="duplicateValues" dxfId="444" priority="1607"/>
  </conditionalFormatting>
  <conditionalFormatting sqref="P188">
    <cfRule type="duplicateValues" dxfId="443" priority="1606"/>
  </conditionalFormatting>
  <conditionalFormatting sqref="P188">
    <cfRule type="duplicateValues" dxfId="442" priority="1605"/>
  </conditionalFormatting>
  <conditionalFormatting sqref="P188">
    <cfRule type="duplicateValues" dxfId="441" priority="1604"/>
  </conditionalFormatting>
  <conditionalFormatting sqref="P188">
    <cfRule type="duplicateValues" dxfId="440" priority="1603"/>
  </conditionalFormatting>
  <conditionalFormatting sqref="P188">
    <cfRule type="duplicateValues" dxfId="439" priority="1602"/>
  </conditionalFormatting>
  <conditionalFormatting sqref="P188">
    <cfRule type="duplicateValues" dxfId="438" priority="1601"/>
  </conditionalFormatting>
  <conditionalFormatting sqref="P188">
    <cfRule type="duplicateValues" dxfId="437" priority="1600"/>
  </conditionalFormatting>
  <conditionalFormatting sqref="P188">
    <cfRule type="duplicateValues" dxfId="436" priority="1599"/>
  </conditionalFormatting>
  <conditionalFormatting sqref="P188">
    <cfRule type="duplicateValues" dxfId="435" priority="1598"/>
  </conditionalFormatting>
  <conditionalFormatting sqref="P188">
    <cfRule type="duplicateValues" dxfId="434" priority="1597"/>
  </conditionalFormatting>
  <conditionalFormatting sqref="P188">
    <cfRule type="duplicateValues" dxfId="433" priority="1596"/>
  </conditionalFormatting>
  <conditionalFormatting sqref="P188">
    <cfRule type="duplicateValues" dxfId="432" priority="1595"/>
  </conditionalFormatting>
  <conditionalFormatting sqref="P188">
    <cfRule type="duplicateValues" dxfId="431" priority="1594"/>
  </conditionalFormatting>
  <conditionalFormatting sqref="P188">
    <cfRule type="duplicateValues" dxfId="430" priority="1593"/>
  </conditionalFormatting>
  <conditionalFormatting sqref="P188">
    <cfRule type="duplicateValues" dxfId="429" priority="1592"/>
  </conditionalFormatting>
  <conditionalFormatting sqref="O190">
    <cfRule type="duplicateValues" dxfId="428" priority="1591"/>
  </conditionalFormatting>
  <conditionalFormatting sqref="O190">
    <cfRule type="duplicateValues" dxfId="427" priority="1590"/>
  </conditionalFormatting>
  <conditionalFormatting sqref="O190">
    <cfRule type="duplicateValues" dxfId="426" priority="1589"/>
  </conditionalFormatting>
  <conditionalFormatting sqref="O190">
    <cfRule type="duplicateValues" dxfId="425" priority="1588"/>
  </conditionalFormatting>
  <conditionalFormatting sqref="O190">
    <cfRule type="duplicateValues" dxfId="424" priority="1587"/>
  </conditionalFormatting>
  <conditionalFormatting sqref="O190">
    <cfRule type="duplicateValues" dxfId="423" priority="1586"/>
  </conditionalFormatting>
  <conditionalFormatting sqref="O190">
    <cfRule type="duplicateValues" dxfId="422" priority="1585"/>
  </conditionalFormatting>
  <conditionalFormatting sqref="O190">
    <cfRule type="duplicateValues" dxfId="421" priority="1584"/>
  </conditionalFormatting>
  <conditionalFormatting sqref="O190">
    <cfRule type="duplicateValues" dxfId="420" priority="1583"/>
  </conditionalFormatting>
  <conditionalFormatting sqref="O190">
    <cfRule type="duplicateValues" dxfId="419" priority="1582"/>
  </conditionalFormatting>
  <conditionalFormatting sqref="O190">
    <cfRule type="duplicateValues" dxfId="418" priority="1581"/>
  </conditionalFormatting>
  <conditionalFormatting sqref="O190">
    <cfRule type="duplicateValues" dxfId="417" priority="1580"/>
  </conditionalFormatting>
  <conditionalFormatting sqref="O190">
    <cfRule type="duplicateValues" dxfId="416" priority="1579"/>
  </conditionalFormatting>
  <conditionalFormatting sqref="O190">
    <cfRule type="duplicateValues" dxfId="415" priority="1578"/>
  </conditionalFormatting>
  <conditionalFormatting sqref="O190">
    <cfRule type="duplicateValues" dxfId="414" priority="1577"/>
  </conditionalFormatting>
  <conditionalFormatting sqref="O190">
    <cfRule type="duplicateValues" dxfId="413" priority="1576"/>
  </conditionalFormatting>
  <conditionalFormatting sqref="O190">
    <cfRule type="duplicateValues" dxfId="412" priority="1575"/>
  </conditionalFormatting>
  <conditionalFormatting sqref="O190">
    <cfRule type="duplicateValues" dxfId="411" priority="1574"/>
  </conditionalFormatting>
  <conditionalFormatting sqref="O190">
    <cfRule type="duplicateValues" dxfId="410" priority="1573"/>
  </conditionalFormatting>
  <conditionalFormatting sqref="O190">
    <cfRule type="duplicateValues" dxfId="409" priority="1572"/>
  </conditionalFormatting>
  <conditionalFormatting sqref="O190">
    <cfRule type="duplicateValues" dxfId="408" priority="1571"/>
  </conditionalFormatting>
  <conditionalFormatting sqref="O190">
    <cfRule type="duplicateValues" dxfId="407" priority="1570"/>
  </conditionalFormatting>
  <conditionalFormatting sqref="O190">
    <cfRule type="duplicateValues" dxfId="406" priority="1569"/>
  </conditionalFormatting>
  <conditionalFormatting sqref="O190">
    <cfRule type="duplicateValues" dxfId="405" priority="1568"/>
  </conditionalFormatting>
  <conditionalFormatting sqref="P190">
    <cfRule type="duplicateValues" dxfId="404" priority="1567"/>
  </conditionalFormatting>
  <conditionalFormatting sqref="P190">
    <cfRule type="duplicateValues" dxfId="403" priority="1566"/>
  </conditionalFormatting>
  <conditionalFormatting sqref="P190">
    <cfRule type="duplicateValues" dxfId="402" priority="1565"/>
  </conditionalFormatting>
  <conditionalFormatting sqref="P190">
    <cfRule type="duplicateValues" dxfId="401" priority="1564"/>
  </conditionalFormatting>
  <conditionalFormatting sqref="P190">
    <cfRule type="duplicateValues" dxfId="400" priority="1563"/>
  </conditionalFormatting>
  <conditionalFormatting sqref="P190">
    <cfRule type="duplicateValues" dxfId="399" priority="1562"/>
  </conditionalFormatting>
  <conditionalFormatting sqref="P190">
    <cfRule type="duplicateValues" dxfId="398" priority="1561"/>
  </conditionalFormatting>
  <conditionalFormatting sqref="P190">
    <cfRule type="duplicateValues" dxfId="397" priority="1560"/>
  </conditionalFormatting>
  <conditionalFormatting sqref="P190">
    <cfRule type="duplicateValues" dxfId="396" priority="1559"/>
  </conditionalFormatting>
  <conditionalFormatting sqref="P190">
    <cfRule type="duplicateValues" dxfId="395" priority="1558"/>
  </conditionalFormatting>
  <conditionalFormatting sqref="P190">
    <cfRule type="duplicateValues" dxfId="394" priority="1557"/>
  </conditionalFormatting>
  <conditionalFormatting sqref="P190">
    <cfRule type="duplicateValues" dxfId="393" priority="1556"/>
  </conditionalFormatting>
  <conditionalFormatting sqref="P190">
    <cfRule type="duplicateValues" dxfId="392" priority="1555"/>
  </conditionalFormatting>
  <conditionalFormatting sqref="P190">
    <cfRule type="duplicateValues" dxfId="391" priority="1554"/>
  </conditionalFormatting>
  <conditionalFormatting sqref="P190">
    <cfRule type="duplicateValues" dxfId="390" priority="1553"/>
  </conditionalFormatting>
  <conditionalFormatting sqref="P190">
    <cfRule type="duplicateValues" dxfId="389" priority="1552"/>
  </conditionalFormatting>
  <conditionalFormatting sqref="P190">
    <cfRule type="duplicateValues" dxfId="388" priority="1551"/>
  </conditionalFormatting>
  <conditionalFormatting sqref="P190">
    <cfRule type="duplicateValues" dxfId="387" priority="1550"/>
  </conditionalFormatting>
  <conditionalFormatting sqref="O192">
    <cfRule type="duplicateValues" dxfId="386" priority="1549"/>
  </conditionalFormatting>
  <conditionalFormatting sqref="O192">
    <cfRule type="duplicateValues" dxfId="385" priority="1548"/>
  </conditionalFormatting>
  <conditionalFormatting sqref="O192">
    <cfRule type="duplicateValues" dxfId="384" priority="1547"/>
  </conditionalFormatting>
  <conditionalFormatting sqref="O192">
    <cfRule type="duplicateValues" dxfId="383" priority="1546"/>
  </conditionalFormatting>
  <conditionalFormatting sqref="O192">
    <cfRule type="duplicateValues" dxfId="382" priority="1545"/>
  </conditionalFormatting>
  <conditionalFormatting sqref="O192">
    <cfRule type="duplicateValues" dxfId="381" priority="1544"/>
  </conditionalFormatting>
  <conditionalFormatting sqref="O192">
    <cfRule type="duplicateValues" dxfId="380" priority="1543"/>
  </conditionalFormatting>
  <conditionalFormatting sqref="O192">
    <cfRule type="duplicateValues" dxfId="379" priority="1542"/>
  </conditionalFormatting>
  <conditionalFormatting sqref="O192">
    <cfRule type="duplicateValues" dxfId="378" priority="1541"/>
  </conditionalFormatting>
  <conditionalFormatting sqref="O192">
    <cfRule type="duplicateValues" dxfId="377" priority="1540"/>
  </conditionalFormatting>
  <conditionalFormatting sqref="O192">
    <cfRule type="duplicateValues" dxfId="376" priority="1539"/>
  </conditionalFormatting>
  <conditionalFormatting sqref="O192">
    <cfRule type="duplicateValues" dxfId="375" priority="1538"/>
  </conditionalFormatting>
  <conditionalFormatting sqref="O192">
    <cfRule type="duplicateValues" dxfId="374" priority="1537"/>
  </conditionalFormatting>
  <conditionalFormatting sqref="O192">
    <cfRule type="duplicateValues" dxfId="373" priority="1536"/>
  </conditionalFormatting>
  <conditionalFormatting sqref="O192">
    <cfRule type="duplicateValues" dxfId="372" priority="1535"/>
  </conditionalFormatting>
  <conditionalFormatting sqref="O192">
    <cfRule type="duplicateValues" dxfId="371" priority="1534"/>
  </conditionalFormatting>
  <conditionalFormatting sqref="O192">
    <cfRule type="duplicateValues" dxfId="370" priority="1533"/>
  </conditionalFormatting>
  <conditionalFormatting sqref="O192">
    <cfRule type="duplicateValues" dxfId="369" priority="1532"/>
  </conditionalFormatting>
  <conditionalFormatting sqref="O192">
    <cfRule type="duplicateValues" dxfId="368" priority="1531"/>
  </conditionalFormatting>
  <conditionalFormatting sqref="O192">
    <cfRule type="duplicateValues" dxfId="367" priority="1530"/>
  </conditionalFormatting>
  <conditionalFormatting sqref="O192">
    <cfRule type="duplicateValues" dxfId="366" priority="1529"/>
  </conditionalFormatting>
  <conditionalFormatting sqref="O192">
    <cfRule type="duplicateValues" dxfId="365" priority="1528"/>
  </conditionalFormatting>
  <conditionalFormatting sqref="O192">
    <cfRule type="duplicateValues" dxfId="364" priority="1527"/>
  </conditionalFormatting>
  <conditionalFormatting sqref="O192">
    <cfRule type="duplicateValues" dxfId="363" priority="1526"/>
  </conditionalFormatting>
  <conditionalFormatting sqref="P192">
    <cfRule type="duplicateValues" dxfId="362" priority="1525"/>
  </conditionalFormatting>
  <conditionalFormatting sqref="P192">
    <cfRule type="duplicateValues" dxfId="361" priority="1524"/>
  </conditionalFormatting>
  <conditionalFormatting sqref="P192">
    <cfRule type="duplicateValues" dxfId="360" priority="1523"/>
  </conditionalFormatting>
  <conditionalFormatting sqref="P192">
    <cfRule type="duplicateValues" dxfId="359" priority="1522"/>
  </conditionalFormatting>
  <conditionalFormatting sqref="P192">
    <cfRule type="duplicateValues" dxfId="358" priority="1521"/>
  </conditionalFormatting>
  <conditionalFormatting sqref="P192">
    <cfRule type="duplicateValues" dxfId="357" priority="1520"/>
  </conditionalFormatting>
  <conditionalFormatting sqref="P192">
    <cfRule type="duplicateValues" dxfId="356" priority="1519"/>
  </conditionalFormatting>
  <conditionalFormatting sqref="P192">
    <cfRule type="duplicateValues" dxfId="355" priority="1518"/>
  </conditionalFormatting>
  <conditionalFormatting sqref="P192">
    <cfRule type="duplicateValues" dxfId="354" priority="1517"/>
  </conditionalFormatting>
  <conditionalFormatting sqref="P192">
    <cfRule type="duplicateValues" dxfId="353" priority="1516"/>
  </conditionalFormatting>
  <conditionalFormatting sqref="P192">
    <cfRule type="duplicateValues" dxfId="352" priority="1515"/>
  </conditionalFormatting>
  <conditionalFormatting sqref="P192">
    <cfRule type="duplicateValues" dxfId="351" priority="1514"/>
  </conditionalFormatting>
  <conditionalFormatting sqref="P192">
    <cfRule type="duplicateValues" dxfId="350" priority="1513"/>
  </conditionalFormatting>
  <conditionalFormatting sqref="P192">
    <cfRule type="duplicateValues" dxfId="349" priority="1512"/>
  </conditionalFormatting>
  <conditionalFormatting sqref="P192">
    <cfRule type="duplicateValues" dxfId="348" priority="1511"/>
  </conditionalFormatting>
  <conditionalFormatting sqref="P192">
    <cfRule type="duplicateValues" dxfId="347" priority="1510"/>
  </conditionalFormatting>
  <conditionalFormatting sqref="P192">
    <cfRule type="duplicateValues" dxfId="346" priority="1509"/>
  </conditionalFormatting>
  <conditionalFormatting sqref="P192">
    <cfRule type="duplicateValues" dxfId="345" priority="1508"/>
  </conditionalFormatting>
  <conditionalFormatting sqref="O193">
    <cfRule type="expression" dxfId="344" priority="1507" stopIfTrue="1">
      <formula>AND(COUNTIF(#REF!, O193)&gt;1,NOT(ISBLANK(O193)))</formula>
    </cfRule>
  </conditionalFormatting>
  <conditionalFormatting sqref="O193">
    <cfRule type="expression" dxfId="343" priority="1506" stopIfTrue="1">
      <formula>AND(COUNTIF(#REF!, O193)+COUNTIF(#REF!, O193)&gt;1,NOT(ISBLANK(O193)))</formula>
    </cfRule>
  </conditionalFormatting>
  <conditionalFormatting sqref="O193">
    <cfRule type="duplicateValues" dxfId="342" priority="1505"/>
  </conditionalFormatting>
  <conditionalFormatting sqref="O193">
    <cfRule type="duplicateValues" dxfId="341" priority="1504"/>
  </conditionalFormatting>
  <conditionalFormatting sqref="O193">
    <cfRule type="duplicateValues" dxfId="340" priority="1503"/>
  </conditionalFormatting>
  <conditionalFormatting sqref="O193">
    <cfRule type="duplicateValues" dxfId="339" priority="1502"/>
  </conditionalFormatting>
  <conditionalFormatting sqref="O193">
    <cfRule type="duplicateValues" dxfId="338" priority="1501"/>
  </conditionalFormatting>
  <conditionalFormatting sqref="O193">
    <cfRule type="duplicateValues" dxfId="337" priority="1500"/>
  </conditionalFormatting>
  <conditionalFormatting sqref="O193">
    <cfRule type="duplicateValues" dxfId="336" priority="1499"/>
  </conditionalFormatting>
  <conditionalFormatting sqref="O193">
    <cfRule type="duplicateValues" dxfId="335" priority="1498"/>
  </conditionalFormatting>
  <conditionalFormatting sqref="O193">
    <cfRule type="duplicateValues" dxfId="334" priority="1497"/>
  </conditionalFormatting>
  <conditionalFormatting sqref="O193">
    <cfRule type="duplicateValues" dxfId="333" priority="1496"/>
  </conditionalFormatting>
  <conditionalFormatting sqref="O193">
    <cfRule type="duplicateValues" dxfId="332" priority="1495"/>
  </conditionalFormatting>
  <conditionalFormatting sqref="O193">
    <cfRule type="duplicateValues" dxfId="331" priority="1494"/>
  </conditionalFormatting>
  <conditionalFormatting sqref="O193">
    <cfRule type="duplicateValues" dxfId="330" priority="1493"/>
  </conditionalFormatting>
  <conditionalFormatting sqref="O193">
    <cfRule type="duplicateValues" dxfId="329" priority="1492"/>
  </conditionalFormatting>
  <conditionalFormatting sqref="O193">
    <cfRule type="duplicateValues" dxfId="328" priority="1491"/>
  </conditionalFormatting>
  <conditionalFormatting sqref="O193">
    <cfRule type="duplicateValues" dxfId="327" priority="1490"/>
  </conditionalFormatting>
  <conditionalFormatting sqref="O193">
    <cfRule type="duplicateValues" dxfId="326" priority="1489"/>
  </conditionalFormatting>
  <conditionalFormatting sqref="O193">
    <cfRule type="duplicateValues" dxfId="325" priority="1488"/>
  </conditionalFormatting>
  <conditionalFormatting sqref="O193">
    <cfRule type="duplicateValues" dxfId="324" priority="1487"/>
  </conditionalFormatting>
  <conditionalFormatting sqref="O193">
    <cfRule type="duplicateValues" dxfId="323" priority="1486"/>
  </conditionalFormatting>
  <conditionalFormatting sqref="O193">
    <cfRule type="duplicateValues" dxfId="322" priority="1485"/>
  </conditionalFormatting>
  <conditionalFormatting sqref="O193">
    <cfRule type="duplicateValues" dxfId="321" priority="1484"/>
  </conditionalFormatting>
  <conditionalFormatting sqref="O193">
    <cfRule type="duplicateValues" dxfId="320" priority="1483"/>
  </conditionalFormatting>
  <conditionalFormatting sqref="O193">
    <cfRule type="duplicateValues" dxfId="319" priority="1482"/>
  </conditionalFormatting>
  <conditionalFormatting sqref="O193">
    <cfRule type="duplicateValues" dxfId="318" priority="1481"/>
  </conditionalFormatting>
  <conditionalFormatting sqref="O193">
    <cfRule type="duplicateValues" dxfId="317" priority="1480"/>
  </conditionalFormatting>
  <conditionalFormatting sqref="O193">
    <cfRule type="duplicateValues" dxfId="316" priority="1479"/>
  </conditionalFormatting>
  <conditionalFormatting sqref="O193">
    <cfRule type="duplicateValues" dxfId="315" priority="1478"/>
  </conditionalFormatting>
  <conditionalFormatting sqref="O193">
    <cfRule type="duplicateValues" dxfId="314" priority="1477"/>
  </conditionalFormatting>
  <conditionalFormatting sqref="O194">
    <cfRule type="expression" dxfId="313" priority="1476" stopIfTrue="1">
      <formula>AND(COUNTIF(#REF!, O194)&gt;1,NOT(ISBLANK(O194)))</formula>
    </cfRule>
  </conditionalFormatting>
  <conditionalFormatting sqref="O194">
    <cfRule type="expression" dxfId="312" priority="1475" stopIfTrue="1">
      <formula>AND(COUNTIF(#REF!, O194)+COUNTIF(#REF!, O194)&gt;1,NOT(ISBLANK(O194)))</formula>
    </cfRule>
  </conditionalFormatting>
  <conditionalFormatting sqref="O194">
    <cfRule type="duplicateValues" dxfId="311" priority="1474"/>
  </conditionalFormatting>
  <conditionalFormatting sqref="O194">
    <cfRule type="duplicateValues" dxfId="310" priority="1473"/>
  </conditionalFormatting>
  <conditionalFormatting sqref="O194">
    <cfRule type="duplicateValues" dxfId="309" priority="1472"/>
  </conditionalFormatting>
  <conditionalFormatting sqref="O194">
    <cfRule type="duplicateValues" dxfId="308" priority="1471"/>
  </conditionalFormatting>
  <conditionalFormatting sqref="O194">
    <cfRule type="duplicateValues" dxfId="307" priority="1470"/>
  </conditionalFormatting>
  <conditionalFormatting sqref="O194">
    <cfRule type="duplicateValues" dxfId="306" priority="1469"/>
  </conditionalFormatting>
  <conditionalFormatting sqref="O194">
    <cfRule type="duplicateValues" dxfId="305" priority="1468"/>
  </conditionalFormatting>
  <conditionalFormatting sqref="O194">
    <cfRule type="duplicateValues" dxfId="304" priority="1467"/>
  </conditionalFormatting>
  <conditionalFormatting sqref="O194">
    <cfRule type="duplicateValues" dxfId="303" priority="1466"/>
  </conditionalFormatting>
  <conditionalFormatting sqref="O194">
    <cfRule type="duplicateValues" dxfId="302" priority="1465"/>
  </conditionalFormatting>
  <conditionalFormatting sqref="O194">
    <cfRule type="duplicateValues" dxfId="301" priority="1464"/>
  </conditionalFormatting>
  <conditionalFormatting sqref="O194">
    <cfRule type="duplicateValues" dxfId="300" priority="1463"/>
  </conditionalFormatting>
  <conditionalFormatting sqref="O194">
    <cfRule type="duplicateValues" dxfId="299" priority="1462"/>
  </conditionalFormatting>
  <conditionalFormatting sqref="O194">
    <cfRule type="duplicateValues" dxfId="298" priority="1461"/>
  </conditionalFormatting>
  <conditionalFormatting sqref="O194">
    <cfRule type="duplicateValues" dxfId="297" priority="1460"/>
  </conditionalFormatting>
  <conditionalFormatting sqref="O194">
    <cfRule type="duplicateValues" dxfId="296" priority="1459"/>
  </conditionalFormatting>
  <conditionalFormatting sqref="O194">
    <cfRule type="duplicateValues" dxfId="295" priority="1458"/>
  </conditionalFormatting>
  <conditionalFormatting sqref="O194">
    <cfRule type="duplicateValues" dxfId="294" priority="1457"/>
  </conditionalFormatting>
  <conditionalFormatting sqref="O194">
    <cfRule type="duplicateValues" dxfId="293" priority="1456"/>
  </conditionalFormatting>
  <conditionalFormatting sqref="O194">
    <cfRule type="duplicateValues" dxfId="292" priority="1455"/>
  </conditionalFormatting>
  <conditionalFormatting sqref="O194">
    <cfRule type="duplicateValues" dxfId="291" priority="1454"/>
  </conditionalFormatting>
  <conditionalFormatting sqref="O194">
    <cfRule type="duplicateValues" dxfId="290" priority="1453"/>
  </conditionalFormatting>
  <conditionalFormatting sqref="O194">
    <cfRule type="duplicateValues" dxfId="289" priority="1452"/>
  </conditionalFormatting>
  <conditionalFormatting sqref="O195">
    <cfRule type="duplicateValues" dxfId="288" priority="1451"/>
  </conditionalFormatting>
  <conditionalFormatting sqref="O195">
    <cfRule type="duplicateValues" dxfId="287" priority="1450"/>
  </conditionalFormatting>
  <conditionalFormatting sqref="O195">
    <cfRule type="expression" dxfId="286" priority="1449" stopIfTrue="1">
      <formula>AND(COUNTIF(#REF!, O195)&gt;1,NOT(ISBLANK(O195)))</formula>
    </cfRule>
  </conditionalFormatting>
  <conditionalFormatting sqref="O195">
    <cfRule type="expression" dxfId="285" priority="1448" stopIfTrue="1">
      <formula>AND(COUNTIF(#REF!, O195)+COUNTIF(#REF!, O195)&gt;1,NOT(ISBLANK(O195)))</formula>
    </cfRule>
  </conditionalFormatting>
  <conditionalFormatting sqref="O195">
    <cfRule type="duplicateValues" dxfId="284" priority="1447"/>
  </conditionalFormatting>
  <conditionalFormatting sqref="O195">
    <cfRule type="expression" dxfId="283" priority="1446" stopIfTrue="1">
      <formula>AND(COUNTIF(#REF!, O195)&gt;1,NOT(ISBLANK(O195)))</formula>
    </cfRule>
  </conditionalFormatting>
  <conditionalFormatting sqref="O195">
    <cfRule type="expression" dxfId="282" priority="1445" stopIfTrue="1">
      <formula>AND(COUNTIF(#REF!, O195)+COUNTIF(#REF!, O195)&gt;1,NOT(ISBLANK(O195)))</formula>
    </cfRule>
  </conditionalFormatting>
  <conditionalFormatting sqref="O195">
    <cfRule type="duplicateValues" dxfId="281" priority="1444"/>
  </conditionalFormatting>
  <conditionalFormatting sqref="O195">
    <cfRule type="duplicateValues" dxfId="280" priority="1443"/>
  </conditionalFormatting>
  <conditionalFormatting sqref="O195">
    <cfRule type="duplicateValues" dxfId="279" priority="1442"/>
  </conditionalFormatting>
  <conditionalFormatting sqref="O195">
    <cfRule type="duplicateValues" dxfId="278" priority="1441"/>
  </conditionalFormatting>
  <conditionalFormatting sqref="O195">
    <cfRule type="duplicateValues" dxfId="277" priority="1440"/>
  </conditionalFormatting>
  <conditionalFormatting sqref="O195">
    <cfRule type="duplicateValues" dxfId="276" priority="1439"/>
  </conditionalFormatting>
  <conditionalFormatting sqref="O195">
    <cfRule type="duplicateValues" dxfId="275" priority="1438"/>
  </conditionalFormatting>
  <conditionalFormatting sqref="O195">
    <cfRule type="duplicateValues" dxfId="274" priority="1437"/>
  </conditionalFormatting>
  <conditionalFormatting sqref="O195">
    <cfRule type="duplicateValues" dxfId="273" priority="1436"/>
  </conditionalFormatting>
  <conditionalFormatting sqref="O195">
    <cfRule type="duplicateValues" dxfId="272" priority="1435"/>
  </conditionalFormatting>
  <conditionalFormatting sqref="O195">
    <cfRule type="duplicateValues" dxfId="271" priority="1434"/>
  </conditionalFormatting>
  <conditionalFormatting sqref="O195">
    <cfRule type="duplicateValues" dxfId="270" priority="1433"/>
  </conditionalFormatting>
  <conditionalFormatting sqref="O195">
    <cfRule type="duplicateValues" dxfId="269" priority="1432"/>
  </conditionalFormatting>
  <conditionalFormatting sqref="O195">
    <cfRule type="duplicateValues" dxfId="268" priority="1431"/>
  </conditionalFormatting>
  <conditionalFormatting sqref="O195">
    <cfRule type="duplicateValues" dxfId="267" priority="1430"/>
  </conditionalFormatting>
  <conditionalFormatting sqref="O195">
    <cfRule type="duplicateValues" dxfId="266" priority="1429"/>
  </conditionalFormatting>
  <conditionalFormatting sqref="O195">
    <cfRule type="duplicateValues" dxfId="265" priority="1428"/>
  </conditionalFormatting>
  <conditionalFormatting sqref="O196">
    <cfRule type="duplicateValues" dxfId="264" priority="1427"/>
  </conditionalFormatting>
  <conditionalFormatting sqref="O196">
    <cfRule type="duplicateValues" dxfId="263" priority="1426"/>
  </conditionalFormatting>
  <conditionalFormatting sqref="O196">
    <cfRule type="duplicateValues" dxfId="262" priority="1425"/>
  </conditionalFormatting>
  <conditionalFormatting sqref="O196">
    <cfRule type="duplicateValues" dxfId="261" priority="1424"/>
  </conditionalFormatting>
  <conditionalFormatting sqref="O196">
    <cfRule type="duplicateValues" dxfId="260" priority="1423"/>
  </conditionalFormatting>
  <conditionalFormatting sqref="O196">
    <cfRule type="duplicateValues" dxfId="259" priority="1422"/>
  </conditionalFormatting>
  <conditionalFormatting sqref="O196">
    <cfRule type="duplicateValues" dxfId="258" priority="1421"/>
  </conditionalFormatting>
  <conditionalFormatting sqref="O196">
    <cfRule type="duplicateValues" dxfId="257" priority="1420"/>
  </conditionalFormatting>
  <conditionalFormatting sqref="O196">
    <cfRule type="duplicateValues" dxfId="256" priority="1419"/>
  </conditionalFormatting>
  <conditionalFormatting sqref="O196">
    <cfRule type="duplicateValues" dxfId="255" priority="1418"/>
  </conditionalFormatting>
  <conditionalFormatting sqref="O196">
    <cfRule type="duplicateValues" dxfId="254" priority="1417"/>
  </conditionalFormatting>
  <conditionalFormatting sqref="O196">
    <cfRule type="duplicateValues" dxfId="253" priority="1416"/>
  </conditionalFormatting>
  <conditionalFormatting sqref="O196">
    <cfRule type="duplicateValues" dxfId="252" priority="1415"/>
  </conditionalFormatting>
  <conditionalFormatting sqref="O197">
    <cfRule type="duplicateValues" dxfId="251" priority="1414"/>
  </conditionalFormatting>
  <conditionalFormatting sqref="O197">
    <cfRule type="duplicateValues" dxfId="250" priority="1413"/>
  </conditionalFormatting>
  <conditionalFormatting sqref="O197">
    <cfRule type="duplicateValues" dxfId="249" priority="1412"/>
  </conditionalFormatting>
  <conditionalFormatting sqref="O197">
    <cfRule type="duplicateValues" dxfId="248" priority="1411"/>
  </conditionalFormatting>
  <conditionalFormatting sqref="O197">
    <cfRule type="duplicateValues" dxfId="247" priority="1410"/>
  </conditionalFormatting>
  <conditionalFormatting sqref="O197">
    <cfRule type="duplicateValues" dxfId="246" priority="1409"/>
  </conditionalFormatting>
  <conditionalFormatting sqref="O197">
    <cfRule type="duplicateValues" dxfId="245" priority="1408"/>
  </conditionalFormatting>
  <conditionalFormatting sqref="O197">
    <cfRule type="duplicateValues" dxfId="244" priority="1407"/>
  </conditionalFormatting>
  <conditionalFormatting sqref="O197">
    <cfRule type="duplicateValues" dxfId="243" priority="1406"/>
  </conditionalFormatting>
  <conditionalFormatting sqref="O197">
    <cfRule type="duplicateValues" dxfId="242" priority="1405"/>
  </conditionalFormatting>
  <conditionalFormatting sqref="O197">
    <cfRule type="duplicateValues" dxfId="241" priority="1404"/>
  </conditionalFormatting>
  <conditionalFormatting sqref="O197">
    <cfRule type="duplicateValues" dxfId="240" priority="1403"/>
  </conditionalFormatting>
  <conditionalFormatting sqref="O197">
    <cfRule type="duplicateValues" dxfId="239" priority="1402"/>
  </conditionalFormatting>
  <conditionalFormatting sqref="O197">
    <cfRule type="duplicateValues" dxfId="238" priority="1401"/>
  </conditionalFormatting>
  <conditionalFormatting sqref="O197">
    <cfRule type="duplicateValues" dxfId="237" priority="1400"/>
  </conditionalFormatting>
  <conditionalFormatting sqref="O197">
    <cfRule type="duplicateValues" dxfId="236" priority="1399"/>
  </conditionalFormatting>
  <conditionalFormatting sqref="O197">
    <cfRule type="duplicateValues" dxfId="235" priority="1398"/>
  </conditionalFormatting>
  <conditionalFormatting sqref="O197">
    <cfRule type="duplicateValues" dxfId="234" priority="1397"/>
  </conditionalFormatting>
  <conditionalFormatting sqref="O197">
    <cfRule type="duplicateValues" dxfId="233" priority="1396"/>
  </conditionalFormatting>
  <conditionalFormatting sqref="O197">
    <cfRule type="duplicateValues" dxfId="232" priority="1395"/>
  </conditionalFormatting>
  <conditionalFormatting sqref="O197">
    <cfRule type="duplicateValues" dxfId="231" priority="1394"/>
  </conditionalFormatting>
  <conditionalFormatting sqref="O197">
    <cfRule type="duplicateValues" dxfId="230" priority="1393"/>
  </conditionalFormatting>
  <conditionalFormatting sqref="O197">
    <cfRule type="duplicateValues" dxfId="229" priority="1392"/>
  </conditionalFormatting>
  <conditionalFormatting sqref="O197">
    <cfRule type="duplicateValues" dxfId="228" priority="1391"/>
  </conditionalFormatting>
  <conditionalFormatting sqref="O197">
    <cfRule type="duplicateValues" dxfId="227" priority="1390"/>
  </conditionalFormatting>
  <conditionalFormatting sqref="O197">
    <cfRule type="duplicateValues" dxfId="226" priority="1389"/>
  </conditionalFormatting>
  <conditionalFormatting sqref="O197">
    <cfRule type="duplicateValues" dxfId="225" priority="1388"/>
  </conditionalFormatting>
  <conditionalFormatting sqref="O197">
    <cfRule type="duplicateValues" dxfId="224" priority="1387"/>
  </conditionalFormatting>
  <conditionalFormatting sqref="O197">
    <cfRule type="duplicateValues" dxfId="223" priority="1386"/>
  </conditionalFormatting>
  <conditionalFormatting sqref="O197">
    <cfRule type="duplicateValues" dxfId="222" priority="1385"/>
  </conditionalFormatting>
  <conditionalFormatting sqref="O197">
    <cfRule type="duplicateValues" dxfId="221" priority="1384"/>
  </conditionalFormatting>
  <conditionalFormatting sqref="O197">
    <cfRule type="duplicateValues" dxfId="220" priority="1383"/>
  </conditionalFormatting>
  <conditionalFormatting sqref="O197">
    <cfRule type="duplicateValues" dxfId="219" priority="1382"/>
  </conditionalFormatting>
  <conditionalFormatting sqref="O197">
    <cfRule type="duplicateValues" dxfId="218" priority="1381"/>
  </conditionalFormatting>
  <conditionalFormatting sqref="O197">
    <cfRule type="duplicateValues" dxfId="217" priority="1380"/>
  </conditionalFormatting>
  <conditionalFormatting sqref="O197">
    <cfRule type="duplicateValues" dxfId="216" priority="1379"/>
  </conditionalFormatting>
  <conditionalFormatting sqref="O197">
    <cfRule type="duplicateValues" dxfId="215" priority="1378"/>
  </conditionalFormatting>
  <conditionalFormatting sqref="O197">
    <cfRule type="duplicateValues" dxfId="214" priority="1377"/>
  </conditionalFormatting>
  <conditionalFormatting sqref="O197">
    <cfRule type="duplicateValues" dxfId="213" priority="1376"/>
  </conditionalFormatting>
  <conditionalFormatting sqref="O197">
    <cfRule type="duplicateValues" dxfId="212" priority="1375"/>
  </conditionalFormatting>
  <conditionalFormatting sqref="O197">
    <cfRule type="duplicateValues" dxfId="211" priority="1374"/>
  </conditionalFormatting>
  <conditionalFormatting sqref="O197">
    <cfRule type="duplicateValues" dxfId="210" priority="1373"/>
  </conditionalFormatting>
  <conditionalFormatting sqref="O197">
    <cfRule type="duplicateValues" dxfId="209" priority="1372"/>
  </conditionalFormatting>
  <conditionalFormatting sqref="O197">
    <cfRule type="duplicateValues" dxfId="208" priority="1371"/>
  </conditionalFormatting>
  <conditionalFormatting sqref="O197">
    <cfRule type="duplicateValues" dxfId="207" priority="1370"/>
  </conditionalFormatting>
  <conditionalFormatting sqref="O197">
    <cfRule type="duplicateValues" dxfId="206" priority="1369"/>
  </conditionalFormatting>
  <conditionalFormatting sqref="O197">
    <cfRule type="duplicateValues" dxfId="205" priority="1368"/>
  </conditionalFormatting>
  <conditionalFormatting sqref="O198">
    <cfRule type="duplicateValues" dxfId="204" priority="1367"/>
  </conditionalFormatting>
  <conditionalFormatting sqref="O198">
    <cfRule type="duplicateValues" dxfId="203" priority="1366"/>
  </conditionalFormatting>
  <conditionalFormatting sqref="O198">
    <cfRule type="duplicateValues" dxfId="202" priority="1365"/>
  </conditionalFormatting>
  <conditionalFormatting sqref="O198">
    <cfRule type="duplicateValues" dxfId="201" priority="1364"/>
  </conditionalFormatting>
  <conditionalFormatting sqref="O198">
    <cfRule type="duplicateValues" dxfId="200" priority="1363"/>
  </conditionalFormatting>
  <conditionalFormatting sqref="O198">
    <cfRule type="duplicateValues" dxfId="199" priority="1362"/>
  </conditionalFormatting>
  <conditionalFormatting sqref="O198">
    <cfRule type="expression" dxfId="198" priority="1361" stopIfTrue="1">
      <formula>AND(COUNTIF(#REF!, O198)&gt;1,NOT(ISBLANK(O198)))</formula>
    </cfRule>
  </conditionalFormatting>
  <conditionalFormatting sqref="O198">
    <cfRule type="expression" dxfId="197" priority="1360" stopIfTrue="1">
      <formula>AND(COUNTIF(#REF!, O198)+COUNTIF(#REF!, O198)&gt;1,NOT(ISBLANK(O198)))</formula>
    </cfRule>
  </conditionalFormatting>
  <conditionalFormatting sqref="O198">
    <cfRule type="duplicateValues" dxfId="196" priority="1359"/>
  </conditionalFormatting>
  <conditionalFormatting sqref="O198">
    <cfRule type="duplicateValues" dxfId="195" priority="1358"/>
  </conditionalFormatting>
  <conditionalFormatting sqref="O198">
    <cfRule type="duplicateValues" dxfId="194" priority="1357"/>
  </conditionalFormatting>
  <conditionalFormatting sqref="O198">
    <cfRule type="duplicateValues" dxfId="193" priority="1356"/>
  </conditionalFormatting>
  <conditionalFormatting sqref="O198">
    <cfRule type="duplicateValues" dxfId="192" priority="1355"/>
  </conditionalFormatting>
  <conditionalFormatting sqref="O198">
    <cfRule type="duplicateValues" dxfId="191" priority="1354"/>
  </conditionalFormatting>
  <conditionalFormatting sqref="O198">
    <cfRule type="duplicateValues" dxfId="190" priority="1353"/>
  </conditionalFormatting>
  <conditionalFormatting sqref="O199">
    <cfRule type="duplicateValues" dxfId="189" priority="1352"/>
  </conditionalFormatting>
  <conditionalFormatting sqref="O199">
    <cfRule type="duplicateValues" dxfId="188" priority="1351"/>
  </conditionalFormatting>
  <conditionalFormatting sqref="O199">
    <cfRule type="duplicateValues" dxfId="187" priority="1350"/>
  </conditionalFormatting>
  <conditionalFormatting sqref="O199">
    <cfRule type="duplicateValues" dxfId="186" priority="1349"/>
  </conditionalFormatting>
  <conditionalFormatting sqref="O199">
    <cfRule type="duplicateValues" dxfId="185" priority="1348"/>
  </conditionalFormatting>
  <conditionalFormatting sqref="O199">
    <cfRule type="duplicateValues" dxfId="184" priority="1347"/>
  </conditionalFormatting>
  <conditionalFormatting sqref="O199">
    <cfRule type="duplicateValues" dxfId="183" priority="1346"/>
  </conditionalFormatting>
  <conditionalFormatting sqref="O199">
    <cfRule type="duplicateValues" dxfId="182" priority="1345"/>
  </conditionalFormatting>
  <conditionalFormatting sqref="O199">
    <cfRule type="duplicateValues" dxfId="181" priority="1344"/>
  </conditionalFormatting>
  <conditionalFormatting sqref="O199">
    <cfRule type="duplicateValues" dxfId="180" priority="1343"/>
  </conditionalFormatting>
  <conditionalFormatting sqref="O199">
    <cfRule type="duplicateValues" dxfId="179" priority="1342"/>
  </conditionalFormatting>
  <conditionalFormatting sqref="O199">
    <cfRule type="duplicateValues" dxfId="178" priority="1341"/>
  </conditionalFormatting>
  <conditionalFormatting sqref="O199">
    <cfRule type="duplicateValues" dxfId="177" priority="1340"/>
  </conditionalFormatting>
  <conditionalFormatting sqref="O199">
    <cfRule type="duplicateValues" dxfId="176" priority="1339"/>
  </conditionalFormatting>
  <conditionalFormatting sqref="O199">
    <cfRule type="duplicateValues" dxfId="175" priority="1338"/>
  </conditionalFormatting>
  <conditionalFormatting sqref="O199">
    <cfRule type="duplicateValues" dxfId="174" priority="1337"/>
  </conditionalFormatting>
  <conditionalFormatting sqref="O199">
    <cfRule type="expression" dxfId="173" priority="1336" stopIfTrue="1">
      <formula>AND(COUNTIF(#REF!, O199)&gt;1,NOT(ISBLANK(O199)))</formula>
    </cfRule>
  </conditionalFormatting>
  <conditionalFormatting sqref="O199">
    <cfRule type="expression" dxfId="172" priority="1335" stopIfTrue="1">
      <formula>AND(COUNTIF(#REF!, O199)+COUNTIF(#REF!, O199)&gt;1,NOT(ISBLANK(O199)))</formula>
    </cfRule>
  </conditionalFormatting>
  <conditionalFormatting sqref="O199">
    <cfRule type="duplicateValues" dxfId="171" priority="1334"/>
  </conditionalFormatting>
  <conditionalFormatting sqref="O200">
    <cfRule type="expression" dxfId="170" priority="1333" stopIfTrue="1">
      <formula>AND(COUNTIF(#REF!, O200)&gt;1,NOT(ISBLANK(O200)))</formula>
    </cfRule>
  </conditionalFormatting>
  <conditionalFormatting sqref="O200">
    <cfRule type="expression" dxfId="169" priority="1332" stopIfTrue="1">
      <formula>AND(COUNTIF(#REF!, O200)+COUNTIF(#REF!, O200)&gt;1,NOT(ISBLANK(O200)))</formula>
    </cfRule>
  </conditionalFormatting>
  <conditionalFormatting sqref="O200">
    <cfRule type="duplicateValues" dxfId="168" priority="1331"/>
  </conditionalFormatting>
  <conditionalFormatting sqref="O200">
    <cfRule type="expression" dxfId="167" priority="1330" stopIfTrue="1">
      <formula>AND(COUNTIF(#REF!, O200)&gt;1,NOT(ISBLANK(O200)))</formula>
    </cfRule>
  </conditionalFormatting>
  <conditionalFormatting sqref="O200">
    <cfRule type="expression" dxfId="166" priority="1329" stopIfTrue="1">
      <formula>AND(COUNTIF(#REF!, O200)+COUNTIF(#REF!, O200)&gt;1,NOT(ISBLANK(O200)))</formula>
    </cfRule>
  </conditionalFormatting>
  <conditionalFormatting sqref="O200">
    <cfRule type="duplicateValues" dxfId="165" priority="1328"/>
  </conditionalFormatting>
  <conditionalFormatting sqref="O200">
    <cfRule type="expression" dxfId="164" priority="1327" stopIfTrue="1">
      <formula>AND(COUNTIF(#REF!, O200)&gt;1,NOT(ISBLANK(O200)))</formula>
    </cfRule>
  </conditionalFormatting>
  <conditionalFormatting sqref="O200">
    <cfRule type="expression" dxfId="163" priority="1326" stopIfTrue="1">
      <formula>AND(COUNTIF(#REF!, O200)+COUNTIF(#REF!, O200)&gt;1,NOT(ISBLANK(O200)))</formula>
    </cfRule>
  </conditionalFormatting>
  <conditionalFormatting sqref="O200">
    <cfRule type="duplicateValues" dxfId="162" priority="1325"/>
  </conditionalFormatting>
  <conditionalFormatting sqref="O200">
    <cfRule type="duplicateValues" dxfId="161" priority="1324"/>
  </conditionalFormatting>
  <conditionalFormatting sqref="O200">
    <cfRule type="duplicateValues" dxfId="160" priority="1323"/>
  </conditionalFormatting>
  <conditionalFormatting sqref="O200">
    <cfRule type="duplicateValues" dxfId="159" priority="1322"/>
  </conditionalFormatting>
  <conditionalFormatting sqref="O200">
    <cfRule type="duplicateValues" dxfId="158" priority="1321"/>
  </conditionalFormatting>
  <conditionalFormatting sqref="O200">
    <cfRule type="duplicateValues" dxfId="157" priority="1320"/>
  </conditionalFormatting>
  <conditionalFormatting sqref="O200">
    <cfRule type="duplicateValues" dxfId="156" priority="1319"/>
  </conditionalFormatting>
  <conditionalFormatting sqref="O200">
    <cfRule type="duplicateValues" dxfId="155" priority="1318"/>
  </conditionalFormatting>
  <conditionalFormatting sqref="O200">
    <cfRule type="duplicateValues" dxfId="154" priority="1317"/>
  </conditionalFormatting>
  <conditionalFormatting sqref="O200">
    <cfRule type="duplicateValues" dxfId="153" priority="1316"/>
  </conditionalFormatting>
  <conditionalFormatting sqref="O200">
    <cfRule type="duplicateValues" dxfId="152" priority="1315"/>
  </conditionalFormatting>
  <conditionalFormatting sqref="O200">
    <cfRule type="duplicateValues" dxfId="151" priority="1314"/>
  </conditionalFormatting>
  <conditionalFormatting sqref="O200">
    <cfRule type="duplicateValues" dxfId="150" priority="1313"/>
  </conditionalFormatting>
  <conditionalFormatting sqref="O200">
    <cfRule type="duplicateValues" dxfId="149" priority="1312"/>
  </conditionalFormatting>
  <conditionalFormatting sqref="O200">
    <cfRule type="duplicateValues" dxfId="148" priority="1311"/>
  </conditionalFormatting>
  <conditionalFormatting sqref="O200">
    <cfRule type="duplicateValues" dxfId="147" priority="1310"/>
  </conditionalFormatting>
  <conditionalFormatting sqref="O200">
    <cfRule type="duplicateValues" dxfId="146" priority="1309"/>
  </conditionalFormatting>
  <conditionalFormatting sqref="O200">
    <cfRule type="duplicateValues" dxfId="145" priority="1308"/>
  </conditionalFormatting>
  <conditionalFormatting sqref="O200">
    <cfRule type="duplicateValues" dxfId="144" priority="1307"/>
  </conditionalFormatting>
  <conditionalFormatting sqref="O200">
    <cfRule type="duplicateValues" dxfId="143" priority="1306"/>
  </conditionalFormatting>
  <conditionalFormatting sqref="O200">
    <cfRule type="duplicateValues" dxfId="142" priority="1305"/>
  </conditionalFormatting>
  <conditionalFormatting sqref="O200">
    <cfRule type="duplicateValues" dxfId="141" priority="1304"/>
  </conditionalFormatting>
  <conditionalFormatting sqref="O202">
    <cfRule type="duplicateValues" dxfId="140" priority="1303"/>
  </conditionalFormatting>
  <conditionalFormatting sqref="O202">
    <cfRule type="duplicateValues" dxfId="139" priority="1302"/>
  </conditionalFormatting>
  <conditionalFormatting sqref="O202">
    <cfRule type="expression" dxfId="138" priority="1301" stopIfTrue="1">
      <formula>AND(COUNTIF(#REF!, O202)&gt;1,NOT(ISBLANK(O202)))</formula>
    </cfRule>
  </conditionalFormatting>
  <conditionalFormatting sqref="O202">
    <cfRule type="expression" dxfId="137" priority="1300" stopIfTrue="1">
      <formula>AND(COUNTIF(#REF!, O202)+COUNTIF(#REF!, O202)&gt;1,NOT(ISBLANK(O202)))</formula>
    </cfRule>
  </conditionalFormatting>
  <conditionalFormatting sqref="O202">
    <cfRule type="duplicateValues" dxfId="136" priority="1299"/>
  </conditionalFormatting>
  <conditionalFormatting sqref="O202">
    <cfRule type="expression" dxfId="135" priority="1298" stopIfTrue="1">
      <formula>AND(COUNTIF(#REF!, O202)&gt;1,NOT(ISBLANK(O202)))</formula>
    </cfRule>
  </conditionalFormatting>
  <conditionalFormatting sqref="O202">
    <cfRule type="expression" dxfId="134" priority="1297" stopIfTrue="1">
      <formula>AND(COUNTIF(#REF!, O202)+COUNTIF(#REF!, O202)&gt;1,NOT(ISBLANK(O202)))</formula>
    </cfRule>
  </conditionalFormatting>
  <conditionalFormatting sqref="O202">
    <cfRule type="duplicateValues" dxfId="133" priority="1296"/>
  </conditionalFormatting>
  <conditionalFormatting sqref="O202">
    <cfRule type="expression" dxfId="132" priority="1295" stopIfTrue="1">
      <formula>AND(COUNTIF(#REF!, O202)&gt;1,NOT(ISBLANK(O202)))</formula>
    </cfRule>
  </conditionalFormatting>
  <conditionalFormatting sqref="O202">
    <cfRule type="expression" dxfId="131" priority="1294" stopIfTrue="1">
      <formula>AND(COUNTIF(#REF!, O202)+COUNTIF(#REF!, O202)&gt;1,NOT(ISBLANK(O202)))</formula>
    </cfRule>
  </conditionalFormatting>
  <conditionalFormatting sqref="O202">
    <cfRule type="duplicateValues" dxfId="130" priority="1293"/>
  </conditionalFormatting>
  <conditionalFormatting sqref="O202">
    <cfRule type="expression" dxfId="129" priority="1292" stopIfTrue="1">
      <formula>AND(COUNTIF(#REF!, O202)&gt;1,NOT(ISBLANK(O202)))</formula>
    </cfRule>
  </conditionalFormatting>
  <conditionalFormatting sqref="O202">
    <cfRule type="expression" dxfId="128" priority="1291" stopIfTrue="1">
      <formula>AND(COUNTIF(#REF!, O202)+COUNTIF(#REF!, O202)&gt;1,NOT(ISBLANK(O202)))</formula>
    </cfRule>
  </conditionalFormatting>
  <conditionalFormatting sqref="O202">
    <cfRule type="duplicateValues" dxfId="127" priority="1290"/>
  </conditionalFormatting>
  <conditionalFormatting sqref="O202">
    <cfRule type="duplicateValues" dxfId="126" priority="1289"/>
  </conditionalFormatting>
  <conditionalFormatting sqref="O202">
    <cfRule type="duplicateValues" dxfId="125" priority="1288"/>
  </conditionalFormatting>
  <conditionalFormatting sqref="O202">
    <cfRule type="duplicateValues" dxfId="124" priority="1287"/>
  </conditionalFormatting>
  <conditionalFormatting sqref="O202">
    <cfRule type="duplicateValues" dxfId="123" priority="1286"/>
  </conditionalFormatting>
  <conditionalFormatting sqref="O202">
    <cfRule type="duplicateValues" dxfId="122" priority="1285"/>
  </conditionalFormatting>
  <conditionalFormatting sqref="O202">
    <cfRule type="duplicateValues" dxfId="121" priority="1284"/>
  </conditionalFormatting>
  <conditionalFormatting sqref="O202">
    <cfRule type="duplicateValues" dxfId="120" priority="1283"/>
  </conditionalFormatting>
  <conditionalFormatting sqref="O202">
    <cfRule type="duplicateValues" dxfId="119" priority="1282"/>
  </conditionalFormatting>
  <conditionalFormatting sqref="O202">
    <cfRule type="duplicateValues" dxfId="118" priority="1281"/>
  </conditionalFormatting>
  <conditionalFormatting sqref="O202">
    <cfRule type="duplicateValues" dxfId="117" priority="1280"/>
  </conditionalFormatting>
  <conditionalFormatting sqref="O202">
    <cfRule type="duplicateValues" dxfId="116" priority="1279"/>
  </conditionalFormatting>
  <conditionalFormatting sqref="O202">
    <cfRule type="duplicateValues" dxfId="115" priority="1278"/>
  </conditionalFormatting>
  <conditionalFormatting sqref="O202">
    <cfRule type="duplicateValues" dxfId="114" priority="1277"/>
  </conditionalFormatting>
  <conditionalFormatting sqref="O202">
    <cfRule type="duplicateValues" dxfId="113" priority="1276"/>
  </conditionalFormatting>
  <conditionalFormatting sqref="O202">
    <cfRule type="duplicateValues" dxfId="112" priority="1275"/>
  </conditionalFormatting>
  <conditionalFormatting sqref="O202">
    <cfRule type="duplicateValues" dxfId="111" priority="1274"/>
  </conditionalFormatting>
  <conditionalFormatting sqref="O202">
    <cfRule type="duplicateValues" dxfId="110" priority="1273"/>
  </conditionalFormatting>
  <conditionalFormatting sqref="O202">
    <cfRule type="duplicateValues" dxfId="109" priority="1272"/>
  </conditionalFormatting>
  <conditionalFormatting sqref="O202">
    <cfRule type="duplicateValues" dxfId="108" priority="1271"/>
  </conditionalFormatting>
  <conditionalFormatting sqref="O202">
    <cfRule type="duplicateValues" dxfId="107" priority="1270"/>
  </conditionalFormatting>
  <conditionalFormatting sqref="O227 O221:O224">
    <cfRule type="duplicateValues" dxfId="106" priority="18928"/>
  </conditionalFormatting>
  <conditionalFormatting sqref="O221:O224">
    <cfRule type="duplicateValues" dxfId="105" priority="18931"/>
  </conditionalFormatting>
  <conditionalFormatting sqref="O226:O227 O221:O224">
    <cfRule type="duplicateValues" dxfId="104" priority="18937"/>
  </conditionalFormatting>
  <conditionalFormatting sqref="O187">
    <cfRule type="duplicateValues" dxfId="103" priority="1269"/>
  </conditionalFormatting>
  <conditionalFormatting sqref="O187">
    <cfRule type="duplicateValues" dxfId="102" priority="1268"/>
  </conditionalFormatting>
  <conditionalFormatting sqref="O187">
    <cfRule type="duplicateValues" dxfId="101" priority="1267"/>
  </conditionalFormatting>
  <conditionalFormatting sqref="O187">
    <cfRule type="duplicateValues" dxfId="100" priority="1266"/>
  </conditionalFormatting>
  <conditionalFormatting sqref="O9">
    <cfRule type="duplicateValues" dxfId="99" priority="1261"/>
  </conditionalFormatting>
  <conditionalFormatting sqref="O10:O11">
    <cfRule type="expression" dxfId="98" priority="94" stopIfTrue="1">
      <formula>AND(COUNTIF(#REF!, O10)&gt;1,NOT(ISBLANK(O10)))</formula>
    </cfRule>
  </conditionalFormatting>
  <conditionalFormatting sqref="O10:O11">
    <cfRule type="expression" dxfId="97" priority="93" stopIfTrue="1">
      <formula>AND(COUNTIF(#REF!, O10)+COUNTIF(#REF!, O10)&gt;1,NOT(ISBLANK(O10)))</formula>
    </cfRule>
  </conditionalFormatting>
  <conditionalFormatting sqref="O10">
    <cfRule type="duplicateValues" dxfId="96" priority="92"/>
  </conditionalFormatting>
  <conditionalFormatting sqref="O10">
    <cfRule type="duplicateValues" dxfId="95" priority="91"/>
  </conditionalFormatting>
  <conditionalFormatting sqref="O15">
    <cfRule type="duplicateValues" dxfId="94" priority="90"/>
  </conditionalFormatting>
  <conditionalFormatting sqref="O10">
    <cfRule type="expression" dxfId="93" priority="95" stopIfTrue="1">
      <formula>AND(COUNTIF(#REF!, O10)+COUNTIF(#REF!, O10)+COUNTIF(#REF!, O10)+COUNTIF(#REF!, O10)+COUNTIF(#REF!, O10)+COUNTIF(#REF!, O10)&gt;1,NOT(ISBLANK(O10)))</formula>
    </cfRule>
  </conditionalFormatting>
  <conditionalFormatting sqref="O10">
    <cfRule type="expression" dxfId="92" priority="96" stopIfTrue="1">
      <formula>AND(COUNTIF(#REF!, O10)+COUNTIF(#REF!, O10)+COUNTIF(#REF!, O10)&gt;1,NOT(ISBLANK(O10)))</formula>
    </cfRule>
  </conditionalFormatting>
  <conditionalFormatting sqref="O10">
    <cfRule type="expression" dxfId="91" priority="97" stopIfTrue="1">
      <formula>AND(COUNTIF(#REF!, O10)+COUNTIF(#REF!, O10)+COUNTIF(#REF!, O10)+COUNTIF(#REF!, O10)+COUNTIF(#REF!, O10)+COUNTIF(#REF!, O10)+COUNTIF(#REF!, O10)+COUNTIF(#REF!, O10)&gt;1,NOT(ISBLANK(O10)))</formula>
    </cfRule>
  </conditionalFormatting>
  <conditionalFormatting sqref="O17:O19">
    <cfRule type="duplicateValues" dxfId="90" priority="98"/>
  </conditionalFormatting>
  <conditionalFormatting sqref="O17:O19 O11:O15">
    <cfRule type="duplicateValues" dxfId="89" priority="99"/>
  </conditionalFormatting>
  <conditionalFormatting sqref="O17:O18 O11:O14">
    <cfRule type="duplicateValues" dxfId="88" priority="100"/>
  </conditionalFormatting>
  <conditionalFormatting sqref="O17:O18">
    <cfRule type="duplicateValues" dxfId="87" priority="101"/>
  </conditionalFormatting>
  <conditionalFormatting sqref="O11:O14 O16:O17">
    <cfRule type="duplicateValues" dxfId="86" priority="102"/>
  </conditionalFormatting>
  <conditionalFormatting sqref="O19 O11:O17">
    <cfRule type="duplicateValues" dxfId="85" priority="103"/>
  </conditionalFormatting>
  <conditionalFormatting sqref="O19">
    <cfRule type="duplicateValues" dxfId="84" priority="104"/>
  </conditionalFormatting>
  <conditionalFormatting sqref="O25">
    <cfRule type="duplicateValues" dxfId="83" priority="86"/>
  </conditionalFormatting>
  <conditionalFormatting sqref="O25">
    <cfRule type="duplicateValues" dxfId="82" priority="87"/>
  </conditionalFormatting>
  <conditionalFormatting sqref="O25">
    <cfRule type="duplicateValues" dxfId="81" priority="88"/>
  </conditionalFormatting>
  <conditionalFormatting sqref="O25">
    <cfRule type="duplicateValues" dxfId="80" priority="89"/>
  </conditionalFormatting>
  <conditionalFormatting sqref="O26:O27">
    <cfRule type="expression" dxfId="79" priority="71" stopIfTrue="1">
      <formula>AND(COUNTIF(#REF!, O26)&gt;1,NOT(ISBLANK(O26)))</formula>
    </cfRule>
  </conditionalFormatting>
  <conditionalFormatting sqref="O26:O27">
    <cfRule type="expression" dxfId="78" priority="70" stopIfTrue="1">
      <formula>AND(COUNTIF(#REF!, O26)+COUNTIF(#REF!, O26)&gt;1,NOT(ISBLANK(O26)))</formula>
    </cfRule>
  </conditionalFormatting>
  <conditionalFormatting sqref="O26">
    <cfRule type="duplicateValues" dxfId="77" priority="69"/>
  </conditionalFormatting>
  <conditionalFormatting sqref="O26">
    <cfRule type="duplicateValues" dxfId="76" priority="68"/>
  </conditionalFormatting>
  <conditionalFormatting sqref="O31">
    <cfRule type="duplicateValues" dxfId="75" priority="67"/>
  </conditionalFormatting>
  <conditionalFormatting sqref="O26">
    <cfRule type="expression" dxfId="74" priority="72" stopIfTrue="1">
      <formula>AND(COUNTIF(#REF!, O26)+COUNTIF(#REF!, O26)+COUNTIF(#REF!, O26)+COUNTIF(#REF!, O26)+COUNTIF(#REF!, O26)+COUNTIF(#REF!, O26)&gt;1,NOT(ISBLANK(O26)))</formula>
    </cfRule>
  </conditionalFormatting>
  <conditionalFormatting sqref="O26">
    <cfRule type="expression" dxfId="73" priority="73" stopIfTrue="1">
      <formula>AND(COUNTIF(#REF!, O26)+COUNTIF(#REF!, O26)+COUNTIF(#REF!, O26)&gt;1,NOT(ISBLANK(O26)))</formula>
    </cfRule>
  </conditionalFormatting>
  <conditionalFormatting sqref="O26">
    <cfRule type="expression" dxfId="72" priority="74" stopIfTrue="1">
      <formula>AND(COUNTIF(#REF!, O26)+COUNTIF(#REF!, O26)+COUNTIF(#REF!, O26)+COUNTIF(#REF!, O26)+COUNTIF(#REF!, O26)+COUNTIF(#REF!, O26)+COUNTIF(#REF!, O26)+COUNTIF(#REF!, O26)&gt;1,NOT(ISBLANK(O26)))</formula>
    </cfRule>
  </conditionalFormatting>
  <conditionalFormatting sqref="O33:O35">
    <cfRule type="duplicateValues" dxfId="71" priority="75"/>
  </conditionalFormatting>
  <conditionalFormatting sqref="O33:O35 O27:O31">
    <cfRule type="duplicateValues" dxfId="70" priority="76"/>
  </conditionalFormatting>
  <conditionalFormatting sqref="O33:O34 O27:O30">
    <cfRule type="duplicateValues" dxfId="69" priority="77"/>
  </conditionalFormatting>
  <conditionalFormatting sqref="O33:O34">
    <cfRule type="duplicateValues" dxfId="68" priority="78"/>
  </conditionalFormatting>
  <conditionalFormatting sqref="O27:O30 O32:O33">
    <cfRule type="duplicateValues" dxfId="67" priority="79"/>
  </conditionalFormatting>
  <conditionalFormatting sqref="O35 O27:O33">
    <cfRule type="duplicateValues" dxfId="66" priority="80"/>
  </conditionalFormatting>
  <conditionalFormatting sqref="O35">
    <cfRule type="duplicateValues" dxfId="65" priority="81"/>
  </conditionalFormatting>
  <conditionalFormatting sqref="O36:O37">
    <cfRule type="duplicateValues" dxfId="64" priority="82"/>
  </conditionalFormatting>
  <conditionalFormatting sqref="O37:O40">
    <cfRule type="duplicateValues" dxfId="63" priority="83"/>
  </conditionalFormatting>
  <conditionalFormatting sqref="O37:O40">
    <cfRule type="duplicateValues" dxfId="62" priority="84"/>
  </conditionalFormatting>
  <conditionalFormatting sqref="O37:O40">
    <cfRule type="duplicateValues" dxfId="61" priority="85"/>
  </conditionalFormatting>
  <conditionalFormatting sqref="O41:O44">
    <cfRule type="duplicateValues" dxfId="60" priority="58"/>
  </conditionalFormatting>
  <conditionalFormatting sqref="O41:O44">
    <cfRule type="duplicateValues" dxfId="59" priority="59"/>
  </conditionalFormatting>
  <conditionalFormatting sqref="O41:O44">
    <cfRule type="duplicateValues" dxfId="58" priority="60"/>
  </conditionalFormatting>
  <conditionalFormatting sqref="O45:O48">
    <cfRule type="expression" dxfId="57" priority="56" stopIfTrue="1">
      <formula>AND(COUNTIF(#REF!, O45)&gt;1,NOT(ISBLANK(O45)))</formula>
    </cfRule>
  </conditionalFormatting>
  <conditionalFormatting sqref="O45:O48">
    <cfRule type="expression" dxfId="56" priority="55" stopIfTrue="1">
      <formula>AND(COUNTIF(#REF!, O45)+COUNTIF(#REF!, O45)&gt;1,NOT(ISBLANK(O45)))</formula>
    </cfRule>
  </conditionalFormatting>
  <conditionalFormatting sqref="O45:O48">
    <cfRule type="duplicateValues" dxfId="55" priority="57"/>
  </conditionalFormatting>
  <conditionalFormatting sqref="O49">
    <cfRule type="duplicateValues" dxfId="54" priority="54"/>
  </conditionalFormatting>
  <conditionalFormatting sqref="O50">
    <cfRule type="duplicateValues" dxfId="53" priority="53"/>
  </conditionalFormatting>
  <conditionalFormatting sqref="O51">
    <cfRule type="duplicateValues" dxfId="52" priority="52"/>
  </conditionalFormatting>
  <conditionalFormatting sqref="O52">
    <cfRule type="duplicateValues" dxfId="51" priority="51"/>
  </conditionalFormatting>
  <conditionalFormatting sqref="O56">
    <cfRule type="duplicateValues" dxfId="50" priority="48"/>
  </conditionalFormatting>
  <conditionalFormatting sqref="O56">
    <cfRule type="duplicateValues" dxfId="49" priority="49"/>
  </conditionalFormatting>
  <conditionalFormatting sqref="O56">
    <cfRule type="duplicateValues" dxfId="48" priority="50"/>
  </conditionalFormatting>
  <conditionalFormatting sqref="O57">
    <cfRule type="duplicateValues" dxfId="47" priority="45"/>
  </conditionalFormatting>
  <conditionalFormatting sqref="O57">
    <cfRule type="duplicateValues" dxfId="46" priority="46"/>
  </conditionalFormatting>
  <conditionalFormatting sqref="O57">
    <cfRule type="duplicateValues" dxfId="45" priority="47"/>
  </conditionalFormatting>
  <conditionalFormatting sqref="O58">
    <cfRule type="duplicateValues" dxfId="44" priority="42"/>
  </conditionalFormatting>
  <conditionalFormatting sqref="O58">
    <cfRule type="duplicateValues" dxfId="43" priority="43"/>
  </conditionalFormatting>
  <conditionalFormatting sqref="O58">
    <cfRule type="duplicateValues" dxfId="42" priority="44"/>
  </conditionalFormatting>
  <conditionalFormatting sqref="O59:O62">
    <cfRule type="expression" dxfId="41" priority="40" stopIfTrue="1">
      <formula>AND(COUNTIF(#REF!, O59)&gt;1,NOT(ISBLANK(O59)))</formula>
    </cfRule>
  </conditionalFormatting>
  <conditionalFormatting sqref="O59:O62">
    <cfRule type="expression" dxfId="40" priority="39" stopIfTrue="1">
      <formula>AND(COUNTIF(#REF!, O59)+COUNTIF(#REF!, O59)&gt;1,NOT(ISBLANK(O59)))</formula>
    </cfRule>
  </conditionalFormatting>
  <conditionalFormatting sqref="O59:O62">
    <cfRule type="duplicateValues" dxfId="39" priority="41"/>
  </conditionalFormatting>
  <conditionalFormatting sqref="O63">
    <cfRule type="duplicateValues" dxfId="38" priority="38"/>
  </conditionalFormatting>
  <conditionalFormatting sqref="O64">
    <cfRule type="duplicateValues" dxfId="37" priority="37"/>
  </conditionalFormatting>
  <conditionalFormatting sqref="O73">
    <cfRule type="duplicateValues" dxfId="36" priority="36"/>
  </conditionalFormatting>
  <conditionalFormatting sqref="O74">
    <cfRule type="duplicateValues" dxfId="35" priority="35"/>
  </conditionalFormatting>
  <conditionalFormatting sqref="O75">
    <cfRule type="duplicateValues" dxfId="34" priority="34"/>
  </conditionalFormatting>
  <conditionalFormatting sqref="O76">
    <cfRule type="duplicateValues" dxfId="33" priority="33"/>
  </conditionalFormatting>
  <conditionalFormatting sqref="O102">
    <cfRule type="duplicateValues" dxfId="32" priority="30"/>
  </conditionalFormatting>
  <conditionalFormatting sqref="O102">
    <cfRule type="duplicateValues" dxfId="31" priority="31"/>
  </conditionalFormatting>
  <conditionalFormatting sqref="O102">
    <cfRule type="duplicateValues" dxfId="30" priority="32"/>
  </conditionalFormatting>
  <conditionalFormatting sqref="O103">
    <cfRule type="duplicateValues" dxfId="29" priority="29"/>
  </conditionalFormatting>
  <conditionalFormatting sqref="O104">
    <cfRule type="duplicateValues" dxfId="28" priority="28"/>
  </conditionalFormatting>
  <conditionalFormatting sqref="O112">
    <cfRule type="duplicateValues" dxfId="27" priority="27"/>
  </conditionalFormatting>
  <conditionalFormatting sqref="O113">
    <cfRule type="duplicateValues" dxfId="26" priority="26"/>
  </conditionalFormatting>
  <conditionalFormatting sqref="O114">
    <cfRule type="duplicateValues" dxfId="25" priority="25"/>
  </conditionalFormatting>
  <conditionalFormatting sqref="O124">
    <cfRule type="duplicateValues" dxfId="24" priority="24"/>
  </conditionalFormatting>
  <conditionalFormatting sqref="O125">
    <cfRule type="duplicateValues" dxfId="23" priority="23"/>
  </conditionalFormatting>
  <conditionalFormatting sqref="O126">
    <cfRule type="duplicateValues" dxfId="22" priority="20"/>
  </conditionalFormatting>
  <conditionalFormatting sqref="O126">
    <cfRule type="duplicateValues" dxfId="21" priority="21"/>
  </conditionalFormatting>
  <conditionalFormatting sqref="O126">
    <cfRule type="duplicateValues" dxfId="20" priority="22"/>
  </conditionalFormatting>
  <conditionalFormatting sqref="O139">
    <cfRule type="duplicateValues" dxfId="19" priority="17"/>
  </conditionalFormatting>
  <conditionalFormatting sqref="O139">
    <cfRule type="duplicateValues" dxfId="18" priority="18"/>
  </conditionalFormatting>
  <conditionalFormatting sqref="O139">
    <cfRule type="duplicateValues" dxfId="17" priority="19"/>
  </conditionalFormatting>
  <conditionalFormatting sqref="O140">
    <cfRule type="duplicateValues" dxfId="16" priority="16"/>
  </conditionalFormatting>
  <conditionalFormatting sqref="O141">
    <cfRule type="duplicateValues" dxfId="15" priority="15"/>
  </conditionalFormatting>
  <conditionalFormatting sqref="O142">
    <cfRule type="duplicateValues" dxfId="14" priority="14"/>
  </conditionalFormatting>
  <conditionalFormatting sqref="O154">
    <cfRule type="duplicateValues" dxfId="13" priority="13"/>
  </conditionalFormatting>
  <conditionalFormatting sqref="O163">
    <cfRule type="duplicateValues" dxfId="12" priority="12"/>
  </conditionalFormatting>
  <conditionalFormatting sqref="O164">
    <cfRule type="duplicateValues" dxfId="11" priority="11"/>
  </conditionalFormatting>
  <conditionalFormatting sqref="D478:D486">
    <cfRule type="expression" dxfId="10" priority="18939" stopIfTrue="1">
      <formula>AND(COUNTIF($B$509:$B$509, D478)+COUNTIF($B$281:$B$281, D478)+COUNTIF($B$50:$B$50, D478)+COUNTIF($B$20:$B$32, D478)+COUNTIF($B$5:$B$15, D478)+COUNTIF($B$52:$B$59, D478)+COUNTIF($B$61:$B$65, D478)+COUNTIF(#REF!, D478)&gt;1,NOT(ISBLANK(D478)))</formula>
    </cfRule>
  </conditionalFormatting>
  <conditionalFormatting sqref="O171">
    <cfRule type="duplicateValues" dxfId="9" priority="8"/>
  </conditionalFormatting>
  <conditionalFormatting sqref="O171">
    <cfRule type="duplicateValues" dxfId="8" priority="9"/>
  </conditionalFormatting>
  <conditionalFormatting sqref="O171">
    <cfRule type="duplicateValues" dxfId="7" priority="10"/>
  </conditionalFormatting>
  <conditionalFormatting sqref="O172">
    <cfRule type="duplicateValues" dxfId="6" priority="7"/>
  </conditionalFormatting>
  <conditionalFormatting sqref="O173">
    <cfRule type="duplicateValues" dxfId="5" priority="6"/>
  </conditionalFormatting>
  <conditionalFormatting sqref="O174">
    <cfRule type="duplicateValues" dxfId="4" priority="5"/>
  </conditionalFormatting>
  <conditionalFormatting sqref="O175">
    <cfRule type="duplicateValues" dxfId="3" priority="4"/>
  </conditionalFormatting>
  <conditionalFormatting sqref="O177">
    <cfRule type="duplicateValues" dxfId="2" priority="1"/>
  </conditionalFormatting>
  <conditionalFormatting sqref="O177">
    <cfRule type="duplicateValues" dxfId="1" priority="2"/>
  </conditionalFormatting>
  <conditionalFormatting sqref="O177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06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2016-02-19T04:57:13Z</cp:lastPrinted>
  <dcterms:created xsi:type="dcterms:W3CDTF">2014-07-26T08:20:17Z</dcterms:created>
  <dcterms:modified xsi:type="dcterms:W3CDTF">2016-08-09T04:23:21Z</dcterms:modified>
</cp:coreProperties>
</file>